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0ECCE6-DB6D-47FB-A7D0-103B2FB04D5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G4" i="1"/>
  <c r="H4" i="1"/>
  <c r="G5" i="1"/>
  <c r="H5" i="1"/>
  <c r="C9" i="1"/>
  <c r="D9" i="1"/>
  <c r="G9" i="1"/>
  <c r="H9" i="1"/>
  <c r="C10" i="1"/>
  <c r="D10" i="1"/>
  <c r="G10" i="1"/>
  <c r="H10" i="1"/>
  <c r="C11" i="1"/>
  <c r="D11" i="1"/>
  <c r="G11" i="1"/>
  <c r="H11" i="1"/>
  <c r="C12" i="1"/>
  <c r="D12" i="1"/>
  <c r="G12" i="1"/>
  <c r="H12" i="1"/>
  <c r="C13" i="1"/>
  <c r="D13" i="1"/>
  <c r="G13" i="1"/>
  <c r="H13" i="1"/>
  <c r="B14" i="1"/>
  <c r="C14" i="1"/>
  <c r="D14" i="1"/>
  <c r="F14" i="1"/>
  <c r="G14" i="1"/>
  <c r="H14" i="1"/>
  <c r="C15" i="1"/>
  <c r="D15" i="1"/>
  <c r="G15" i="1"/>
  <c r="H15" i="1"/>
  <c r="C16" i="1"/>
  <c r="D16" i="1"/>
  <c r="G16" i="1"/>
  <c r="H16" i="1"/>
  <c r="C17" i="1"/>
  <c r="D17" i="1"/>
  <c r="G18" i="1"/>
  <c r="H18" i="1"/>
  <c r="G19" i="1"/>
  <c r="H19" i="1"/>
  <c r="G20" i="1"/>
  <c r="H20" i="1"/>
  <c r="C21" i="1"/>
  <c r="D21" i="1"/>
  <c r="G21" i="1"/>
  <c r="H21" i="1"/>
  <c r="C22" i="1"/>
  <c r="G22" i="1"/>
  <c r="C23" i="1"/>
  <c r="G23" i="1"/>
  <c r="B25" i="1"/>
  <c r="C25" i="1"/>
  <c r="D25" i="1"/>
  <c r="F25" i="1"/>
  <c r="G25" i="1"/>
  <c r="H25" i="1"/>
  <c r="B28" i="1"/>
  <c r="C28" i="1"/>
  <c r="D28" i="1"/>
  <c r="F28" i="1"/>
  <c r="G28" i="1"/>
  <c r="H28" i="1"/>
  <c r="G54" i="1"/>
  <c r="G68" i="1"/>
</calcChain>
</file>

<file path=xl/comments1.xml><?xml version="1.0" encoding="utf-8"?>
<comments xmlns="http://schemas.openxmlformats.org/spreadsheetml/2006/main">
  <authors>
    <author>kholst</author>
  </authors>
  <commentList>
    <comment ref="A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Origianl price =$1,900,000.  Adjusted as follows:
Our share Blvd escrow:        -$18,750
J. Smith share Blvd escrow: -$25,000
New price:                        $1,856,250</t>
        </r>
      </text>
    </comment>
    <comment ref="A1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Original fees were 5% of $1,900,000 = $95,000.  Adjusted as follows:
J Smith Blvd. escrow   -$25,000
J Smith utility escrow  -$35,000
New fee:                      $35,000.</t>
        </r>
      </text>
    </comment>
  </commentList>
</comments>
</file>

<file path=xl/sharedStrings.xml><?xml version="1.0" encoding="utf-8"?>
<sst xmlns="http://schemas.openxmlformats.org/spreadsheetml/2006/main" count="121" uniqueCount="65">
  <si>
    <t>Land Purchase Price</t>
  </si>
  <si>
    <t>Appraisal</t>
  </si>
  <si>
    <t>Permits</t>
  </si>
  <si>
    <t>Lockwood, Andrews &amp; Newman</t>
  </si>
  <si>
    <t>DATE</t>
  </si>
  <si>
    <t>AMOUNT</t>
  </si>
  <si>
    <t>ITEM</t>
  </si>
  <si>
    <t>PAYEE</t>
  </si>
  <si>
    <t>PAYOR</t>
  </si>
  <si>
    <t>P.Allen</t>
  </si>
  <si>
    <t>K.Holst</t>
  </si>
  <si>
    <t>P.Allen - 90%</t>
  </si>
  <si>
    <t>K.Holst - 10%</t>
  </si>
  <si>
    <t>Investment</t>
  </si>
  <si>
    <t>Loan Origiantion</t>
  </si>
  <si>
    <t>Austin Title Company</t>
  </si>
  <si>
    <t>City of Leander</t>
  </si>
  <si>
    <t>REVENUES</t>
  </si>
  <si>
    <t>Projected Sales Price</t>
  </si>
  <si>
    <t>PROJECT</t>
  </si>
  <si>
    <t>P.ALLEN</t>
  </si>
  <si>
    <t>K.HOLST</t>
  </si>
  <si>
    <t>EXPENSES</t>
  </si>
  <si>
    <t>PROJECTIONS</t>
  </si>
  <si>
    <t>ACTUALS</t>
  </si>
  <si>
    <t>Purchase Commissions</t>
  </si>
  <si>
    <t>Purchase Misc. Closing</t>
  </si>
  <si>
    <t>Permits (City of Leander)</t>
  </si>
  <si>
    <t>Property Tax (2000)</t>
  </si>
  <si>
    <t>Rezoning Costs</t>
  </si>
  <si>
    <t xml:space="preserve">   Plat Preparation</t>
  </si>
  <si>
    <t>Loan Carrying Cost</t>
  </si>
  <si>
    <t>Resale Commissions</t>
  </si>
  <si>
    <t>Seller's Title Policy</t>
  </si>
  <si>
    <t>TOTAL EXPENSES</t>
  </si>
  <si>
    <t>NET INCOME</t>
  </si>
  <si>
    <t>OWNERSHIP</t>
  </si>
  <si>
    <t>PAYMENTS FROM K.HOLST TO P.ALLEN</t>
  </si>
  <si>
    <t>LEDGER</t>
  </si>
  <si>
    <t>Property Tax (2001)</t>
  </si>
  <si>
    <t>ACCOUNT</t>
  </si>
  <si>
    <t>NB (Check 1156)</t>
  </si>
  <si>
    <t>Enron Corp</t>
  </si>
  <si>
    <t>State Bank (#1218)</t>
  </si>
  <si>
    <t>Courier</t>
  </si>
  <si>
    <t>State Bank (#1259)</t>
  </si>
  <si>
    <t xml:space="preserve">   City permit for Plat application</t>
  </si>
  <si>
    <t>InTEC of Austin Inc</t>
  </si>
  <si>
    <t>NB (Check 1169)</t>
  </si>
  <si>
    <t>NB (Check 1177)</t>
  </si>
  <si>
    <t>PW (#104)</t>
  </si>
  <si>
    <t>NB (Check 1183)</t>
  </si>
  <si>
    <t xml:space="preserve">   Subsurface expl. &amp; pave analysis</t>
  </si>
  <si>
    <t>LAN Estimate for Blvd extension = $292,500.  We agreed as follows:</t>
  </si>
  <si>
    <t>AMF               $236,250</t>
  </si>
  <si>
    <t>Us                  $ 18,750</t>
  </si>
  <si>
    <t>J Smith           $ 25,000</t>
  </si>
  <si>
    <t>AMFs Broker  $12,500</t>
  </si>
  <si>
    <t>TOTAL           $292,500</t>
  </si>
  <si>
    <t>TD (Check #110)</t>
  </si>
  <si>
    <t>O'Connor &amp; Craig P.C.</t>
  </si>
  <si>
    <t>Legal</t>
  </si>
  <si>
    <t>NB (Check 1190)</t>
  </si>
  <si>
    <t>TD (Check #102)</t>
  </si>
  <si>
    <t>Carrying Cost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</si>
</sst>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72" formatCode="#,##0.000000000_);[Red]\(#,##0.000000000\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/>
    <xf numFmtId="40" fontId="0" fillId="0" borderId="1" xfId="0" applyNumberFormat="1" applyBorder="1"/>
    <xf numFmtId="4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40" fontId="0" fillId="0" borderId="0" xfId="0" applyNumberFormat="1" applyAlignment="1">
      <alignment horizontal="left"/>
    </xf>
    <xf numFmtId="40" fontId="0" fillId="0" borderId="0" xfId="0" applyNumberFormat="1" applyAlignment="1"/>
    <xf numFmtId="4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0" fontId="0" fillId="0" borderId="1" xfId="0" applyNumberFormat="1" applyBorder="1" applyAlignment="1">
      <alignment horizontal="right"/>
    </xf>
    <xf numFmtId="40" fontId="0" fillId="0" borderId="0" xfId="0" applyNumberFormat="1" applyBorder="1" applyAlignment="1">
      <alignment horizontal="right"/>
    </xf>
    <xf numFmtId="40" fontId="0" fillId="0" borderId="0" xfId="0" quotePrefix="1" applyNumberFormat="1" applyAlignment="1"/>
    <xf numFmtId="40" fontId="1" fillId="0" borderId="0" xfId="0" applyNumberFormat="1" applyFont="1" applyAlignment="1"/>
    <xf numFmtId="40" fontId="0" fillId="0" borderId="2" xfId="0" applyNumberFormat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172" fontId="0" fillId="0" borderId="0" xfId="0" applyNumberFormat="1" applyAlignment="1">
      <alignment horizontal="right"/>
    </xf>
    <xf numFmtId="40" fontId="0" fillId="2" borderId="0" xfId="0" applyNumberFormat="1" applyFill="1" applyAlignment="1">
      <alignment horizontal="right"/>
    </xf>
    <xf numFmtId="4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9"/>
  <sheetViews>
    <sheetView tabSelected="1" topLeftCell="A38" workbookViewId="0">
      <selection activeCell="B42" sqref="B42"/>
    </sheetView>
  </sheetViews>
  <sheetFormatPr defaultRowHeight="12.75" x14ac:dyDescent="0.2"/>
  <cols>
    <col min="1" max="1" width="29.85546875" customWidth="1"/>
    <col min="2" max="2" width="20.140625" style="5" customWidth="1"/>
    <col min="3" max="3" width="14" style="1" customWidth="1"/>
    <col min="4" max="4" width="20.140625" style="2" customWidth="1"/>
    <col min="5" max="5" width="1.28515625" style="2" customWidth="1"/>
    <col min="6" max="6" width="13" style="3" customWidth="1"/>
    <col min="7" max="8" width="13" customWidth="1"/>
  </cols>
  <sheetData>
    <row r="1" spans="1:13" x14ac:dyDescent="0.2">
      <c r="A1" s="9" t="s">
        <v>17</v>
      </c>
      <c r="B1" s="25" t="s">
        <v>23</v>
      </c>
      <c r="C1" s="25"/>
      <c r="D1" s="25"/>
      <c r="F1" s="25" t="s">
        <v>24</v>
      </c>
      <c r="G1" s="25"/>
      <c r="H1" s="25"/>
    </row>
    <row r="2" spans="1:13" x14ac:dyDescent="0.2">
      <c r="A2" s="9"/>
    </row>
    <row r="3" spans="1:13" s="9" customFormat="1" x14ac:dyDescent="0.2">
      <c r="B3" s="8" t="s">
        <v>19</v>
      </c>
      <c r="C3" s="6" t="s">
        <v>20</v>
      </c>
      <c r="D3" s="7" t="s">
        <v>21</v>
      </c>
      <c r="E3" s="7"/>
      <c r="F3" s="8" t="s">
        <v>19</v>
      </c>
      <c r="G3" s="6" t="s">
        <v>20</v>
      </c>
      <c r="H3" s="7" t="s">
        <v>21</v>
      </c>
      <c r="K3" t="s">
        <v>53</v>
      </c>
      <c r="L3"/>
      <c r="M3"/>
    </row>
    <row r="4" spans="1:13" x14ac:dyDescent="0.2">
      <c r="A4" t="s">
        <v>18</v>
      </c>
      <c r="B4" s="12">
        <v>1856250</v>
      </c>
      <c r="C4" s="12">
        <f>B4*0.9</f>
        <v>1670625</v>
      </c>
      <c r="D4" s="12">
        <f>B4*0.1</f>
        <v>185625</v>
      </c>
      <c r="E4" s="12"/>
      <c r="F4" s="24">
        <v>1900000</v>
      </c>
      <c r="G4" s="12">
        <f>F4*0.9</f>
        <v>1710000</v>
      </c>
      <c r="H4" s="12">
        <f>F4*0.1</f>
        <v>190000</v>
      </c>
      <c r="K4" t="s">
        <v>54</v>
      </c>
    </row>
    <row r="5" spans="1:13" x14ac:dyDescent="0.2">
      <c r="A5" t="s">
        <v>64</v>
      </c>
      <c r="B5" s="12"/>
      <c r="C5" s="12"/>
      <c r="D5" s="12"/>
      <c r="E5" s="12"/>
      <c r="F5" s="24">
        <v>12500</v>
      </c>
      <c r="G5" s="12">
        <f>F5*0.9</f>
        <v>11250</v>
      </c>
      <c r="H5" s="12">
        <f>F5*0.1</f>
        <v>1250</v>
      </c>
      <c r="K5" t="s">
        <v>55</v>
      </c>
    </row>
    <row r="6" spans="1:13" x14ac:dyDescent="0.2">
      <c r="B6" s="12"/>
      <c r="C6" s="12"/>
      <c r="D6" s="12"/>
      <c r="E6" s="12"/>
      <c r="F6" s="12"/>
      <c r="G6" s="13"/>
      <c r="H6" s="13"/>
      <c r="K6" t="s">
        <v>56</v>
      </c>
    </row>
    <row r="7" spans="1:13" x14ac:dyDescent="0.2">
      <c r="A7" s="9" t="s">
        <v>22</v>
      </c>
      <c r="B7" s="12"/>
      <c r="C7" s="12"/>
      <c r="D7" s="12"/>
      <c r="E7" s="12"/>
      <c r="F7" s="12"/>
      <c r="G7" s="13"/>
      <c r="H7" s="13"/>
      <c r="K7" t="s">
        <v>57</v>
      </c>
    </row>
    <row r="8" spans="1:13" x14ac:dyDescent="0.2">
      <c r="B8" s="23"/>
      <c r="C8" s="12"/>
      <c r="D8" s="12"/>
      <c r="E8" s="12"/>
      <c r="F8" s="12"/>
      <c r="G8" s="13"/>
      <c r="H8" s="13"/>
      <c r="K8" t="s">
        <v>58</v>
      </c>
    </row>
    <row r="9" spans="1:13" x14ac:dyDescent="0.2">
      <c r="A9" s="10" t="s">
        <v>0</v>
      </c>
      <c r="B9" s="12">
        <v>1250000</v>
      </c>
      <c r="C9" s="12">
        <f>B9*0.9</f>
        <v>1125000</v>
      </c>
      <c r="D9" s="12">
        <f t="shared" ref="D9:D17" si="0">B9*0.1</f>
        <v>125000</v>
      </c>
      <c r="E9" s="12"/>
      <c r="F9" s="12">
        <v>1250000</v>
      </c>
      <c r="G9" s="12">
        <f>F9*0.9</f>
        <v>1125000</v>
      </c>
      <c r="H9" s="12">
        <f t="shared" ref="H9:H16" si="1">F9*0.1</f>
        <v>125000</v>
      </c>
    </row>
    <row r="10" spans="1:13" x14ac:dyDescent="0.2">
      <c r="A10" t="s">
        <v>25</v>
      </c>
      <c r="B10" s="12">
        <v>75000</v>
      </c>
      <c r="C10" s="12">
        <f>B10*0.9</f>
        <v>67500</v>
      </c>
      <c r="D10" s="12">
        <f t="shared" si="0"/>
        <v>7500</v>
      </c>
      <c r="E10" s="12"/>
      <c r="F10" s="12">
        <v>75000</v>
      </c>
      <c r="G10" s="12">
        <f>F10*0.9</f>
        <v>67500</v>
      </c>
      <c r="H10" s="12">
        <f t="shared" si="1"/>
        <v>7500</v>
      </c>
    </row>
    <row r="11" spans="1:13" x14ac:dyDescent="0.2">
      <c r="A11" t="s">
        <v>32</v>
      </c>
      <c r="B11" s="12">
        <v>70000</v>
      </c>
      <c r="C11" s="12">
        <f>B11*0.9</f>
        <v>63000</v>
      </c>
      <c r="D11" s="12">
        <f t="shared" si="0"/>
        <v>7000</v>
      </c>
      <c r="E11" s="12"/>
      <c r="F11" s="24">
        <v>70000</v>
      </c>
      <c r="G11" s="12">
        <f>F11*0.9</f>
        <v>63000</v>
      </c>
      <c r="H11" s="12">
        <f t="shared" si="1"/>
        <v>7000</v>
      </c>
    </row>
    <row r="12" spans="1:13" x14ac:dyDescent="0.2">
      <c r="A12" s="11" t="s">
        <v>26</v>
      </c>
      <c r="B12" s="12">
        <v>621</v>
      </c>
      <c r="C12" s="12">
        <f t="shared" ref="C12:C21" si="2">B12*0.9</f>
        <v>558.9</v>
      </c>
      <c r="D12" s="12">
        <f t="shared" si="0"/>
        <v>62.1</v>
      </c>
      <c r="E12" s="12"/>
      <c r="F12" s="12">
        <v>621</v>
      </c>
      <c r="G12" s="12">
        <f t="shared" ref="G12:G21" si="3">F12*0.9</f>
        <v>558.9</v>
      </c>
      <c r="H12" s="12">
        <f t="shared" si="1"/>
        <v>62.1</v>
      </c>
    </row>
    <row r="13" spans="1:13" x14ac:dyDescent="0.2">
      <c r="A13" s="11" t="s">
        <v>28</v>
      </c>
      <c r="B13" s="12">
        <v>53.4</v>
      </c>
      <c r="C13" s="12">
        <f t="shared" si="2"/>
        <v>48.06</v>
      </c>
      <c r="D13" s="12">
        <f t="shared" si="0"/>
        <v>5.34</v>
      </c>
      <c r="E13" s="12"/>
      <c r="F13" s="12">
        <v>53.4</v>
      </c>
      <c r="G13" s="12">
        <f t="shared" si="3"/>
        <v>48.06</v>
      </c>
      <c r="H13" s="12">
        <f t="shared" si="1"/>
        <v>5.34</v>
      </c>
    </row>
    <row r="14" spans="1:13" x14ac:dyDescent="0.2">
      <c r="A14" s="11" t="s">
        <v>39</v>
      </c>
      <c r="B14" s="12">
        <f>13059.59*6/12</f>
        <v>6529.795000000001</v>
      </c>
      <c r="C14" s="12">
        <f t="shared" si="2"/>
        <v>5876.8155000000006</v>
      </c>
      <c r="D14" s="12">
        <f t="shared" si="0"/>
        <v>652.97950000000014</v>
      </c>
      <c r="E14" s="12"/>
      <c r="F14" s="24">
        <f>10429.62*10/12</f>
        <v>8691.35</v>
      </c>
      <c r="G14" s="12">
        <f t="shared" si="3"/>
        <v>7822.2150000000001</v>
      </c>
      <c r="H14" s="12">
        <f t="shared" si="1"/>
        <v>869.1350000000001</v>
      </c>
    </row>
    <row r="15" spans="1:13" x14ac:dyDescent="0.2">
      <c r="A15" s="11" t="s">
        <v>27</v>
      </c>
      <c r="B15" s="12">
        <v>605</v>
      </c>
      <c r="C15" s="12">
        <f t="shared" si="2"/>
        <v>544.5</v>
      </c>
      <c r="D15" s="12">
        <f t="shared" si="0"/>
        <v>60.5</v>
      </c>
      <c r="E15" s="12"/>
      <c r="F15" s="12">
        <v>605</v>
      </c>
      <c r="G15" s="12">
        <f t="shared" si="3"/>
        <v>544.5</v>
      </c>
      <c r="H15" s="12">
        <f t="shared" si="1"/>
        <v>60.5</v>
      </c>
    </row>
    <row r="16" spans="1:13" x14ac:dyDescent="0.2">
      <c r="A16" s="11" t="s">
        <v>1</v>
      </c>
      <c r="B16" s="12">
        <v>1500</v>
      </c>
      <c r="C16" s="12">
        <f t="shared" si="2"/>
        <v>1350</v>
      </c>
      <c r="D16" s="12">
        <f t="shared" si="0"/>
        <v>150</v>
      </c>
      <c r="E16" s="12"/>
      <c r="F16" s="12">
        <v>1500</v>
      </c>
      <c r="G16" s="12">
        <f t="shared" si="3"/>
        <v>1350</v>
      </c>
      <c r="H16" s="12">
        <f t="shared" si="1"/>
        <v>150</v>
      </c>
    </row>
    <row r="17" spans="1:8" x14ac:dyDescent="0.2">
      <c r="A17" s="11" t="s">
        <v>29</v>
      </c>
      <c r="B17" s="12">
        <v>15000</v>
      </c>
      <c r="C17" s="12">
        <f t="shared" si="2"/>
        <v>13500</v>
      </c>
      <c r="D17" s="12">
        <f t="shared" si="0"/>
        <v>1500</v>
      </c>
      <c r="E17" s="12"/>
      <c r="F17" s="12"/>
      <c r="G17" s="12"/>
      <c r="H17" s="12"/>
    </row>
    <row r="18" spans="1:8" x14ac:dyDescent="0.2">
      <c r="A18" s="18" t="s">
        <v>30</v>
      </c>
      <c r="B18" s="12"/>
      <c r="C18" s="12"/>
      <c r="D18" s="12"/>
      <c r="E18" s="12"/>
      <c r="F18" s="12">
        <v>11960</v>
      </c>
      <c r="G18" s="12">
        <f t="shared" si="3"/>
        <v>10764</v>
      </c>
      <c r="H18" s="12">
        <f>F18*0.1</f>
        <v>1196</v>
      </c>
    </row>
    <row r="19" spans="1:8" x14ac:dyDescent="0.2">
      <c r="A19" s="18" t="s">
        <v>46</v>
      </c>
      <c r="B19" s="12"/>
      <c r="C19" s="12"/>
      <c r="D19" s="12"/>
      <c r="E19" s="12"/>
      <c r="F19" s="12">
        <v>455</v>
      </c>
      <c r="G19" s="12">
        <f t="shared" si="3"/>
        <v>409.5</v>
      </c>
      <c r="H19" s="12">
        <f>F19*0.1</f>
        <v>45.5</v>
      </c>
    </row>
    <row r="20" spans="1:8" x14ac:dyDescent="0.2">
      <c r="A20" s="18" t="s">
        <v>52</v>
      </c>
      <c r="B20" s="12"/>
      <c r="C20" s="12"/>
      <c r="D20" s="12"/>
      <c r="E20" s="12"/>
      <c r="F20" s="12">
        <v>1275</v>
      </c>
      <c r="G20" s="12">
        <f t="shared" si="3"/>
        <v>1147.5</v>
      </c>
      <c r="H20" s="12">
        <f>F20*0.1</f>
        <v>127.5</v>
      </c>
    </row>
    <row r="21" spans="1:8" x14ac:dyDescent="0.2">
      <c r="A21" s="11" t="s">
        <v>33</v>
      </c>
      <c r="B21" s="12">
        <v>15000</v>
      </c>
      <c r="C21" s="12">
        <f t="shared" si="2"/>
        <v>13500</v>
      </c>
      <c r="D21" s="12">
        <f>B21*0.1</f>
        <v>1500</v>
      </c>
      <c r="E21" s="12"/>
      <c r="F21" s="24">
        <v>15000</v>
      </c>
      <c r="G21" s="12">
        <f t="shared" si="3"/>
        <v>13500</v>
      </c>
      <c r="H21" s="12">
        <f>F21*0.1</f>
        <v>1500</v>
      </c>
    </row>
    <row r="22" spans="1:8" x14ac:dyDescent="0.2">
      <c r="A22" s="11" t="s">
        <v>14</v>
      </c>
      <c r="B22" s="12">
        <v>8750</v>
      </c>
      <c r="C22" s="12">
        <f>B22</f>
        <v>8750</v>
      </c>
      <c r="D22" s="12">
        <v>0</v>
      </c>
      <c r="E22" s="12"/>
      <c r="F22" s="12">
        <v>8750</v>
      </c>
      <c r="G22" s="12">
        <f>F22</f>
        <v>8750</v>
      </c>
      <c r="H22" s="12">
        <v>0</v>
      </c>
    </row>
    <row r="23" spans="1:8" x14ac:dyDescent="0.2">
      <c r="A23" s="11" t="s">
        <v>31</v>
      </c>
      <c r="B23" s="12">
        <v>50000</v>
      </c>
      <c r="C23" s="12">
        <f>B23</f>
        <v>50000</v>
      </c>
      <c r="D23" s="12">
        <v>0</v>
      </c>
      <c r="E23" s="12"/>
      <c r="F23" s="24">
        <v>50000</v>
      </c>
      <c r="G23" s="12">
        <f>F23</f>
        <v>50000</v>
      </c>
      <c r="H23" s="12">
        <v>0</v>
      </c>
    </row>
    <row r="24" spans="1:8" x14ac:dyDescent="0.2">
      <c r="A24" s="11"/>
      <c r="B24" s="12"/>
      <c r="C24" s="12"/>
      <c r="D24" s="12"/>
      <c r="E24" s="12"/>
      <c r="F24" s="12"/>
      <c r="G24" s="13"/>
      <c r="H24" s="13"/>
    </row>
    <row r="25" spans="1:8" x14ac:dyDescent="0.2">
      <c r="A25" s="19" t="s">
        <v>34</v>
      </c>
      <c r="B25" s="20">
        <f>SUM(B9:B24)</f>
        <v>1493059.1949999998</v>
      </c>
      <c r="C25" s="20">
        <f>SUM(C9:C24)</f>
        <v>1349628.2755</v>
      </c>
      <c r="D25" s="20">
        <f>SUM(D9:D24)</f>
        <v>143430.91949999999</v>
      </c>
      <c r="E25" s="12"/>
      <c r="F25" s="20">
        <f>SUM(F9:F24)</f>
        <v>1493910.75</v>
      </c>
      <c r="G25" s="20">
        <f>SUM(G9:G24)</f>
        <v>1350394.675</v>
      </c>
      <c r="H25" s="20">
        <f>SUM(H9:H24)</f>
        <v>143516.07500000001</v>
      </c>
    </row>
    <row r="26" spans="1:8" x14ac:dyDescent="0.2">
      <c r="A26" s="11"/>
      <c r="B26" s="12"/>
      <c r="C26" s="12"/>
      <c r="D26" s="12"/>
      <c r="E26" s="12"/>
      <c r="F26" s="12"/>
      <c r="G26" s="12"/>
      <c r="H26" s="12"/>
    </row>
    <row r="27" spans="1:8" x14ac:dyDescent="0.2">
      <c r="A27" s="11"/>
      <c r="B27" s="12"/>
      <c r="C27" s="12"/>
      <c r="D27" s="12"/>
      <c r="E27" s="12"/>
      <c r="F27" s="12"/>
      <c r="G27" s="12"/>
      <c r="H27" s="12"/>
    </row>
    <row r="28" spans="1:8" ht="13.5" thickBot="1" x14ac:dyDescent="0.25">
      <c r="A28" s="19" t="s">
        <v>35</v>
      </c>
      <c r="B28" s="16">
        <f>B4-B25</f>
        <v>363190.80500000017</v>
      </c>
      <c r="C28" s="16">
        <f>C4-C25</f>
        <v>320996.72450000001</v>
      </c>
      <c r="D28" s="16">
        <f>D4-D25</f>
        <v>42194.080500000011</v>
      </c>
      <c r="E28" s="12"/>
      <c r="F28" s="16">
        <f>SUM(F4:F5)-F25</f>
        <v>418589.25</v>
      </c>
      <c r="G28" s="16">
        <f>SUM(G4:G5)-G25</f>
        <v>370855.32499999995</v>
      </c>
      <c r="H28" s="16">
        <f>SUM(H4:H5)-H25</f>
        <v>47733.924999999988</v>
      </c>
    </row>
    <row r="29" spans="1:8" ht="13.5" thickTop="1" x14ac:dyDescent="0.2">
      <c r="A29" s="11"/>
      <c r="B29" s="12"/>
      <c r="C29" s="12"/>
      <c r="D29" s="12"/>
      <c r="E29" s="12"/>
      <c r="F29" s="12"/>
      <c r="G29" s="13"/>
      <c r="H29" s="13"/>
    </row>
    <row r="30" spans="1:8" x14ac:dyDescent="0.2">
      <c r="A30" s="11"/>
      <c r="B30" s="12"/>
      <c r="C30" s="12"/>
      <c r="D30" s="12"/>
      <c r="E30" s="12"/>
      <c r="F30" s="12"/>
      <c r="G30" s="13"/>
      <c r="H30" s="13"/>
    </row>
    <row r="31" spans="1:8" x14ac:dyDescent="0.2">
      <c r="B31" s="12"/>
      <c r="C31" s="12"/>
      <c r="D31" s="12"/>
      <c r="E31" s="12"/>
      <c r="F31" s="12"/>
      <c r="G31" s="13"/>
      <c r="H31" s="13"/>
    </row>
    <row r="32" spans="1:8" x14ac:dyDescent="0.2">
      <c r="B32" s="12"/>
      <c r="C32" s="12"/>
      <c r="D32" s="12"/>
      <c r="E32" s="12"/>
      <c r="F32" s="12"/>
      <c r="G32" s="13"/>
      <c r="H32" s="13"/>
    </row>
    <row r="33" spans="1:8" x14ac:dyDescent="0.2">
      <c r="A33" s="21" t="s">
        <v>38</v>
      </c>
      <c r="B33" s="12"/>
      <c r="C33" s="12"/>
      <c r="D33" s="12"/>
      <c r="E33" s="12"/>
      <c r="F33" s="12"/>
      <c r="G33" s="13"/>
      <c r="H33" s="13"/>
    </row>
    <row r="34" spans="1:8" x14ac:dyDescent="0.2">
      <c r="B34" s="12"/>
      <c r="C34" s="13"/>
      <c r="D34" s="14"/>
      <c r="E34" s="14"/>
      <c r="F34" s="12"/>
      <c r="G34" s="13"/>
      <c r="H34" s="13"/>
    </row>
    <row r="35" spans="1:8" s="6" customFormat="1" x14ac:dyDescent="0.2">
      <c r="A35" s="6" t="s">
        <v>7</v>
      </c>
      <c r="B35" s="8" t="s">
        <v>6</v>
      </c>
      <c r="C35" s="6" t="s">
        <v>8</v>
      </c>
      <c r="D35" s="6" t="s">
        <v>40</v>
      </c>
      <c r="E35" s="7"/>
      <c r="F35" s="7" t="s">
        <v>4</v>
      </c>
      <c r="G35" s="8" t="s">
        <v>5</v>
      </c>
      <c r="H35" s="15"/>
    </row>
    <row r="36" spans="1:8" x14ac:dyDescent="0.2">
      <c r="A36" t="s">
        <v>15</v>
      </c>
      <c r="B36" s="10" t="s">
        <v>0</v>
      </c>
      <c r="C36" s="13" t="s">
        <v>9</v>
      </c>
      <c r="E36" s="14"/>
      <c r="F36" s="14">
        <v>37254</v>
      </c>
      <c r="G36" s="12">
        <v>1250000</v>
      </c>
      <c r="H36" s="13"/>
    </row>
    <row r="37" spans="1:8" x14ac:dyDescent="0.2">
      <c r="A37" t="s">
        <v>15</v>
      </c>
      <c r="B37" s="22" t="s">
        <v>25</v>
      </c>
      <c r="C37" s="13" t="s">
        <v>9</v>
      </c>
      <c r="E37" s="14"/>
      <c r="F37" s="14">
        <v>37254</v>
      </c>
      <c r="G37" s="12">
        <v>75000</v>
      </c>
      <c r="H37" s="13"/>
    </row>
    <row r="38" spans="1:8" x14ac:dyDescent="0.2">
      <c r="A38" t="s">
        <v>15</v>
      </c>
      <c r="B38" s="10" t="s">
        <v>14</v>
      </c>
      <c r="C38" s="13" t="s">
        <v>9</v>
      </c>
      <c r="E38" s="14"/>
      <c r="F38" s="14">
        <v>37254</v>
      </c>
      <c r="G38" s="12">
        <v>8750</v>
      </c>
      <c r="H38" s="13"/>
    </row>
    <row r="39" spans="1:8" x14ac:dyDescent="0.2">
      <c r="A39" t="s">
        <v>15</v>
      </c>
      <c r="B39" s="10" t="s">
        <v>26</v>
      </c>
      <c r="C39" s="13" t="s">
        <v>9</v>
      </c>
      <c r="E39" s="14"/>
      <c r="F39" s="14">
        <v>37254</v>
      </c>
      <c r="G39" s="12">
        <v>621</v>
      </c>
      <c r="H39" s="13"/>
    </row>
    <row r="40" spans="1:8" x14ac:dyDescent="0.2">
      <c r="A40" t="s">
        <v>15</v>
      </c>
      <c r="B40" s="10" t="s">
        <v>28</v>
      </c>
      <c r="C40" s="13" t="s">
        <v>9</v>
      </c>
      <c r="E40" s="14"/>
      <c r="F40" s="14">
        <v>37254</v>
      </c>
      <c r="G40" s="12">
        <v>53.4</v>
      </c>
      <c r="H40" s="13"/>
    </row>
    <row r="41" spans="1:8" x14ac:dyDescent="0.2">
      <c r="B41" s="10" t="s">
        <v>1</v>
      </c>
      <c r="C41" s="13" t="s">
        <v>9</v>
      </c>
      <c r="E41" s="14"/>
      <c r="F41" s="14"/>
      <c r="G41" s="12">
        <v>1500</v>
      </c>
      <c r="H41" s="13"/>
    </row>
    <row r="42" spans="1:8" x14ac:dyDescent="0.2">
      <c r="A42" t="s">
        <v>16</v>
      </c>
      <c r="B42" s="10" t="s">
        <v>2</v>
      </c>
      <c r="C42" s="13" t="s">
        <v>9</v>
      </c>
      <c r="E42" s="14"/>
      <c r="F42" s="14"/>
      <c r="G42" s="12">
        <v>355</v>
      </c>
      <c r="H42" s="13"/>
    </row>
    <row r="43" spans="1:8" x14ac:dyDescent="0.2">
      <c r="A43" t="s">
        <v>42</v>
      </c>
      <c r="B43" s="10" t="s">
        <v>44</v>
      </c>
      <c r="C43" s="13" t="s">
        <v>9</v>
      </c>
      <c r="D43" s="1" t="s">
        <v>43</v>
      </c>
      <c r="E43" s="14"/>
      <c r="F43" s="14">
        <v>36916</v>
      </c>
      <c r="G43" s="12">
        <v>162</v>
      </c>
      <c r="H43" s="13"/>
    </row>
    <row r="44" spans="1:8" x14ac:dyDescent="0.2">
      <c r="A44" t="s">
        <v>16</v>
      </c>
      <c r="B44" s="10" t="s">
        <v>2</v>
      </c>
      <c r="C44" s="13" t="s">
        <v>9</v>
      </c>
      <c r="E44" s="14"/>
      <c r="F44" s="14">
        <v>36985</v>
      </c>
      <c r="G44" s="12">
        <v>250</v>
      </c>
      <c r="H44" s="13"/>
    </row>
    <row r="45" spans="1:8" x14ac:dyDescent="0.2">
      <c r="A45" t="s">
        <v>3</v>
      </c>
      <c r="B45" s="11" t="s">
        <v>29</v>
      </c>
      <c r="C45" s="13" t="s">
        <v>9</v>
      </c>
      <c r="D45" s="2" t="s">
        <v>50</v>
      </c>
      <c r="E45" s="14"/>
      <c r="F45" s="14">
        <v>37005</v>
      </c>
      <c r="G45" s="12">
        <v>4500</v>
      </c>
      <c r="H45" s="13"/>
    </row>
    <row r="46" spans="1:8" x14ac:dyDescent="0.2">
      <c r="A46" t="s">
        <v>3</v>
      </c>
      <c r="B46" s="11" t="s">
        <v>29</v>
      </c>
      <c r="C46" s="13" t="s">
        <v>9</v>
      </c>
      <c r="D46" s="1" t="s">
        <v>45</v>
      </c>
      <c r="E46" s="14"/>
      <c r="F46" s="14">
        <v>37020</v>
      </c>
      <c r="G46" s="12">
        <v>455</v>
      </c>
      <c r="H46" s="13"/>
    </row>
    <row r="47" spans="1:8" x14ac:dyDescent="0.2">
      <c r="A47" t="s">
        <v>47</v>
      </c>
      <c r="B47" s="11" t="s">
        <v>29</v>
      </c>
      <c r="C47" s="13" t="s">
        <v>10</v>
      </c>
      <c r="D47" s="2" t="s">
        <v>48</v>
      </c>
      <c r="E47" s="14"/>
      <c r="F47" s="14">
        <v>37026</v>
      </c>
      <c r="G47" s="12">
        <v>1275</v>
      </c>
      <c r="H47" s="13"/>
    </row>
    <row r="48" spans="1:8" x14ac:dyDescent="0.2">
      <c r="A48" t="s">
        <v>3</v>
      </c>
      <c r="B48" s="11" t="s">
        <v>29</v>
      </c>
      <c r="C48" s="13" t="s">
        <v>10</v>
      </c>
      <c r="D48" s="2" t="s">
        <v>49</v>
      </c>
      <c r="E48" s="14"/>
      <c r="F48" s="14">
        <v>37049</v>
      </c>
      <c r="G48" s="12">
        <v>1700</v>
      </c>
      <c r="H48" s="13"/>
    </row>
    <row r="49" spans="1:8" x14ac:dyDescent="0.2">
      <c r="A49" t="s">
        <v>3</v>
      </c>
      <c r="B49" s="11" t="s">
        <v>29</v>
      </c>
      <c r="C49" s="13" t="s">
        <v>10</v>
      </c>
      <c r="D49" s="2" t="s">
        <v>51</v>
      </c>
      <c r="E49" s="14"/>
      <c r="F49" s="14">
        <v>37071</v>
      </c>
      <c r="G49" s="12">
        <v>5760</v>
      </c>
      <c r="H49" s="13"/>
    </row>
    <row r="50" spans="1:8" x14ac:dyDescent="0.2">
      <c r="A50" t="s">
        <v>3</v>
      </c>
      <c r="B50" s="11" t="s">
        <v>29</v>
      </c>
      <c r="C50" s="13" t="s">
        <v>10</v>
      </c>
      <c r="D50" s="2" t="s">
        <v>59</v>
      </c>
      <c r="E50" s="14"/>
      <c r="F50" s="14">
        <v>37103</v>
      </c>
      <c r="G50" s="12">
        <v>4940</v>
      </c>
      <c r="H50" s="13"/>
    </row>
    <row r="51" spans="1:8" x14ac:dyDescent="0.2">
      <c r="A51" t="s">
        <v>60</v>
      </c>
      <c r="B51" s="11" t="s">
        <v>61</v>
      </c>
      <c r="C51" s="13" t="s">
        <v>9</v>
      </c>
      <c r="D51" s="1"/>
      <c r="E51" s="14"/>
      <c r="F51" s="14">
        <v>36910</v>
      </c>
      <c r="G51" s="12">
        <v>5400.5</v>
      </c>
      <c r="H51" s="13"/>
    </row>
    <row r="52" spans="1:8" x14ac:dyDescent="0.2">
      <c r="A52" t="s">
        <v>60</v>
      </c>
      <c r="B52" s="11" t="s">
        <v>61</v>
      </c>
      <c r="C52" s="13" t="s">
        <v>10</v>
      </c>
      <c r="D52" s="2" t="s">
        <v>62</v>
      </c>
      <c r="E52" s="14"/>
      <c r="F52" s="14">
        <v>37088</v>
      </c>
      <c r="G52" s="12">
        <v>8972.5</v>
      </c>
      <c r="H52" s="13"/>
    </row>
    <row r="53" spans="1:8" x14ac:dyDescent="0.2">
      <c r="B53" s="12"/>
      <c r="C53" s="13"/>
      <c r="E53" s="14"/>
      <c r="G53" s="12"/>
      <c r="H53" s="13"/>
    </row>
    <row r="54" spans="1:8" ht="13.5" thickBot="1" x14ac:dyDescent="0.25">
      <c r="B54" s="12"/>
      <c r="C54" s="13"/>
      <c r="D54" s="14"/>
      <c r="E54" s="14"/>
      <c r="G54" s="16">
        <f>SUM(G36:G53)</f>
        <v>1369694.4</v>
      </c>
      <c r="H54" s="13"/>
    </row>
    <row r="55" spans="1:8" ht="13.5" thickTop="1" x14ac:dyDescent="0.2">
      <c r="B55" s="12"/>
      <c r="C55" s="13"/>
      <c r="D55" s="14"/>
      <c r="E55" s="14"/>
      <c r="G55" s="17"/>
      <c r="H55" s="13"/>
    </row>
    <row r="57" spans="1:8" x14ac:dyDescent="0.2">
      <c r="A57" s="21" t="s">
        <v>36</v>
      </c>
    </row>
    <row r="58" spans="1:8" x14ac:dyDescent="0.2">
      <c r="A58" t="s">
        <v>11</v>
      </c>
    </row>
    <row r="59" spans="1:8" x14ac:dyDescent="0.2">
      <c r="A59" t="s">
        <v>12</v>
      </c>
    </row>
    <row r="62" spans="1:8" x14ac:dyDescent="0.2">
      <c r="A62" s="21" t="s">
        <v>37</v>
      </c>
    </row>
    <row r="63" spans="1:8" x14ac:dyDescent="0.2">
      <c r="A63" s="21"/>
    </row>
    <row r="64" spans="1:8" x14ac:dyDescent="0.2">
      <c r="A64" s="6" t="s">
        <v>7</v>
      </c>
      <c r="B64" s="8" t="s">
        <v>6</v>
      </c>
      <c r="C64" s="6" t="s">
        <v>8</v>
      </c>
      <c r="D64" s="6" t="s">
        <v>40</v>
      </c>
      <c r="E64" s="7"/>
      <c r="F64" s="7" t="s">
        <v>4</v>
      </c>
      <c r="G64" s="8" t="s">
        <v>5</v>
      </c>
    </row>
    <row r="65" spans="1:7" x14ac:dyDescent="0.2">
      <c r="A65" t="s">
        <v>9</v>
      </c>
      <c r="B65" s="5" t="s">
        <v>13</v>
      </c>
      <c r="C65" s="1" t="s">
        <v>10</v>
      </c>
      <c r="D65" s="2" t="s">
        <v>63</v>
      </c>
      <c r="F65" s="2">
        <v>37245</v>
      </c>
      <c r="G65" s="3">
        <v>127000</v>
      </c>
    </row>
    <row r="66" spans="1:7" x14ac:dyDescent="0.2">
      <c r="A66" t="s">
        <v>9</v>
      </c>
      <c r="B66" s="5" t="s">
        <v>13</v>
      </c>
      <c r="C66" s="1" t="s">
        <v>10</v>
      </c>
      <c r="F66" s="2">
        <v>36923</v>
      </c>
      <c r="G66" s="3">
        <v>18000</v>
      </c>
    </row>
    <row r="67" spans="1:7" x14ac:dyDescent="0.2">
      <c r="A67" t="s">
        <v>9</v>
      </c>
      <c r="B67" s="5" t="s">
        <v>13</v>
      </c>
      <c r="C67" s="1" t="s">
        <v>10</v>
      </c>
      <c r="D67" s="2" t="s">
        <v>41</v>
      </c>
      <c r="F67" s="2">
        <v>37005</v>
      </c>
      <c r="G67" s="3">
        <v>4500</v>
      </c>
    </row>
    <row r="68" spans="1:7" ht="13.5" thickBot="1" x14ac:dyDescent="0.25">
      <c r="F68" s="2"/>
      <c r="G68" s="4">
        <f>SUM(G65:G67)</f>
        <v>149500</v>
      </c>
    </row>
    <row r="69" spans="1:7" ht="13.5" thickTop="1" x14ac:dyDescent="0.2"/>
  </sheetData>
  <mergeCells count="2">
    <mergeCell ref="F1:H1"/>
    <mergeCell ref="B1:D1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Jan Havlíček</cp:lastModifiedBy>
  <dcterms:created xsi:type="dcterms:W3CDTF">2001-04-24T20:45:49Z</dcterms:created>
  <dcterms:modified xsi:type="dcterms:W3CDTF">2023-09-17T11:57:22Z</dcterms:modified>
</cp:coreProperties>
</file>