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A9C150-7194-4D9C-B509-3054AA34B931}" xr6:coauthVersionLast="47" xr6:coauthVersionMax="47" xr10:uidLastSave="{00000000-0000-0000-0000-000000000000}"/>
  <bookViews>
    <workbookView xWindow="-120" yWindow="-120" windowWidth="38640" windowHeight="15720" activeTab="1"/>
  </bookViews>
  <sheets>
    <sheet name="port_a" sheetId="1" r:id="rId1"/>
    <sheet name="roma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1" i="1"/>
  <c r="C17" i="1"/>
  <c r="C20" i="1"/>
  <c r="C22" i="1"/>
  <c r="C23" i="1"/>
  <c r="C24" i="1"/>
  <c r="B5" i="2"/>
  <c r="C6" i="2"/>
  <c r="D6" i="2"/>
  <c r="E6" i="2"/>
  <c r="F6" i="2"/>
  <c r="G6" i="2"/>
  <c r="H6" i="2"/>
  <c r="I6" i="2"/>
  <c r="J6" i="2"/>
  <c r="L6" i="2"/>
  <c r="M6" i="2"/>
  <c r="N6" i="2"/>
  <c r="O6" i="2"/>
  <c r="P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2" i="2"/>
  <c r="C18" i="2"/>
  <c r="C21" i="2"/>
  <c r="C23" i="2"/>
  <c r="C24" i="2"/>
  <c r="C25" i="2"/>
</calcChain>
</file>

<file path=xl/sharedStrings.xml><?xml version="1.0" encoding="utf-8"?>
<sst xmlns="http://schemas.openxmlformats.org/spreadsheetml/2006/main" count="32" uniqueCount="17">
  <si>
    <t>Year</t>
  </si>
  <si>
    <t>Sales Price</t>
  </si>
  <si>
    <t>Rent</t>
  </si>
  <si>
    <t>Expenses</t>
  </si>
  <si>
    <t>Debt Serv</t>
  </si>
  <si>
    <t>Debt</t>
  </si>
  <si>
    <t>Loan Amount</t>
  </si>
  <si>
    <t>Rate</t>
  </si>
  <si>
    <t>Term</t>
  </si>
  <si>
    <t>Payment</t>
  </si>
  <si>
    <t>Down Payment</t>
  </si>
  <si>
    <t>Closing Cost</t>
  </si>
  <si>
    <t>Cash to Close</t>
  </si>
  <si>
    <t>Investment</t>
  </si>
  <si>
    <t>Cash Flow</t>
  </si>
  <si>
    <t>IRR</t>
  </si>
  <si>
    <t>Closing Cost(2.5%)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</si>
</sst>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workbookViewId="0">
      <selection activeCell="C17" sqref="C17"/>
    </sheetView>
  </sheetViews>
  <sheetFormatPr defaultRowHeight="12.75" x14ac:dyDescent="0.2"/>
  <cols>
    <col min="2" max="2" width="10.28515625" bestFit="1" customWidth="1"/>
    <col min="3" max="3" width="12.85546875" bestFit="1" customWidth="1"/>
    <col min="4" max="26" width="10.28515625" bestFit="1" customWidth="1"/>
  </cols>
  <sheetData>
    <row r="2" spans="1:26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s="1" customFormat="1" x14ac:dyDescent="0.2">
      <c r="A3"/>
    </row>
    <row r="4" spans="1:26" s="1" customFormat="1" x14ac:dyDescent="0.2">
      <c r="A4" t="s">
        <v>13</v>
      </c>
      <c r="B4" s="1">
        <f>-C24</f>
        <v>-261900</v>
      </c>
      <c r="Z4" s="1">
        <v>1350000</v>
      </c>
    </row>
    <row r="5" spans="1:26" s="1" customFormat="1" x14ac:dyDescent="0.2">
      <c r="A5" t="s">
        <v>2</v>
      </c>
      <c r="B5" s="1">
        <v>98394</v>
      </c>
      <c r="C5" s="1">
        <v>98394</v>
      </c>
      <c r="D5" s="1">
        <v>98394</v>
      </c>
      <c r="E5" s="1">
        <v>98394</v>
      </c>
      <c r="F5" s="1">
        <v>98394</v>
      </c>
      <c r="G5" s="1">
        <v>98394</v>
      </c>
      <c r="H5" s="1">
        <v>98394</v>
      </c>
      <c r="I5" s="1">
        <v>98394</v>
      </c>
      <c r="J5" s="1">
        <v>98394</v>
      </c>
      <c r="K5" s="1">
        <v>98394</v>
      </c>
      <c r="L5" s="1">
        <v>98394</v>
      </c>
      <c r="M5" s="1">
        <v>98394</v>
      </c>
      <c r="N5" s="1">
        <v>98394</v>
      </c>
      <c r="O5" s="1">
        <v>98394</v>
      </c>
      <c r="P5" s="1">
        <v>98394</v>
      </c>
      <c r="Q5" s="1">
        <v>98394</v>
      </c>
      <c r="R5" s="1">
        <v>98394</v>
      </c>
      <c r="S5" s="1">
        <v>98394</v>
      </c>
      <c r="T5" s="1">
        <v>98394</v>
      </c>
      <c r="U5" s="1">
        <v>98394</v>
      </c>
      <c r="V5" s="1">
        <v>98394</v>
      </c>
      <c r="W5" s="1">
        <v>98394</v>
      </c>
      <c r="X5" s="1">
        <v>98394</v>
      </c>
      <c r="Y5" s="1">
        <v>98394</v>
      </c>
      <c r="Z5" s="1">
        <v>98394</v>
      </c>
    </row>
    <row r="6" spans="1:26" s="1" customFormat="1" x14ac:dyDescent="0.2">
      <c r="A6" t="s">
        <v>3</v>
      </c>
      <c r="B6" s="1">
        <v>-10000</v>
      </c>
      <c r="C6" s="1">
        <f>B6</f>
        <v>-10000</v>
      </c>
      <c r="D6" s="1">
        <f t="shared" ref="D6:Z6" si="0">C6</f>
        <v>-10000</v>
      </c>
      <c r="E6" s="1">
        <f t="shared" si="0"/>
        <v>-10000</v>
      </c>
      <c r="F6" s="1">
        <f t="shared" si="0"/>
        <v>-10000</v>
      </c>
      <c r="G6" s="1">
        <f t="shared" si="0"/>
        <v>-10000</v>
      </c>
      <c r="H6" s="1">
        <f t="shared" si="0"/>
        <v>-10000</v>
      </c>
      <c r="I6" s="1">
        <f t="shared" si="0"/>
        <v>-10000</v>
      </c>
      <c r="J6" s="1">
        <f t="shared" si="0"/>
        <v>-10000</v>
      </c>
      <c r="K6" s="1">
        <f t="shared" si="0"/>
        <v>-10000</v>
      </c>
      <c r="L6" s="1">
        <f t="shared" si="0"/>
        <v>-10000</v>
      </c>
      <c r="M6" s="1">
        <f t="shared" si="0"/>
        <v>-10000</v>
      </c>
      <c r="N6" s="1">
        <f t="shared" si="0"/>
        <v>-10000</v>
      </c>
      <c r="O6" s="1">
        <f t="shared" si="0"/>
        <v>-10000</v>
      </c>
      <c r="P6" s="1">
        <f t="shared" si="0"/>
        <v>-10000</v>
      </c>
      <c r="Q6" s="1">
        <f t="shared" si="0"/>
        <v>-10000</v>
      </c>
      <c r="R6" s="1">
        <f t="shared" si="0"/>
        <v>-10000</v>
      </c>
      <c r="S6" s="1">
        <f t="shared" si="0"/>
        <v>-10000</v>
      </c>
      <c r="T6" s="1">
        <f t="shared" si="0"/>
        <v>-10000</v>
      </c>
      <c r="U6" s="1">
        <f t="shared" si="0"/>
        <v>-10000</v>
      </c>
      <c r="V6" s="1">
        <f t="shared" si="0"/>
        <v>-10000</v>
      </c>
      <c r="W6" s="1">
        <f t="shared" si="0"/>
        <v>-10000</v>
      </c>
      <c r="X6" s="1">
        <f t="shared" si="0"/>
        <v>-10000</v>
      </c>
      <c r="Y6" s="1">
        <f t="shared" si="0"/>
        <v>-10000</v>
      </c>
      <c r="Z6" s="1">
        <f t="shared" si="0"/>
        <v>-10000</v>
      </c>
    </row>
    <row r="7" spans="1:26" s="1" customFormat="1" x14ac:dyDescent="0.2">
      <c r="A7" t="s">
        <v>4</v>
      </c>
      <c r="B7" s="1">
        <f>$C$20*12</f>
        <v>-80769.330221673648</v>
      </c>
      <c r="C7" s="1">
        <f t="shared" ref="C7:Z7" si="1">$C$20*12</f>
        <v>-80769.330221673648</v>
      </c>
      <c r="D7" s="1">
        <f t="shared" si="1"/>
        <v>-80769.330221673648</v>
      </c>
      <c r="E7" s="1">
        <f t="shared" si="1"/>
        <v>-80769.330221673648</v>
      </c>
      <c r="F7" s="1">
        <f t="shared" si="1"/>
        <v>-80769.330221673648</v>
      </c>
      <c r="G7" s="1">
        <f t="shared" si="1"/>
        <v>-80769.330221673648</v>
      </c>
      <c r="H7" s="1">
        <f t="shared" si="1"/>
        <v>-80769.330221673648</v>
      </c>
      <c r="I7" s="1">
        <f t="shared" si="1"/>
        <v>-80769.330221673648</v>
      </c>
      <c r="J7" s="1">
        <f t="shared" si="1"/>
        <v>-80769.330221673648</v>
      </c>
      <c r="K7" s="1">
        <f t="shared" si="1"/>
        <v>-80769.330221673648</v>
      </c>
      <c r="L7" s="1">
        <f t="shared" si="1"/>
        <v>-80769.330221673648</v>
      </c>
      <c r="M7" s="1">
        <f t="shared" si="1"/>
        <v>-80769.330221673648</v>
      </c>
      <c r="N7" s="1">
        <f t="shared" si="1"/>
        <v>-80769.330221673648</v>
      </c>
      <c r="O7" s="1">
        <f t="shared" si="1"/>
        <v>-80769.330221673648</v>
      </c>
      <c r="P7" s="1">
        <f t="shared" si="1"/>
        <v>-80769.330221673648</v>
      </c>
      <c r="Q7" s="1">
        <f t="shared" si="1"/>
        <v>-80769.330221673648</v>
      </c>
      <c r="R7" s="1">
        <f t="shared" si="1"/>
        <v>-80769.330221673648</v>
      </c>
      <c r="S7" s="1">
        <f t="shared" si="1"/>
        <v>-80769.330221673648</v>
      </c>
      <c r="T7" s="1">
        <f t="shared" si="1"/>
        <v>-80769.330221673648</v>
      </c>
      <c r="U7" s="1">
        <f t="shared" si="1"/>
        <v>-80769.330221673648</v>
      </c>
      <c r="V7" s="1">
        <f t="shared" si="1"/>
        <v>-80769.330221673648</v>
      </c>
      <c r="W7" s="1">
        <f t="shared" si="1"/>
        <v>-80769.330221673648</v>
      </c>
      <c r="X7" s="1">
        <f t="shared" si="1"/>
        <v>-80769.330221673648</v>
      </c>
      <c r="Y7" s="1">
        <f t="shared" si="1"/>
        <v>-80769.330221673648</v>
      </c>
      <c r="Z7" s="1">
        <f t="shared" si="1"/>
        <v>-80769.330221673648</v>
      </c>
    </row>
    <row r="8" spans="1:26" s="1" customFormat="1" x14ac:dyDescent="0.2">
      <c r="A8"/>
    </row>
    <row r="9" spans="1:26" s="1" customFormat="1" x14ac:dyDescent="0.2">
      <c r="A9" t="s">
        <v>14</v>
      </c>
      <c r="B9" s="1">
        <f>SUM(B4:B8)</f>
        <v>-254275.33022167365</v>
      </c>
      <c r="C9" s="1">
        <f t="shared" ref="C9:Z9" si="2">SUM(C4:C8)</f>
        <v>7624.6697783263517</v>
      </c>
      <c r="D9" s="1">
        <f t="shared" si="2"/>
        <v>7624.6697783263517</v>
      </c>
      <c r="E9" s="1">
        <f t="shared" si="2"/>
        <v>7624.6697783263517</v>
      </c>
      <c r="F9" s="1">
        <f t="shared" si="2"/>
        <v>7624.6697783263517</v>
      </c>
      <c r="G9" s="1">
        <f t="shared" si="2"/>
        <v>7624.6697783263517</v>
      </c>
      <c r="H9" s="1">
        <f t="shared" si="2"/>
        <v>7624.6697783263517</v>
      </c>
      <c r="I9" s="1">
        <f t="shared" si="2"/>
        <v>7624.6697783263517</v>
      </c>
      <c r="J9" s="1">
        <f t="shared" si="2"/>
        <v>7624.6697783263517</v>
      </c>
      <c r="K9" s="1">
        <f t="shared" si="2"/>
        <v>7624.6697783263517</v>
      </c>
      <c r="L9" s="1">
        <f t="shared" si="2"/>
        <v>7624.6697783263517</v>
      </c>
      <c r="M9" s="1">
        <f t="shared" si="2"/>
        <v>7624.6697783263517</v>
      </c>
      <c r="N9" s="1">
        <f t="shared" si="2"/>
        <v>7624.6697783263517</v>
      </c>
      <c r="O9" s="1">
        <f t="shared" si="2"/>
        <v>7624.6697783263517</v>
      </c>
      <c r="P9" s="1">
        <f t="shared" si="2"/>
        <v>7624.6697783263517</v>
      </c>
      <c r="Q9" s="1">
        <f t="shared" si="2"/>
        <v>7624.6697783263517</v>
      </c>
      <c r="R9" s="1">
        <f t="shared" si="2"/>
        <v>7624.6697783263517</v>
      </c>
      <c r="S9" s="1">
        <f t="shared" si="2"/>
        <v>7624.6697783263517</v>
      </c>
      <c r="T9" s="1">
        <f t="shared" si="2"/>
        <v>7624.6697783263517</v>
      </c>
      <c r="U9" s="1">
        <f t="shared" si="2"/>
        <v>7624.6697783263517</v>
      </c>
      <c r="V9" s="1">
        <f t="shared" si="2"/>
        <v>7624.6697783263517</v>
      </c>
      <c r="W9" s="1">
        <f t="shared" si="2"/>
        <v>7624.6697783263517</v>
      </c>
      <c r="X9" s="1">
        <f t="shared" si="2"/>
        <v>7624.6697783263517</v>
      </c>
      <c r="Y9" s="1">
        <f t="shared" si="2"/>
        <v>7624.6697783263517</v>
      </c>
      <c r="Z9" s="1">
        <f t="shared" si="2"/>
        <v>1357624.6697783263</v>
      </c>
    </row>
    <row r="10" spans="1:26" s="1" customFormat="1" x14ac:dyDescent="0.2">
      <c r="A10"/>
    </row>
    <row r="11" spans="1:26" s="1" customFormat="1" x14ac:dyDescent="0.2">
      <c r="A11" t="s">
        <v>15</v>
      </c>
      <c r="B11" s="3">
        <f>IRR(B9:Z9,0.05)</f>
        <v>8.7837013194390884E-2</v>
      </c>
    </row>
    <row r="12" spans="1:26" s="1" customFormat="1" x14ac:dyDescent="0.2">
      <c r="A12"/>
    </row>
    <row r="13" spans="1:26" s="1" customFormat="1" x14ac:dyDescent="0.2">
      <c r="A13"/>
    </row>
    <row r="14" spans="1:26" s="1" customFormat="1" x14ac:dyDescent="0.2">
      <c r="A14"/>
    </row>
    <row r="15" spans="1:26" s="1" customFormat="1" x14ac:dyDescent="0.2">
      <c r="A15" t="s">
        <v>1</v>
      </c>
      <c r="C15" s="1">
        <v>1164000</v>
      </c>
    </row>
    <row r="16" spans="1:26" s="1" customFormat="1" x14ac:dyDescent="0.2">
      <c r="A16" t="s">
        <v>5</v>
      </c>
      <c r="C16" s="2">
        <v>0.8</v>
      </c>
    </row>
    <row r="17" spans="1:3" s="1" customFormat="1" x14ac:dyDescent="0.2">
      <c r="A17" t="s">
        <v>6</v>
      </c>
      <c r="C17" s="1">
        <f>C15*C16</f>
        <v>931200</v>
      </c>
    </row>
    <row r="18" spans="1:3" s="1" customFormat="1" x14ac:dyDescent="0.2">
      <c r="A18" t="s">
        <v>7</v>
      </c>
      <c r="C18" s="4">
        <v>7.2499999999999995E-2</v>
      </c>
    </row>
    <row r="19" spans="1:3" s="1" customFormat="1" x14ac:dyDescent="0.2">
      <c r="A19" t="s">
        <v>8</v>
      </c>
      <c r="C19" s="1">
        <v>25</v>
      </c>
    </row>
    <row r="20" spans="1:3" s="1" customFormat="1" x14ac:dyDescent="0.2">
      <c r="A20" t="s">
        <v>9</v>
      </c>
      <c r="C20" s="1">
        <f>PMT(C18/12,C19*12,C17)</f>
        <v>-6730.7775184728034</v>
      </c>
    </row>
    <row r="21" spans="1:3" s="1" customFormat="1" x14ac:dyDescent="0.2">
      <c r="A21"/>
    </row>
    <row r="22" spans="1:3" s="1" customFormat="1" x14ac:dyDescent="0.2">
      <c r="A22" t="s">
        <v>10</v>
      </c>
      <c r="C22" s="1">
        <f>C15-C17</f>
        <v>232800</v>
      </c>
    </row>
    <row r="23" spans="1:3" s="1" customFormat="1" x14ac:dyDescent="0.2">
      <c r="A23" t="s">
        <v>11</v>
      </c>
      <c r="C23" s="1">
        <f>C15*0.025</f>
        <v>29100</v>
      </c>
    </row>
    <row r="24" spans="1:3" s="1" customFormat="1" x14ac:dyDescent="0.2">
      <c r="A24" t="s">
        <v>12</v>
      </c>
      <c r="C24" s="1">
        <f>C23+C22</f>
        <v>261900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B7" sqref="B7"/>
    </sheetView>
  </sheetViews>
  <sheetFormatPr defaultRowHeight="12.75" x14ac:dyDescent="0.2"/>
  <sheetData>
    <row r="2" spans="1:26" x14ac:dyDescent="0.2"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</row>
    <row r="3" spans="1:26" x14ac:dyDescent="0.2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s="1" customFormat="1" x14ac:dyDescent="0.2">
      <c r="A4"/>
    </row>
    <row r="5" spans="1:26" s="1" customFormat="1" x14ac:dyDescent="0.2">
      <c r="A5" t="s">
        <v>13</v>
      </c>
      <c r="B5" s="1">
        <f>-C25</f>
        <v>-220000</v>
      </c>
      <c r="Z5" s="1">
        <v>800000</v>
      </c>
    </row>
    <row r="6" spans="1:26" s="1" customFormat="1" x14ac:dyDescent="0.2">
      <c r="A6" t="s">
        <v>2</v>
      </c>
      <c r="B6" s="1">
        <v>85000</v>
      </c>
      <c r="C6" s="1">
        <f>B6</f>
        <v>85000</v>
      </c>
      <c r="D6" s="1">
        <f t="shared" ref="D6:Z6" si="0">C6</f>
        <v>85000</v>
      </c>
      <c r="E6" s="1">
        <f t="shared" si="0"/>
        <v>85000</v>
      </c>
      <c r="F6" s="1">
        <f t="shared" si="0"/>
        <v>85000</v>
      </c>
      <c r="G6" s="1">
        <f t="shared" si="0"/>
        <v>85000</v>
      </c>
      <c r="H6" s="1">
        <f t="shared" si="0"/>
        <v>85000</v>
      </c>
      <c r="I6" s="1">
        <f t="shared" si="0"/>
        <v>85000</v>
      </c>
      <c r="J6" s="1">
        <f t="shared" si="0"/>
        <v>85000</v>
      </c>
      <c r="K6" s="1">
        <v>115000</v>
      </c>
      <c r="L6" s="1">
        <f t="shared" si="0"/>
        <v>115000</v>
      </c>
      <c r="M6" s="1">
        <f t="shared" si="0"/>
        <v>115000</v>
      </c>
      <c r="N6" s="1">
        <f t="shared" si="0"/>
        <v>115000</v>
      </c>
      <c r="O6" s="1">
        <f t="shared" si="0"/>
        <v>115000</v>
      </c>
      <c r="P6" s="1">
        <f t="shared" si="0"/>
        <v>115000</v>
      </c>
      <c r="Q6" s="1">
        <v>125000</v>
      </c>
      <c r="R6" s="1">
        <f t="shared" si="0"/>
        <v>125000</v>
      </c>
      <c r="S6" s="1">
        <f t="shared" si="0"/>
        <v>125000</v>
      </c>
      <c r="T6" s="1">
        <f t="shared" si="0"/>
        <v>125000</v>
      </c>
      <c r="U6" s="1">
        <f t="shared" si="0"/>
        <v>125000</v>
      </c>
      <c r="V6" s="1">
        <f t="shared" si="0"/>
        <v>125000</v>
      </c>
      <c r="W6" s="1">
        <f t="shared" si="0"/>
        <v>125000</v>
      </c>
      <c r="X6" s="1">
        <f t="shared" si="0"/>
        <v>125000</v>
      </c>
      <c r="Y6" s="1">
        <f t="shared" si="0"/>
        <v>125000</v>
      </c>
      <c r="Z6" s="1">
        <f t="shared" si="0"/>
        <v>125000</v>
      </c>
    </row>
    <row r="7" spans="1:26" s="1" customFormat="1" x14ac:dyDescent="0.2">
      <c r="A7" t="s">
        <v>3</v>
      </c>
      <c r="B7" s="1">
        <f>B6*0.1</f>
        <v>8500</v>
      </c>
      <c r="C7" s="1">
        <f>B7</f>
        <v>8500</v>
      </c>
      <c r="D7" s="1">
        <f t="shared" ref="D7:Z7" si="1">C7</f>
        <v>8500</v>
      </c>
      <c r="E7" s="1">
        <f t="shared" si="1"/>
        <v>8500</v>
      </c>
      <c r="F7" s="1">
        <f t="shared" si="1"/>
        <v>8500</v>
      </c>
      <c r="G7" s="1">
        <f t="shared" si="1"/>
        <v>8500</v>
      </c>
      <c r="H7" s="1">
        <f t="shared" si="1"/>
        <v>8500</v>
      </c>
      <c r="I7" s="1">
        <f t="shared" si="1"/>
        <v>8500</v>
      </c>
      <c r="J7" s="1">
        <f t="shared" si="1"/>
        <v>8500</v>
      </c>
      <c r="K7" s="1">
        <f t="shared" si="1"/>
        <v>8500</v>
      </c>
      <c r="L7" s="1">
        <f t="shared" si="1"/>
        <v>8500</v>
      </c>
      <c r="M7" s="1">
        <f t="shared" si="1"/>
        <v>8500</v>
      </c>
      <c r="N7" s="1">
        <f t="shared" si="1"/>
        <v>8500</v>
      </c>
      <c r="O7" s="1">
        <f t="shared" si="1"/>
        <v>8500</v>
      </c>
      <c r="P7" s="1">
        <f t="shared" si="1"/>
        <v>8500</v>
      </c>
      <c r="Q7" s="1">
        <f t="shared" si="1"/>
        <v>8500</v>
      </c>
      <c r="R7" s="1">
        <f t="shared" si="1"/>
        <v>8500</v>
      </c>
      <c r="S7" s="1">
        <f t="shared" si="1"/>
        <v>8500</v>
      </c>
      <c r="T7" s="1">
        <f t="shared" si="1"/>
        <v>8500</v>
      </c>
      <c r="U7" s="1">
        <f t="shared" si="1"/>
        <v>8500</v>
      </c>
      <c r="V7" s="1">
        <f t="shared" si="1"/>
        <v>8500</v>
      </c>
      <c r="W7" s="1">
        <f t="shared" si="1"/>
        <v>8500</v>
      </c>
      <c r="X7" s="1">
        <f t="shared" si="1"/>
        <v>8500</v>
      </c>
      <c r="Y7" s="1">
        <f t="shared" si="1"/>
        <v>8500</v>
      </c>
      <c r="Z7" s="1">
        <f t="shared" si="1"/>
        <v>8500</v>
      </c>
    </row>
    <row r="8" spans="1:26" s="1" customFormat="1" x14ac:dyDescent="0.2">
      <c r="A8" t="s">
        <v>4</v>
      </c>
      <c r="B8" s="1">
        <f>$C$21*12</f>
        <v>-56907.070914072683</v>
      </c>
      <c r="C8" s="1">
        <f t="shared" ref="C8:U8" si="2">$C$21*12</f>
        <v>-56907.070914072683</v>
      </c>
      <c r="D8" s="1">
        <f t="shared" si="2"/>
        <v>-56907.070914072683</v>
      </c>
      <c r="E8" s="1">
        <f t="shared" si="2"/>
        <v>-56907.070914072683</v>
      </c>
      <c r="F8" s="1">
        <f t="shared" si="2"/>
        <v>-56907.070914072683</v>
      </c>
      <c r="G8" s="1">
        <f t="shared" si="2"/>
        <v>-56907.070914072683</v>
      </c>
      <c r="H8" s="1">
        <f t="shared" si="2"/>
        <v>-56907.070914072683</v>
      </c>
      <c r="I8" s="1">
        <f t="shared" si="2"/>
        <v>-56907.070914072683</v>
      </c>
      <c r="J8" s="1">
        <f t="shared" si="2"/>
        <v>-56907.070914072683</v>
      </c>
      <c r="K8" s="1">
        <f t="shared" si="2"/>
        <v>-56907.070914072683</v>
      </c>
      <c r="L8" s="1">
        <f t="shared" si="2"/>
        <v>-56907.070914072683</v>
      </c>
      <c r="M8" s="1">
        <f t="shared" si="2"/>
        <v>-56907.070914072683</v>
      </c>
      <c r="N8" s="1">
        <f t="shared" si="2"/>
        <v>-56907.070914072683</v>
      </c>
      <c r="O8" s="1">
        <f t="shared" si="2"/>
        <v>-56907.070914072683</v>
      </c>
      <c r="P8" s="1">
        <f t="shared" si="2"/>
        <v>-56907.070914072683</v>
      </c>
      <c r="Q8" s="1">
        <f t="shared" si="2"/>
        <v>-56907.070914072683</v>
      </c>
      <c r="R8" s="1">
        <f t="shared" si="2"/>
        <v>-56907.070914072683</v>
      </c>
      <c r="S8" s="1">
        <f t="shared" si="2"/>
        <v>-56907.070914072683</v>
      </c>
      <c r="T8" s="1">
        <f t="shared" si="2"/>
        <v>-56907.070914072683</v>
      </c>
      <c r="U8" s="1">
        <f t="shared" si="2"/>
        <v>-56907.070914072683</v>
      </c>
    </row>
    <row r="9" spans="1:26" s="1" customFormat="1" x14ac:dyDescent="0.2">
      <c r="A9"/>
    </row>
    <row r="10" spans="1:26" s="1" customFormat="1" x14ac:dyDescent="0.2">
      <c r="A10" t="s">
        <v>14</v>
      </c>
      <c r="B10" s="1">
        <f>SUM(B5:B9)</f>
        <v>-183407.07091407268</v>
      </c>
      <c r="C10" s="1">
        <f t="shared" ref="C10:Z10" si="3">SUM(C5:C9)</f>
        <v>36592.929085927317</v>
      </c>
      <c r="D10" s="1">
        <f t="shared" si="3"/>
        <v>36592.929085927317</v>
      </c>
      <c r="E10" s="1">
        <f t="shared" si="3"/>
        <v>36592.929085927317</v>
      </c>
      <c r="F10" s="1">
        <f t="shared" si="3"/>
        <v>36592.929085927317</v>
      </c>
      <c r="G10" s="1">
        <f t="shared" si="3"/>
        <v>36592.929085927317</v>
      </c>
      <c r="H10" s="1">
        <f t="shared" si="3"/>
        <v>36592.929085927317</v>
      </c>
      <c r="I10" s="1">
        <f t="shared" si="3"/>
        <v>36592.929085927317</v>
      </c>
      <c r="J10" s="1">
        <f t="shared" si="3"/>
        <v>36592.929085927317</v>
      </c>
      <c r="K10" s="1">
        <f t="shared" si="3"/>
        <v>66592.929085927317</v>
      </c>
      <c r="L10" s="1">
        <f t="shared" si="3"/>
        <v>66592.929085927317</v>
      </c>
      <c r="M10" s="1">
        <f t="shared" si="3"/>
        <v>66592.929085927317</v>
      </c>
      <c r="N10" s="1">
        <f t="shared" si="3"/>
        <v>66592.929085927317</v>
      </c>
      <c r="O10" s="1">
        <f t="shared" si="3"/>
        <v>66592.929085927317</v>
      </c>
      <c r="P10" s="1">
        <f t="shared" si="3"/>
        <v>66592.929085927317</v>
      </c>
      <c r="Q10" s="1">
        <f t="shared" si="3"/>
        <v>76592.929085927317</v>
      </c>
      <c r="R10" s="1">
        <f t="shared" si="3"/>
        <v>76592.929085927317</v>
      </c>
      <c r="S10" s="1">
        <f t="shared" si="3"/>
        <v>76592.929085927317</v>
      </c>
      <c r="T10" s="1">
        <f t="shared" si="3"/>
        <v>76592.929085927317</v>
      </c>
      <c r="U10" s="1">
        <f t="shared" si="3"/>
        <v>76592.929085927317</v>
      </c>
      <c r="V10" s="1">
        <f t="shared" si="3"/>
        <v>133500</v>
      </c>
      <c r="W10" s="1">
        <f t="shared" si="3"/>
        <v>133500</v>
      </c>
      <c r="X10" s="1">
        <f t="shared" si="3"/>
        <v>133500</v>
      </c>
      <c r="Y10" s="1">
        <f t="shared" si="3"/>
        <v>133500</v>
      </c>
      <c r="Z10" s="1">
        <f t="shared" si="3"/>
        <v>933500</v>
      </c>
    </row>
    <row r="11" spans="1:26" s="1" customFormat="1" x14ac:dyDescent="0.2">
      <c r="A11"/>
    </row>
    <row r="12" spans="1:26" s="1" customFormat="1" x14ac:dyDescent="0.2">
      <c r="A12" t="s">
        <v>15</v>
      </c>
      <c r="B12" s="3">
        <f>IRR(B10:Z10,0.2)</f>
        <v>0.23885578893120127</v>
      </c>
    </row>
    <row r="13" spans="1:26" s="1" customFormat="1" x14ac:dyDescent="0.2">
      <c r="A13"/>
    </row>
    <row r="14" spans="1:26" s="1" customFormat="1" x14ac:dyDescent="0.2">
      <c r="A14"/>
    </row>
    <row r="15" spans="1:26" s="1" customFormat="1" x14ac:dyDescent="0.2">
      <c r="A15"/>
    </row>
    <row r="16" spans="1:26" s="1" customFormat="1" x14ac:dyDescent="0.2">
      <c r="A16" t="s">
        <v>1</v>
      </c>
      <c r="C16" s="1">
        <v>800000</v>
      </c>
    </row>
    <row r="17" spans="1:3" s="1" customFormat="1" x14ac:dyDescent="0.2">
      <c r="A17" t="s">
        <v>5</v>
      </c>
      <c r="C17" s="2">
        <v>0.75</v>
      </c>
    </row>
    <row r="18" spans="1:3" s="1" customFormat="1" x14ac:dyDescent="0.2">
      <c r="A18" t="s">
        <v>6</v>
      </c>
      <c r="C18" s="1">
        <f>C16*C17</f>
        <v>600000</v>
      </c>
    </row>
    <row r="19" spans="1:3" s="1" customFormat="1" x14ac:dyDescent="0.2">
      <c r="A19" t="s">
        <v>7</v>
      </c>
      <c r="C19" s="4">
        <v>7.2499999999999995E-2</v>
      </c>
    </row>
    <row r="20" spans="1:3" s="1" customFormat="1" x14ac:dyDescent="0.2">
      <c r="A20" t="s">
        <v>8</v>
      </c>
      <c r="C20" s="1">
        <v>20</v>
      </c>
    </row>
    <row r="21" spans="1:3" s="1" customFormat="1" x14ac:dyDescent="0.2">
      <c r="A21" t="s">
        <v>9</v>
      </c>
      <c r="C21" s="1">
        <f>PMT(C19/12,C20*12,C18)</f>
        <v>-4742.2559095060569</v>
      </c>
    </row>
    <row r="22" spans="1:3" s="1" customFormat="1" x14ac:dyDescent="0.2">
      <c r="A22"/>
    </row>
    <row r="23" spans="1:3" s="1" customFormat="1" x14ac:dyDescent="0.2">
      <c r="A23" t="s">
        <v>10</v>
      </c>
      <c r="C23" s="1">
        <f>C16-C18</f>
        <v>200000</v>
      </c>
    </row>
    <row r="24" spans="1:3" s="1" customFormat="1" x14ac:dyDescent="0.2">
      <c r="A24" t="s">
        <v>16</v>
      </c>
      <c r="C24" s="1">
        <f>C16*0.025</f>
        <v>20000</v>
      </c>
    </row>
    <row r="25" spans="1:3" s="1" customFormat="1" x14ac:dyDescent="0.2">
      <c r="A25" t="s">
        <v>12</v>
      </c>
      <c r="C25" s="1">
        <f>C24+C23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port_a</vt:lpstr>
      <vt:lpstr>roma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2001-11-07T19:29:38Z</dcterms:created>
  <dcterms:modified xsi:type="dcterms:W3CDTF">2023-09-17T11:57:32Z</dcterms:modified>
</cp:coreProperties>
</file>