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971E50-681B-4DE7-9445-461733C10348}" xr6:coauthVersionLast="47" xr6:coauthVersionMax="47" xr10:uidLastSave="{00000000-0000-0000-0000-000000000000}"/>
  <bookViews>
    <workbookView xWindow="-120" yWindow="-120" windowWidth="38640" windowHeight="15720" tabRatio="701" activeTab="4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  " sheetId="26" r:id="rId17"/>
    <sheet name="E31.XLS" sheetId="25" r:id="rId18"/>
    <sheet name="ELIST.XLS" sheetId="17" r:id="rId19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16">'E21.XLS 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'E8.XLS'!$A$1:$O$59</definedName>
    <definedName name="_xlnm.Print_Area" localSheetId="18">ELIST.XLS!$A$1:$D$55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16">'E21.XLS 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'E8.XLS'!$A$1:$O$59</definedName>
    <definedName name="Print_Area_MI" localSheetId="18">ELIST.XLS!$A$1:$D$53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G27" i="10"/>
  <c r="M27" i="10"/>
  <c r="M28" i="10"/>
  <c r="G29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I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A7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AC36" i="26"/>
  <c r="E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A42" i="26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C56" i="7"/>
  <c r="E56" i="7"/>
  <c r="G56" i="7"/>
  <c r="I56" i="7"/>
  <c r="M56" i="7"/>
  <c r="M58" i="7"/>
  <c r="D7" i="17"/>
  <c r="D55" i="17"/>
</calcChain>
</file>

<file path=xl/sharedStrings.xml><?xml version="1.0" encoding="utf-8"?>
<sst xmlns="http://schemas.openxmlformats.org/spreadsheetml/2006/main" count="1099" uniqueCount="542">
  <si>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</si>
  <si>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</si>
  <si>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</si>
  <si>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</si>
  <si>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</si>
  <si>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</si>
  <si>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</si>
  <si>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</si>
  <si>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</si>
  <si>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</si>
  <si>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</si>
  <si>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</si>
  <si>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</si>
  <si>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</si>
  <si>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</si>
  <si>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</si>
  <si>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</si>
  <si>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</si>
  <si>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</si>
  <si>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</si>
  <si>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</si>
  <si>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</si>
  <si>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</si>
  <si>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</si>
  <si>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</si>
  <si>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</si>
  <si>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</si>
  <si>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</si>
  <si>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</si>
  <si>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</si>
  <si>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</si>
  <si>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</si>
  <si>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</si>
  <si>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</si>
  <si>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</si>
  <si>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</si>
  <si>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</si>
  <si>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</si>
  <si>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</si>
  <si>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</si>
  <si>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</si>
  <si>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</si>
  <si>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</si>
  <si>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</si>
  <si>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</si>
  <si>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</si>
  <si>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</si>
  <si>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</si>
  <si>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</si>
  <si>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</si>
  <si>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</si>
  <si>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</si>
  <si>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</si>
  <si>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</si>
  <si>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</si>
  <si>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</si>
  <si>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</si>
  <si>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</si>
  <si>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</si>
  <si>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</si>
  <si>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</si>
  <si>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</si>
  <si>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</si>
  <si>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</si>
  <si>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</si>
  <si>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</si>
  <si>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</si>
  <si>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</si>
  <si>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</si>
  <si>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</si>
  <si>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</si>
  <si>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</si>
  <si>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</si>
  <si>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</si>
  <si>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</si>
  <si>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</si>
  <si>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</si>
  <si>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</si>
  <si>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</si>
  <si>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</si>
  <si>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</si>
  <si>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</si>
  <si>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</si>
  <si>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</si>
  <si>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</si>
  <si>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</si>
  <si>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</si>
  <si>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</si>
  <si>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</si>
  <si>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</si>
  <si>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</si>
  <si>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</si>
  <si>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</si>
  <si>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</si>
  <si>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</si>
  <si>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</si>
  <si>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</si>
  <si>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</si>
  <si>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</si>
  <si>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</si>
  <si>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</si>
  <si>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</si>
  <si>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</si>
  <si>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</si>
  <si>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</si>
  <si>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</si>
  <si>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</si>
  <si>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</si>
  <si>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</si>
  <si>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</si>
  <si>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</si>
  <si>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</si>
  <si>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</si>
  <si>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</si>
  <si>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</si>
  <si>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</si>
  <si>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</si>
  <si>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</si>
  <si>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</si>
  <si>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</si>
  <si>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</si>
  <si>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</si>
  <si>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</si>
  <si>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</si>
  <si>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</si>
  <si>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</si>
  <si>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</si>
  <si>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</si>
  <si>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</si>
  <si>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</si>
  <si>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</si>
  <si>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</si>
  <si>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</si>
  <si>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</si>
  <si>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</si>
  <si>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</si>
  <si>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</si>
  <si>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</si>
  <si>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</si>
  <si>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</si>
  <si>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</si>
  <si>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</si>
  <si>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</si>
  <si>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</si>
  <si>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</si>
  <si>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</si>
  <si>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</si>
  <si>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</si>
  <si>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</si>
  <si>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</si>
  <si>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</si>
  <si>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</si>
  <si>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</si>
  <si>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</si>
  <si>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</si>
  <si>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</si>
  <si>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</si>
  <si>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</si>
  <si>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</si>
  <si>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</si>
  <si>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</si>
  <si>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</si>
  <si>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</si>
  <si>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</si>
  <si>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</si>
  <si>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</si>
  <si>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</si>
  <si>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</si>
  <si>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</si>
  <si>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</si>
  <si>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</si>
  <si>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</si>
  <si>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</si>
  <si>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</si>
  <si>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</si>
  <si>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</si>
  <si>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</si>
  <si>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</si>
  <si>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</si>
  <si>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</si>
  <si>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</si>
  <si>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</si>
  <si>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</si>
  <si>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</si>
  <si>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</si>
  <si>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</si>
  <si>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</si>
  <si>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</si>
  <si>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</si>
  <si>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</si>
  <si>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</si>
  <si>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</si>
  <si>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</si>
  <si>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</si>
  <si>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</si>
  <si>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</si>
  <si>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</si>
  <si>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</si>
  <si>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</si>
  <si>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</si>
  <si>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</si>
  <si>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</si>
  <si>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</si>
  <si>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</si>
  <si>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</si>
  <si>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</si>
  <si>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</si>
  <si>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</si>
  <si>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</si>
  <si>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</si>
  <si>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</si>
  <si>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</si>
  <si>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</si>
  <si>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</si>
  <si>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</si>
  <si>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</si>
  <si>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</si>
  <si>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</si>
  <si>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</si>
  <si>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</si>
  <si>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</si>
  <si>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</si>
  <si>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</si>
  <si>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</si>
  <si>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</si>
  <si>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</si>
  <si>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</si>
  <si>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</si>
  <si>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</si>
  <si>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</si>
  <si>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</si>
  <si>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</si>
  <si>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</si>
  <si>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</si>
  <si>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</si>
  <si>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</si>
  <si>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</si>
  <si>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</si>
  <si>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</si>
  <si>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</si>
  <si>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</si>
  <si>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</si>
  <si>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</si>
  <si>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</si>
  <si>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</si>
  <si>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</si>
  <si>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</si>
  <si>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</si>
  <si>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</si>
  <si>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</si>
  <si>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</si>
  <si>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</si>
  <si>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</si>
  <si>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</si>
  <si>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</si>
  <si>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</si>
  <si>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</si>
  <si>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</si>
  <si>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</si>
  <si>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</si>
  <si>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</si>
  <si>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</si>
  <si>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</si>
  <si>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</si>
  <si>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</si>
  <si>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</si>
  <si>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</si>
  <si>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</si>
  <si>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</si>
  <si>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</si>
  <si>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</si>
  <si>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</si>
  <si>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</si>
  <si>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</si>
  <si>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</si>
  <si>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</si>
  <si>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</si>
  <si>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</si>
  <si>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</si>
  <si>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</si>
  <si>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</si>
  <si>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</si>
  <si>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</si>
  <si>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</si>
  <si>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</si>
  <si>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</si>
  <si>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</si>
  <si>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</si>
  <si>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</si>
  <si>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</si>
  <si>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</si>
  <si>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</si>
  <si>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</si>
  <si>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</si>
  <si>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</si>
  <si>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</si>
  <si>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</si>
  <si>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</si>
  <si>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</si>
  <si>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</si>
  <si>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</si>
  <si>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</si>
  <si>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</si>
  <si>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</si>
  <si>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</si>
  <si>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</si>
  <si>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</si>
  <si>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</si>
  <si>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</si>
  <si>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</si>
  <si>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</si>
  <si>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</si>
  <si>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</si>
  <si>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</si>
  <si>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</si>
  <si>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</si>
  <si>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</si>
  <si>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</si>
  <si>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</si>
  <si>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</si>
  <si>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</si>
  <si>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</si>
  <si>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</si>
  <si>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</si>
  <si>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</si>
  <si>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</si>
  <si>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</si>
  <si>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</si>
  <si>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</si>
  <si>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</si>
  <si>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</si>
  <si>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</si>
  <si>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</si>
  <si>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</si>
  <si>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</si>
  <si>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</si>
  <si>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</si>
  <si>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</si>
  <si>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</si>
  <si>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</si>
  <si>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</si>
  <si>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</si>
  <si>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</si>
  <si>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</si>
  <si>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</si>
  <si>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</si>
  <si>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</si>
  <si>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</si>
  <si>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</si>
  <si>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</si>
  <si>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</si>
  <si>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</si>
  <si>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</si>
  <si>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</si>
  <si>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</si>
  <si>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</si>
  <si>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</si>
  <si>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</si>
  <si>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</si>
  <si>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</si>
  <si>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</si>
  <si>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</si>
  <si>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</si>
  <si>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</si>
  <si>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</si>
  <si>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</si>
  <si>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</si>
  <si>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</si>
  <si>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</si>
  <si>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</si>
  <si>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</si>
  <si>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</si>
  <si>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</si>
  <si>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</si>
  <si>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</si>
  <si>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</si>
  <si>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</si>
  <si>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</si>
  <si>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</si>
  <si>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</si>
  <si>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</si>
  <si>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</si>
  <si>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</si>
  <si>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</si>
  <si>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</si>
  <si>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</si>
  <si>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</si>
  <si>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</si>
  <si>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</si>
  <si>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</si>
  <si>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</si>
  <si>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</si>
  <si>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</si>
  <si>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</si>
  <si>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</si>
  <si>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</si>
  <si>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</si>
  <si>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</si>
  <si>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</si>
  <si>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</si>
  <si>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</si>
  <si>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</si>
  <si>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</si>
  <si>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</si>
  <si>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</si>
  <si>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</si>
  <si>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</si>
  <si>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</si>
  <si>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</si>
  <si>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</si>
  <si>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</si>
  <si>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</si>
  <si>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</si>
  <si>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</si>
  <si>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</si>
  <si>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</si>
  <si>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</si>
  <si>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</si>
  <si>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</si>
  <si>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</si>
  <si>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</si>
  <si>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</si>
  <si>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</si>
  <si>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</si>
  <si>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</si>
  <si>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</si>
  <si>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</si>
  <si>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0926</t>
  </si>
  <si>
    <t>COMPANY NAME Artemis Associates</t>
  </si>
  <si>
    <t>Intercompany with 42D, 614-MA</t>
  </si>
  <si>
    <t>Settlement to State of CA</t>
  </si>
  <si>
    <t>Reclass to Intercompany</t>
  </si>
  <si>
    <t>PBM Acquisition Purchase Price</t>
  </si>
  <si>
    <t>Add'l Purchase Costs - Success Bonuses</t>
  </si>
  <si>
    <t>Add'l PBM Payments - Premium Payments</t>
  </si>
  <si>
    <t>PBM Contract losses</t>
  </si>
  <si>
    <t xml:space="preserve">Reverse acq cots &amp; capitilize -- </t>
  </si>
  <si>
    <t xml:space="preserve">  Additional Invoices Paid</t>
  </si>
  <si>
    <t xml:space="preserve">  GW alloc to PBM Mechanical #1290</t>
  </si>
  <si>
    <t xml:space="preserve">  GW alloc to MEP Service #1291</t>
  </si>
  <si>
    <t xml:space="preserve">  GW alloc to Marlin #1292</t>
  </si>
  <si>
    <t>McNaughton tax refund</t>
  </si>
  <si>
    <t>Premuim pymt for S Meagher</t>
  </si>
  <si>
    <t>Misc</t>
  </si>
  <si>
    <t>EFS exec  costs</t>
  </si>
  <si>
    <t xml:space="preserve">CTO Relocation </t>
  </si>
  <si>
    <t>ESEI - Consulting - Supplier Diversity</t>
  </si>
  <si>
    <t>Serverance Accrual - Fetcher</t>
  </si>
  <si>
    <t>J Earle Relocation</t>
  </si>
  <si>
    <t>Pierce</t>
  </si>
  <si>
    <t>Summit Maxium - Consulting</t>
  </si>
  <si>
    <t>Salaries - Wurzel/Daniels</t>
  </si>
  <si>
    <t>Liability insurance from Enron</t>
  </si>
  <si>
    <t>PTMSK - Consulting</t>
  </si>
  <si>
    <t>Misc Other</t>
  </si>
  <si>
    <t>Mgmt Fees</t>
  </si>
  <si>
    <t>PREPARED BY: Sonya City</t>
  </si>
  <si>
    <t>EXTENSION: 39690</t>
  </si>
  <si>
    <t>Williard &amp; Limbach Interest</t>
  </si>
  <si>
    <t>W/O misc PPE variance</t>
  </si>
  <si>
    <t>1325</t>
  </si>
  <si>
    <t>YE PBM entry not made</t>
  </si>
  <si>
    <t>Rcd addl PBM gdwll</t>
  </si>
  <si>
    <t>PA sales tax rfnd</t>
  </si>
  <si>
    <t>Rvs Consulting fee over accruals</t>
  </si>
  <si>
    <t>Completed</t>
  </si>
  <si>
    <t>N/A</t>
  </si>
  <si>
    <t>Felecia Fitzgerald</t>
  </si>
  <si>
    <t>Daimler Chrysler incentives</t>
  </si>
  <si>
    <t>Misc PPE write off incorr</t>
  </si>
  <si>
    <t>Construction Reserve - Anhueser Busch</t>
  </si>
  <si>
    <t>PREPARED BY: Cameron Best</t>
  </si>
  <si>
    <t>EXTENSION: 52580</t>
  </si>
  <si>
    <t>01/01-04/01 Push Down Cost to EBSI</t>
  </si>
  <si>
    <t>06/01 Push Down Costs to EBSI</t>
  </si>
  <si>
    <t>05/01  Push Down Costs to EBSI</t>
  </si>
  <si>
    <t>01/01 &amp; 02/01 EPSC Costs recorded twice</t>
  </si>
  <si>
    <t>Washington PBM Topside to be pushdown 07/01</t>
  </si>
  <si>
    <t>Cameron Best</t>
  </si>
  <si>
    <t>Vivendi addl purchase price</t>
  </si>
  <si>
    <t>Excess Bonus Accrual</t>
  </si>
  <si>
    <t>E-31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</si>
  <si>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</si>
  <si>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</si>
  <si>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</si>
  <si>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</si>
  <si>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</si>
  <si>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</si>
  <si>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</si>
  <si>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</si>
  <si>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</si>
  <si>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</si>
  <si>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</si>
  <si>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</si>
  <si>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</si>
  <si>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</si>
  <si>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</si>
  <si>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</si>
  <si>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</si>
  <si>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</si>
  <si>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</si>
  <si>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</si>
  <si>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</si>
  <si>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</si>
  <si>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</si>
  <si>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</si>
  <si>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</si>
  <si>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</si>
  <si>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</si>
  <si>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</si>
  <si>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</si>
  <si>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</si>
  <si>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</si>
  <si>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</si>
  <si>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</si>
  <si>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</si>
  <si>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</si>
  <si>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</si>
  <si>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</si>
  <si>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</si>
  <si>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</si>
  <si>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</si>
  <si>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</si>
  <si>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</si>
  <si>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</si>
  <si>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</si>
  <si>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</si>
  <si>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</si>
  <si>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</si>
  <si>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</si>
  <si>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</si>
  <si>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</si>
  <si>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</si>
  <si>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</si>
  <si>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</si>
  <si>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0926</t>
  </si>
  <si>
    <t>EXTENSION : 52580</t>
  </si>
  <si>
    <t xml:space="preserve">Reconciliation of Stockholders' Equity and </t>
  </si>
  <si>
    <t>Investment in Subs</t>
  </si>
  <si>
    <t>VARIOUS ACCOUNTS</t>
  </si>
  <si>
    <t>FOR THE PERIOD ENDING 6-30-2001</t>
  </si>
  <si>
    <t>Rcls to 37D FV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</si>
</sst>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9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7" xfId="6" quotePrefix="1" applyNumberFormat="1" applyFont="1" applyBorder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left"/>
    </xf>
    <xf numFmtId="37" fontId="39" fillId="0" borderId="7" xfId="10" applyNumberFormat="1" applyFont="1" applyBorder="1" applyAlignment="1" applyProtection="1">
      <protection locked="0"/>
    </xf>
    <xf numFmtId="37" fontId="2" fillId="0" borderId="0" xfId="13" applyNumberFormat="1" applyFont="1" applyBorder="1"/>
    <xf numFmtId="37" fontId="1" fillId="0" borderId="7" xfId="7" quotePrefix="1" applyFont="1" applyBorder="1" applyAlignment="1">
      <alignment horizontal="left"/>
    </xf>
    <xf numFmtId="37" fontId="1" fillId="0" borderId="7" xfId="11" quotePrefix="1" applyNumberFormat="1" applyFont="1" applyBorder="1"/>
    <xf numFmtId="37" fontId="39" fillId="0" borderId="0" xfId="10" applyNumberFormat="1" applyFont="1" applyBorder="1" applyAlignment="1" applyProtection="1"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1" fillId="0" borderId="0" xfId="9" applyNumberFormat="1" applyFont="1" applyAlignment="1" applyProtection="1">
      <alignment horizontal="lef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1" sqref="A31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540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471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0926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472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 t="s">
        <v>429</v>
      </c>
      <c r="B19" s="109"/>
      <c r="C19" s="122">
        <v>-301</v>
      </c>
      <c r="D19" s="108"/>
      <c r="E19" s="122">
        <v>0</v>
      </c>
      <c r="F19" s="108"/>
      <c r="G19" s="122">
        <f>SUM(C19:E19)</f>
        <v>-301</v>
      </c>
      <c r="H19" s="108"/>
      <c r="I19" s="122">
        <v>-86.98</v>
      </c>
      <c r="J19" s="108"/>
      <c r="K19" s="122">
        <f>SUM(G19:I19)</f>
        <v>-387.98</v>
      </c>
      <c r="L19" s="108"/>
      <c r="M19" s="122"/>
      <c r="N19" s="108"/>
      <c r="O19" s="122">
        <f>SUM(K19:M19)</f>
        <v>-387.98</v>
      </c>
      <c r="P19" s="108"/>
      <c r="Q19" s="122"/>
      <c r="R19" s="108"/>
      <c r="S19" s="122">
        <f>SUM(O19:Q19)</f>
        <v>-387.98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-301</v>
      </c>
      <c r="E25" s="119">
        <f>SUM(E19:E23)</f>
        <v>0</v>
      </c>
      <c r="G25" s="119">
        <f>SUM(G19:G23)</f>
        <v>-301</v>
      </c>
      <c r="I25" s="119">
        <f>SUM(I19:I23)</f>
        <v>-86.98</v>
      </c>
      <c r="K25" s="119">
        <f>SUM(K19:K23)</f>
        <v>-387.98</v>
      </c>
      <c r="M25" s="119">
        <f>SUM(M19:M23)</f>
        <v>0</v>
      </c>
      <c r="O25" s="119">
        <f>SUM(O19:O23)</f>
        <v>-387.98</v>
      </c>
      <c r="Q25" s="119">
        <f>SUM(Q19:Q23)</f>
        <v>0</v>
      </c>
      <c r="S25" s="119">
        <f>SUM(S19:S23)</f>
        <v>-387.98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 t="s">
        <v>454</v>
      </c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>
        <v>488</v>
      </c>
      <c r="J30" s="108"/>
      <c r="K30" s="122">
        <f t="shared" ref="K30:K37" si="1">SUM(G30:I30)</f>
        <v>488</v>
      </c>
      <c r="L30" s="108"/>
      <c r="M30" s="123"/>
      <c r="N30" s="108"/>
      <c r="O30" s="122">
        <f t="shared" ref="O30:O37" si="2">SUM(K30:M30)</f>
        <v>488</v>
      </c>
      <c r="P30" s="108"/>
      <c r="Q30" s="123"/>
      <c r="R30" s="108"/>
      <c r="S30" s="122">
        <f t="shared" ref="S30:S37" si="3">SUM(O30:Q30)</f>
        <v>488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488</v>
      </c>
      <c r="J39" s="108"/>
      <c r="K39" s="119">
        <f>SUM(K30:K38)</f>
        <v>488</v>
      </c>
      <c r="L39" s="108"/>
      <c r="M39" s="119">
        <f>SUM(M30:M38)</f>
        <v>0</v>
      </c>
      <c r="N39" s="108"/>
      <c r="O39" s="119">
        <f>SUM(O30:O38)</f>
        <v>488</v>
      </c>
      <c r="P39" s="108"/>
      <c r="Q39" s="119">
        <f>SUM(Q30:Q38)</f>
        <v>0</v>
      </c>
      <c r="R39" s="108"/>
      <c r="S39" s="119">
        <f>SUM(S30:S38)</f>
        <v>488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0926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K31" sqref="K31"/>
    </sheetView>
  </sheetViews>
  <sheetFormatPr defaultColWidth="14.625" defaultRowHeight="6.95" customHeight="1" x14ac:dyDescent="0.15"/>
  <cols>
    <col min="1" max="1" width="36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540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0926</v>
      </c>
    </row>
    <row r="7" spans="1:15" s="283" customFormat="1" ht="10.5" customHeight="1" x14ac:dyDescent="0.2">
      <c r="A7" s="557" t="s">
        <v>471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558" t="s">
        <v>472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14" t="s">
        <v>224</v>
      </c>
      <c r="J10" s="615"/>
      <c r="K10" s="615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235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470</v>
      </c>
      <c r="B21" s="282"/>
      <c r="C21" s="290">
        <v>-250000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-250000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445</v>
      </c>
      <c r="B22" s="291"/>
      <c r="C22" s="290">
        <v>-100000</v>
      </c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-100000</v>
      </c>
      <c r="N22" s="48"/>
      <c r="O22" s="67"/>
    </row>
    <row r="23" spans="1:21" s="110" customFormat="1" ht="12.75" customHeight="1" x14ac:dyDescent="0.2">
      <c r="A23" s="290" t="s">
        <v>446</v>
      </c>
      <c r="B23" s="291"/>
      <c r="C23" s="290">
        <v>-100000</v>
      </c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-100000</v>
      </c>
      <c r="N23" s="48"/>
      <c r="O23" s="67"/>
    </row>
    <row r="24" spans="1:21" s="110" customFormat="1" ht="12.75" customHeight="1" x14ac:dyDescent="0.2">
      <c r="A24" s="290" t="s">
        <v>447</v>
      </c>
      <c r="B24" s="291"/>
      <c r="C24" s="290">
        <v>-32745</v>
      </c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-32745</v>
      </c>
      <c r="N24" s="48"/>
      <c r="O24" s="67"/>
    </row>
    <row r="25" spans="1:21" s="110" customFormat="1" ht="12.75" customHeight="1" x14ac:dyDescent="0.2">
      <c r="A25" s="290" t="s">
        <v>448</v>
      </c>
      <c r="B25" s="291"/>
      <c r="C25" s="290">
        <v>-100000</v>
      </c>
      <c r="D25" s="292"/>
      <c r="E25" s="290"/>
      <c r="F25" s="66"/>
      <c r="G25" s="290">
        <v>30163</v>
      </c>
      <c r="H25" s="292"/>
      <c r="I25" s="290"/>
      <c r="J25" s="292"/>
      <c r="K25" s="290"/>
      <c r="L25" s="292"/>
      <c r="M25" s="68">
        <f t="shared" si="0"/>
        <v>-69837</v>
      </c>
      <c r="N25" s="48"/>
      <c r="O25" s="67"/>
    </row>
    <row r="26" spans="1:21" s="110" customFormat="1" ht="12.75" customHeight="1" x14ac:dyDescent="0.2">
      <c r="A26" s="290" t="s">
        <v>449</v>
      </c>
      <c r="B26" s="291"/>
      <c r="C26" s="290">
        <v>-8000</v>
      </c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-8000</v>
      </c>
      <c r="N26" s="48"/>
      <c r="O26" s="67"/>
    </row>
    <row r="27" spans="1:21" s="110" customFormat="1" ht="12.75" customHeight="1" x14ac:dyDescent="0.2">
      <c r="A27" s="290" t="s">
        <v>450</v>
      </c>
      <c r="B27" s="291"/>
      <c r="C27" s="290">
        <v>-100000</v>
      </c>
      <c r="D27" s="292"/>
      <c r="E27" s="290"/>
      <c r="F27" s="66"/>
      <c r="G27" s="290">
        <f>18622+17540</f>
        <v>36162</v>
      </c>
      <c r="H27" s="292"/>
      <c r="I27" s="290"/>
      <c r="J27" s="292"/>
      <c r="K27" s="290"/>
      <c r="L27" s="292"/>
      <c r="M27" s="68">
        <f t="shared" si="0"/>
        <v>-63838</v>
      </c>
      <c r="N27" s="48"/>
      <c r="O27" s="67"/>
    </row>
    <row r="28" spans="1:21" s="110" customFormat="1" ht="12.75" customHeight="1" x14ac:dyDescent="0.2">
      <c r="A28" s="290" t="s">
        <v>451</v>
      </c>
      <c r="B28" s="291"/>
      <c r="C28" s="290">
        <v>-285928</v>
      </c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-285928</v>
      </c>
      <c r="N28" s="48"/>
      <c r="O28" s="67"/>
    </row>
    <row r="29" spans="1:21" s="110" customFormat="1" ht="12.75" customHeight="1" x14ac:dyDescent="0.2">
      <c r="A29" s="290" t="s">
        <v>452</v>
      </c>
      <c r="B29" s="291"/>
      <c r="C29" s="290">
        <v>-140000</v>
      </c>
      <c r="D29" s="292"/>
      <c r="E29" s="290"/>
      <c r="F29" s="66"/>
      <c r="G29" s="290">
        <f>-23337-23333-23333-23333-23333-23333</f>
        <v>-140002</v>
      </c>
      <c r="H29" s="292"/>
      <c r="I29" s="290"/>
      <c r="J29" s="292"/>
      <c r="K29" s="290"/>
      <c r="L29" s="292"/>
      <c r="M29" s="68">
        <f t="shared" si="0"/>
        <v>-280002</v>
      </c>
      <c r="N29" s="48"/>
      <c r="O29" s="67"/>
    </row>
    <row r="30" spans="1:21" s="110" customFormat="1" ht="12.75" customHeight="1" x14ac:dyDescent="0.2">
      <c r="A30" s="290" t="s">
        <v>453</v>
      </c>
      <c r="B30" s="291"/>
      <c r="C30" s="290">
        <v>-40000</v>
      </c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-40000</v>
      </c>
      <c r="N30" s="48"/>
      <c r="O30" s="67"/>
    </row>
    <row r="31" spans="1:21" s="110" customFormat="1" ht="12.75" customHeight="1" x14ac:dyDescent="0.2">
      <c r="A31" s="290" t="s">
        <v>454</v>
      </c>
      <c r="B31" s="291"/>
      <c r="C31" s="290">
        <v>-9127</v>
      </c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-9127</v>
      </c>
      <c r="N31" s="48"/>
      <c r="O31" s="67"/>
    </row>
    <row r="32" spans="1:21" s="110" customFormat="1" ht="12.75" customHeight="1" x14ac:dyDescent="0.2">
      <c r="A32" s="290" t="s">
        <v>464</v>
      </c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 t="s">
        <v>477</v>
      </c>
      <c r="B33" s="291"/>
      <c r="C33" s="290"/>
      <c r="D33" s="292"/>
      <c r="E33" s="290"/>
      <c r="F33" s="66"/>
      <c r="G33" s="290">
        <v>400000</v>
      </c>
      <c r="H33" s="292"/>
      <c r="I33" s="290"/>
      <c r="J33" s="292"/>
      <c r="K33" s="290"/>
      <c r="L33" s="292"/>
      <c r="M33" s="68">
        <f t="shared" si="0"/>
        <v>400000</v>
      </c>
      <c r="N33" s="48"/>
      <c r="O33" s="67"/>
    </row>
    <row r="34" spans="1:21" s="110" customFormat="1" ht="12.75" customHeight="1" x14ac:dyDescent="0.2">
      <c r="A34" s="290" t="s">
        <v>480</v>
      </c>
      <c r="B34" s="291"/>
      <c r="C34" s="290"/>
      <c r="D34" s="292"/>
      <c r="E34" s="290"/>
      <c r="F34" s="66"/>
      <c r="G34" s="290">
        <v>250000</v>
      </c>
      <c r="H34" s="292"/>
      <c r="I34" s="290"/>
      <c r="J34" s="292"/>
      <c r="K34" s="290"/>
      <c r="L34" s="292"/>
      <c r="M34" s="68">
        <f t="shared" si="0"/>
        <v>250000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-1165800</v>
      </c>
      <c r="D40" s="378"/>
      <c r="E40" s="72">
        <f>SUM(E21:E39)</f>
        <v>0</v>
      </c>
      <c r="F40" s="378"/>
      <c r="G40" s="72">
        <f>SUM(G21:G39)</f>
        <v>576323</v>
      </c>
      <c r="H40" s="378"/>
      <c r="I40" s="72">
        <f>SUM(I21:I39)</f>
        <v>0</v>
      </c>
      <c r="J40" s="378"/>
      <c r="K40" s="379"/>
      <c r="L40" s="378"/>
      <c r="M40" s="72">
        <f>SUM(M21:M39)</f>
        <v>-589477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11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0926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8" sqref="A1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557" t="s">
        <v>456</v>
      </c>
      <c r="M7" s="20" t="str">
        <f>A2</f>
        <v>COMPANY # 0926</v>
      </c>
    </row>
    <row r="8" spans="1:13" ht="15" customHeight="1" thickBot="1" x14ac:dyDescent="0.25">
      <c r="A8" s="558" t="s">
        <v>457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0926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8" sqref="A18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557" t="s">
        <v>456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558" t="s">
        <v>457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0926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8"/>
      <c r="K14" s="178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80" t="s">
        <v>328</v>
      </c>
      <c r="R14" s="536" t="s">
        <v>88</v>
      </c>
      <c r="S14" s="537" t="s">
        <v>329</v>
      </c>
      <c r="T14" s="175"/>
      <c r="U14" s="175"/>
      <c r="V14" s="534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333</v>
      </c>
      <c r="H17" s="541" t="s">
        <v>88</v>
      </c>
      <c r="I17" s="191" t="s">
        <v>52</v>
      </c>
      <c r="J17" s="189"/>
      <c r="K17" s="553" t="s">
        <v>334</v>
      </c>
      <c r="L17" s="541" t="s">
        <v>88</v>
      </c>
      <c r="M17" s="191" t="s">
        <v>335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336</v>
      </c>
      <c r="V17" s="542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0926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18" sqref="A18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557" t="s">
        <v>456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558" t="s">
        <v>457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0926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372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341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373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342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374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377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342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375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0926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G43" sqref="G43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540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557" t="s">
        <v>471</v>
      </c>
    </row>
    <row r="8" spans="1:11" x14ac:dyDescent="0.2">
      <c r="A8" s="558" t="s">
        <v>472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0926</v>
      </c>
    </row>
    <row r="9" spans="1:11" x14ac:dyDescent="0.2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 t="s">
        <v>455</v>
      </c>
      <c r="B16" s="251"/>
      <c r="C16" s="253">
        <v>-300000</v>
      </c>
      <c r="D16" s="240"/>
      <c r="E16" s="253">
        <v>-300000</v>
      </c>
      <c r="F16" s="240" t="s">
        <v>10</v>
      </c>
      <c r="G16" s="253"/>
      <c r="H16" s="240"/>
      <c r="I16" s="253"/>
      <c r="J16" s="240"/>
      <c r="K16" s="253">
        <f>SUM(C16:I16)</f>
        <v>-600000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 t="s">
        <v>468</v>
      </c>
      <c r="B18" s="251"/>
      <c r="C18" s="253">
        <v>-72600</v>
      </c>
      <c r="D18" s="240"/>
      <c r="E18" s="253"/>
      <c r="F18" s="240"/>
      <c r="G18" s="253"/>
      <c r="H18" s="240"/>
      <c r="I18" s="253"/>
      <c r="J18" s="240"/>
      <c r="K18" s="253">
        <f>SUM(C18:I18)</f>
        <v>-72600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/>
      <c r="F20" s="240"/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-372600</v>
      </c>
      <c r="D41" s="248"/>
      <c r="E41" s="256">
        <f>SUM(E15:E38)</f>
        <v>-300000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-672600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563" t="s">
        <v>469</v>
      </c>
      <c r="B51" s="251"/>
      <c r="C51" s="253">
        <v>10178</v>
      </c>
      <c r="D51" s="240"/>
      <c r="E51" s="253">
        <v>-5089</v>
      </c>
      <c r="F51" s="240" t="s">
        <v>10</v>
      </c>
      <c r="G51" s="253"/>
      <c r="H51" s="240"/>
      <c r="I51" s="253"/>
      <c r="J51" s="240"/>
      <c r="K51" s="253">
        <f>SUM(C51:I51)</f>
        <v>5089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10178</v>
      </c>
      <c r="D68" s="248"/>
      <c r="E68" s="256">
        <f>SUM(E46:E65)</f>
        <v>-5089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5089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0926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8" sqref="A18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557" t="s">
        <v>456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0926</v>
      </c>
      <c r="AB7" s="332"/>
    </row>
    <row r="8" spans="1:31" ht="20.100000000000001" customHeight="1" x14ac:dyDescent="0.25">
      <c r="A8" s="558" t="s">
        <v>457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0926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8" sqref="A1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557" t="s">
        <v>456</v>
      </c>
      <c r="B7" s="29"/>
      <c r="C7" s="24"/>
      <c r="D7" s="24"/>
      <c r="E7" s="24"/>
    </row>
    <row r="8" spans="1:5" x14ac:dyDescent="0.2">
      <c r="A8" s="558" t="s">
        <v>457</v>
      </c>
      <c r="B8" s="23"/>
      <c r="C8" s="24"/>
      <c r="D8" s="24"/>
      <c r="E8" s="257" t="str">
        <f>A2</f>
        <v>COMPANY # 0926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0926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5" sqref="A5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540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30" t="s">
        <v>471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0926</v>
      </c>
      <c r="AB7" s="332"/>
    </row>
    <row r="8" spans="1:31" ht="20.100000000000001" customHeight="1" x14ac:dyDescent="0.25">
      <c r="A8" s="613" t="s">
        <v>472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0926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V22" sqref="V22"/>
    </sheetView>
  </sheetViews>
  <sheetFormatPr defaultColWidth="23" defaultRowHeight="12.75" x14ac:dyDescent="0.2"/>
  <cols>
    <col min="1" max="1" width="32.25" style="568" customWidth="1"/>
    <col min="2" max="2" width="2.625" style="568" customWidth="1"/>
    <col min="3" max="3" width="15.5" style="568" customWidth="1"/>
    <col min="4" max="4" width="1.625" style="568" customWidth="1"/>
    <col min="5" max="5" width="15.625" style="568" customWidth="1"/>
    <col min="6" max="6" width="1.625" style="568" customWidth="1"/>
    <col min="7" max="7" width="15.625" style="568" customWidth="1"/>
    <col min="8" max="8" width="1.625" style="568" customWidth="1"/>
    <col min="9" max="9" width="15.625" style="568" customWidth="1"/>
    <col min="10" max="10" width="1.625" style="568" customWidth="1"/>
    <col min="11" max="11" width="15.625" style="568" customWidth="1"/>
    <col min="12" max="12" width="1.625" style="568" customWidth="1"/>
    <col min="13" max="13" width="15.625" style="568" customWidth="1"/>
    <col min="14" max="14" width="1.625" style="568" customWidth="1"/>
    <col min="15" max="15" width="15.625" style="568" customWidth="1"/>
    <col min="16" max="16" width="2" style="568" customWidth="1"/>
    <col min="17" max="17" width="25.75" style="568" customWidth="1"/>
    <col min="18" max="18" width="1.625" style="568" customWidth="1"/>
    <col min="19" max="19" width="15.625" style="568" customWidth="1"/>
    <col min="20" max="16384" width="23" style="568"/>
  </cols>
  <sheetData>
    <row r="1" spans="1:21" x14ac:dyDescent="0.2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</row>
    <row r="2" spans="1:21" x14ac:dyDescent="0.2">
      <c r="A2" s="569" t="s">
        <v>535</v>
      </c>
      <c r="B2" s="567"/>
      <c r="C2" s="567"/>
      <c r="D2" s="567"/>
      <c r="E2" s="570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</row>
    <row r="3" spans="1:21" x14ac:dyDescent="0.2">
      <c r="A3" s="3" t="s">
        <v>428</v>
      </c>
      <c r="B3" s="567"/>
      <c r="C3" s="567"/>
      <c r="D3" s="567"/>
      <c r="E3" s="570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</row>
    <row r="4" spans="1:21" x14ac:dyDescent="0.2">
      <c r="A4" s="566" t="s">
        <v>482</v>
      </c>
      <c r="B4" s="567"/>
      <c r="C4" s="567"/>
      <c r="D4" s="567"/>
      <c r="E4" s="567"/>
      <c r="F4" s="567"/>
      <c r="G4" s="567"/>
      <c r="H4" s="567"/>
      <c r="I4" s="567"/>
      <c r="J4" s="567"/>
      <c r="K4" s="567"/>
      <c r="L4" s="567"/>
      <c r="M4" s="567"/>
      <c r="N4" s="567"/>
      <c r="O4" s="567"/>
      <c r="P4" s="567"/>
      <c r="Q4" s="567"/>
      <c r="R4" s="567"/>
      <c r="S4" s="567"/>
    </row>
    <row r="5" spans="1:21" x14ac:dyDescent="0.2">
      <c r="A5" s="112" t="s">
        <v>540</v>
      </c>
      <c r="B5" s="567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7"/>
      <c r="O5" s="567"/>
      <c r="P5" s="567"/>
      <c r="Q5" s="567"/>
      <c r="R5" s="567"/>
      <c r="S5" s="567"/>
    </row>
    <row r="7" spans="1:21" x14ac:dyDescent="0.2">
      <c r="A7" s="3" t="s">
        <v>471</v>
      </c>
      <c r="B7" s="567"/>
      <c r="C7" s="567"/>
      <c r="D7" s="567"/>
      <c r="E7" s="567"/>
      <c r="F7" s="567"/>
      <c r="G7" s="567"/>
      <c r="H7" s="567"/>
      <c r="I7" s="567"/>
      <c r="J7" s="567"/>
      <c r="K7" s="567"/>
      <c r="L7" s="567"/>
      <c r="M7" s="567"/>
      <c r="N7" s="567"/>
      <c r="O7" s="567"/>
      <c r="P7" s="567"/>
      <c r="Q7" s="567"/>
      <c r="R7" s="567"/>
      <c r="S7" s="571" t="str">
        <f>+A2</f>
        <v>COMPANY 0926</v>
      </c>
    </row>
    <row r="8" spans="1:21" ht="13.5" thickBot="1" x14ac:dyDescent="0.25">
      <c r="A8" s="3" t="s">
        <v>536</v>
      </c>
      <c r="B8" s="567"/>
      <c r="C8" s="567"/>
      <c r="D8" s="567"/>
      <c r="E8" s="567"/>
      <c r="F8" s="572"/>
      <c r="G8" s="572"/>
      <c r="H8" s="572"/>
      <c r="I8" s="572"/>
      <c r="J8" s="572"/>
      <c r="K8" s="572"/>
      <c r="L8" s="567"/>
      <c r="M8" s="567"/>
      <c r="N8" s="572"/>
      <c r="O8" s="572"/>
      <c r="P8" s="567"/>
      <c r="Q8" s="567"/>
      <c r="R8" s="567"/>
      <c r="S8" s="573" t="s">
        <v>481</v>
      </c>
    </row>
    <row r="9" spans="1:21" ht="13.5" thickTop="1" x14ac:dyDescent="0.2">
      <c r="A9" s="574"/>
      <c r="B9" s="575"/>
      <c r="C9" s="575"/>
      <c r="D9" s="576"/>
      <c r="E9" s="577" t="s">
        <v>483</v>
      </c>
      <c r="F9" s="578"/>
      <c r="G9" s="579"/>
      <c r="H9" s="578"/>
      <c r="I9" s="579" t="s">
        <v>484</v>
      </c>
      <c r="J9" s="579"/>
      <c r="K9" s="618" t="s">
        <v>485</v>
      </c>
      <c r="L9" s="618"/>
      <c r="M9" s="618"/>
      <c r="N9" s="579"/>
      <c r="O9" s="618" t="s">
        <v>486</v>
      </c>
      <c r="P9" s="618"/>
      <c r="Q9" s="618"/>
      <c r="R9" s="576"/>
      <c r="S9" s="580"/>
      <c r="U9" s="581"/>
    </row>
    <row r="10" spans="1:21" x14ac:dyDescent="0.2">
      <c r="A10" s="582"/>
      <c r="B10" s="583"/>
      <c r="C10" s="584"/>
      <c r="D10" s="578"/>
      <c r="E10" s="585" t="s">
        <v>487</v>
      </c>
      <c r="F10" s="578"/>
      <c r="G10" s="586" t="s">
        <v>488</v>
      </c>
      <c r="H10" s="578"/>
      <c r="I10" s="585" t="s">
        <v>489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487</v>
      </c>
      <c r="U10" s="585"/>
    </row>
    <row r="11" spans="1:21" ht="13.5" thickBot="1" x14ac:dyDescent="0.25">
      <c r="A11" s="589"/>
      <c r="B11" s="590"/>
      <c r="C11" s="591" t="s">
        <v>490</v>
      </c>
      <c r="D11" s="572"/>
      <c r="E11" s="592" t="s">
        <v>491</v>
      </c>
      <c r="F11" s="572"/>
      <c r="G11" s="592" t="s">
        <v>492</v>
      </c>
      <c r="H11" s="572"/>
      <c r="I11" s="592" t="s">
        <v>493</v>
      </c>
      <c r="J11" s="572"/>
      <c r="K11" s="592" t="s">
        <v>494</v>
      </c>
      <c r="L11" s="572"/>
      <c r="M11" s="592" t="s">
        <v>495</v>
      </c>
      <c r="N11" s="572"/>
      <c r="O11" s="592" t="s">
        <v>91</v>
      </c>
      <c r="P11" s="572"/>
      <c r="Q11" s="592" t="s">
        <v>496</v>
      </c>
      <c r="R11" s="592"/>
      <c r="S11" s="593" t="s">
        <v>497</v>
      </c>
      <c r="U11" s="585"/>
    </row>
    <row r="12" spans="1:21" ht="12.75" customHeight="1" thickTop="1" x14ac:dyDescent="0.2">
      <c r="A12" s="567"/>
      <c r="B12" s="594"/>
      <c r="C12" s="570"/>
      <c r="D12" s="595"/>
      <c r="E12" s="567"/>
      <c r="F12" s="595"/>
      <c r="G12" s="567"/>
      <c r="H12" s="595"/>
      <c r="I12" s="567"/>
      <c r="J12" s="595"/>
      <c r="K12" s="567"/>
      <c r="L12" s="595"/>
      <c r="M12" s="567"/>
      <c r="N12" s="595"/>
      <c r="O12" s="567"/>
      <c r="P12" s="595"/>
      <c r="Q12" s="595"/>
      <c r="R12" s="595"/>
      <c r="S12" s="567"/>
      <c r="U12" s="581"/>
    </row>
    <row r="13" spans="1:21" ht="23.25" customHeight="1" x14ac:dyDescent="0.2">
      <c r="A13" s="596" t="s">
        <v>498</v>
      </c>
      <c r="B13" s="597"/>
      <c r="C13" s="319" t="s">
        <v>346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2">
      <c r="A14" s="596" t="s">
        <v>499</v>
      </c>
      <c r="B14" s="597"/>
      <c r="C14" s="600" t="s">
        <v>500</v>
      </c>
      <c r="D14" s="597"/>
      <c r="E14" s="596"/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2">
      <c r="A15" s="596" t="s">
        <v>501</v>
      </c>
      <c r="B15" s="597"/>
      <c r="C15" s="600" t="s">
        <v>502</v>
      </c>
      <c r="D15" s="597"/>
      <c r="E15" s="596"/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2">
      <c r="A16" s="596" t="s">
        <v>503</v>
      </c>
      <c r="B16" s="597"/>
      <c r="C16" s="600" t="s">
        <v>504</v>
      </c>
      <c r="D16" s="597"/>
      <c r="E16" s="596">
        <v>-132994575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-132994575</v>
      </c>
      <c r="U16" s="581"/>
    </row>
    <row r="17" spans="1:21" ht="23.25" customHeight="1" x14ac:dyDescent="0.2">
      <c r="A17" s="596" t="s">
        <v>505</v>
      </c>
      <c r="B17" s="597"/>
      <c r="C17" s="600" t="s">
        <v>506</v>
      </c>
      <c r="D17" s="597"/>
      <c r="E17" s="596">
        <v>-14814197</v>
      </c>
      <c r="F17" s="597"/>
      <c r="G17" s="596">
        <v>-18709236</v>
      </c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-33523433</v>
      </c>
      <c r="U17" s="581"/>
    </row>
    <row r="18" spans="1:21" ht="23.25" customHeight="1" x14ac:dyDescent="0.2">
      <c r="A18" s="596" t="s">
        <v>507</v>
      </c>
      <c r="B18" s="597"/>
      <c r="C18" s="600" t="s">
        <v>508</v>
      </c>
      <c r="D18" s="597"/>
      <c r="E18" s="596">
        <v>-18709236</v>
      </c>
      <c r="F18" s="597"/>
      <c r="G18" s="596"/>
      <c r="H18" s="597"/>
      <c r="I18" s="596">
        <v>17777997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-931239</v>
      </c>
    </row>
    <row r="19" spans="1:21" ht="23.25" customHeight="1" x14ac:dyDescent="0.2">
      <c r="A19" s="596" t="s">
        <v>509</v>
      </c>
      <c r="B19" s="597"/>
      <c r="C19" s="600" t="s">
        <v>510</v>
      </c>
      <c r="D19" s="597"/>
      <c r="E19" s="596"/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2">
      <c r="A20" s="596" t="s">
        <v>511</v>
      </c>
      <c r="B20" s="597"/>
      <c r="C20" s="600" t="s">
        <v>512</v>
      </c>
      <c r="D20" s="597"/>
      <c r="E20" s="596"/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2">
      <c r="A21" s="596" t="s">
        <v>513</v>
      </c>
      <c r="B21" s="597"/>
      <c r="C21" s="600" t="s">
        <v>514</v>
      </c>
      <c r="D21" s="597"/>
      <c r="E21" s="596"/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2">
      <c r="A22" s="596" t="s">
        <v>515</v>
      </c>
      <c r="B22" s="597"/>
      <c r="C22" s="600" t="s">
        <v>516</v>
      </c>
      <c r="D22" s="597"/>
      <c r="E22" s="596"/>
      <c r="F22" s="597"/>
      <c r="G22" s="596"/>
      <c r="H22" s="597"/>
      <c r="I22" s="596">
        <v>-2</v>
      </c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-2</v>
      </c>
    </row>
    <row r="23" spans="1:21" ht="23.25" customHeight="1" thickBot="1" x14ac:dyDescent="0.25">
      <c r="A23" s="596" t="s">
        <v>517</v>
      </c>
      <c r="B23" s="597"/>
      <c r="C23" s="596" t="s">
        <v>518</v>
      </c>
      <c r="D23" s="597"/>
      <c r="E23" s="603">
        <f>SUM(E14:E22)</f>
        <v>-166518008</v>
      </c>
      <c r="F23" s="597"/>
      <c r="G23" s="603">
        <f>SUM(G14:G22)</f>
        <v>-18709236</v>
      </c>
      <c r="H23" s="597"/>
      <c r="I23" s="603">
        <f>SUM(I14:I22)</f>
        <v>17777995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-167449249</v>
      </c>
    </row>
    <row r="24" spans="1:21" s="581" customFormat="1" ht="12.75" customHeight="1" thickTop="1" x14ac:dyDescent="0.2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25">
      <c r="A25" s="599" t="s">
        <v>519</v>
      </c>
      <c r="B25" s="597"/>
      <c r="C25" s="596" t="s">
        <v>520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2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">
      <c r="A28" s="567" t="s">
        <v>521</v>
      </c>
      <c r="B28" s="594"/>
      <c r="C28" s="605"/>
      <c r="D28" s="595"/>
      <c r="E28" s="567"/>
      <c r="F28" s="595"/>
      <c r="G28" s="567"/>
      <c r="H28" s="595"/>
      <c r="I28" s="567"/>
      <c r="J28" s="595"/>
      <c r="K28" s="567"/>
      <c r="L28" s="595"/>
      <c r="M28" s="567"/>
      <c r="N28" s="595"/>
      <c r="O28" s="567"/>
      <c r="P28" s="595"/>
      <c r="Q28" s="595"/>
      <c r="R28" s="595"/>
      <c r="S28" s="567"/>
      <c r="U28" s="581"/>
    </row>
    <row r="29" spans="1:21" s="581" customFormat="1" ht="23.25" customHeight="1" x14ac:dyDescent="0.2">
      <c r="A29" s="606" t="s">
        <v>522</v>
      </c>
      <c r="B29" s="598"/>
      <c r="C29" s="599"/>
      <c r="D29" s="598"/>
      <c r="E29" s="607" t="s">
        <v>348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2">
      <c r="A30" s="596" t="s">
        <v>523</v>
      </c>
      <c r="B30" s="597"/>
      <c r="C30" s="600" t="s">
        <v>524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2">
      <c r="A31" s="596" t="s">
        <v>525</v>
      </c>
      <c r="B31" s="597"/>
      <c r="C31" s="600" t="s">
        <v>526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2">
      <c r="A32" s="596" t="s">
        <v>527</v>
      </c>
      <c r="B32" s="597"/>
      <c r="C32" s="600" t="s">
        <v>528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25">
      <c r="A33" s="608" t="s">
        <v>529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2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25">
      <c r="A35" s="596" t="s">
        <v>530</v>
      </c>
      <c r="B35" s="597"/>
      <c r="C35" s="600" t="s">
        <v>531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2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2">
      <c r="A37" s="599" t="s">
        <v>532</v>
      </c>
      <c r="B37" s="597"/>
      <c r="C37" s="599"/>
      <c r="D37" s="597"/>
      <c r="E37" s="596">
        <f>+E23+E33</f>
        <v>-166518008</v>
      </c>
      <c r="F37" s="597"/>
      <c r="G37" s="596">
        <f>+G23+G33</f>
        <v>-18709236</v>
      </c>
      <c r="H37" s="597"/>
      <c r="I37" s="596">
        <f>+I23+I33</f>
        <v>17777995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-167449249</v>
      </c>
    </row>
    <row r="38" spans="1:19" s="581" customFormat="1" ht="13.5" customHeight="1" x14ac:dyDescent="0.2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2">
      <c r="A39" s="596" t="s">
        <v>533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2">
      <c r="A40" s="596"/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2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2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x14ac:dyDescent="0.2">
      <c r="A43" s="567"/>
      <c r="B43" s="567"/>
      <c r="C43" s="570"/>
      <c r="D43" s="567"/>
      <c r="E43" s="601"/>
      <c r="F43" s="595"/>
      <c r="G43" s="601"/>
      <c r="H43" s="595"/>
      <c r="I43" s="601"/>
      <c r="J43" s="595"/>
      <c r="K43" s="567"/>
      <c r="L43" s="595"/>
      <c r="M43" s="567"/>
      <c r="N43" s="595"/>
      <c r="O43" s="567"/>
      <c r="P43" s="595"/>
      <c r="Q43" s="567"/>
      <c r="R43" s="601"/>
      <c r="S43" s="601"/>
    </row>
    <row r="44" spans="1:19" x14ac:dyDescent="0.2">
      <c r="A44" s="567"/>
      <c r="B44" s="567"/>
      <c r="C44" s="570"/>
      <c r="D44" s="567"/>
      <c r="E44" s="571"/>
      <c r="F44" s="595"/>
      <c r="G44" s="571"/>
      <c r="H44" s="595"/>
      <c r="I44" s="571"/>
      <c r="J44" s="595"/>
      <c r="K44" s="567"/>
      <c r="L44" s="595"/>
      <c r="M44" s="567"/>
      <c r="N44" s="595"/>
      <c r="O44" s="567"/>
      <c r="P44" s="595"/>
      <c r="Q44" s="567"/>
      <c r="R44" s="601"/>
      <c r="S44" s="571"/>
    </row>
    <row r="45" spans="1:19" ht="13.5" thickBot="1" x14ac:dyDescent="0.25">
      <c r="A45" s="571"/>
      <c r="B45" s="567"/>
      <c r="C45" s="570"/>
      <c r="D45" s="567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3.5" thickTop="1" x14ac:dyDescent="0.2">
      <c r="A46" s="610"/>
      <c r="B46" s="567"/>
      <c r="C46" s="570"/>
      <c r="D46" s="567"/>
      <c r="E46" s="567"/>
      <c r="F46" s="595"/>
      <c r="G46" s="567"/>
      <c r="H46" s="595"/>
      <c r="I46" s="567"/>
      <c r="J46" s="595"/>
      <c r="K46" s="567"/>
      <c r="L46" s="595"/>
      <c r="M46" s="567"/>
      <c r="N46" s="595"/>
      <c r="O46" s="567"/>
      <c r="P46" s="595"/>
      <c r="Q46" s="567"/>
      <c r="R46" s="601"/>
      <c r="S46" s="567"/>
    </row>
    <row r="47" spans="1:19" x14ac:dyDescent="0.2">
      <c r="A47" s="567"/>
      <c r="B47" s="567"/>
      <c r="C47" s="570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  <c r="Q47" s="567"/>
      <c r="R47" s="601"/>
      <c r="S47" s="567"/>
    </row>
    <row r="48" spans="1:19" x14ac:dyDescent="0.2">
      <c r="A48" s="573" t="s">
        <v>534</v>
      </c>
      <c r="B48" s="567"/>
      <c r="C48" s="570"/>
      <c r="D48" s="573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601"/>
      <c r="S48" s="571" t="str">
        <f>+A2</f>
        <v>COMPANY 0926</v>
      </c>
    </row>
    <row r="49" spans="1:19" x14ac:dyDescent="0.2">
      <c r="A49" s="611"/>
      <c r="B49" s="567"/>
      <c r="C49" s="570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601"/>
      <c r="S49" s="573" t="s">
        <v>481</v>
      </c>
    </row>
    <row r="50" spans="1:19" x14ac:dyDescent="0.2">
      <c r="A50" s="573"/>
      <c r="B50" s="567"/>
      <c r="C50" s="570"/>
      <c r="D50" s="573"/>
      <c r="E50" s="567"/>
      <c r="F50" s="567"/>
      <c r="G50" s="612"/>
      <c r="H50" s="567"/>
      <c r="I50" s="612"/>
      <c r="J50" s="567"/>
      <c r="K50" s="567"/>
      <c r="L50" s="567"/>
      <c r="M50" s="567"/>
      <c r="N50" s="567"/>
      <c r="O50" s="567"/>
      <c r="P50" s="567"/>
      <c r="Q50" s="567"/>
      <c r="R50" s="601"/>
      <c r="S50" s="567"/>
    </row>
    <row r="51" spans="1:19" x14ac:dyDescent="0.2">
      <c r="A51" s="567"/>
      <c r="B51" s="567"/>
      <c r="C51" s="570"/>
      <c r="D51" s="567"/>
      <c r="E51" s="567"/>
      <c r="F51" s="567"/>
      <c r="G51" s="612"/>
      <c r="H51" s="567"/>
      <c r="I51" s="612"/>
      <c r="J51" s="567"/>
      <c r="K51" s="567"/>
      <c r="L51" s="567"/>
      <c r="M51" s="567"/>
      <c r="N51" s="567"/>
      <c r="O51" s="567"/>
      <c r="P51" s="567"/>
      <c r="Q51" s="567"/>
      <c r="R51" s="601"/>
      <c r="S51" s="567"/>
    </row>
    <row r="52" spans="1:19" x14ac:dyDescent="0.2">
      <c r="A52" s="567"/>
      <c r="B52" s="567"/>
      <c r="C52" s="570"/>
      <c r="D52" s="567"/>
      <c r="E52" s="567"/>
      <c r="F52" s="567"/>
      <c r="G52" s="612"/>
      <c r="H52" s="567"/>
      <c r="I52" s="612"/>
      <c r="J52" s="567"/>
      <c r="K52" s="567"/>
      <c r="L52" s="567"/>
      <c r="M52" s="567"/>
      <c r="N52" s="567"/>
      <c r="O52" s="567"/>
      <c r="P52" s="567"/>
      <c r="Q52" s="567"/>
      <c r="R52" s="601"/>
      <c r="S52" s="567"/>
    </row>
    <row r="53" spans="1:19" x14ac:dyDescent="0.2">
      <c r="A53" s="567"/>
      <c r="B53" s="567"/>
      <c r="C53" s="570"/>
      <c r="D53" s="567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7"/>
      <c r="P53" s="567"/>
      <c r="Q53" s="567"/>
      <c r="R53" s="601"/>
      <c r="S53" s="567"/>
    </row>
    <row r="54" spans="1:19" x14ac:dyDescent="0.2">
      <c r="A54" s="567"/>
      <c r="B54" s="567"/>
      <c r="C54" s="570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67"/>
      <c r="Q54" s="567"/>
      <c r="R54" s="601"/>
      <c r="S54" s="567"/>
    </row>
    <row r="55" spans="1:19" x14ac:dyDescent="0.2">
      <c r="A55" s="567"/>
      <c r="B55" s="567"/>
      <c r="C55" s="570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601"/>
      <c r="S55" s="567"/>
    </row>
    <row r="56" spans="1:19" x14ac:dyDescent="0.2">
      <c r="A56" s="567"/>
      <c r="B56" s="567"/>
      <c r="C56" s="570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67"/>
      <c r="Q56" s="567"/>
      <c r="R56" s="601"/>
      <c r="S56" s="567"/>
    </row>
    <row r="57" spans="1:19" x14ac:dyDescent="0.2">
      <c r="A57" s="567"/>
      <c r="B57" s="567"/>
      <c r="C57" s="570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7"/>
      <c r="P57" s="567"/>
      <c r="Q57" s="567"/>
      <c r="R57" s="601"/>
      <c r="S57" s="567"/>
    </row>
    <row r="58" spans="1:19" x14ac:dyDescent="0.2">
      <c r="A58" s="567"/>
      <c r="B58" s="567"/>
      <c r="C58" s="570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601"/>
      <c r="S58" s="567"/>
    </row>
    <row r="59" spans="1:19" x14ac:dyDescent="0.2">
      <c r="A59" s="567"/>
      <c r="B59" s="567"/>
      <c r="C59" s="570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601"/>
      <c r="S59" s="567"/>
    </row>
    <row r="60" spans="1:19" x14ac:dyDescent="0.2">
      <c r="R60" s="601"/>
    </row>
    <row r="61" spans="1:19" x14ac:dyDescent="0.2">
      <c r="R61" s="601"/>
    </row>
    <row r="62" spans="1:19" x14ac:dyDescent="0.2">
      <c r="R62" s="601"/>
    </row>
    <row r="63" spans="1:19" x14ac:dyDescent="0.2">
      <c r="R63" s="601"/>
    </row>
    <row r="64" spans="1:19" x14ac:dyDescent="0.2">
      <c r="R64" s="601"/>
    </row>
    <row r="65" spans="18:18" x14ac:dyDescent="0.2">
      <c r="R65" s="601"/>
    </row>
    <row r="66" spans="18:18" x14ac:dyDescent="0.2">
      <c r="R66" s="601"/>
    </row>
    <row r="67" spans="18:18" x14ac:dyDescent="0.2">
      <c r="R67" s="601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5"/>
  <sheetViews>
    <sheetView showGridLines="0" zoomScale="75" workbookViewId="0">
      <selection activeCell="F30" sqref="F30:F31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427</v>
      </c>
      <c r="B2" s="262"/>
      <c r="C2" s="263" t="s">
        <v>183</v>
      </c>
      <c r="D2" s="382" t="s">
        <v>478</v>
      </c>
    </row>
    <row r="3" spans="1:4" x14ac:dyDescent="0.2">
      <c r="A3" s="3" t="s">
        <v>428</v>
      </c>
      <c r="B3" s="262"/>
      <c r="C3" s="263"/>
      <c r="D3" s="388"/>
    </row>
    <row r="4" spans="1:4" x14ac:dyDescent="0.2">
      <c r="A4" s="260" t="s">
        <v>184</v>
      </c>
      <c r="B4" s="260"/>
    </row>
    <row r="5" spans="1:4" x14ac:dyDescent="0.2">
      <c r="A5" s="112" t="s">
        <v>540</v>
      </c>
      <c r="B5" s="262"/>
      <c r="C5" s="263" t="s">
        <v>185</v>
      </c>
      <c r="D5" s="383" t="s">
        <v>467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0926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465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465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388</v>
      </c>
      <c r="D16" s="272" t="s">
        <v>466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466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465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465</v>
      </c>
    </row>
    <row r="23" spans="1:4" x14ac:dyDescent="0.2">
      <c r="A23" s="260"/>
      <c r="B23" s="260" t="s">
        <v>286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256</v>
      </c>
      <c r="C25" s="260" t="s">
        <v>205</v>
      </c>
      <c r="D25" s="272" t="s">
        <v>465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390</v>
      </c>
      <c r="D27" s="272" t="s">
        <v>465</v>
      </c>
    </row>
    <row r="28" spans="1:4" ht="7.5" customHeight="1" x14ac:dyDescent="0.2"/>
    <row r="29" spans="1:4" x14ac:dyDescent="0.2">
      <c r="A29" s="260" t="s">
        <v>208</v>
      </c>
      <c r="B29" s="260" t="s">
        <v>359</v>
      </c>
      <c r="C29" s="260" t="s">
        <v>258</v>
      </c>
      <c r="D29" s="272" t="s">
        <v>466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465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466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391</v>
      </c>
      <c r="D36" s="272" t="s">
        <v>466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465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465</v>
      </c>
    </row>
    <row r="41" spans="1:33" ht="6.75" customHeight="1" x14ac:dyDescent="0.2">
      <c r="A41" s="260"/>
      <c r="B41" s="260"/>
      <c r="C41" s="260"/>
      <c r="D41" s="273"/>
    </row>
    <row r="42" spans="1:33" ht="18.75" customHeight="1" x14ac:dyDescent="0.2">
      <c r="A42" s="260" t="s">
        <v>481</v>
      </c>
      <c r="B42" s="260" t="s">
        <v>539</v>
      </c>
      <c r="C42" s="260" t="s">
        <v>537</v>
      </c>
      <c r="D42" s="272" t="s">
        <v>465</v>
      </c>
    </row>
    <row r="43" spans="1:33" ht="13.5" customHeight="1" x14ac:dyDescent="0.2">
      <c r="A43" s="260"/>
      <c r="B43" s="260"/>
      <c r="C43" s="260" t="s">
        <v>538</v>
      </c>
      <c r="D43" s="273"/>
    </row>
    <row r="44" spans="1:33" ht="13.5" customHeight="1" x14ac:dyDescent="0.2">
      <c r="A44" s="260"/>
      <c r="B44" s="260"/>
      <c r="C44" s="260"/>
      <c r="D44" s="273"/>
    </row>
    <row r="45" spans="1:33" ht="6.75" customHeight="1" x14ac:dyDescent="0.2">
      <c r="A45" s="260"/>
      <c r="B45" s="260"/>
      <c r="C45" s="260"/>
      <c r="D45" s="273"/>
    </row>
    <row r="46" spans="1:33" x14ac:dyDescent="0.2">
      <c r="A46" s="260" t="s">
        <v>221</v>
      </c>
      <c r="B46" s="260" t="s">
        <v>198</v>
      </c>
      <c r="C46" s="260" t="s">
        <v>222</v>
      </c>
      <c r="D46" s="272" t="s">
        <v>466</v>
      </c>
      <c r="AG46"/>
    </row>
    <row r="47" spans="1:33" x14ac:dyDescent="0.2">
      <c r="B47" s="260" t="s">
        <v>200</v>
      </c>
      <c r="C47" s="261" t="s">
        <v>10</v>
      </c>
    </row>
    <row r="49" spans="1:4" x14ac:dyDescent="0.2">
      <c r="A49" s="274"/>
      <c r="B49" s="275"/>
      <c r="C49" s="268" t="s">
        <v>218</v>
      </c>
      <c r="D49" s="276"/>
    </row>
    <row r="50" spans="1:4" x14ac:dyDescent="0.2">
      <c r="C50" s="270"/>
    </row>
    <row r="51" spans="1:4" x14ac:dyDescent="0.2">
      <c r="A51" s="260" t="s">
        <v>219</v>
      </c>
      <c r="B51" s="271" t="s">
        <v>361</v>
      </c>
      <c r="C51" s="260" t="s">
        <v>220</v>
      </c>
      <c r="D51" s="272" t="s">
        <v>466</v>
      </c>
    </row>
    <row r="52" spans="1:4" ht="7.5" customHeight="1" x14ac:dyDescent="0.2"/>
    <row r="53" spans="1:4" x14ac:dyDescent="0.2">
      <c r="A53" s="260"/>
      <c r="B53" s="260"/>
      <c r="C53" s="260"/>
      <c r="D53" s="273"/>
    </row>
    <row r="54" spans="1:4" x14ac:dyDescent="0.2">
      <c r="A54" s="260"/>
      <c r="B54" s="260"/>
      <c r="D54" s="273"/>
    </row>
    <row r="55" spans="1:4" x14ac:dyDescent="0.2">
      <c r="A55" s="260"/>
      <c r="B55" s="271"/>
      <c r="C55" s="260"/>
      <c r="D55" s="321" t="str">
        <f>A2</f>
        <v>COMPANY # 0926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5" sqref="A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">
        <v>540</v>
      </c>
    </row>
    <row r="6" spans="1:19" ht="15" customHeight="1" x14ac:dyDescent="0.2"/>
    <row r="7" spans="1:19" ht="15" customHeight="1" x14ac:dyDescent="0.2">
      <c r="A7" s="557" t="s">
        <v>471</v>
      </c>
      <c r="S7" s="20" t="str">
        <f>A2</f>
        <v>COMPANY # 0926</v>
      </c>
    </row>
    <row r="8" spans="1:19" ht="15" customHeight="1" thickBot="1" x14ac:dyDescent="0.25">
      <c r="A8" s="558" t="s">
        <v>472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559" t="s">
        <v>458</v>
      </c>
      <c r="C16" s="18">
        <v>-505612</v>
      </c>
      <c r="D16" s="19"/>
      <c r="E16" s="18">
        <v>-411210</v>
      </c>
      <c r="F16" s="19"/>
      <c r="G16" s="18">
        <f t="shared" si="0"/>
        <v>-916822</v>
      </c>
      <c r="H16" s="19"/>
      <c r="I16" s="18">
        <f>918312+241244-161222-192179</f>
        <v>806155</v>
      </c>
      <c r="J16" s="19"/>
      <c r="K16" s="18">
        <f t="shared" si="1"/>
        <v>-110667</v>
      </c>
      <c r="L16" s="19"/>
      <c r="M16" s="18"/>
      <c r="N16" s="19"/>
      <c r="O16" s="18">
        <f t="shared" si="2"/>
        <v>-110667</v>
      </c>
      <c r="P16" s="19"/>
      <c r="Q16" s="18"/>
      <c r="R16" s="19"/>
      <c r="S16" s="18">
        <f t="shared" si="3"/>
        <v>-110667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-505612</v>
      </c>
      <c r="D34" s="19"/>
      <c r="E34" s="21">
        <f>SUM(E15:E32)</f>
        <v>-411210</v>
      </c>
      <c r="F34" s="19"/>
      <c r="G34" s="21">
        <f>SUM(G15:G32)</f>
        <v>-916822</v>
      </c>
      <c r="H34" s="19"/>
      <c r="I34" s="21">
        <f>SUM(I15:I32)</f>
        <v>806155</v>
      </c>
      <c r="J34" s="19"/>
      <c r="K34" s="21">
        <f>SUM(K15:K32)</f>
        <v>-110667</v>
      </c>
      <c r="L34" s="19"/>
      <c r="M34" s="21">
        <f>SUM(M15:M32)</f>
        <v>0</v>
      </c>
      <c r="N34" s="19"/>
      <c r="O34" s="21">
        <f>SUM(O15:O32)</f>
        <v>-110667</v>
      </c>
      <c r="P34" s="19"/>
      <c r="Q34" s="21">
        <f>SUM(Q15:Q32)</f>
        <v>0</v>
      </c>
      <c r="R34" s="19"/>
      <c r="S34" s="21">
        <f>SUM(S15:S32)</f>
        <v>-110667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0926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557" t="s">
        <v>456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0926</v>
      </c>
    </row>
    <row r="8" spans="1:21" ht="13.5" thickBot="1" x14ac:dyDescent="0.25">
      <c r="A8" s="558" t="s">
        <v>457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0926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57" t="s">
        <v>456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0926</v>
      </c>
    </row>
    <row r="8" spans="1:21" x14ac:dyDescent="0.2">
      <c r="A8" s="558" t="s">
        <v>457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14" t="s">
        <v>398</v>
      </c>
      <c r="F10" s="614"/>
      <c r="G10" s="614"/>
      <c r="H10" s="614"/>
      <c r="I10" s="614"/>
      <c r="J10" s="55"/>
      <c r="K10" s="614" t="s">
        <v>401</v>
      </c>
      <c r="L10" s="615"/>
      <c r="M10" s="615"/>
      <c r="N10" s="55"/>
      <c r="O10" s="614" t="s">
        <v>224</v>
      </c>
      <c r="P10" s="615"/>
      <c r="Q10" s="615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0926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topLeftCell="D8" workbookViewId="0">
      <selection activeCell="M16" sqref="M1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540</v>
      </c>
    </row>
    <row r="6" spans="1:15" ht="15" customHeight="1" x14ac:dyDescent="0.2"/>
    <row r="7" spans="1:15" ht="15" customHeight="1" x14ac:dyDescent="0.2">
      <c r="A7" s="557" t="s">
        <v>471</v>
      </c>
      <c r="O7" s="20" t="str">
        <f>A2</f>
        <v>COMPANY # 0926</v>
      </c>
    </row>
    <row r="8" spans="1:15" ht="15" customHeight="1" thickBot="1" x14ac:dyDescent="0.25">
      <c r="A8" s="558" t="s">
        <v>472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430</v>
      </c>
      <c r="C15" s="18"/>
      <c r="D15" s="19"/>
      <c r="E15" s="18">
        <v>118101</v>
      </c>
      <c r="F15" s="19"/>
      <c r="G15" s="18"/>
      <c r="H15" s="19"/>
      <c r="I15" s="18"/>
      <c r="J15" s="19"/>
      <c r="K15" s="18">
        <v>-118101</v>
      </c>
      <c r="L15" s="19"/>
      <c r="M15" s="18" t="s">
        <v>541</v>
      </c>
      <c r="N15" s="19"/>
      <c r="O15" s="18">
        <f t="shared" ref="O15:O33" si="0">SUM(E15:K15)</f>
        <v>0</v>
      </c>
    </row>
    <row r="16" spans="1:15" ht="24.95" customHeight="1" x14ac:dyDescent="0.2">
      <c r="A16" s="18" t="s">
        <v>479</v>
      </c>
      <c r="C16" s="18"/>
      <c r="D16" s="19"/>
      <c r="E16" s="18"/>
      <c r="F16" s="19"/>
      <c r="G16" s="18">
        <v>6063704</v>
      </c>
      <c r="H16" s="19"/>
      <c r="I16" s="18"/>
      <c r="J16" s="19"/>
      <c r="K16" s="18">
        <v>-6063704</v>
      </c>
      <c r="L16" s="19"/>
      <c r="M16" s="18" t="s">
        <v>541</v>
      </c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118101</v>
      </c>
      <c r="F35" s="19"/>
      <c r="G35" s="21">
        <f>SUM(G15:G33)</f>
        <v>6063704</v>
      </c>
      <c r="H35" s="19"/>
      <c r="I35" s="21">
        <f>SUM(I15:I33)</f>
        <v>0</v>
      </c>
      <c r="J35" s="393" t="s">
        <v>25</v>
      </c>
      <c r="K35" s="21">
        <f>SUM(K15:K33)</f>
        <v>-6181805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0926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5" sqref="A5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">
        <v>540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557" t="s">
        <v>471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0926</v>
      </c>
      <c r="R7" s="100"/>
    </row>
    <row r="8" spans="1:18" ht="13.5" thickBot="1" x14ac:dyDescent="0.25">
      <c r="A8" s="558" t="s">
        <v>472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16" t="s">
        <v>260</v>
      </c>
      <c r="J9" s="616"/>
      <c r="K9" s="616"/>
      <c r="L9" s="616"/>
      <c r="M9" s="616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264295</v>
      </c>
      <c r="E18" s="96">
        <v>397025</v>
      </c>
      <c r="G18" s="96"/>
      <c r="I18" s="96"/>
      <c r="K18" s="96"/>
      <c r="M18" s="96"/>
      <c r="N18" s="398"/>
      <c r="O18" s="96">
        <v>-5089</v>
      </c>
      <c r="Q18" s="95">
        <f t="shared" si="0"/>
        <v>656231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264295</v>
      </c>
      <c r="E19" s="95">
        <f>SUM(E14:E18)</f>
        <v>397025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-5089</v>
      </c>
      <c r="Q19" s="95">
        <f t="shared" si="0"/>
        <v>656231</v>
      </c>
      <c r="R19" s="84"/>
    </row>
    <row r="20" spans="1:18" ht="18.75" customHeight="1" x14ac:dyDescent="0.2">
      <c r="A20" s="94" t="s">
        <v>271</v>
      </c>
      <c r="B20" s="94"/>
      <c r="C20" s="95"/>
      <c r="E20" s="96"/>
      <c r="G20" s="96"/>
      <c r="I20" s="96">
        <v>-3038</v>
      </c>
      <c r="K20" s="96"/>
      <c r="M20" s="96"/>
      <c r="N20" s="398"/>
      <c r="O20" s="96"/>
      <c r="Q20" s="95">
        <f t="shared" si="0"/>
        <v>-3038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264295</v>
      </c>
      <c r="D23" s="399" t="s">
        <v>17</v>
      </c>
      <c r="E23" s="90">
        <f>SUM(E19:E21)</f>
        <v>397025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-3038</v>
      </c>
      <c r="K23" s="90">
        <f>SUM(K19:K21)</f>
        <v>0</v>
      </c>
      <c r="M23" s="90">
        <f>SUM(M19:M21)</f>
        <v>0</v>
      </c>
      <c r="N23" s="84"/>
      <c r="O23" s="90">
        <f>SUM(O19:O21)</f>
        <v>-5089</v>
      </c>
      <c r="Q23" s="90">
        <f>SUM(Q19:Q21)</f>
        <v>653193</v>
      </c>
      <c r="R23" s="400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7" t="s">
        <v>358</v>
      </c>
      <c r="I29" s="617"/>
      <c r="J29" s="617"/>
      <c r="K29" s="617"/>
      <c r="L29" s="617"/>
      <c r="M29" s="617"/>
      <c r="N29" s="617"/>
      <c r="O29" s="617"/>
      <c r="P29" s="617"/>
      <c r="Q29" s="617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3.5" thickBot="1" x14ac:dyDescent="0.25">
      <c r="A31" s="617" t="s">
        <v>273</v>
      </c>
      <c r="B31" s="617"/>
      <c r="C31" s="617"/>
      <c r="D31" s="617"/>
      <c r="E31" s="617"/>
      <c r="G31" s="402"/>
      <c r="H31" s="410" t="s">
        <v>53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459</v>
      </c>
      <c r="B36" s="75"/>
      <c r="C36" s="560" t="s">
        <v>460</v>
      </c>
      <c r="E36" s="105">
        <v>-5089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564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71</v>
      </c>
      <c r="E46" s="415">
        <f>SUM(E36:E44)</f>
        <v>-5089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0926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4" transitionEvaluation="1">
    <pageSetUpPr fitToPage="1"/>
  </sheetPr>
  <dimension ref="A1:U60"/>
  <sheetViews>
    <sheetView showGridLines="0" topLeftCell="A4" zoomScale="75" workbookViewId="0">
      <pane ySplit="9" topLeftCell="A44" activePane="bottomLeft" state="frozen"/>
      <selection activeCell="A6" sqref="A6"/>
      <selection pane="bottomLeft" activeCell="A5" sqref="A5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540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557" t="s">
        <v>471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0926</v>
      </c>
      <c r="N7" s="109"/>
      <c r="O7"/>
      <c r="P7" s="109"/>
      <c r="Q7" s="109"/>
      <c r="R7" s="109"/>
      <c r="S7" s="109"/>
      <c r="T7" s="109"/>
    </row>
    <row r="8" spans="1:20" x14ac:dyDescent="0.2">
      <c r="A8" s="558" t="s">
        <v>472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14" t="s">
        <v>224</v>
      </c>
      <c r="J10" s="615"/>
      <c r="K10" s="615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 t="s">
        <v>431</v>
      </c>
      <c r="B34" s="291"/>
      <c r="C34" s="561">
        <v>-31713</v>
      </c>
      <c r="D34" s="292"/>
      <c r="E34" s="290"/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-31713</v>
      </c>
      <c r="N34" s="48"/>
      <c r="O34" s="67"/>
    </row>
    <row r="35" spans="1:21" ht="14.25" customHeight="1" x14ac:dyDescent="0.2">
      <c r="A35" s="290" t="s">
        <v>432</v>
      </c>
      <c r="B35" s="291"/>
      <c r="C35" s="290">
        <v>9000000</v>
      </c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50" si="1">SUM(C35:I35)</f>
        <v>9000000</v>
      </c>
      <c r="N35" s="48"/>
      <c r="O35" s="67"/>
    </row>
    <row r="36" spans="1:21" x14ac:dyDescent="0.2">
      <c r="A36" s="290" t="s">
        <v>433</v>
      </c>
      <c r="B36" s="291"/>
      <c r="C36" s="290">
        <v>500000</v>
      </c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500000</v>
      </c>
      <c r="N36" s="48"/>
      <c r="O36" s="67"/>
    </row>
    <row r="37" spans="1:21" x14ac:dyDescent="0.2">
      <c r="A37" s="290" t="s">
        <v>434</v>
      </c>
      <c r="B37" s="291"/>
      <c r="C37" s="290">
        <v>443770</v>
      </c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443770</v>
      </c>
      <c r="N37" s="48"/>
      <c r="O37" s="67"/>
    </row>
    <row r="38" spans="1:21" x14ac:dyDescent="0.2">
      <c r="A38" s="290" t="s">
        <v>435</v>
      </c>
      <c r="B38" s="291"/>
      <c r="C38" s="290">
        <v>844</v>
      </c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844</v>
      </c>
      <c r="N38" s="48"/>
      <c r="O38" s="67"/>
    </row>
    <row r="39" spans="1:21" x14ac:dyDescent="0.2">
      <c r="A39" s="290" t="s">
        <v>436</v>
      </c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/>
      <c r="N39" s="48"/>
      <c r="O39" s="67"/>
    </row>
    <row r="40" spans="1:21" x14ac:dyDescent="0.2">
      <c r="A40" s="290" t="s">
        <v>437</v>
      </c>
      <c r="B40" s="291"/>
      <c r="C40" s="290">
        <v>173769</v>
      </c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173769</v>
      </c>
      <c r="N40" s="48"/>
      <c r="O40" s="67"/>
    </row>
    <row r="41" spans="1:21" x14ac:dyDescent="0.2">
      <c r="A41" s="290" t="s">
        <v>437</v>
      </c>
      <c r="B41" s="291"/>
      <c r="C41" s="290">
        <v>30182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30182</v>
      </c>
      <c r="N41" s="48"/>
      <c r="O41" s="67"/>
    </row>
    <row r="42" spans="1:21" x14ac:dyDescent="0.2">
      <c r="A42" s="290" t="s">
        <v>438</v>
      </c>
      <c r="B42" s="291"/>
      <c r="C42" s="290">
        <v>-6419675</v>
      </c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-6419675</v>
      </c>
      <c r="N42" s="48"/>
      <c r="O42" s="67"/>
    </row>
    <row r="43" spans="1:21" s="125" customFormat="1" x14ac:dyDescent="0.2">
      <c r="A43" s="290" t="s">
        <v>439</v>
      </c>
      <c r="B43" s="291"/>
      <c r="C43" s="290">
        <v>-1321242</v>
      </c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-1321242</v>
      </c>
      <c r="N43" s="48"/>
      <c r="O43" s="67"/>
      <c r="P43" s="110"/>
      <c r="Q43" s="110"/>
      <c r="R43" s="110"/>
      <c r="S43" s="110"/>
      <c r="T43" s="110"/>
      <c r="U43" s="110"/>
    </row>
    <row r="44" spans="1:21" s="125" customFormat="1" x14ac:dyDescent="0.2">
      <c r="A44" s="290" t="s">
        <v>440</v>
      </c>
      <c r="B44" s="291"/>
      <c r="C44" s="290">
        <v>-5444129</v>
      </c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-5444129</v>
      </c>
      <c r="N44" s="48"/>
      <c r="O44" s="67"/>
      <c r="P44" s="110"/>
      <c r="Q44" s="110"/>
      <c r="R44" s="110"/>
      <c r="S44" s="110"/>
      <c r="T44" s="110"/>
      <c r="U44" s="110"/>
    </row>
    <row r="45" spans="1:21" s="125" customFormat="1" x14ac:dyDescent="0.2">
      <c r="A45" s="290" t="s">
        <v>441</v>
      </c>
      <c r="B45" s="291"/>
      <c r="C45" s="290">
        <v>3453</v>
      </c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3453</v>
      </c>
      <c r="N45" s="48"/>
      <c r="O45" s="67"/>
    </row>
    <row r="46" spans="1:21" s="125" customFormat="1" x14ac:dyDescent="0.2">
      <c r="A46" s="290" t="s">
        <v>442</v>
      </c>
      <c r="B46" s="291"/>
      <c r="C46" s="561">
        <v>6230</v>
      </c>
      <c r="D46" s="292"/>
      <c r="E46" s="290"/>
      <c r="F46" s="66"/>
      <c r="G46" s="290"/>
      <c r="H46" s="292"/>
      <c r="I46" s="290"/>
      <c r="J46" s="292"/>
      <c r="K46" s="290"/>
      <c r="L46" s="292"/>
      <c r="M46" s="68">
        <f t="shared" si="1"/>
        <v>6230</v>
      </c>
      <c r="N46" s="48"/>
      <c r="O46" s="67"/>
    </row>
    <row r="47" spans="1:21" s="127" customFormat="1" x14ac:dyDescent="0.2">
      <c r="A47" s="290" t="s">
        <v>461</v>
      </c>
      <c r="B47" s="291"/>
      <c r="C47" s="561"/>
      <c r="D47" s="292"/>
      <c r="E47" s="290"/>
      <c r="F47" s="66"/>
      <c r="G47" s="290"/>
      <c r="H47" s="292"/>
      <c r="I47" s="290">
        <v>3183598</v>
      </c>
      <c r="J47" s="292"/>
      <c r="K47" s="290"/>
      <c r="L47" s="292"/>
      <c r="M47" s="68">
        <f t="shared" si="1"/>
        <v>3183598</v>
      </c>
      <c r="N47" s="48"/>
      <c r="O47" s="67"/>
    </row>
    <row r="48" spans="1:21" s="127" customFormat="1" x14ac:dyDescent="0.2">
      <c r="A48" s="290" t="s">
        <v>462</v>
      </c>
      <c r="B48" s="291"/>
      <c r="C48" s="561"/>
      <c r="D48" s="292"/>
      <c r="E48" s="290"/>
      <c r="F48" s="66"/>
      <c r="G48" s="290"/>
      <c r="H48" s="292"/>
      <c r="I48" s="290">
        <v>-152502</v>
      </c>
      <c r="J48" s="292"/>
      <c r="K48" s="290"/>
      <c r="L48" s="292"/>
      <c r="M48" s="68">
        <f t="shared" si="1"/>
        <v>-152502</v>
      </c>
      <c r="N48" s="48"/>
      <c r="O48" s="67"/>
    </row>
    <row r="49" spans="1:15" s="127" customFormat="1" x14ac:dyDescent="0.2">
      <c r="A49" s="290" t="s">
        <v>463</v>
      </c>
      <c r="B49" s="291"/>
      <c r="C49" s="561"/>
      <c r="D49" s="292"/>
      <c r="E49" s="290"/>
      <c r="F49" s="66"/>
      <c r="G49" s="290"/>
      <c r="H49" s="292"/>
      <c r="I49" s="290">
        <v>730</v>
      </c>
      <c r="J49" s="292"/>
      <c r="K49" s="290"/>
      <c r="L49" s="292"/>
      <c r="M49" s="68">
        <f t="shared" si="1"/>
        <v>730</v>
      </c>
      <c r="N49" s="48"/>
      <c r="O49" s="67"/>
    </row>
    <row r="50" spans="1:15" s="125" customFormat="1" x14ac:dyDescent="0.2">
      <c r="A50" s="290" t="s">
        <v>443</v>
      </c>
      <c r="B50" s="291"/>
      <c r="C50" s="561">
        <v>600</v>
      </c>
      <c r="D50" s="292"/>
      <c r="E50" s="290"/>
      <c r="F50" s="66"/>
      <c r="G50" s="290"/>
      <c r="H50" s="292"/>
      <c r="I50" s="290"/>
      <c r="J50" s="292"/>
      <c r="K50" s="290"/>
      <c r="L50" s="292"/>
      <c r="M50" s="68">
        <f t="shared" si="1"/>
        <v>600</v>
      </c>
      <c r="N50" s="48"/>
      <c r="O50" s="67"/>
    </row>
    <row r="51" spans="1:15" s="125" customFormat="1" x14ac:dyDescent="0.2">
      <c r="A51" s="290" t="s">
        <v>473</v>
      </c>
      <c r="B51" s="291"/>
      <c r="C51" s="561"/>
      <c r="D51" s="292"/>
      <c r="E51" s="290"/>
      <c r="F51" s="66"/>
      <c r="G51" s="290">
        <v>141266</v>
      </c>
      <c r="H51" s="292"/>
      <c r="I51" s="290"/>
      <c r="J51" s="292"/>
      <c r="K51" s="290"/>
      <c r="L51" s="292"/>
      <c r="M51" s="68">
        <f>SUM(C51:I51)</f>
        <v>141266</v>
      </c>
      <c r="N51" s="48"/>
      <c r="O51" s="67"/>
    </row>
    <row r="52" spans="1:15" s="125" customFormat="1" x14ac:dyDescent="0.2">
      <c r="A52" s="290" t="s">
        <v>476</v>
      </c>
      <c r="B52" s="291"/>
      <c r="C52" s="561"/>
      <c r="D52" s="292"/>
      <c r="E52" s="290"/>
      <c r="F52" s="66"/>
      <c r="G52" s="290">
        <v>13805</v>
      </c>
      <c r="H52" s="292"/>
      <c r="I52" s="290"/>
      <c r="J52" s="292"/>
      <c r="K52" s="290"/>
      <c r="L52" s="292"/>
      <c r="M52" s="68">
        <f>SUM(C52:I52)</f>
        <v>13805</v>
      </c>
      <c r="N52" s="48"/>
      <c r="O52" s="67"/>
    </row>
    <row r="53" spans="1:15" s="125" customFormat="1" x14ac:dyDescent="0.2">
      <c r="A53" s="290" t="s">
        <v>474</v>
      </c>
      <c r="B53" s="291"/>
      <c r="C53" s="561"/>
      <c r="D53" s="292"/>
      <c r="E53" s="290"/>
      <c r="F53" s="66"/>
      <c r="G53" s="290">
        <v>88788</v>
      </c>
      <c r="H53" s="292"/>
      <c r="I53" s="290"/>
      <c r="J53" s="292"/>
      <c r="K53" s="290"/>
      <c r="L53" s="292"/>
      <c r="M53" s="68">
        <f>SUM(C53:I53)</f>
        <v>88788</v>
      </c>
      <c r="N53" s="48"/>
      <c r="O53" s="67"/>
    </row>
    <row r="54" spans="1:15" s="125" customFormat="1" x14ac:dyDescent="0.2">
      <c r="A54" s="290" t="s">
        <v>475</v>
      </c>
      <c r="B54" s="291"/>
      <c r="C54" s="561"/>
      <c r="D54" s="292"/>
      <c r="E54" s="290"/>
      <c r="F54" s="66"/>
      <c r="G54" s="290">
        <v>15122</v>
      </c>
      <c r="H54" s="292"/>
      <c r="I54" s="290"/>
      <c r="J54" s="292"/>
      <c r="K54" s="290"/>
      <c r="L54" s="292"/>
      <c r="M54" s="68">
        <f>SUM(C54:I54)</f>
        <v>15122</v>
      </c>
      <c r="N54" s="48"/>
      <c r="O54" s="67"/>
    </row>
    <row r="55" spans="1:15" s="125" customFormat="1" x14ac:dyDescent="0.2">
      <c r="A55" s="375"/>
      <c r="B55" s="291"/>
      <c r="C55" s="565"/>
      <c r="D55" s="292"/>
      <c r="E55" s="375"/>
      <c r="F55" s="66"/>
      <c r="G55" s="375"/>
      <c r="H55" s="292"/>
      <c r="I55" s="375"/>
      <c r="J55" s="292"/>
      <c r="K55" s="375"/>
      <c r="L55" s="292"/>
      <c r="M55" s="379"/>
      <c r="N55" s="48"/>
      <c r="O55" s="380"/>
    </row>
    <row r="56" spans="1:15" s="125" customFormat="1" ht="15.75" customHeight="1" thickBot="1" x14ac:dyDescent="0.25">
      <c r="A56" s="124" t="s">
        <v>63</v>
      </c>
      <c r="B56" s="48"/>
      <c r="C56" s="72">
        <f>SUM(C34:C55)</f>
        <v>-3057911</v>
      </c>
      <c r="D56" s="378"/>
      <c r="E56" s="72">
        <f>SUM(E34:E55)</f>
        <v>0</v>
      </c>
      <c r="F56" s="378"/>
      <c r="G56" s="72">
        <f>SUM(G34:G55)</f>
        <v>258981</v>
      </c>
      <c r="H56" s="378"/>
      <c r="I56" s="72">
        <f>SUM(I34:I55)</f>
        <v>3031826</v>
      </c>
      <c r="J56" s="378"/>
      <c r="K56" s="379"/>
      <c r="L56" s="378"/>
      <c r="M56" s="72">
        <f>SUM(M34:M55)</f>
        <v>232896</v>
      </c>
      <c r="N56" s="48"/>
      <c r="O56" s="48"/>
    </row>
    <row r="57" spans="1:15" s="125" customFormat="1" ht="15.75" customHeight="1" thickTop="1" x14ac:dyDescent="0.2">
      <c r="A57" s="257" t="s">
        <v>36</v>
      </c>
      <c r="B57" s="48"/>
      <c r="C57" s="379"/>
      <c r="D57" s="378"/>
      <c r="E57" s="379"/>
      <c r="F57" s="378"/>
      <c r="G57" s="379"/>
      <c r="H57" s="378"/>
      <c r="I57" s="379"/>
      <c r="J57" s="378"/>
      <c r="K57" s="379"/>
      <c r="L57" s="378"/>
      <c r="M57" s="379"/>
      <c r="N57" s="48"/>
      <c r="O57" s="48"/>
    </row>
    <row r="58" spans="1:15" x14ac:dyDescent="0.2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24" t="str">
        <f>A2</f>
        <v>COMPANY # 0926</v>
      </c>
      <c r="N58" s="109"/>
      <c r="O58"/>
    </row>
    <row r="59" spans="1:15" x14ac:dyDescent="0.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11" t="s">
        <v>60</v>
      </c>
    </row>
    <row r="60" spans="1:15" x14ac:dyDescent="0.2">
      <c r="I60" s="375"/>
      <c r="J60" s="562"/>
      <c r="K60" s="375"/>
    </row>
  </sheetData>
  <mergeCells count="1">
    <mergeCell ref="I10:K10"/>
  </mergeCells>
  <printOptions gridLinesSet="0"/>
  <pageMargins left="0.75" right="0" top="0.5" bottom="0" header="0.5" footer="0.5"/>
  <pageSetup scale="72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5" sqref="A5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540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557" t="s">
        <v>471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0926</v>
      </c>
      <c r="T7" s="129"/>
    </row>
    <row r="8" spans="1:20" ht="15" customHeight="1" thickBot="1" x14ac:dyDescent="0.25">
      <c r="A8" s="558" t="s">
        <v>472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444</v>
      </c>
      <c r="B15" s="135"/>
      <c r="C15" s="136">
        <v>-199943</v>
      </c>
      <c r="D15" s="137"/>
      <c r="E15" s="134">
        <v>0</v>
      </c>
      <c r="F15" s="137"/>
      <c r="G15" s="134">
        <f t="shared" ref="G15:G28" si="0">SUM(C15:E15)</f>
        <v>-199943</v>
      </c>
      <c r="H15" s="137"/>
      <c r="I15" s="134"/>
      <c r="J15" s="137"/>
      <c r="K15" s="134">
        <f t="shared" ref="K15:K28" si="1">SUM(G15:I15)</f>
        <v>-199943</v>
      </c>
      <c r="L15" s="137"/>
      <c r="M15" s="134"/>
      <c r="N15" s="137"/>
      <c r="O15" s="134">
        <f t="shared" ref="O15:O28" si="2">SUM(K15:M15)</f>
        <v>-199943</v>
      </c>
      <c r="P15" s="137"/>
      <c r="Q15" s="134"/>
      <c r="R15" s="137"/>
      <c r="S15" s="134">
        <f t="shared" ref="S15:S28" si="3">SUM(O15:Q15)</f>
        <v>-199943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-199943</v>
      </c>
      <c r="D31" s="129"/>
      <c r="E31" s="141">
        <f>SUM(E15:E28)</f>
        <v>0</v>
      </c>
      <c r="F31" s="129"/>
      <c r="G31" s="141">
        <f>SUM(G15:G28)</f>
        <v>-199943</v>
      </c>
      <c r="H31" s="129"/>
      <c r="I31" s="141">
        <f>SUM(I15:I28)</f>
        <v>0</v>
      </c>
      <c r="J31" s="129"/>
      <c r="K31" s="141">
        <f>SUM(K15:K28)</f>
        <v>-199943</v>
      </c>
      <c r="L31" s="129"/>
      <c r="M31" s="141">
        <f>SUM(M15:M28)</f>
        <v>0</v>
      </c>
      <c r="N31" s="129"/>
      <c r="O31" s="141">
        <f>SUM(O15:O28)</f>
        <v>-199943</v>
      </c>
      <c r="P31" s="129"/>
      <c r="Q31" s="141">
        <f>SUM(Q15:Q28)</f>
        <v>0</v>
      </c>
      <c r="R31" s="129"/>
      <c r="S31" s="141">
        <f>SUM(S15:S28)</f>
        <v>-199943</v>
      </c>
      <c r="T31" s="139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0926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8" sqref="A18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427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428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557" t="s">
        <v>456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0926</v>
      </c>
    </row>
    <row r="8" spans="1:29" ht="16.5" thickBot="1" x14ac:dyDescent="0.3">
      <c r="A8" s="558" t="s">
        <v>457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25">
      <c r="A10" s="150" t="s">
        <v>69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5" thickBot="1" x14ac:dyDescent="0.3">
      <c r="A11" s="152"/>
      <c r="B11" s="499"/>
      <c r="C11" s="153" t="s">
        <v>298</v>
      </c>
      <c r="D11" s="499"/>
      <c r="E11" s="520" t="s">
        <v>72</v>
      </c>
      <c r="F11" s="521"/>
      <c r="G11" s="522" t="s">
        <v>314</v>
      </c>
      <c r="H11" s="521"/>
      <c r="I11" s="153" t="s">
        <v>315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5" thickTop="1" x14ac:dyDescent="0.25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310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0926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316</v>
      </c>
      <c r="G72" s="511"/>
      <c r="I72" s="145"/>
    </row>
    <row r="73" spans="5:10" x14ac:dyDescent="0.25">
      <c r="E73" s="509"/>
      <c r="G73" s="511"/>
      <c r="H73" s="30" t="s">
        <v>317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  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'E21.XLS 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'E21.XLS 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2001-07-19T13:39:17Z</cp:lastPrinted>
  <dcterms:created xsi:type="dcterms:W3CDTF">1998-03-02T21:51:31Z</dcterms:created>
  <dcterms:modified xsi:type="dcterms:W3CDTF">2023-09-17T12:16:30Z</dcterms:modified>
</cp:coreProperties>
</file>