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28F862-A592-4286-A450-6843D56F5908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O19" i="21"/>
  <c r="Q19" i="21"/>
  <c r="M20" i="21"/>
  <c r="Q20" i="21"/>
  <c r="C23" i="21"/>
  <c r="E23" i="21"/>
  <c r="G23" i="21"/>
  <c r="I23" i="21"/>
  <c r="K23" i="21"/>
  <c r="M23" i="21"/>
  <c r="O23" i="21"/>
  <c r="Q23" i="21"/>
  <c r="Q41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<sst xmlns="http://schemas.openxmlformats.org/spreadsheetml/2006/main" count="991" uniqueCount="504">
  <si>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</si>
  <si>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</si>
  <si>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</si>
  <si>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</si>
  <si>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</si>
  <si>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</si>
  <si>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</si>
  <si>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</si>
  <si>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</si>
  <si>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</si>
  <si>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</si>
  <si>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</si>
  <si>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</si>
  <si>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</si>
  <si>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</si>
  <si>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</si>
  <si>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</si>
  <si>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</si>
  <si>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</si>
  <si>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</si>
  <si>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</si>
  <si>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</si>
  <si>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</si>
  <si>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</si>
  <si>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</si>
  <si>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</si>
  <si>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</si>
  <si>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</si>
  <si>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</si>
  <si>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</si>
  <si>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</si>
  <si>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</si>
  <si>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</si>
  <si>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</si>
  <si>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</si>
  <si>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</si>
  <si>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</si>
  <si>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</si>
  <si>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</si>
  <si>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</si>
  <si>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</si>
  <si>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</si>
  <si>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</si>
  <si>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</si>
  <si>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</si>
  <si>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</si>
  <si>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</si>
  <si>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</si>
  <si>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</si>
  <si>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</si>
  <si>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</si>
  <si>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</si>
  <si>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</si>
  <si>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</si>
  <si>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</si>
  <si>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</si>
  <si>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</si>
  <si>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</si>
  <si>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</si>
  <si>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</si>
  <si>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</si>
  <si>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</si>
  <si>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</si>
  <si>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</si>
  <si>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</si>
  <si>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</si>
  <si>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</si>
  <si>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</si>
  <si>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</si>
  <si>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</si>
  <si>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</si>
  <si>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</si>
  <si>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</si>
  <si>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</si>
  <si>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</si>
  <si>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</si>
  <si>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</si>
  <si>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</si>
  <si>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</si>
  <si>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</si>
  <si>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</si>
  <si>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</si>
  <si>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</si>
  <si>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</si>
  <si>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</si>
  <si>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</si>
  <si>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</si>
  <si>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</si>
  <si>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</si>
  <si>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</si>
  <si>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</si>
  <si>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</si>
  <si>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</si>
  <si>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</si>
  <si>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</si>
  <si>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</si>
  <si>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</si>
  <si>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</si>
  <si>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</si>
  <si>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</si>
  <si>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</si>
  <si>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</si>
  <si>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</si>
  <si>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</si>
  <si>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</si>
  <si>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</si>
  <si>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</si>
  <si>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</si>
  <si>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</si>
  <si>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</si>
  <si>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</si>
  <si>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</si>
  <si>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</si>
  <si>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</si>
  <si>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</si>
  <si>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</si>
  <si>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</si>
  <si>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</si>
  <si>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</si>
  <si>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</si>
  <si>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</si>
  <si>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</si>
  <si>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</si>
  <si>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</si>
  <si>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</si>
  <si>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</si>
  <si>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</si>
  <si>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</si>
  <si>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</si>
  <si>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</si>
  <si>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</si>
  <si>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</si>
  <si>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</si>
  <si>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</si>
  <si>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</si>
  <si>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</si>
  <si>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</si>
  <si>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</si>
  <si>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</si>
  <si>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</si>
  <si>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</si>
  <si>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</si>
  <si>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</si>
  <si>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</si>
  <si>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</si>
  <si>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</si>
  <si>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</si>
  <si>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</si>
  <si>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</si>
  <si>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</si>
  <si>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</si>
  <si>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</si>
  <si>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</si>
  <si>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</si>
  <si>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</si>
  <si>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</si>
  <si>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</si>
  <si>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</si>
  <si>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</si>
  <si>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</si>
  <si>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</si>
  <si>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</si>
  <si>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</si>
  <si>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</si>
  <si>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</si>
  <si>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</si>
  <si>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</si>
  <si>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</si>
  <si>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</si>
  <si>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</si>
  <si>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</si>
  <si>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</si>
  <si>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</si>
  <si>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</si>
  <si>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</si>
  <si>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</si>
  <si>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</si>
  <si>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</si>
  <si>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</si>
  <si>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</si>
  <si>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</si>
  <si>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</si>
  <si>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</si>
  <si>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</si>
  <si>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</si>
  <si>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</si>
  <si>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</si>
  <si>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</si>
  <si>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</si>
  <si>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</si>
  <si>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</si>
  <si>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</si>
  <si>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</si>
  <si>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</si>
  <si>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</si>
  <si>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</si>
  <si>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</si>
  <si>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</si>
  <si>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</si>
  <si>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</si>
  <si>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</si>
  <si>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</si>
  <si>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</si>
  <si>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</si>
  <si>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</si>
  <si>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</si>
  <si>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</si>
  <si>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</si>
  <si>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</si>
  <si>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</si>
  <si>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</si>
  <si>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</si>
  <si>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</si>
  <si>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</si>
  <si>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</si>
  <si>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</si>
  <si>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</si>
  <si>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</si>
  <si>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</si>
  <si>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</si>
  <si>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</si>
  <si>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</si>
  <si>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</si>
  <si>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</si>
  <si>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</si>
  <si>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</si>
  <si>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</si>
  <si>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</si>
  <si>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</si>
  <si>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</si>
  <si>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</si>
  <si>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</si>
  <si>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</si>
  <si>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</si>
  <si>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</si>
  <si>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</si>
  <si>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</si>
  <si>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</si>
  <si>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</si>
  <si>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</si>
  <si>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</si>
  <si>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</si>
  <si>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</si>
  <si>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</si>
  <si>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</si>
  <si>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</si>
  <si>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</si>
  <si>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</si>
  <si>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</si>
  <si>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</si>
  <si>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</si>
  <si>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</si>
  <si>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</si>
  <si>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</si>
  <si>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</si>
  <si>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</si>
  <si>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</si>
  <si>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</si>
  <si>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</si>
  <si>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</si>
  <si>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</si>
  <si>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</si>
  <si>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</si>
  <si>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</si>
  <si>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</si>
  <si>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</si>
  <si>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</si>
  <si>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</si>
  <si>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</si>
  <si>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</si>
  <si>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</si>
  <si>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</si>
  <si>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</si>
  <si>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</si>
  <si>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</si>
  <si>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</si>
  <si>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</si>
  <si>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</si>
  <si>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</si>
  <si>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</si>
  <si>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</si>
  <si>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</si>
  <si>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</si>
  <si>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</si>
  <si>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</si>
  <si>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</si>
  <si>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</si>
  <si>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</si>
  <si>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</si>
  <si>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</si>
  <si>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</si>
  <si>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</si>
  <si>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</si>
  <si>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</si>
  <si>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</si>
  <si>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</si>
  <si>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</si>
  <si>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</si>
  <si>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</si>
  <si>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</si>
  <si>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</si>
  <si>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</si>
  <si>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</si>
  <si>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</si>
  <si>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</si>
  <si>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</si>
  <si>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</si>
  <si>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</si>
  <si>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</si>
  <si>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</si>
  <si>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</si>
  <si>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</si>
  <si>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</si>
  <si>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</si>
  <si>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</si>
  <si>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</si>
  <si>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</si>
  <si>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</si>
  <si>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</si>
  <si>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</si>
  <si>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</si>
  <si>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</si>
  <si>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</si>
  <si>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</si>
  <si>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</si>
  <si>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</si>
  <si>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</si>
  <si>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</si>
  <si>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</si>
  <si>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</si>
  <si>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</si>
  <si>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</si>
  <si>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</si>
  <si>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</si>
  <si>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</si>
  <si>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</si>
  <si>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</si>
  <si>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</si>
  <si>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</si>
  <si>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</si>
  <si>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</si>
  <si>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</si>
  <si>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</si>
  <si>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</si>
  <si>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</si>
  <si>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</si>
  <si>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</si>
  <si>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</si>
  <si>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</si>
  <si>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</si>
  <si>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</si>
  <si>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</si>
  <si>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</si>
  <si>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</si>
  <si>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</si>
  <si>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</si>
  <si>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</si>
  <si>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</si>
  <si>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</si>
  <si>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</si>
  <si>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</si>
  <si>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</si>
  <si>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</si>
  <si>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</si>
  <si>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</si>
  <si>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</si>
  <si>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</si>
  <si>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</si>
  <si>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</si>
  <si>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</si>
  <si>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</si>
  <si>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</si>
  <si>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</si>
  <si>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</si>
  <si>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</si>
  <si>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</si>
  <si>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</si>
  <si>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</si>
  <si>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</si>
  <si>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</si>
  <si>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</si>
  <si>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</si>
  <si>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</si>
  <si>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</si>
  <si>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</si>
  <si>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</si>
  <si>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</si>
  <si>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</si>
  <si>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</si>
  <si>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</si>
  <si>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</si>
  <si>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</si>
  <si>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</si>
  <si>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</si>
  <si>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</si>
  <si>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</si>
  <si>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</si>
  <si>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</si>
  <si>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</si>
  <si>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</si>
  <si>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</si>
  <si>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</si>
  <si>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</si>
  <si>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</si>
  <si>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</si>
  <si>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</si>
  <si>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</si>
  <si>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</si>
  <si>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</si>
  <si>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</si>
  <si>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</si>
  <si>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</si>
  <si>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</si>
  <si>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</si>
  <si>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</si>
  <si>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</si>
  <si>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</si>
  <si>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</si>
  <si>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</si>
  <si>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</si>
  <si>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</si>
  <si>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</si>
  <si>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</si>
  <si>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</si>
  <si>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</si>
  <si>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</si>
  <si>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077L</t>
  </si>
  <si>
    <t>COMPANY NAME   PBM Mechanical Inc.</t>
  </si>
  <si>
    <t>Billings in excess</t>
  </si>
  <si>
    <t>Reserve for doubtful accounts</t>
  </si>
  <si>
    <t>Misc A/R - 3rd party</t>
  </si>
  <si>
    <t>Gen Liability Ins - moved to 620</t>
  </si>
  <si>
    <t>Worker's Comp Ins - moved to 620</t>
  </si>
  <si>
    <t>Payroll Taxes on Old Sytem - cutover balance</t>
  </si>
  <si>
    <t>Misc Inc.  Coded to Gain/Loss Acct in error</t>
  </si>
  <si>
    <t>Felecia Fitzgerald</t>
  </si>
  <si>
    <t>Completed</t>
  </si>
  <si>
    <t>N/A</t>
  </si>
  <si>
    <t>For the period ending: 06/30/2001</t>
  </si>
  <si>
    <t>FOR THE 6 MONTHS ENDED 6-30-2001</t>
  </si>
  <si>
    <t>Depr Charged to Jobs</t>
  </si>
  <si>
    <t>1150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</si>
  <si>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</si>
  <si>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</si>
  <si>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</si>
  <si>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</si>
  <si>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</si>
  <si>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</si>
  <si>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</si>
  <si>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</si>
  <si>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</si>
  <si>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</si>
  <si>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</si>
  <si>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</si>
  <si>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</si>
  <si>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</si>
  <si>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</si>
  <si>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</si>
  <si>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</si>
  <si>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</si>
  <si>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</si>
  <si>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</si>
  <si>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</si>
  <si>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</si>
  <si>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</si>
  <si>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</si>
  <si>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</si>
  <si>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</si>
  <si>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</si>
  <si>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</si>
  <si>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</si>
  <si>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</si>
  <si>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</si>
  <si>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</si>
  <si>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</si>
  <si>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</si>
  <si>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</si>
  <si>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</si>
  <si>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</si>
  <si>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</si>
  <si>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</si>
  <si>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</si>
  <si>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</si>
  <si>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</si>
  <si>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</si>
  <si>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</si>
  <si>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</si>
  <si>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</si>
  <si>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</si>
  <si>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</si>
  <si>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</si>
  <si>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</si>
  <si>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</si>
  <si>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</si>
  <si>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</si>
  <si>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</si>
  <si>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</si>
  <si>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77L</t>
  </si>
  <si>
    <t>COMPANY NAME  PBM Mechanical, Inc</t>
  </si>
  <si>
    <t>MEP Services, Inc</t>
  </si>
  <si>
    <t>Sonya City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</si>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</sst>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9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39" fillId="0" borderId="7" xfId="7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077L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077L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65" workbookViewId="0">
      <selection activeCell="A2" sqref="A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557" t="s">
        <v>439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077L</v>
      </c>
    </row>
    <row r="7" spans="1:15" s="283" customFormat="1" ht="10.5" customHeight="1" x14ac:dyDescent="0.2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3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433</v>
      </c>
      <c r="B21" s="282"/>
      <c r="C21" s="290">
        <v>0</v>
      </c>
      <c r="D21" s="292"/>
      <c r="E21" s="290"/>
      <c r="F21" s="66"/>
      <c r="G21" s="290">
        <v>-199100</v>
      </c>
      <c r="H21" s="292"/>
      <c r="I21" s="290"/>
      <c r="J21" s="292"/>
      <c r="K21" s="290"/>
      <c r="L21" s="292"/>
      <c r="M21" s="68">
        <f>SUM(C21:I21)</f>
        <v>-199100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-199100</v>
      </c>
      <c r="H40" s="378"/>
      <c r="I40" s="72">
        <f>SUM(I21:I39)</f>
        <v>0</v>
      </c>
      <c r="J40" s="378"/>
      <c r="K40" s="379"/>
      <c r="L40" s="378"/>
      <c r="M40" s="72">
        <f>SUM(M21:M39)</f>
        <v>-199100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077L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7" sqref="A1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077L</v>
      </c>
    </row>
    <row r="8" spans="1:13" ht="15" customHeight="1" thickBot="1" x14ac:dyDescent="0.25">
      <c r="A8" s="3" t="str">
        <f>'E1.XLS '!A8</f>
        <v>EXTENSION:  3 9690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077L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7" sqref="A17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3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077L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077L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3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077L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-103000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-103000</v>
      </c>
      <c r="O15" s="236" t="s">
        <v>429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077L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625" defaultRowHeight="12.75" x14ac:dyDescent="0.2"/>
  <cols>
    <col min="1" max="1" width="38.1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439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3" t="str">
        <f>'E1.XLS '!A7</f>
        <v>PREPARED BY:  Sonya City</v>
      </c>
    </row>
    <row r="8" spans="1:11" x14ac:dyDescent="0.2">
      <c r="A8" s="3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077L</v>
      </c>
    </row>
    <row r="9" spans="1:11" x14ac:dyDescent="0.2">
      <c r="A9" s="1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7.25" customHeight="1" x14ac:dyDescent="0.2">
      <c r="A16" s="610" t="s">
        <v>434</v>
      </c>
      <c r="B16" s="251"/>
      <c r="C16" s="253">
        <v>511</v>
      </c>
      <c r="D16" s="240"/>
      <c r="E16" s="253">
        <v>6</v>
      </c>
      <c r="F16" s="240" t="s">
        <v>10</v>
      </c>
      <c r="G16" s="253"/>
      <c r="H16" s="240"/>
      <c r="I16" s="253"/>
      <c r="J16" s="240"/>
      <c r="K16" s="253">
        <f>SUM(C16:I16)</f>
        <v>517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511</v>
      </c>
      <c r="D41" s="248"/>
      <c r="E41" s="256">
        <f>SUM(E15:E38)</f>
        <v>6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517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077L</v>
      </c>
    </row>
    <row r="73" spans="1:11" x14ac:dyDescent="0.2">
      <c r="K73" s="242" t="s">
        <v>113</v>
      </c>
    </row>
  </sheetData>
  <printOptions gridLinesSet="0"/>
  <pageMargins left="0.25" right="0.25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7" sqref="A17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" t="str">
        <f>'E1.XLS '!A7</f>
        <v>PREPARED BY: 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077L</v>
      </c>
      <c r="AB7" s="332"/>
    </row>
    <row r="8" spans="1:31" ht="20.100000000000001" customHeight="1" x14ac:dyDescent="0.25">
      <c r="A8" s="3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077L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7" sqref="A1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3" t="str">
        <f>'E1.XLS '!A7</f>
        <v>PREPARED BY:  Sonya City</v>
      </c>
      <c r="B7" s="29"/>
      <c r="C7" s="24"/>
      <c r="D7" s="24"/>
      <c r="E7" s="24"/>
    </row>
    <row r="8" spans="1:5" x14ac:dyDescent="0.2">
      <c r="A8" s="3" t="str">
        <f>'E1.XLS '!A8</f>
        <v>EXTENSION:  3 9690</v>
      </c>
      <c r="B8" s="23"/>
      <c r="C8" s="24"/>
      <c r="D8" s="24"/>
      <c r="E8" s="257" t="str">
        <f>A2</f>
        <v>COMPANY # 077L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077L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6" workbookViewId="0">
      <selection activeCell="I19" sqref="I19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3.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497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">
        <v>498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444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57" t="s">
        <v>439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3" t="str">
        <f>'[1]31P'!A7:A8</f>
        <v>PREPARED BY: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7" t="str">
        <f>+A2</f>
        <v>COMPANY 77L</v>
      </c>
    </row>
    <row r="8" spans="1:21" ht="13.5" thickBot="1" x14ac:dyDescent="0.25">
      <c r="A8" s="3" t="str">
        <f>'[1]31P'!A8:A9</f>
        <v>EXTENSION: 3 9690</v>
      </c>
      <c r="B8" s="563"/>
      <c r="C8" s="563"/>
      <c r="D8" s="563"/>
      <c r="E8" s="563"/>
      <c r="F8" s="568"/>
      <c r="G8" s="568"/>
      <c r="H8" s="568"/>
      <c r="I8" s="568"/>
      <c r="J8" s="568"/>
      <c r="K8" s="568"/>
      <c r="L8" s="563"/>
      <c r="M8" s="563"/>
      <c r="N8" s="568"/>
      <c r="O8" s="568"/>
      <c r="P8" s="563"/>
      <c r="Q8" s="563"/>
      <c r="R8" s="563"/>
      <c r="S8" s="569" t="s">
        <v>442</v>
      </c>
    </row>
    <row r="9" spans="1:21" ht="13.5" thickTop="1" x14ac:dyDescent="0.2">
      <c r="A9" s="570"/>
      <c r="B9" s="571"/>
      <c r="C9" s="571"/>
      <c r="D9" s="572"/>
      <c r="E9" s="573" t="s">
        <v>445</v>
      </c>
      <c r="F9" s="574"/>
      <c r="G9" s="575"/>
      <c r="H9" s="574"/>
      <c r="I9" s="575" t="s">
        <v>446</v>
      </c>
      <c r="J9" s="575"/>
      <c r="K9" s="615" t="s">
        <v>447</v>
      </c>
      <c r="L9" s="615"/>
      <c r="M9" s="615"/>
      <c r="N9" s="575"/>
      <c r="O9" s="615" t="s">
        <v>448</v>
      </c>
      <c r="P9" s="615"/>
      <c r="Q9" s="615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449</v>
      </c>
      <c r="F10" s="574"/>
      <c r="G10" s="582" t="s">
        <v>450</v>
      </c>
      <c r="H10" s="574"/>
      <c r="I10" s="581" t="s">
        <v>451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449</v>
      </c>
      <c r="U10" s="581"/>
    </row>
    <row r="11" spans="1:21" ht="13.5" thickBot="1" x14ac:dyDescent="0.25">
      <c r="A11" s="585"/>
      <c r="B11" s="586"/>
      <c r="C11" s="587" t="s">
        <v>452</v>
      </c>
      <c r="D11" s="568"/>
      <c r="E11" s="588" t="s">
        <v>453</v>
      </c>
      <c r="F11" s="568"/>
      <c r="G11" s="588" t="s">
        <v>454</v>
      </c>
      <c r="H11" s="568"/>
      <c r="I11" s="588" t="s">
        <v>455</v>
      </c>
      <c r="J11" s="568"/>
      <c r="K11" s="588" t="s">
        <v>456</v>
      </c>
      <c r="L11" s="568"/>
      <c r="M11" s="588" t="s">
        <v>457</v>
      </c>
      <c r="N11" s="568"/>
      <c r="O11" s="588" t="s">
        <v>91</v>
      </c>
      <c r="P11" s="568"/>
      <c r="Q11" s="588" t="s">
        <v>458</v>
      </c>
      <c r="R11" s="588"/>
      <c r="S11" s="589" t="s">
        <v>459</v>
      </c>
      <c r="U11" s="581"/>
    </row>
    <row r="12" spans="1:21" ht="12.75" customHeight="1" thickTop="1" x14ac:dyDescent="0.2">
      <c r="A12" s="563"/>
      <c r="B12" s="590"/>
      <c r="C12" s="566"/>
      <c r="D12" s="591"/>
      <c r="E12" s="563"/>
      <c r="F12" s="591"/>
      <c r="G12" s="563"/>
      <c r="H12" s="591"/>
      <c r="I12" s="563"/>
      <c r="J12" s="591"/>
      <c r="K12" s="563"/>
      <c r="L12" s="591"/>
      <c r="M12" s="563"/>
      <c r="N12" s="591"/>
      <c r="O12" s="563"/>
      <c r="P12" s="591"/>
      <c r="Q12" s="591"/>
      <c r="R12" s="591"/>
      <c r="S12" s="563"/>
      <c r="U12" s="577"/>
    </row>
    <row r="13" spans="1:21" ht="23.25" customHeight="1" x14ac:dyDescent="0.2">
      <c r="A13" s="592" t="s">
        <v>460</v>
      </c>
      <c r="B13" s="593"/>
      <c r="C13" s="319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461</v>
      </c>
      <c r="B14" s="593"/>
      <c r="C14" s="596" t="s">
        <v>462</v>
      </c>
      <c r="D14" s="593"/>
      <c r="E14" s="592">
        <v>-50000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-50000</v>
      </c>
      <c r="U14" s="577"/>
    </row>
    <row r="15" spans="1:21" ht="23.25" customHeight="1" x14ac:dyDescent="0.2">
      <c r="A15" s="592" t="s">
        <v>463</v>
      </c>
      <c r="B15" s="593"/>
      <c r="C15" s="596" t="s">
        <v>464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465</v>
      </c>
      <c r="B16" s="593"/>
      <c r="C16" s="596" t="s">
        <v>466</v>
      </c>
      <c r="D16" s="593"/>
      <c r="E16" s="592">
        <v>936607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936607</v>
      </c>
      <c r="U16" s="577"/>
    </row>
    <row r="17" spans="1:21" ht="23.25" customHeight="1" x14ac:dyDescent="0.2">
      <c r="A17" s="592" t="s">
        <v>467</v>
      </c>
      <c r="B17" s="593"/>
      <c r="C17" s="596" t="s">
        <v>468</v>
      </c>
      <c r="D17" s="593"/>
      <c r="E17" s="592"/>
      <c r="F17" s="593"/>
      <c r="G17" s="592">
        <v>-1266113</v>
      </c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-1266113</v>
      </c>
      <c r="U17" s="577"/>
    </row>
    <row r="18" spans="1:21" ht="23.25" customHeight="1" x14ac:dyDescent="0.2">
      <c r="A18" s="592" t="s">
        <v>469</v>
      </c>
      <c r="B18" s="593"/>
      <c r="C18" s="596" t="s">
        <v>470</v>
      </c>
      <c r="D18" s="593"/>
      <c r="E18" s="592">
        <v>-1266113</v>
      </c>
      <c r="F18" s="593"/>
      <c r="G18" s="592"/>
      <c r="H18" s="593"/>
      <c r="I18" s="592">
        <v>1738635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472522</v>
      </c>
    </row>
    <row r="19" spans="1:21" ht="23.25" customHeight="1" x14ac:dyDescent="0.2">
      <c r="A19" s="592" t="s">
        <v>471</v>
      </c>
      <c r="B19" s="593"/>
      <c r="C19" s="596" t="s">
        <v>472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>SUM(E19:Q19)</f>
        <v>0</v>
      </c>
    </row>
    <row r="20" spans="1:21" ht="23.25" customHeight="1" x14ac:dyDescent="0.2">
      <c r="A20" s="592" t="s">
        <v>473</v>
      </c>
      <c r="B20" s="593"/>
      <c r="C20" s="596" t="s">
        <v>474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>SUM(E20:Q20)</f>
        <v>0</v>
      </c>
    </row>
    <row r="21" spans="1:21" ht="23.25" customHeight="1" x14ac:dyDescent="0.2">
      <c r="A21" s="592" t="s">
        <v>475</v>
      </c>
      <c r="B21" s="593"/>
      <c r="C21" s="596" t="s">
        <v>476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>SUM(E21:Q21)</f>
        <v>0</v>
      </c>
    </row>
    <row r="22" spans="1:21" ht="23.25" customHeight="1" x14ac:dyDescent="0.2">
      <c r="A22" s="592" t="s">
        <v>477</v>
      </c>
      <c r="B22" s="593"/>
      <c r="C22" s="596" t="s">
        <v>478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479</v>
      </c>
      <c r="B23" s="593"/>
      <c r="C23" s="592" t="s">
        <v>480</v>
      </c>
      <c r="D23" s="593"/>
      <c r="E23" s="599">
        <f>SUM(E14:E22)</f>
        <v>-379506</v>
      </c>
      <c r="F23" s="593"/>
      <c r="G23" s="599">
        <f>SUM(G14:G22)</f>
        <v>-1266113</v>
      </c>
      <c r="H23" s="593"/>
      <c r="I23" s="599">
        <f>SUM(I14:I22)</f>
        <v>1738634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93015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481</v>
      </c>
      <c r="B25" s="593"/>
      <c r="C25" s="592" t="s">
        <v>482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3" t="s">
        <v>483</v>
      </c>
      <c r="B28" s="590"/>
      <c r="C28" s="601"/>
      <c r="D28" s="591"/>
      <c r="E28" s="563"/>
      <c r="F28" s="591"/>
      <c r="G28" s="563"/>
      <c r="H28" s="591"/>
      <c r="I28" s="563"/>
      <c r="J28" s="591"/>
      <c r="K28" s="563"/>
      <c r="L28" s="591"/>
      <c r="M28" s="563"/>
      <c r="N28" s="591"/>
      <c r="O28" s="563"/>
      <c r="P28" s="591"/>
      <c r="Q28" s="591"/>
      <c r="R28" s="591"/>
      <c r="S28" s="563"/>
      <c r="U28" s="577"/>
    </row>
    <row r="29" spans="1:21" s="577" customFormat="1" ht="23.25" customHeight="1" x14ac:dyDescent="0.2">
      <c r="A29" s="602" t="s">
        <v>484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485</v>
      </c>
      <c r="B30" s="593"/>
      <c r="C30" s="596" t="s">
        <v>486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487</v>
      </c>
      <c r="B31" s="593"/>
      <c r="C31" s="596" t="s">
        <v>488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489</v>
      </c>
      <c r="B32" s="593"/>
      <c r="C32" s="596" t="s">
        <v>490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491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492</v>
      </c>
      <c r="B35" s="593"/>
      <c r="C35" s="596" t="s">
        <v>493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494</v>
      </c>
      <c r="B37" s="593"/>
      <c r="C37" s="595"/>
      <c r="D37" s="593"/>
      <c r="E37" s="592">
        <f>+E23+E33</f>
        <v>-379506</v>
      </c>
      <c r="F37" s="593"/>
      <c r="G37" s="592">
        <f>+G23+G33</f>
        <v>-1266113</v>
      </c>
      <c r="H37" s="593"/>
      <c r="I37" s="592">
        <f>+I23+I33</f>
        <v>1738634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93015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495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3"/>
      <c r="B43" s="563"/>
      <c r="C43" s="566"/>
      <c r="D43" s="563"/>
      <c r="E43" s="597"/>
      <c r="F43" s="591"/>
      <c r="G43" s="597"/>
      <c r="H43" s="591"/>
      <c r="I43" s="597"/>
      <c r="J43" s="591"/>
      <c r="K43" s="563"/>
      <c r="L43" s="591"/>
      <c r="M43" s="563"/>
      <c r="N43" s="591"/>
      <c r="O43" s="563"/>
      <c r="P43" s="591"/>
      <c r="Q43" s="563"/>
      <c r="R43" s="597"/>
      <c r="S43" s="597"/>
    </row>
    <row r="44" spans="1:19" x14ac:dyDescent="0.2">
      <c r="A44" s="563"/>
      <c r="B44" s="563"/>
      <c r="C44" s="566"/>
      <c r="D44" s="563"/>
      <c r="E44" s="567"/>
      <c r="F44" s="591"/>
      <c r="G44" s="567"/>
      <c r="H44" s="591"/>
      <c r="I44" s="567"/>
      <c r="J44" s="591"/>
      <c r="K44" s="563"/>
      <c r="L44" s="591"/>
      <c r="M44" s="563"/>
      <c r="N44" s="591"/>
      <c r="O44" s="563"/>
      <c r="P44" s="591"/>
      <c r="Q44" s="563"/>
      <c r="R44" s="597"/>
      <c r="S44" s="567"/>
    </row>
    <row r="45" spans="1:19" ht="13.5" thickBot="1" x14ac:dyDescent="0.25">
      <c r="A45" s="567"/>
      <c r="B45" s="563"/>
      <c r="C45" s="566"/>
      <c r="D45" s="563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3"/>
      <c r="C46" s="566"/>
      <c r="D46" s="563"/>
      <c r="E46" s="563"/>
      <c r="F46" s="591"/>
      <c r="G46" s="563"/>
      <c r="H46" s="591"/>
      <c r="I46" s="563"/>
      <c r="J46" s="591"/>
      <c r="K46" s="563"/>
      <c r="L46" s="591"/>
      <c r="M46" s="563"/>
      <c r="N46" s="591"/>
      <c r="O46" s="563"/>
      <c r="P46" s="591"/>
      <c r="Q46" s="563"/>
      <c r="R46" s="597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7"/>
      <c r="S47" s="563"/>
    </row>
    <row r="48" spans="1:19" x14ac:dyDescent="0.2">
      <c r="A48" s="569" t="s">
        <v>496</v>
      </c>
      <c r="B48" s="563"/>
      <c r="C48" s="566"/>
      <c r="D48" s="569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7"/>
      <c r="S48" s="567" t="str">
        <f>+A2</f>
        <v>COMPANY 77L</v>
      </c>
    </row>
    <row r="49" spans="1:19" x14ac:dyDescent="0.2">
      <c r="A49" s="607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7"/>
      <c r="S49" s="569" t="s">
        <v>442</v>
      </c>
    </row>
    <row r="50" spans="1:19" x14ac:dyDescent="0.2">
      <c r="A50" s="569"/>
      <c r="B50" s="563"/>
      <c r="C50" s="566"/>
      <c r="D50" s="569"/>
      <c r="E50" s="563"/>
      <c r="F50" s="563"/>
      <c r="G50" s="608"/>
      <c r="H50" s="563"/>
      <c r="I50" s="608"/>
      <c r="J50" s="563"/>
      <c r="K50" s="563"/>
      <c r="L50" s="563"/>
      <c r="M50" s="563"/>
      <c r="N50" s="563"/>
      <c r="O50" s="563"/>
      <c r="P50" s="563"/>
      <c r="Q50" s="563"/>
      <c r="R50" s="597"/>
      <c r="S50" s="563"/>
    </row>
    <row r="51" spans="1:19" x14ac:dyDescent="0.2">
      <c r="A51" s="563"/>
      <c r="B51" s="563"/>
      <c r="C51" s="566"/>
      <c r="D51" s="563"/>
      <c r="E51" s="563"/>
      <c r="F51" s="563"/>
      <c r="G51" s="608"/>
      <c r="H51" s="563"/>
      <c r="I51" s="608"/>
      <c r="J51" s="563"/>
      <c r="K51" s="563"/>
      <c r="L51" s="563"/>
      <c r="M51" s="563"/>
      <c r="N51" s="563"/>
      <c r="O51" s="563"/>
      <c r="P51" s="563"/>
      <c r="Q51" s="563"/>
      <c r="R51" s="597"/>
      <c r="S51" s="563"/>
    </row>
    <row r="52" spans="1:19" x14ac:dyDescent="0.2">
      <c r="A52" s="563"/>
      <c r="B52" s="563"/>
      <c r="C52" s="566"/>
      <c r="D52" s="563"/>
      <c r="E52" s="563"/>
      <c r="F52" s="563"/>
      <c r="G52" s="608"/>
      <c r="H52" s="563"/>
      <c r="I52" s="608"/>
      <c r="J52" s="563"/>
      <c r="K52" s="563"/>
      <c r="L52" s="563"/>
      <c r="M52" s="563"/>
      <c r="N52" s="563"/>
      <c r="O52" s="563"/>
      <c r="P52" s="563"/>
      <c r="Q52" s="563"/>
      <c r="R52" s="597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7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7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7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7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7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7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7"/>
      <c r="S59" s="563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2" right="0.22" top="0.26" bottom="0.33" header="0.19" footer="0.18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183</v>
      </c>
      <c r="D2" s="382" t="s">
        <v>500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559" t="s">
        <v>438</v>
      </c>
      <c r="B5" s="262"/>
      <c r="C5" s="263" t="s">
        <v>185</v>
      </c>
      <c r="D5" s="382" t="s">
        <v>435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077L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437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387</v>
      </c>
      <c r="D16" s="272" t="s">
        <v>437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437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437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">
      <c r="A23" s="260"/>
      <c r="B23" s="260" t="s">
        <v>285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255</v>
      </c>
      <c r="C25" s="260" t="s">
        <v>205</v>
      </c>
      <c r="D25" s="272" t="s">
        <v>437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"/>
    <row r="29" spans="1:4" x14ac:dyDescent="0.2">
      <c r="A29" s="260" t="s">
        <v>208</v>
      </c>
      <c r="B29" s="260" t="s">
        <v>358</v>
      </c>
      <c r="C29" s="260" t="s">
        <v>257</v>
      </c>
      <c r="D29" s="272" t="s">
        <v>437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437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390</v>
      </c>
      <c r="D36" s="272" t="s">
        <v>437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436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442</v>
      </c>
      <c r="B42" s="260" t="s">
        <v>503</v>
      </c>
      <c r="C42" s="260" t="s">
        <v>443</v>
      </c>
      <c r="D42" s="272" t="s">
        <v>436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437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360</v>
      </c>
      <c r="C49" s="260" t="s">
        <v>220</v>
      </c>
      <c r="D49" s="272" t="s">
        <v>437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077L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2" sqref="A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57" t="s">
        <v>439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077L</v>
      </c>
    </row>
    <row r="8" spans="1:19" ht="15" customHeight="1" thickBot="1" x14ac:dyDescent="0.25">
      <c r="A8" s="3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430</v>
      </c>
      <c r="C16" s="18">
        <v>61615</v>
      </c>
      <c r="D16" s="19"/>
      <c r="E16" s="18">
        <v>-61615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61615</v>
      </c>
      <c r="D34" s="19"/>
      <c r="E34" s="21">
        <f>SUM(E15:E32)</f>
        <v>-61615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077L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077L</v>
      </c>
    </row>
    <row r="8" spans="1:21" ht="13.5" thickBot="1" x14ac:dyDescent="0.25">
      <c r="A8" s="3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077L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077L</v>
      </c>
    </row>
    <row r="8" spans="1:21" x14ac:dyDescent="0.2">
      <c r="A8" s="3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415</v>
      </c>
      <c r="D10" s="55"/>
      <c r="E10" s="611" t="s">
        <v>397</v>
      </c>
      <c r="F10" s="611"/>
      <c r="G10" s="611"/>
      <c r="H10" s="611"/>
      <c r="I10" s="611"/>
      <c r="J10" s="55"/>
      <c r="K10" s="611" t="s">
        <v>400</v>
      </c>
      <c r="L10" s="612"/>
      <c r="M10" s="612"/>
      <c r="N10" s="55"/>
      <c r="O10" s="611" t="s">
        <v>224</v>
      </c>
      <c r="P10" s="612"/>
      <c r="Q10" s="612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077L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414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077L</v>
      </c>
    </row>
    <row r="8" spans="1:15" ht="15" customHeight="1" thickBot="1" x14ac:dyDescent="0.25">
      <c r="A8" s="3" t="str">
        <f>'E1.XLS '!A8</f>
        <v>EXTENSION:  3 9690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077L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E18" sqref="E18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0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077L</v>
      </c>
      <c r="R7" s="100"/>
    </row>
    <row r="8" spans="1:18" ht="13.5" thickBot="1" x14ac:dyDescent="0.25">
      <c r="A8" s="3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415</v>
      </c>
      <c r="D9" s="81"/>
      <c r="E9" s="80"/>
      <c r="F9" s="81"/>
      <c r="G9" s="80"/>
      <c r="H9" s="81"/>
      <c r="I9" s="613" t="s">
        <v>259</v>
      </c>
      <c r="J9" s="613"/>
      <c r="K9" s="613"/>
      <c r="L9" s="613"/>
      <c r="M9" s="613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v>1433670</v>
      </c>
      <c r="E18" s="96">
        <v>275373</v>
      </c>
      <c r="G18" s="96"/>
      <c r="I18" s="96"/>
      <c r="K18" s="96"/>
      <c r="M18" s="96"/>
      <c r="N18" s="398"/>
      <c r="O18" s="96">
        <v>108303</v>
      </c>
      <c r="Q18" s="95">
        <f t="shared" si="0"/>
        <v>1817346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1433670</v>
      </c>
      <c r="E19" s="95">
        <f>SUM(E14:E18)</f>
        <v>275373</v>
      </c>
      <c r="G19" s="95"/>
      <c r="I19" s="95"/>
      <c r="K19" s="95"/>
      <c r="M19" s="95"/>
      <c r="N19" s="398"/>
      <c r="O19" s="95">
        <f>SUM(O14:O18)</f>
        <v>108303</v>
      </c>
      <c r="Q19" s="95">
        <f t="shared" si="0"/>
        <v>1817346</v>
      </c>
      <c r="R19" s="84"/>
    </row>
    <row r="20" spans="1:18" ht="18.75" customHeight="1" x14ac:dyDescent="0.2">
      <c r="A20" s="94" t="s">
        <v>270</v>
      </c>
      <c r="B20" s="94"/>
      <c r="C20" s="95">
        <v>-505380</v>
      </c>
      <c r="E20" s="96"/>
      <c r="G20" s="96"/>
      <c r="I20" s="96">
        <v>-102114</v>
      </c>
      <c r="K20" s="96"/>
      <c r="M20" s="96">
        <f>-36000-20807+702</f>
        <v>-56105</v>
      </c>
      <c r="N20" s="398"/>
      <c r="O20" s="96">
        <v>-50979</v>
      </c>
      <c r="Q20" s="95">
        <f t="shared" si="0"/>
        <v>-714578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928290</v>
      </c>
      <c r="D23" s="399" t="s">
        <v>17</v>
      </c>
      <c r="E23" s="90">
        <f>SUM(E19:E21)</f>
        <v>275373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-102114</v>
      </c>
      <c r="K23" s="90">
        <f>SUM(K19:K21)</f>
        <v>0</v>
      </c>
      <c r="M23" s="90">
        <f>SUM(M19:M21)</f>
        <v>-56105</v>
      </c>
      <c r="N23" s="84"/>
      <c r="O23" s="90">
        <f>SUM(O19:O21)</f>
        <v>57324</v>
      </c>
      <c r="Q23" s="90">
        <f>SUM(Q19:Q21)</f>
        <v>1102768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4" t="s">
        <v>357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3.5" thickBot="1" x14ac:dyDescent="0.25">
      <c r="A31" s="614" t="s">
        <v>272</v>
      </c>
      <c r="B31" s="614"/>
      <c r="C31" s="614"/>
      <c r="D31" s="614"/>
      <c r="E31" s="614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440</v>
      </c>
      <c r="B36" s="75"/>
      <c r="C36" s="561" t="s">
        <v>441</v>
      </c>
      <c r="E36" s="105">
        <v>56105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609" t="s">
        <v>499</v>
      </c>
      <c r="J41" s="105"/>
      <c r="K41" s="105"/>
      <c r="L41" s="86"/>
      <c r="M41" s="105">
        <v>108303</v>
      </c>
      <c r="N41" s="75"/>
      <c r="O41" s="105">
        <v>-50979</v>
      </c>
      <c r="P41" s="86"/>
      <c r="Q41" s="105">
        <f>+M41+O41</f>
        <v>57324</v>
      </c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56105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108303</v>
      </c>
      <c r="N62" s="75"/>
      <c r="O62" s="90">
        <f>SUM(O36:O61)</f>
        <v>-50979</v>
      </c>
      <c r="P62" s="86"/>
      <c r="Q62" s="90">
        <f>SUM(Q36:Q61)</f>
        <v>57324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077L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077L</v>
      </c>
      <c r="N7" s="109"/>
      <c r="O7"/>
      <c r="P7" s="109"/>
      <c r="Q7" s="109"/>
      <c r="R7" s="109"/>
      <c r="S7" s="109"/>
      <c r="T7" s="109"/>
    </row>
    <row r="8" spans="1:20" x14ac:dyDescent="0.2">
      <c r="A8" s="3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077L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2" sqref="A2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57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077L</v>
      </c>
      <c r="T7" s="129"/>
    </row>
    <row r="8" spans="1:20" ht="15" customHeight="1" thickBot="1" x14ac:dyDescent="0.25">
      <c r="A8" s="3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428</v>
      </c>
      <c r="B15" s="135"/>
      <c r="C15" s="136">
        <v>-2178258</v>
      </c>
      <c r="D15" s="137"/>
      <c r="E15" s="134">
        <v>-2272927</v>
      </c>
      <c r="F15" s="137"/>
      <c r="G15" s="134">
        <f t="shared" ref="G15:G28" si="0">SUM(C15:E15)</f>
        <v>-4451185</v>
      </c>
      <c r="H15" s="137"/>
      <c r="I15" s="134">
        <v>-155403</v>
      </c>
      <c r="J15" s="137"/>
      <c r="K15" s="134">
        <f t="shared" ref="K15:K28" si="1">SUM(G15:I15)</f>
        <v>-4606588</v>
      </c>
      <c r="L15" s="137"/>
      <c r="M15" s="134"/>
      <c r="N15" s="137"/>
      <c r="O15" s="134">
        <f t="shared" ref="O15:O28" si="2">SUM(K15:M15)</f>
        <v>-4606588</v>
      </c>
      <c r="P15" s="137"/>
      <c r="Q15" s="134"/>
      <c r="R15" s="137"/>
      <c r="S15" s="134">
        <f t="shared" ref="S15:S28" si="3">SUM(O15:Q15)</f>
        <v>-4606588</v>
      </c>
      <c r="T15" s="129"/>
    </row>
    <row r="16" spans="1:20" ht="24.95" customHeight="1" x14ac:dyDescent="0.2">
      <c r="A16" s="134" t="s">
        <v>431</v>
      </c>
      <c r="B16" s="135"/>
      <c r="C16" s="136">
        <v>-148868</v>
      </c>
      <c r="D16" s="137"/>
      <c r="E16" s="134">
        <v>148868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432</v>
      </c>
      <c r="B17" s="135"/>
      <c r="C17" s="136">
        <v>-110000</v>
      </c>
      <c r="D17" s="137"/>
      <c r="E17" s="134">
        <v>110000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-2437126</v>
      </c>
      <c r="D31" s="129"/>
      <c r="E31" s="141">
        <f>SUM(E15:E28)</f>
        <v>-2014059</v>
      </c>
      <c r="F31" s="129"/>
      <c r="G31" s="141">
        <f>SUM(G15:G28)</f>
        <v>-4451185</v>
      </c>
      <c r="H31" s="129"/>
      <c r="I31" s="141">
        <f>SUM(I15:I28)</f>
        <v>-155403</v>
      </c>
      <c r="J31" s="129"/>
      <c r="K31" s="141">
        <f>SUM(K15:K28)</f>
        <v>-4606588</v>
      </c>
      <c r="L31" s="129"/>
      <c r="M31" s="141">
        <f>SUM(M15:M28)</f>
        <v>0</v>
      </c>
      <c r="N31" s="129"/>
      <c r="O31" s="141">
        <f>SUM(O15:O28)</f>
        <v>-4606588</v>
      </c>
      <c r="P31" s="129"/>
      <c r="Q31" s="141">
        <f>SUM(Q15:Q28)</f>
        <v>0</v>
      </c>
      <c r="R31" s="129"/>
      <c r="S31" s="141">
        <f>SUM(S15:S28)</f>
        <v>-4606588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077L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7" sqref="A17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 Sonya City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077L</v>
      </c>
    </row>
    <row r="8" spans="1:29" ht="16.5" thickBot="1" x14ac:dyDescent="0.3">
      <c r="A8" s="3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309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077L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315</v>
      </c>
      <c r="G72" s="511"/>
      <c r="I72" s="145"/>
    </row>
    <row r="73" spans="5:10" x14ac:dyDescent="0.25">
      <c r="E73" s="509"/>
      <c r="G73" s="511"/>
      <c r="H73" s="30" t="s">
        <v>316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2001-07-18T20:52:12Z</cp:lastPrinted>
  <dcterms:created xsi:type="dcterms:W3CDTF">1998-03-02T21:51:31Z</dcterms:created>
  <dcterms:modified xsi:type="dcterms:W3CDTF">2023-09-17T12:17:32Z</dcterms:modified>
</cp:coreProperties>
</file>