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2183AE9-BD64-483F-83F9-A5C09B4E85EB}" xr6:coauthVersionLast="47" xr6:coauthVersionMax="47" xr10:uidLastSave="{00000000-0000-0000-0000-000000000000}"/>
  <bookViews>
    <workbookView xWindow="-120" yWindow="-120" windowWidth="38640" windowHeight="15720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<sst xmlns="http://schemas.openxmlformats.org/spreadsheetml/2006/main" count="52912" uniqueCount="3840">
  <si>
    <t>Nordic Pwr Swap  SYS BASE                GU23 2001       NOK/MWh</t>
  </si>
  <si>
    <t>CLIVEWARD</t>
  </si>
  <si>
    <t>VC1798.1 / 810724</t>
  </si>
  <si>
    <t>VC1799.1</t>
  </si>
  <si>
    <t>VC1800.1</t>
  </si>
  <si>
    <t>VC1802.1</t>
  </si>
  <si>
    <t>VC1803.1 / 810741</t>
  </si>
  <si>
    <t>VC1804.1</t>
  </si>
  <si>
    <t>VC1806.1</t>
  </si>
  <si>
    <t>VC1809.1</t>
  </si>
  <si>
    <t>VC1808.1</t>
  </si>
  <si>
    <t>swifteast</t>
  </si>
  <si>
    <t>VC1810.1</t>
  </si>
  <si>
    <t>VC1811.1</t>
  </si>
  <si>
    <t>TC1RSTEED</t>
  </si>
  <si>
    <t>VC1812.1</t>
  </si>
  <si>
    <t>VC1814.1</t>
  </si>
  <si>
    <t>VC1815.1</t>
  </si>
  <si>
    <t>dlposton</t>
  </si>
  <si>
    <t>VC1817.1</t>
  </si>
  <si>
    <t>ADM74938</t>
  </si>
  <si>
    <t>MFLEMING</t>
  </si>
  <si>
    <t>VC1818.1 / 810780</t>
  </si>
  <si>
    <t>VC1822.1</t>
  </si>
  <si>
    <t>VC1820.1</t>
  </si>
  <si>
    <t>US Gas Phy       NBPL/ANR WillCo         26-29May01      USD/MM</t>
  </si>
  <si>
    <t>RETAIL999</t>
  </si>
  <si>
    <t>VC1824.1</t>
  </si>
  <si>
    <t>VC1826.1</t>
  </si>
  <si>
    <t>VC1827.1</t>
  </si>
  <si>
    <t>VC1828.1</t>
  </si>
  <si>
    <t>Midland Cogeneration Venture Limited Partnership</t>
  </si>
  <si>
    <t>ADM26117</t>
  </si>
  <si>
    <t>VC1829.1</t>
  </si>
  <si>
    <t>VC1830.1</t>
  </si>
  <si>
    <t>VC1831.1</t>
  </si>
  <si>
    <t>VC1832.1</t>
  </si>
  <si>
    <t>VC1833.1</t>
  </si>
  <si>
    <t>VC1834.1</t>
  </si>
  <si>
    <t>VC1835.1 / 810820</t>
  </si>
  <si>
    <t>VC1836.1</t>
  </si>
  <si>
    <t>VC1837.1</t>
  </si>
  <si>
    <t>johngrosso</t>
  </si>
  <si>
    <t>US Gas Phy       TENN Z-0                26-31May01      USD/MM</t>
  </si>
  <si>
    <t>VC1840.1</t>
  </si>
  <si>
    <t>VC1841.1 / 810830</t>
  </si>
  <si>
    <t>ABB Treasury Center (Sweden) AB</t>
  </si>
  <si>
    <t>ADM82741</t>
  </si>
  <si>
    <t>VC1843.1 / 810841</t>
  </si>
  <si>
    <t>US Pwr Phy Firm  Cinergy Peak            Jan-Dec02       USD/MWh</t>
  </si>
  <si>
    <t>US Gas Phy Index GD/D TCO Pool           26-29May01      USD/MM</t>
  </si>
  <si>
    <t>US Prop Swap     OPIS MB TET             Oct-Dec01       c/Gl-b</t>
  </si>
  <si>
    <t>VC1848.1</t>
  </si>
  <si>
    <t>VC1850.1</t>
  </si>
  <si>
    <t>CAN Gas Phy      Hntgdn                  26-29May01      USD/MM</t>
  </si>
  <si>
    <t>VC1852.1 / 810866</t>
  </si>
  <si>
    <t>VC1853.1</t>
  </si>
  <si>
    <t>VC1854.1</t>
  </si>
  <si>
    <t>RGULHATI</t>
  </si>
  <si>
    <t>VC1855.1</t>
  </si>
  <si>
    <t>TOMMESANDY</t>
  </si>
  <si>
    <t>US Gas Phy       Harper                  26-29May01      USD/MM</t>
  </si>
  <si>
    <t>jenningscm</t>
  </si>
  <si>
    <t>VC1859.1</t>
  </si>
  <si>
    <t>VC1860.1</t>
  </si>
  <si>
    <t>VC1862.1</t>
  </si>
  <si>
    <t>VC1864.1</t>
  </si>
  <si>
    <t>VC1865.1</t>
  </si>
  <si>
    <t>VC1866.1 / 810902</t>
  </si>
  <si>
    <t>VC1867.1</t>
  </si>
  <si>
    <t>VC1868.1</t>
  </si>
  <si>
    <t>VC1870.1</t>
  </si>
  <si>
    <t>VC1871.1</t>
  </si>
  <si>
    <t>VC1872.1</t>
  </si>
  <si>
    <t>VC1873.1</t>
  </si>
  <si>
    <t>VC1875.1</t>
  </si>
  <si>
    <t>VC1874.1</t>
  </si>
  <si>
    <t>VC1876.1 / 810916</t>
  </si>
  <si>
    <t>VC1877.1</t>
  </si>
  <si>
    <t>VC1880.1</t>
  </si>
  <si>
    <t>EPRIME30</t>
  </si>
  <si>
    <t>MALINOWSKI</t>
  </si>
  <si>
    <t>VC1882.1 / 810937</t>
  </si>
  <si>
    <t>VC1883.1 / 810939</t>
  </si>
  <si>
    <t>mkprime1</t>
  </si>
  <si>
    <t>VC1885.1</t>
  </si>
  <si>
    <t>VC1886.1</t>
  </si>
  <si>
    <t>elsajohnst</t>
  </si>
  <si>
    <t>US Gas Phy       TETCO WLA               26-31May01      USD/MM</t>
  </si>
  <si>
    <t>VC1888.1</t>
  </si>
  <si>
    <t>terrenced</t>
  </si>
  <si>
    <t>VC1889.1</t>
  </si>
  <si>
    <t>VC1892.1</t>
  </si>
  <si>
    <t>ADM36335</t>
  </si>
  <si>
    <t>Xcel Energy Inc.</t>
  </si>
  <si>
    <t>ADM24306</t>
  </si>
  <si>
    <t>TSPURLIN</t>
  </si>
  <si>
    <t>VC1895.1</t>
  </si>
  <si>
    <t>VC1896.1</t>
  </si>
  <si>
    <t>US Pwr Phy Firm  Cinergy Peak            30May01-01Jun01 USD/MWh</t>
  </si>
  <si>
    <t>VC1898.1</t>
  </si>
  <si>
    <t>US Pwr Phy Firm  Entergy Peak            30May01-01Jun01 USD/MWh</t>
  </si>
  <si>
    <t>VC1900.1</t>
  </si>
  <si>
    <t>CAN Gas Phy      NIT                     25-27May01      CAD/GJ</t>
  </si>
  <si>
    <t>VC1903.1</t>
  </si>
  <si>
    <t>sjamison</t>
  </si>
  <si>
    <t>VC1906.1</t>
  </si>
  <si>
    <t>US Gas Phy       Chi Peoples             26-29May01      USD/MM</t>
  </si>
  <si>
    <t>anadarko12</t>
  </si>
  <si>
    <t>VC1910.1</t>
  </si>
  <si>
    <t>US Pwr Fin Swap  ISO NY Z-J Peak         Sep01           USD/MWh</t>
  </si>
  <si>
    <t>ADM18948</t>
  </si>
  <si>
    <t>VC1916.1</t>
  </si>
  <si>
    <t>VC1915.1 / 811048</t>
  </si>
  <si>
    <t>VC1919.1</t>
  </si>
  <si>
    <t>ADM28225</t>
  </si>
  <si>
    <t>VC1920.1</t>
  </si>
  <si>
    <t>Canadian Hunter Exploration Ltd.</t>
  </si>
  <si>
    <t>ADM63703</t>
  </si>
  <si>
    <t>CAN Gas Phy Basis Firm East &lt; or = 1Mo</t>
  </si>
  <si>
    <t>CAN Gas PhyBasis Dawn                    Jun01           USD/MM</t>
  </si>
  <si>
    <t>VC1921.1 / 811073</t>
  </si>
  <si>
    <t>VC1922.1</t>
  </si>
  <si>
    <t>VC1923.1</t>
  </si>
  <si>
    <t>VC1924.1</t>
  </si>
  <si>
    <t>ccchapman</t>
  </si>
  <si>
    <t>VC1925.1</t>
  </si>
  <si>
    <t>CAN Gas Phy      NIT                     26-31May01      CAD/GJ</t>
  </si>
  <si>
    <t>VC1927.1</t>
  </si>
  <si>
    <t>Wabash Valley Power Association Inc.</t>
  </si>
  <si>
    <t>KONGACES</t>
  </si>
  <si>
    <t>VC1929.1</t>
  </si>
  <si>
    <t>VC1930.1</t>
  </si>
  <si>
    <t>VC1932.1</t>
  </si>
  <si>
    <t>VC1933.1</t>
  </si>
  <si>
    <t>VC1934.1</t>
  </si>
  <si>
    <t>VC1935.1</t>
  </si>
  <si>
    <t>VC1940.1</t>
  </si>
  <si>
    <t>VC1936.1 / 811113</t>
  </si>
  <si>
    <t>VC1944.1</t>
  </si>
  <si>
    <t>VC1946.1</t>
  </si>
  <si>
    <t>US Gas Phy Index GD/D TrunkSTX           26-29May01      USD/MM</t>
  </si>
  <si>
    <t>VC1957.1</t>
  </si>
  <si>
    <t>CAN Gas Phy      Sumas                   26-29May01      USD/MM</t>
  </si>
  <si>
    <t>VC1978.1</t>
  </si>
  <si>
    <t>VC1980.1</t>
  </si>
  <si>
    <t>VC1981.1</t>
  </si>
  <si>
    <t>US Pwr Phy Firm  Mid-C OffPk             Jun01           USD/MWh</t>
  </si>
  <si>
    <t>DCF40410</t>
  </si>
  <si>
    <t>VC1988.1</t>
  </si>
  <si>
    <t>VC2014.1</t>
  </si>
  <si>
    <t>VC2025.1</t>
  </si>
  <si>
    <t>VC2037.1</t>
  </si>
  <si>
    <t>PATRICKH</t>
  </si>
  <si>
    <t>EPMELPcmb</t>
  </si>
  <si>
    <t>VC2045.1</t>
  </si>
  <si>
    <t>VC2049.1</t>
  </si>
  <si>
    <t>wayneellis</t>
  </si>
  <si>
    <t>kswanson01</t>
  </si>
  <si>
    <t>VC2875</t>
  </si>
  <si>
    <t>VC2055.1</t>
  </si>
  <si>
    <t>VC2056.1</t>
  </si>
  <si>
    <t>US Gas Basis     FGT Z2                  Jun01           USD/MM</t>
  </si>
  <si>
    <t>VC2059.1</t>
  </si>
  <si>
    <t>VC2062.1</t>
  </si>
  <si>
    <t>bigzeke1</t>
  </si>
  <si>
    <t>VC2061.1</t>
  </si>
  <si>
    <t>VC2063.1</t>
  </si>
  <si>
    <t>VC2064.1 / 811232</t>
  </si>
  <si>
    <t>VC2066.1</t>
  </si>
  <si>
    <t>VC2067.1 / 811238</t>
  </si>
  <si>
    <t>VC2068.1 / 811239</t>
  </si>
  <si>
    <t>CAN Gas Phy      NIT                     25-28May01      CAD/GJ</t>
  </si>
  <si>
    <t>VC2071.1</t>
  </si>
  <si>
    <t>US Pwr Phy Firm  COMED Peak              Jan-Dec02       USD/MWh</t>
  </si>
  <si>
    <t>Richardson Energy Marketing, Ltd.</t>
  </si>
  <si>
    <t>ADM50353</t>
  </si>
  <si>
    <t>VC2074.1</t>
  </si>
  <si>
    <t>VC2073.1</t>
  </si>
  <si>
    <t>VC2075.1 / 811255</t>
  </si>
  <si>
    <t>VC2076.1</t>
  </si>
  <si>
    <t>VC2077.1</t>
  </si>
  <si>
    <t>VC2079.1</t>
  </si>
  <si>
    <t>VC2084.1 / 811267</t>
  </si>
  <si>
    <t>VC2086.1</t>
  </si>
  <si>
    <t>BARRON01</t>
  </si>
  <si>
    <t>VC2087.1</t>
  </si>
  <si>
    <t>VC2090.1</t>
  </si>
  <si>
    <t>VC2091.1</t>
  </si>
  <si>
    <t>VC2094.1</t>
  </si>
  <si>
    <t>US Gas Basis     EP Permian              Jul01           USD/MM</t>
  </si>
  <si>
    <t>VC2092.1</t>
  </si>
  <si>
    <t>US Pwr Phy Firm  TVA Peak                30May01-01Jun01 USD/MWh</t>
  </si>
  <si>
    <t>US Gas Daily     TETCO ELA               26-31May01      USD/MM</t>
  </si>
  <si>
    <t>VC2097.1</t>
  </si>
  <si>
    <t>VC2100.1</t>
  </si>
  <si>
    <t>CAN Gas Phy      Station 2               26-29May01      CAD/GJ</t>
  </si>
  <si>
    <t>KARLASCHO</t>
  </si>
  <si>
    <t>VC2104.1</t>
  </si>
  <si>
    <t>VC2106.1</t>
  </si>
  <si>
    <t>VC2107.1</t>
  </si>
  <si>
    <t>VC2108.1</t>
  </si>
  <si>
    <t>VC2109.1</t>
  </si>
  <si>
    <t>BP Canada Energy Company</t>
  </si>
  <si>
    <t>bpazmsr11</t>
  </si>
  <si>
    <t>VC2115.1</t>
  </si>
  <si>
    <t>VC2117.1</t>
  </si>
  <si>
    <t>VC2119.1 / 811349</t>
  </si>
  <si>
    <t>VC2122.1</t>
  </si>
  <si>
    <t>VC2123.1</t>
  </si>
  <si>
    <t>CAN Pwr Swap     PPoA Flat               28May01         CAD/MWh</t>
  </si>
  <si>
    <t>US Gas Phy       HPL/AguaD               26-29May01      USD/MM</t>
  </si>
  <si>
    <t>VC2129.1</t>
  </si>
  <si>
    <t>VC2130.1</t>
  </si>
  <si>
    <t>US UNL Gasoline  Platts NY Barge RFG     Jun01           c/Gl-b</t>
  </si>
  <si>
    <t>VC2133.1</t>
  </si>
  <si>
    <t>kstrength</t>
  </si>
  <si>
    <t>VC2135.1 / 811387</t>
  </si>
  <si>
    <t>VC2138.1</t>
  </si>
  <si>
    <t>VC2141.1 / 811405</t>
  </si>
  <si>
    <t>VC2142.1</t>
  </si>
  <si>
    <t>VC2143.1</t>
  </si>
  <si>
    <t>VC2145.1</t>
  </si>
  <si>
    <t>VC2146.1</t>
  </si>
  <si>
    <t>VC2147.1</t>
  </si>
  <si>
    <t>VC2151.1</t>
  </si>
  <si>
    <t>VC2150.1</t>
  </si>
  <si>
    <t>VC2155.1</t>
  </si>
  <si>
    <t>VC2154.1</t>
  </si>
  <si>
    <t>VC2156.1</t>
  </si>
  <si>
    <t>VC2157.1</t>
  </si>
  <si>
    <t>VC2158.1</t>
  </si>
  <si>
    <t>VC2159.1</t>
  </si>
  <si>
    <t>VC2162.1</t>
  </si>
  <si>
    <t>VC2163.1</t>
  </si>
  <si>
    <t>VC2166.1 / 811446</t>
  </si>
  <si>
    <t>VC2169.1</t>
  </si>
  <si>
    <t>VC2168.1</t>
  </si>
  <si>
    <t>CAN Gas Phy      Iroquois, TCPL          26-29May01      USD/MM</t>
  </si>
  <si>
    <t>Dormaarl01</t>
  </si>
  <si>
    <t>VC2175.1</t>
  </si>
  <si>
    <t>VC2178.1</t>
  </si>
  <si>
    <t>blfrench</t>
  </si>
  <si>
    <t>VC2188.1</t>
  </si>
  <si>
    <t>US HeatOil2 Swap NYMEX HO CrkSpd         Q3 2001         USD/bl/m</t>
  </si>
  <si>
    <t>VC2190.1</t>
  </si>
  <si>
    <t>VC2191.1</t>
  </si>
  <si>
    <t>VC2192.1</t>
  </si>
  <si>
    <t>VC2195.1</t>
  </si>
  <si>
    <t>VC2198.1</t>
  </si>
  <si>
    <t>VC2199.1</t>
  </si>
  <si>
    <t>VC2204.1</t>
  </si>
  <si>
    <t>VC2203.1</t>
  </si>
  <si>
    <t>VC2208.1 / 811569</t>
  </si>
  <si>
    <t>VC2212.1</t>
  </si>
  <si>
    <t>VC2218.1</t>
  </si>
  <si>
    <t>VC2219.1</t>
  </si>
  <si>
    <t>VC2221.1</t>
  </si>
  <si>
    <t>dandukes</t>
  </si>
  <si>
    <t>VC2225.1</t>
  </si>
  <si>
    <t>VC2223.1</t>
  </si>
  <si>
    <t>CAN Gas PhyBasis Dawn                    Apr-Oct02       USD/MM</t>
  </si>
  <si>
    <t>VC2226.1 / 811597</t>
  </si>
  <si>
    <t>VC2227.1</t>
  </si>
  <si>
    <t>US Gas Basis     NGI Chicago             Jul-Oct01       USD/MM</t>
  </si>
  <si>
    <t>JGUERRA1</t>
  </si>
  <si>
    <t>VC2229.1</t>
  </si>
  <si>
    <t>VC2231.1</t>
  </si>
  <si>
    <t>VC2232.1 / 811623</t>
  </si>
  <si>
    <t>WILLIDEA</t>
  </si>
  <si>
    <t>VC2234.1</t>
  </si>
  <si>
    <t>BEL Gas Phy      ZEE HUB                 26-28May01      p/th</t>
  </si>
  <si>
    <t>VC2239.1</t>
  </si>
  <si>
    <t>VC2241.1</t>
  </si>
  <si>
    <t>raclark1</t>
  </si>
  <si>
    <t>Prebon Energy, Inc.</t>
  </si>
  <si>
    <t>slombino</t>
  </si>
  <si>
    <t>KRONZFRANK</t>
  </si>
  <si>
    <t>VC2247.1</t>
  </si>
  <si>
    <t>US Pwr Phy Firm  TVA Peak                04-08Jun01      USD/MWh</t>
  </si>
  <si>
    <t>US Gas Phy       OGT                     26-29May01      USD/MM</t>
  </si>
  <si>
    <t>VC2251.1 / 811673</t>
  </si>
  <si>
    <t>TimBarth</t>
  </si>
  <si>
    <t>VC2252.1</t>
  </si>
  <si>
    <t>VC2253.1</t>
  </si>
  <si>
    <t>US Gas Phy Fwd Firm non-TX &lt; or = 1Mo (RESTRICTED)</t>
  </si>
  <si>
    <t>US Gas Phy       PG&amp;E Topock             26-29May01      USD/MM</t>
  </si>
  <si>
    <t>VC2254.1</t>
  </si>
  <si>
    <t>VALENCIA</t>
  </si>
  <si>
    <t>VC2257.1</t>
  </si>
  <si>
    <t>VC2261.1</t>
  </si>
  <si>
    <t>US Gas Phy       TETCO ELA               26-31May01      USD/MM</t>
  </si>
  <si>
    <t>VC2263.1</t>
  </si>
  <si>
    <t>VC2264.1 / 811711</t>
  </si>
  <si>
    <t>VC2265.1</t>
  </si>
  <si>
    <t>VC2267.1</t>
  </si>
  <si>
    <t>JKPECL02</t>
  </si>
  <si>
    <t>VC2283.1 / 811742</t>
  </si>
  <si>
    <t>VC2285.1</t>
  </si>
  <si>
    <t>msbprior</t>
  </si>
  <si>
    <t>ksharbert</t>
  </si>
  <si>
    <t>GASMANO1</t>
  </si>
  <si>
    <t>VC2288.1</t>
  </si>
  <si>
    <t>VC2289.1</t>
  </si>
  <si>
    <t>VC2292.1</t>
  </si>
  <si>
    <t>VC2293.1</t>
  </si>
  <si>
    <t>VC2297.1</t>
  </si>
  <si>
    <t>VC2296.1</t>
  </si>
  <si>
    <t>VC2301.1</t>
  </si>
  <si>
    <t>VC2299.1</t>
  </si>
  <si>
    <t>VC2303.1</t>
  </si>
  <si>
    <t>VC2304.1</t>
  </si>
  <si>
    <t>VC2306.1</t>
  </si>
  <si>
    <t>US PuEthane Swap OPIS MB PurEth          Jun01           c/Gl-b</t>
  </si>
  <si>
    <t>tuckerds</t>
  </si>
  <si>
    <t>VC2309.1</t>
  </si>
  <si>
    <t>VC2310.1</t>
  </si>
  <si>
    <t>HACKSTER</t>
  </si>
  <si>
    <t>VC2312.1 / 811814</t>
  </si>
  <si>
    <t>VC2314.1</t>
  </si>
  <si>
    <t>VC2315.1</t>
  </si>
  <si>
    <t>VC2319.1</t>
  </si>
  <si>
    <t>VC2322.1</t>
  </si>
  <si>
    <t>US PLCapNNG Frm  Demarc29-Jnsvl R+C      26-29May01      USD/MM</t>
  </si>
  <si>
    <t>VC2326.1</t>
  </si>
  <si>
    <t>VC2328.1</t>
  </si>
  <si>
    <t>msquires</t>
  </si>
  <si>
    <t>VC2331.1 / 811848</t>
  </si>
  <si>
    <t>kbennett1</t>
  </si>
  <si>
    <t>VC2333.1</t>
  </si>
  <si>
    <t>VC2334.1</t>
  </si>
  <si>
    <t>US Gas Daily     IF GD/D ANR LA          Jun01           USD/MM</t>
  </si>
  <si>
    <t>VC2337.1</t>
  </si>
  <si>
    <t>VC2339.1</t>
  </si>
  <si>
    <t>VC2340.1</t>
  </si>
  <si>
    <t>US Gas Phy       TENN 500                26-31May01      USD/MM</t>
  </si>
  <si>
    <t>Alliant Energy Corporate Services, Inc., as authorized agent</t>
  </si>
  <si>
    <t>US Pwr Phy Firm  COMED Peak              30May01-01Jun01 USD/MWh</t>
  </si>
  <si>
    <t>ADM32054</t>
  </si>
  <si>
    <t>EPMELPsot</t>
  </si>
  <si>
    <t>VC2343.1</t>
  </si>
  <si>
    <t>VC2344.1</t>
  </si>
  <si>
    <t>CAN Pwr Swap     PPoA Flat               26-27May01      CAD/MWh</t>
  </si>
  <si>
    <t>VC2347.1</t>
  </si>
  <si>
    <t>CAN NG Stdle Opt NIT Monthly ES5.4       Jul01           CAD/GJ</t>
  </si>
  <si>
    <t>ADM34514</t>
  </si>
  <si>
    <t>VC2349.1</t>
  </si>
  <si>
    <t>VC2350.1</t>
  </si>
  <si>
    <t>pmjacobs</t>
  </si>
  <si>
    <t>gcagnoli</t>
  </si>
  <si>
    <t>VC2354.1</t>
  </si>
  <si>
    <t>US Gas Daily     PEPL                    Jun01           USD/MM</t>
  </si>
  <si>
    <t>VC2356.1</t>
  </si>
  <si>
    <t>VC2357.1</t>
  </si>
  <si>
    <t>VC2358.1</t>
  </si>
  <si>
    <t>GRADYNIGI</t>
  </si>
  <si>
    <t>VC2366.1 / 811957</t>
  </si>
  <si>
    <t>VC2367.1</t>
  </si>
  <si>
    <t>CAN Pwr Swap     PPoA Flat               Jul-Sep01       CAD/MWh</t>
  </si>
  <si>
    <t>VC2416.1</t>
  </si>
  <si>
    <t>AltaGas Services Inc.</t>
  </si>
  <si>
    <t>ADM57700</t>
  </si>
  <si>
    <t>COWELLRON</t>
  </si>
  <si>
    <t>VC2418.1</t>
  </si>
  <si>
    <t>VC2425.1 / 811989</t>
  </si>
  <si>
    <t>VC2426.1</t>
  </si>
  <si>
    <t>VC2431.1</t>
  </si>
  <si>
    <t>VC2433.1</t>
  </si>
  <si>
    <t>VC2436.1</t>
  </si>
  <si>
    <t>VC2437.1 / 812003</t>
  </si>
  <si>
    <t>VC2438.1</t>
  </si>
  <si>
    <t>VC2439.1</t>
  </si>
  <si>
    <t>VC2443.1</t>
  </si>
  <si>
    <t>VC2445.1</t>
  </si>
  <si>
    <t>RICKNEITZ</t>
  </si>
  <si>
    <t>VC2446.1</t>
  </si>
  <si>
    <t>VC2447.1</t>
  </si>
  <si>
    <t>VC2448.1 / 812022</t>
  </si>
  <si>
    <t>VC2449.1</t>
  </si>
  <si>
    <t>US Gas Phy Index IF TN/LA 800Leg         Jun01           USD/MM</t>
  </si>
  <si>
    <t>VC2455.1 / 812039</t>
  </si>
  <si>
    <t>VC2457.1</t>
  </si>
  <si>
    <t>VC2456.1 / 812042</t>
  </si>
  <si>
    <t>VC2458.1 / 812045</t>
  </si>
  <si>
    <t>VC2461.1</t>
  </si>
  <si>
    <t>VC2463.1</t>
  </si>
  <si>
    <t>VC2462.1</t>
  </si>
  <si>
    <t>VC2464.1</t>
  </si>
  <si>
    <t>VC2468.1</t>
  </si>
  <si>
    <t>VC2473.1</t>
  </si>
  <si>
    <t>US Pwr Fin Swap  PJM W IntC HE12-23 EPT  25May01         USD/MWh</t>
  </si>
  <si>
    <t>VC2474.1 / 812058</t>
  </si>
  <si>
    <t>US Gas Daily     IF GD/D KR/Opal         Jun01           USD/MM</t>
  </si>
  <si>
    <t>West-NW</t>
  </si>
  <si>
    <t>VC2476.1</t>
  </si>
  <si>
    <t>CHADALEX</t>
  </si>
  <si>
    <t>VC2479.1 / 812068</t>
  </si>
  <si>
    <t>VC2480.1</t>
  </si>
  <si>
    <t>VC2482.1</t>
  </si>
  <si>
    <t>VC2484.1</t>
  </si>
  <si>
    <t>VC2483.1</t>
  </si>
  <si>
    <t>VC2485.1 / 812081</t>
  </si>
  <si>
    <t>VC2490.1</t>
  </si>
  <si>
    <t>VC2492.1 / 812094</t>
  </si>
  <si>
    <t>VC2494.1</t>
  </si>
  <si>
    <t>VC2495.1</t>
  </si>
  <si>
    <t>VC2497.1</t>
  </si>
  <si>
    <t>VC2496.1</t>
  </si>
  <si>
    <t>VC2498.1</t>
  </si>
  <si>
    <t>VC2502.1</t>
  </si>
  <si>
    <t>VC2506.1</t>
  </si>
  <si>
    <t>VC2509.1</t>
  </si>
  <si>
    <t>VC2512.1 / 812103</t>
  </si>
  <si>
    <t>US Gas Fin Opt   NYMEX        EP3.75     Aug01           USD/MM-L</t>
  </si>
  <si>
    <t>VC2516.1</t>
  </si>
  <si>
    <t>VC2518.1 / 812114</t>
  </si>
  <si>
    <t>VC2521.1</t>
  </si>
  <si>
    <t>VC2520.1</t>
  </si>
  <si>
    <t>bpadavidh</t>
  </si>
  <si>
    <t>VC2525.1</t>
  </si>
  <si>
    <t>VC2523.1</t>
  </si>
  <si>
    <t>VC2526.1</t>
  </si>
  <si>
    <t>VC2528.1</t>
  </si>
  <si>
    <t>VC2530.1</t>
  </si>
  <si>
    <t>VC2532.1</t>
  </si>
  <si>
    <t>VC2534.1 / 812145</t>
  </si>
  <si>
    <t>VC2535.1</t>
  </si>
  <si>
    <t>VC2541.1</t>
  </si>
  <si>
    <t>VC2540.1</t>
  </si>
  <si>
    <t>VC2542.1</t>
  </si>
  <si>
    <t>VC2543.1</t>
  </si>
  <si>
    <t>VC2547.1</t>
  </si>
  <si>
    <t>VC2545.1</t>
  </si>
  <si>
    <t>VC2549.1 / 812157</t>
  </si>
  <si>
    <t>VC2552.1</t>
  </si>
  <si>
    <t>BP Gas Marketing Limited</t>
  </si>
  <si>
    <t>PHAROAHP</t>
  </si>
  <si>
    <t>VC2551.1</t>
  </si>
  <si>
    <t>VC2557.1</t>
  </si>
  <si>
    <t>Innovative Gas Services, Inc.</t>
  </si>
  <si>
    <t>ADM37846</t>
  </si>
  <si>
    <t>VC2562.1</t>
  </si>
  <si>
    <t>VC2566.1 / 812188</t>
  </si>
  <si>
    <t>VC2569.1</t>
  </si>
  <si>
    <t>TIMLOHRENZ</t>
  </si>
  <si>
    <t>VC2568.1</t>
  </si>
  <si>
    <t>brendahy</t>
  </si>
  <si>
    <t>VC2570.1</t>
  </si>
  <si>
    <t>VC2571.1</t>
  </si>
  <si>
    <t>VC2572.1</t>
  </si>
  <si>
    <t>aepes218</t>
  </si>
  <si>
    <t>VC2573.1</t>
  </si>
  <si>
    <t>VC2577.1</t>
  </si>
  <si>
    <t>VC2578.1</t>
  </si>
  <si>
    <t>VC2579.1</t>
  </si>
  <si>
    <t>VC2584.1</t>
  </si>
  <si>
    <t>VC2582.1</t>
  </si>
  <si>
    <t>VC2581.1</t>
  </si>
  <si>
    <t>VC2583.1</t>
  </si>
  <si>
    <t>VC2589.1</t>
  </si>
  <si>
    <t>VC2592.1</t>
  </si>
  <si>
    <t>VC2591.1</t>
  </si>
  <si>
    <t>VC2594.1</t>
  </si>
  <si>
    <t>VC2593.1</t>
  </si>
  <si>
    <t>VC2597.1</t>
  </si>
  <si>
    <t>VC2599.1</t>
  </si>
  <si>
    <t>VC2600.1</t>
  </si>
  <si>
    <t>VC2602.1</t>
  </si>
  <si>
    <t>VC2605.1 / 812226</t>
  </si>
  <si>
    <t>VC2608.1</t>
  </si>
  <si>
    <t>VC2613.1 / 812239</t>
  </si>
  <si>
    <t>VC2614.1</t>
  </si>
  <si>
    <t>USGasWest</t>
  </si>
  <si>
    <t>VC2616.1</t>
  </si>
  <si>
    <t>ONEOK Power Marketing Company</t>
  </si>
  <si>
    <t>RACHELHALL</t>
  </si>
  <si>
    <t>VC2617.1</t>
  </si>
  <si>
    <t>US Gas Basis     ANR LA                  Jun01           USD/MM</t>
  </si>
  <si>
    <t>VC2618.1</t>
  </si>
  <si>
    <t>VC2619.1</t>
  </si>
  <si>
    <t>US Gas Basis     Trunk/LA                Jun01           USD/MM</t>
  </si>
  <si>
    <t>jefffrenza</t>
  </si>
  <si>
    <t>VC2620.1</t>
  </si>
  <si>
    <t>VC2621.1 / 812246</t>
  </si>
  <si>
    <t>VC2623.1</t>
  </si>
  <si>
    <t>VC2624.1 / 812249</t>
  </si>
  <si>
    <t>Jeanjaqu</t>
  </si>
  <si>
    <t>KARPOIROT</t>
  </si>
  <si>
    <t>VC2629.1</t>
  </si>
  <si>
    <t>VC2631.1</t>
  </si>
  <si>
    <t>VC2632.1</t>
  </si>
  <si>
    <t>US Pwr Phy Firm  TVA Peak                Oct-Dec01       USD/MWh</t>
  </si>
  <si>
    <t>VC2634.1</t>
  </si>
  <si>
    <t>VC2636.1</t>
  </si>
  <si>
    <t>VC2637.1 / 812268</t>
  </si>
  <si>
    <t>VC2647.1</t>
  </si>
  <si>
    <t>VC2649.1</t>
  </si>
  <si>
    <t>FROSTYCT</t>
  </si>
  <si>
    <t>VC2648.1 / 812273</t>
  </si>
  <si>
    <t>VC2651.1 / 812275</t>
  </si>
  <si>
    <t>VC2654.1</t>
  </si>
  <si>
    <t>VC2652.1 / 812276</t>
  </si>
  <si>
    <t>VC2655.1</t>
  </si>
  <si>
    <t>VC2656.1</t>
  </si>
  <si>
    <t>VC2658.1 / 812282</t>
  </si>
  <si>
    <t>VC2660.1</t>
  </si>
  <si>
    <t>VC2661.1 / 812284</t>
  </si>
  <si>
    <t>VC2662.1 / 812286</t>
  </si>
  <si>
    <t>VC2663.1</t>
  </si>
  <si>
    <t>VC2669.1</t>
  </si>
  <si>
    <t>VC2668.1 / 812289</t>
  </si>
  <si>
    <t>VC2673.1</t>
  </si>
  <si>
    <t>VC2674.1</t>
  </si>
  <si>
    <t>VC2676.1 / 812294</t>
  </si>
  <si>
    <t>ADM68959</t>
  </si>
  <si>
    <t>VC2677.1</t>
  </si>
  <si>
    <t>US Gas Phy       Transco Z6 NY           Jun01           USD/MM</t>
  </si>
  <si>
    <t>VC2682.1 / 812304</t>
  </si>
  <si>
    <t>VC2680.1</t>
  </si>
  <si>
    <t>VC2683.1</t>
  </si>
  <si>
    <t>VC2684.1</t>
  </si>
  <si>
    <t>VC2685.1</t>
  </si>
  <si>
    <t>VC2690.1</t>
  </si>
  <si>
    <t>VC2693.1</t>
  </si>
  <si>
    <t>VC2695.1</t>
  </si>
  <si>
    <t>VC2696.1 / 812312</t>
  </si>
  <si>
    <t>VC2697.1</t>
  </si>
  <si>
    <t>Murphy Oil Company Ltd.</t>
  </si>
  <si>
    <t>ADM17640</t>
  </si>
  <si>
    <t>VC2699.1</t>
  </si>
  <si>
    <t>tlawrence</t>
  </si>
  <si>
    <t>VC2701.1</t>
  </si>
  <si>
    <t>VC2703.1</t>
  </si>
  <si>
    <t>VC2702.1</t>
  </si>
  <si>
    <t>rkaes123</t>
  </si>
  <si>
    <t>VC2704.1</t>
  </si>
  <si>
    <t>VC2707.1</t>
  </si>
  <si>
    <t>VC2710.1</t>
  </si>
  <si>
    <t>VC2712.1</t>
  </si>
  <si>
    <t>VC2711.1</t>
  </si>
  <si>
    <t>VC2714.1</t>
  </si>
  <si>
    <t>VC2715.1</t>
  </si>
  <si>
    <t>VC2716.1</t>
  </si>
  <si>
    <t>VC2719.1 / 812341</t>
  </si>
  <si>
    <t>VC2723.1</t>
  </si>
  <si>
    <t>VC2722.1</t>
  </si>
  <si>
    <t>VC2726.1</t>
  </si>
  <si>
    <t>VC2730.1</t>
  </si>
  <si>
    <t>Southern California Gas Company</t>
  </si>
  <si>
    <t>ADM93313</t>
  </si>
  <si>
    <t>VC2733.1</t>
  </si>
  <si>
    <t>VC2740.1</t>
  </si>
  <si>
    <t>VC2739.1</t>
  </si>
  <si>
    <t>VC2741.1</t>
  </si>
  <si>
    <t>VC2742.1</t>
  </si>
  <si>
    <t>VC2744.1 / 812363</t>
  </si>
  <si>
    <t>VC2749.1 / 812369</t>
  </si>
  <si>
    <t>VC2750.1 / 812375</t>
  </si>
  <si>
    <t>VC2751.1</t>
  </si>
  <si>
    <t>VC2752.1 / 812379</t>
  </si>
  <si>
    <t>VC2753.1</t>
  </si>
  <si>
    <t>VC2754.1</t>
  </si>
  <si>
    <t>VC2761.1 / 812391</t>
  </si>
  <si>
    <t>VC2762.1</t>
  </si>
  <si>
    <t>VC2765.1</t>
  </si>
  <si>
    <t>VC2771.1</t>
  </si>
  <si>
    <t>VC2775.1</t>
  </si>
  <si>
    <t>VC2778.1 / 812409</t>
  </si>
  <si>
    <t>VC2781.1</t>
  </si>
  <si>
    <t>VC2780.1 / 812412</t>
  </si>
  <si>
    <t>VC2782.1</t>
  </si>
  <si>
    <t>VC2783.1</t>
  </si>
  <si>
    <t>VC2784.1</t>
  </si>
  <si>
    <t>VC2787.1 / 812414</t>
  </si>
  <si>
    <t>VC2788.1</t>
  </si>
  <si>
    <t>VC2789.1 / 812417</t>
  </si>
  <si>
    <t>VC2790.1 / 812416</t>
  </si>
  <si>
    <t>VC2793.1</t>
  </si>
  <si>
    <t>VC2792.1</t>
  </si>
  <si>
    <t>US Gas Phy Index IF TETCO WLA            Jun01           USD/MM</t>
  </si>
  <si>
    <t>VC2794.1 / 812423</t>
  </si>
  <si>
    <t>VC2795.1</t>
  </si>
  <si>
    <t>VC2796.1 / 812427</t>
  </si>
  <si>
    <t>VC2797.1</t>
  </si>
  <si>
    <t>Hasouandre</t>
  </si>
  <si>
    <t>VC2800.1</t>
  </si>
  <si>
    <t>VC2799.1 / 812433</t>
  </si>
  <si>
    <t>VC2805.1</t>
  </si>
  <si>
    <t>US Gas Basis     NGPL TXOK               Nov01-Mar02     USD/MM</t>
  </si>
  <si>
    <t>VC2806.1</t>
  </si>
  <si>
    <t>VC2808.1</t>
  </si>
  <si>
    <t>VC2811.1 / 812441</t>
  </si>
  <si>
    <t>VC2813.1 / 812444</t>
  </si>
  <si>
    <t>VC2815.1 / 812447</t>
  </si>
  <si>
    <t>VC2817.1</t>
  </si>
  <si>
    <t>VC2818.1</t>
  </si>
  <si>
    <t>VC2832.1</t>
  </si>
  <si>
    <t>VC2833.1</t>
  </si>
  <si>
    <t>Amerex Natural Gas I,orp.</t>
  </si>
  <si>
    <t>SGRA1234</t>
  </si>
  <si>
    <t>VC2836.1</t>
  </si>
  <si>
    <t>VC2844.1</t>
  </si>
  <si>
    <t>VC2847.1</t>
  </si>
  <si>
    <t>VC2850.1</t>
  </si>
  <si>
    <t>VC2852.1</t>
  </si>
  <si>
    <t>HALUKNOYIN</t>
  </si>
  <si>
    <t>VC2854.1</t>
  </si>
  <si>
    <t>VC2856.1</t>
  </si>
  <si>
    <t>VC2859.1</t>
  </si>
  <si>
    <t>VC2861.1</t>
  </si>
  <si>
    <t>VC2867.1</t>
  </si>
  <si>
    <t>VC2869.1</t>
  </si>
  <si>
    <t>VC2870.1</t>
  </si>
  <si>
    <t>VC2872.1</t>
  </si>
  <si>
    <t>VC2877.1</t>
  </si>
  <si>
    <t>VC2878.1</t>
  </si>
  <si>
    <t>VC2887.1</t>
  </si>
  <si>
    <t>US Gas Basis     Transco St.65           Jun01           USD/MM</t>
  </si>
  <si>
    <t>VC2892.1</t>
  </si>
  <si>
    <t>VC2893.1</t>
  </si>
  <si>
    <t>VC2896.1</t>
  </si>
  <si>
    <t>VC2900.1</t>
  </si>
  <si>
    <t>VC2899.1 / 812501</t>
  </si>
  <si>
    <t>VC2908.1</t>
  </si>
  <si>
    <t>VC2911.1</t>
  </si>
  <si>
    <t>US Wthr CDD Swap PHX 100/20K             Jun01           USD/CDD</t>
  </si>
  <si>
    <t>RSAHA</t>
  </si>
  <si>
    <t>VC2915.1</t>
  </si>
  <si>
    <t>VC2917.1</t>
  </si>
  <si>
    <t>shawnmcl</t>
  </si>
  <si>
    <t>VC2918.1</t>
  </si>
  <si>
    <t>VC2923.1 / 812516</t>
  </si>
  <si>
    <t>VC2927.1</t>
  </si>
  <si>
    <t>VC2933.1</t>
  </si>
  <si>
    <t>VC2938.1</t>
  </si>
  <si>
    <t>VC2944.1</t>
  </si>
  <si>
    <t>VC2945.1</t>
  </si>
  <si>
    <t>VC2946.1</t>
  </si>
  <si>
    <t>dcsempra</t>
  </si>
  <si>
    <t>VC2947.1 / 812534</t>
  </si>
  <si>
    <t>VC2949.1</t>
  </si>
  <si>
    <t>VC2950.1</t>
  </si>
  <si>
    <t>VC2951.1</t>
  </si>
  <si>
    <t>VC2959.1</t>
  </si>
  <si>
    <t>ADM66058</t>
  </si>
  <si>
    <t>VC2964.1</t>
  </si>
  <si>
    <t>VC2967.1</t>
  </si>
  <si>
    <t>VC2966.1</t>
  </si>
  <si>
    <t>VC2969.1</t>
  </si>
  <si>
    <t>VC2970.1</t>
  </si>
  <si>
    <t>VC2972.1</t>
  </si>
  <si>
    <t>VC2974.1</t>
  </si>
  <si>
    <t>VC2977.1</t>
  </si>
  <si>
    <t>VC2979.1 / 812554</t>
  </si>
  <si>
    <t>VC2980.1</t>
  </si>
  <si>
    <t>VC2981.1</t>
  </si>
  <si>
    <t>bperkins1</t>
  </si>
  <si>
    <t>VC2983.1</t>
  </si>
  <si>
    <t>VC2984.1 / 812557</t>
  </si>
  <si>
    <t>courtney</t>
  </si>
  <si>
    <t>VC2989.1</t>
  </si>
  <si>
    <t>VC2994.1</t>
  </si>
  <si>
    <t>VC2996.1</t>
  </si>
  <si>
    <t>VC3001.1 / 812566</t>
  </si>
  <si>
    <t>US Gas Basis     NWPL RkyMtn             Jul-Sep01       USD/MM</t>
  </si>
  <si>
    <t>VC3004.1</t>
  </si>
  <si>
    <t>VC3005.1 / 812571</t>
  </si>
  <si>
    <t>VC3011.1</t>
  </si>
  <si>
    <t>VC3012.1 / 812583</t>
  </si>
  <si>
    <t>VC3014.1</t>
  </si>
  <si>
    <t>VC3016.1 / 812585</t>
  </si>
  <si>
    <t>VC3017.1</t>
  </si>
  <si>
    <t>VC3019.1</t>
  </si>
  <si>
    <t>VC3020.1 / 812588</t>
  </si>
  <si>
    <t>VC3021.1</t>
  </si>
  <si>
    <t>VC3022.1</t>
  </si>
  <si>
    <t>VC3024.1 / 812592</t>
  </si>
  <si>
    <t>VC3025.1</t>
  </si>
  <si>
    <t>VC3026.1</t>
  </si>
  <si>
    <t>VC3029.1</t>
  </si>
  <si>
    <t>VC3031.1 / 812596</t>
  </si>
  <si>
    <t>MHUGGINS</t>
  </si>
  <si>
    <t>VC3033.1</t>
  </si>
  <si>
    <t>VC3034.1</t>
  </si>
  <si>
    <t>VC3035.1</t>
  </si>
  <si>
    <t>AQUILA1080</t>
  </si>
  <si>
    <t>VC3038.1</t>
  </si>
  <si>
    <t>VC3047.1 / 812612</t>
  </si>
  <si>
    <t>VC3048.1</t>
  </si>
  <si>
    <t>VC3050.1 / 812617</t>
  </si>
  <si>
    <t>VC3054.1</t>
  </si>
  <si>
    <t>VC3057.1 / 812621</t>
  </si>
  <si>
    <t>VC3059.1</t>
  </si>
  <si>
    <t>VC3062.1</t>
  </si>
  <si>
    <t>VC3063.1</t>
  </si>
  <si>
    <t>CAN Gas Phy      Hntgdn                  Jun01           USD/MM</t>
  </si>
  <si>
    <t>gchagnon</t>
  </si>
  <si>
    <t>VC3065.1 / 812626</t>
  </si>
  <si>
    <t>VC3069.1</t>
  </si>
  <si>
    <t>VC3070.1 / 812630</t>
  </si>
  <si>
    <t>Haut Commodities Inc</t>
  </si>
  <si>
    <t>RAYPRADO</t>
  </si>
  <si>
    <t>US Gas Phy Index IF COL Gulf LA          Jun01           USD/MM</t>
  </si>
  <si>
    <t>VC3077.1 / 812635</t>
  </si>
  <si>
    <t>VC3078.1</t>
  </si>
  <si>
    <t>VC3083.1</t>
  </si>
  <si>
    <t>VC3085.1</t>
  </si>
  <si>
    <t>VC3091.1</t>
  </si>
  <si>
    <t>VC3097.1</t>
  </si>
  <si>
    <t>VC3098.1</t>
  </si>
  <si>
    <t>VC3109.1 / 812653</t>
  </si>
  <si>
    <t>Transcor AG</t>
  </si>
  <si>
    <t>EUR Coal Phy Fwd</t>
  </si>
  <si>
    <t>EUR Coal         FOB ARA                 Jul-Sep01       USD/mt</t>
  </si>
  <si>
    <t>SECA Contract - Metric Tonnes</t>
  </si>
  <si>
    <t>ADM76243</t>
  </si>
  <si>
    <t>PBRADLEY</t>
  </si>
  <si>
    <t>UK-ECS-COAL-EOL</t>
  </si>
  <si>
    <t>Enron Coal Services Limited</t>
  </si>
  <si>
    <t>VC3110.1</t>
  </si>
  <si>
    <t>VC3112.1</t>
  </si>
  <si>
    <t>WESTGROUP</t>
  </si>
  <si>
    <t>VC3119.1</t>
  </si>
  <si>
    <t>VC3120.1</t>
  </si>
  <si>
    <t>VC3121.1</t>
  </si>
  <si>
    <t>VC3130.1 / 812662</t>
  </si>
  <si>
    <t>VC3131.1 / 812664</t>
  </si>
  <si>
    <t>US Wthr CDD Swap PHX 100/20K             28May01-01Jun01 USD/CDD</t>
  </si>
  <si>
    <t>AQUILA1018</t>
  </si>
  <si>
    <t>VC3139.1</t>
  </si>
  <si>
    <t>VC3149.1</t>
  </si>
  <si>
    <t>CAN Gas Basis    Sumas                   Nov01-Mar02     USD/MM</t>
  </si>
  <si>
    <t>VC3154.1</t>
  </si>
  <si>
    <t>VC3157.1</t>
  </si>
  <si>
    <t>VC3159.1</t>
  </si>
  <si>
    <t>GCROWLEY</t>
  </si>
  <si>
    <t>VC3173.1</t>
  </si>
  <si>
    <t>VC3177.1</t>
  </si>
  <si>
    <t>VC3179.1</t>
  </si>
  <si>
    <t>VC3181.1</t>
  </si>
  <si>
    <t>VC3183.1</t>
  </si>
  <si>
    <t>US Gas Phy Index IF TETCO ELA            Jun01           USD/MM</t>
  </si>
  <si>
    <t>VC3184.1 / 812685</t>
  </si>
  <si>
    <t>VC3189.1</t>
  </si>
  <si>
    <t>coraljet</t>
  </si>
  <si>
    <t>VC3188.1</t>
  </si>
  <si>
    <t>US Gas Basis     EP SanJuan              Jul01           USD/MM</t>
  </si>
  <si>
    <t>VC3190.1</t>
  </si>
  <si>
    <t>VC3193.1</t>
  </si>
  <si>
    <t>VC3194.1</t>
  </si>
  <si>
    <t>VC3198.1</t>
  </si>
  <si>
    <t>US Gas Basis     EP SanJuan              Sep01           USD/MM</t>
  </si>
  <si>
    <t>VC3199.1</t>
  </si>
  <si>
    <t>VC3206.1</t>
  </si>
  <si>
    <t>VC3207.1</t>
  </si>
  <si>
    <t>VC3208.1 / 812689</t>
  </si>
  <si>
    <t>VC3209.1 / 812691</t>
  </si>
  <si>
    <t>smacphers</t>
  </si>
  <si>
    <t>VC3217.1</t>
  </si>
  <si>
    <t>rimbeyty</t>
  </si>
  <si>
    <t>VC3220.1</t>
  </si>
  <si>
    <t>VC3223.1</t>
  </si>
  <si>
    <t>VC3224.1</t>
  </si>
  <si>
    <t>VC3226.1</t>
  </si>
  <si>
    <t>US Gas Phy Index IF NGPL STX             Jun01           USD/MM</t>
  </si>
  <si>
    <t>VC3227.1 / 812699</t>
  </si>
  <si>
    <t>krnelson</t>
  </si>
  <si>
    <t>VC3232.1</t>
  </si>
  <si>
    <t>VC3233.1</t>
  </si>
  <si>
    <t>US Wthr CDD Swap ATL 100/20K             Jun01           USD/CDD</t>
  </si>
  <si>
    <t>EPMELPrci</t>
  </si>
  <si>
    <t>MNGUYE2</t>
  </si>
  <si>
    <t>VC3235.1</t>
  </si>
  <si>
    <t>CAN Gas Basis    Sumas                   Nov02-Mar03     USD/MM</t>
  </si>
  <si>
    <t>VC3236.1</t>
  </si>
  <si>
    <t>VC3237.1</t>
  </si>
  <si>
    <t>VC3238.1</t>
  </si>
  <si>
    <t>VC3242.1</t>
  </si>
  <si>
    <t>VC3241.1</t>
  </si>
  <si>
    <t>VC3248.1</t>
  </si>
  <si>
    <t>VC3251.1</t>
  </si>
  <si>
    <t>VC3254.1</t>
  </si>
  <si>
    <t>VC3257.1</t>
  </si>
  <si>
    <t>VC3260.1</t>
  </si>
  <si>
    <t>VC3264.1 / 812708</t>
  </si>
  <si>
    <t>VC3267.1</t>
  </si>
  <si>
    <t>VC3268.1</t>
  </si>
  <si>
    <t>VC3270.1</t>
  </si>
  <si>
    <t>VC3273.1</t>
  </si>
  <si>
    <t>VC3274.1</t>
  </si>
  <si>
    <t>VC3277.1</t>
  </si>
  <si>
    <t>VC3275.1</t>
  </si>
  <si>
    <t>VC3279.1</t>
  </si>
  <si>
    <t>VC3281.1</t>
  </si>
  <si>
    <t>VC3283.1</t>
  </si>
  <si>
    <t>VC3289.1</t>
  </si>
  <si>
    <t>VC3290.1</t>
  </si>
  <si>
    <t>VC3292.1</t>
  </si>
  <si>
    <t>VC3294.1</t>
  </si>
  <si>
    <t>VC3296.1</t>
  </si>
  <si>
    <t>VC3299.1</t>
  </si>
  <si>
    <t>VC3302.1</t>
  </si>
  <si>
    <t>VC3305.1</t>
  </si>
  <si>
    <t>VC3308.1</t>
  </si>
  <si>
    <t>VC3312.1</t>
  </si>
  <si>
    <t>VC3313.1</t>
  </si>
  <si>
    <t>VC3318.1</t>
  </si>
  <si>
    <t>VC3316.1</t>
  </si>
  <si>
    <t>VC3317.1</t>
  </si>
  <si>
    <t>VC3321.1</t>
  </si>
  <si>
    <t>VC3323.1</t>
  </si>
  <si>
    <t>VC3324.1</t>
  </si>
  <si>
    <t>VC3325.1</t>
  </si>
  <si>
    <t>VC3326.1</t>
  </si>
  <si>
    <t>VC3328.1</t>
  </si>
  <si>
    <t>VC3329.1</t>
  </si>
  <si>
    <t>VC3332.1</t>
  </si>
  <si>
    <t>VC3333.1</t>
  </si>
  <si>
    <t>VC3335.1</t>
  </si>
  <si>
    <t>VC3336.1</t>
  </si>
  <si>
    <t>VC3338.1</t>
  </si>
  <si>
    <t>Amerex Natural Gas I,Company, LLC</t>
  </si>
  <si>
    <t>VC3340.1</t>
  </si>
  <si>
    <t>VC3341.1 / 812736</t>
  </si>
  <si>
    <t>VC3342.1</t>
  </si>
  <si>
    <t>VC3343.1</t>
  </si>
  <si>
    <t>VC3344.1</t>
  </si>
  <si>
    <t>VC3345.1</t>
  </si>
  <si>
    <t>VC3347.1</t>
  </si>
  <si>
    <t>VC3348.1</t>
  </si>
  <si>
    <t>VC3349.1 / 812740</t>
  </si>
  <si>
    <t>VC3350.1</t>
  </si>
  <si>
    <t>VC3352.1</t>
  </si>
  <si>
    <t>VC3353.1 / 812743</t>
  </si>
  <si>
    <t>VC3354.1</t>
  </si>
  <si>
    <t>VC3356.1</t>
  </si>
  <si>
    <t>VC3357.1</t>
  </si>
  <si>
    <t>VC3358.1</t>
  </si>
  <si>
    <t>VC3359.1</t>
  </si>
  <si>
    <t>VC3360.1</t>
  </si>
  <si>
    <t>US Gas Basis     Waha                    Sep01           USD/MM</t>
  </si>
  <si>
    <t>GD-New</t>
  </si>
  <si>
    <t>VC3361.1</t>
  </si>
  <si>
    <t>VC3362.1</t>
  </si>
  <si>
    <t>VC3363.1</t>
  </si>
  <si>
    <t>VC3364.1</t>
  </si>
  <si>
    <t>VC3365.1 / 812746</t>
  </si>
  <si>
    <t>VC3367.1</t>
  </si>
  <si>
    <t>VC3369.1</t>
  </si>
  <si>
    <t>VC3370.1</t>
  </si>
  <si>
    <t>VC3372.1</t>
  </si>
  <si>
    <t>VC3375.1</t>
  </si>
  <si>
    <t>VC3377.1</t>
  </si>
  <si>
    <t>VC3380.1</t>
  </si>
  <si>
    <t>VC3382.1</t>
  </si>
  <si>
    <t>VC3386.1</t>
  </si>
  <si>
    <t>VC3387.1</t>
  </si>
  <si>
    <t>VC3389.1</t>
  </si>
  <si>
    <t>VC3392.1</t>
  </si>
  <si>
    <t>VC3394.1</t>
  </si>
  <si>
    <t>VC3395.1</t>
  </si>
  <si>
    <t>VC3396.1</t>
  </si>
  <si>
    <t>VC3397.1</t>
  </si>
  <si>
    <t>mcleod88</t>
  </si>
  <si>
    <t>VC3398.1</t>
  </si>
  <si>
    <t>VC3400.1</t>
  </si>
  <si>
    <t>VC3402.1</t>
  </si>
  <si>
    <t>VC3403.1</t>
  </si>
  <si>
    <t>VC3404.1</t>
  </si>
  <si>
    <t>VC3407.1</t>
  </si>
  <si>
    <t>EDRIETZE</t>
  </si>
  <si>
    <t>VC3408.1</t>
  </si>
  <si>
    <t>VC3410.1</t>
  </si>
  <si>
    <t>VC3411.1</t>
  </si>
  <si>
    <t>VC3416.1</t>
  </si>
  <si>
    <t>VC3417.1</t>
  </si>
  <si>
    <t>VC3419.1</t>
  </si>
  <si>
    <t>Minnesota Power, Inc.</t>
  </si>
  <si>
    <t>US Pwr Phy Firm  COMED Peak              Jan-Feb02       USD/MWh</t>
  </si>
  <si>
    <t>petergar</t>
  </si>
  <si>
    <t>VC3428.1</t>
  </si>
  <si>
    <t>VC3431.1</t>
  </si>
  <si>
    <t>VC3434.1</t>
  </si>
  <si>
    <t>VC3440.1</t>
  </si>
  <si>
    <t>VC3439.1</t>
  </si>
  <si>
    <t>VC3448.1</t>
  </si>
  <si>
    <t>VC3454.1</t>
  </si>
  <si>
    <t>VC3455.1</t>
  </si>
  <si>
    <t>keholub1</t>
  </si>
  <si>
    <t>VC3456.1 / 812772</t>
  </si>
  <si>
    <t>VC3457.1</t>
  </si>
  <si>
    <t>VC3458.1 / 812774</t>
  </si>
  <si>
    <t>VC3459.1</t>
  </si>
  <si>
    <t>VC3462.1</t>
  </si>
  <si>
    <t>VC3464.1</t>
  </si>
  <si>
    <t>VC3465.1</t>
  </si>
  <si>
    <t>VC3466.1</t>
  </si>
  <si>
    <t>VC3467.1</t>
  </si>
  <si>
    <t>VC3468.1</t>
  </si>
  <si>
    <t>VC3471.1</t>
  </si>
  <si>
    <t>VC3474.1</t>
  </si>
  <si>
    <t>VC3473.1</t>
  </si>
  <si>
    <t>VC3475.1</t>
  </si>
  <si>
    <t>VC3476.1</t>
  </si>
  <si>
    <t>US Pwr Phy Unp B ERCOT Off-Peak          Jan-Dec02       USD/MWh</t>
  </si>
  <si>
    <t>VC3477.1</t>
  </si>
  <si>
    <t>VC3480.1</t>
  </si>
  <si>
    <t>VC3481.1</t>
  </si>
  <si>
    <t>VC3483.1</t>
  </si>
  <si>
    <t>US Wthr CDD Swap LGA 100/20K             Jun01           USD/CDD</t>
  </si>
  <si>
    <t>VC3484.1</t>
  </si>
  <si>
    <t>VC3486.1</t>
  </si>
  <si>
    <t>VC3487.1</t>
  </si>
  <si>
    <t>VC3488.1</t>
  </si>
  <si>
    <t>VC3490.1</t>
  </si>
  <si>
    <t>VC3493.1</t>
  </si>
  <si>
    <t>VC3491.1</t>
  </si>
  <si>
    <t>VC3492.1</t>
  </si>
  <si>
    <t>VC3494.1</t>
  </si>
  <si>
    <t>VC3496.1</t>
  </si>
  <si>
    <t>VC3497.1</t>
  </si>
  <si>
    <t>VC3498.1</t>
  </si>
  <si>
    <t>VC3499.1</t>
  </si>
  <si>
    <t>VC3500.1</t>
  </si>
  <si>
    <t>VC3502.1 / 812783</t>
  </si>
  <si>
    <t>JERVASTI</t>
  </si>
  <si>
    <t>VC3503.1</t>
  </si>
  <si>
    <t>VC3506.1</t>
  </si>
  <si>
    <t>VC3508.1</t>
  </si>
  <si>
    <t>VC3514.1</t>
  </si>
  <si>
    <t>VC3516.1</t>
  </si>
  <si>
    <t>VC3520.1 / 812786</t>
  </si>
  <si>
    <t>US Gas Basis     GD/D TZ6NY-HHub         Oct01           USD/MM</t>
  </si>
  <si>
    <t>VC3521.1</t>
  </si>
  <si>
    <t>VC3527.1</t>
  </si>
  <si>
    <t>VC3526.1</t>
  </si>
  <si>
    <t>VC3535.1</t>
  </si>
  <si>
    <t>VC3536.1 / 812790</t>
  </si>
  <si>
    <t>VC3538.1</t>
  </si>
  <si>
    <t>VC3544.1</t>
  </si>
  <si>
    <t>VC3548.1</t>
  </si>
  <si>
    <t>VC3547.1</t>
  </si>
  <si>
    <t>VC3549.1 / 812792</t>
  </si>
  <si>
    <t>VC3551.1 / 812794</t>
  </si>
  <si>
    <t>VC3553.1</t>
  </si>
  <si>
    <t>VC3554.1</t>
  </si>
  <si>
    <t>VC3563.1</t>
  </si>
  <si>
    <t>VC3562.1</t>
  </si>
  <si>
    <t>VC3570.1</t>
  </si>
  <si>
    <t>VC3571.1</t>
  </si>
  <si>
    <t>VC3572.1</t>
  </si>
  <si>
    <t>VC3573.1</t>
  </si>
  <si>
    <t>VC3577.1</t>
  </si>
  <si>
    <t>VC3579.1</t>
  </si>
  <si>
    <t>VC3589.1</t>
  </si>
  <si>
    <t>VC3605.1</t>
  </si>
  <si>
    <t>VC3617.1</t>
  </si>
  <si>
    <t>VC3619.1</t>
  </si>
  <si>
    <t>VC3618.1</t>
  </si>
  <si>
    <t>VC3624.1 / 812829</t>
  </si>
  <si>
    <t>VC3629.1 / 812833</t>
  </si>
  <si>
    <t>VC3632.1</t>
  </si>
  <si>
    <t>VC3633.1</t>
  </si>
  <si>
    <t>VC3636.1</t>
  </si>
  <si>
    <t>VC3637.1</t>
  </si>
  <si>
    <t>Feathersto</t>
  </si>
  <si>
    <t>VC3678.1</t>
  </si>
  <si>
    <t>VC3682.1</t>
  </si>
  <si>
    <t>VC3684.1</t>
  </si>
  <si>
    <t>VC3686.1</t>
  </si>
  <si>
    <t>VC3687.1</t>
  </si>
  <si>
    <t>VC3693.1</t>
  </si>
  <si>
    <t>US Gas Basis     HSC                     Oct01           USD/MM</t>
  </si>
  <si>
    <t>artleyjim</t>
  </si>
  <si>
    <t>VC3696.1</t>
  </si>
  <si>
    <t>VC3719.1</t>
  </si>
  <si>
    <t>US Gas Basis     HSC                     Apr-Oct02       USD/MM</t>
  </si>
  <si>
    <t>VC3725.1</t>
  </si>
  <si>
    <t>VC3730.1</t>
  </si>
  <si>
    <t>VC3731.1</t>
  </si>
  <si>
    <t>VC3732.1 / 812859</t>
  </si>
  <si>
    <t>VC3733.1</t>
  </si>
  <si>
    <t>VC3734.1 / 812861</t>
  </si>
  <si>
    <t>VC3738.1</t>
  </si>
  <si>
    <t>VC3740.1</t>
  </si>
  <si>
    <t>VC3804.1</t>
  </si>
  <si>
    <t>VC3808.1</t>
  </si>
  <si>
    <t>VC3825.1</t>
  </si>
  <si>
    <t>VC3828.1</t>
  </si>
  <si>
    <t>VC3830.1</t>
  </si>
  <si>
    <t>VC3832.1</t>
  </si>
  <si>
    <t>VC3834.1</t>
  </si>
  <si>
    <t>Emissions</t>
  </si>
  <si>
    <t>US Emission SO2 EA Phy Fwd</t>
  </si>
  <si>
    <t>US SO2 EA Phy    EPA ATS                 VY2001          USD/EA</t>
  </si>
  <si>
    <t>Emission allowance</t>
  </si>
  <si>
    <t>FUNKSTER</t>
  </si>
  <si>
    <t>EPMI-SO2-Inv</t>
  </si>
  <si>
    <t>VC3847.1</t>
  </si>
  <si>
    <t>VC3854.1</t>
  </si>
  <si>
    <t>VC3868.1</t>
  </si>
  <si>
    <t>VC3892.1</t>
  </si>
  <si>
    <t>VC3901.1 / 812880</t>
  </si>
  <si>
    <t>VC3931.1 / 812892</t>
  </si>
  <si>
    <t>VC3936.1</t>
  </si>
  <si>
    <t>VC3948.1</t>
  </si>
  <si>
    <t>VC3949.1</t>
  </si>
  <si>
    <t>US Pwr Fin Swap  PJM W IntC HE16-23 EPT  25May01         USD/MWh</t>
  </si>
  <si>
    <t>VC3952.1</t>
  </si>
  <si>
    <t>VC3969.1</t>
  </si>
  <si>
    <t>VC3970.1</t>
  </si>
  <si>
    <t>VC3973.1</t>
  </si>
  <si>
    <t>VC3980.1</t>
  </si>
  <si>
    <t>VC3982.1</t>
  </si>
  <si>
    <t>VC3989.1</t>
  </si>
  <si>
    <t>VC3991.1</t>
  </si>
  <si>
    <t>VC3994.1</t>
  </si>
  <si>
    <t>VC4009.1</t>
  </si>
  <si>
    <t>US Pwr Fin Swap  ISO NE HE17-23 EPT      25May01         USD/MWh</t>
  </si>
  <si>
    <t>VC4018.1</t>
  </si>
  <si>
    <t>bkaes123</t>
  </si>
  <si>
    <t>VC4029.1</t>
  </si>
  <si>
    <t>VC4043.1</t>
  </si>
  <si>
    <t>VC4045.1</t>
  </si>
  <si>
    <t>VC4046.1</t>
  </si>
  <si>
    <t>VC4067.1</t>
  </si>
  <si>
    <t>VC4068.1</t>
  </si>
  <si>
    <t>VC4069.1</t>
  </si>
  <si>
    <t>VC4072.1</t>
  </si>
  <si>
    <t>VC4074.1</t>
  </si>
  <si>
    <t>VC4104.1</t>
  </si>
  <si>
    <t>VC4105.1</t>
  </si>
  <si>
    <t>JONESTG1</t>
  </si>
  <si>
    <t>cmharden</t>
  </si>
  <si>
    <t>US Gas Phy       HeHub                   26-29May01      USD/MM</t>
  </si>
  <si>
    <t>US Pwr Fin Swap  ISO NY Z-G Peak         Jun01           USD/MWh</t>
  </si>
  <si>
    <t>US Gas Phy       COL Onshore             26-31May01      USD/MM</t>
  </si>
  <si>
    <t>MARKMOYER</t>
  </si>
  <si>
    <t>US Gas Phy Index TETCO M3 NL1            Jun01           USD/MM</t>
  </si>
  <si>
    <t>US Gas Phy       TCO Pool                26-31May01      USD/MM</t>
  </si>
  <si>
    <t>US Gas Phy       FGT Z2                  26-29May01      USD/MM</t>
  </si>
  <si>
    <t>US Gas Phy       TENN 800                26-29May01      USD/MM</t>
  </si>
  <si>
    <t>US Gas Phy       TENN 500                26-29May01      USD/MM</t>
  </si>
  <si>
    <t>stephenj</t>
  </si>
  <si>
    <t>US Gas Phy       TENN Z-0                26-29May01      USD/MM</t>
  </si>
  <si>
    <t>US Gas Basis     SONAT LA                Jun01           USD/MM</t>
  </si>
  <si>
    <t>mcmane00</t>
  </si>
  <si>
    <t>US Gas Phy Index IF FGT Z2               Jun01           USD/MM</t>
  </si>
  <si>
    <t>US Gas Phy       Dom SP TT               26-29May01      USD/MM</t>
  </si>
  <si>
    <t>US Pwr Phy Unp B ERCOT Peak              Jul-Aug01       USD/MWh</t>
  </si>
  <si>
    <t>blkwerner</t>
  </si>
  <si>
    <t>US Gas Phy Index IF TENN Z-0             Jun01           USD/MM</t>
  </si>
  <si>
    <t>US Pwr Phy Firm  PJM-W OffPk             Jul-Aug01       USD/MWh</t>
  </si>
  <si>
    <t>CRABTREE</t>
  </si>
  <si>
    <t>US Gas Phy       TENN 800                26-31May01      USD/MM</t>
  </si>
  <si>
    <t>US Gas Phy       TCO Pool                26-29May01      USD/MM</t>
  </si>
  <si>
    <t>US Gas Phy       TETCO WLA               26-29May01      USD/MM</t>
  </si>
  <si>
    <t>PowerTRH</t>
  </si>
  <si>
    <t>matthunter</t>
  </si>
  <si>
    <t>US Gas Phy       COL Onshore             26-29May01      USD/MM</t>
  </si>
  <si>
    <t>jennypoo</t>
  </si>
  <si>
    <t>US Gas Phy       TGT Z-SL                26-31May01      USD/MM</t>
  </si>
  <si>
    <t>US Gas Basis     TETCO M3                Nov01-Mar02     USD/MM</t>
  </si>
  <si>
    <t>Western Resources Inc.</t>
  </si>
  <si>
    <t>henrylane</t>
  </si>
  <si>
    <t>US Prop Swap     OPIS MB TET             Jun01           c/Gl-b</t>
  </si>
  <si>
    <t>LJACKSO</t>
  </si>
  <si>
    <t>SHAL1234</t>
  </si>
  <si>
    <t>ADM48157</t>
  </si>
  <si>
    <t>JEFFERYM</t>
  </si>
  <si>
    <t>US Gas Basis     NGI Chicago             Nov01-Mar02     USD/MM</t>
  </si>
  <si>
    <t>US Gas Basis     GD/M Mich Con           Apr-Oct02       USD/MM</t>
  </si>
  <si>
    <t>US Gas Basis     GD/D TZ6NY-HHub         Jun01           USD/MM</t>
  </si>
  <si>
    <t>dfulghum</t>
  </si>
  <si>
    <t>US Gas Basis     NGPL TXOK               Jul-Oct01       USD/MM</t>
  </si>
  <si>
    <t>US Gas Basis     NWPL RkyMtn             Oct01           USD/MM</t>
  </si>
  <si>
    <t>Kinder Morgan, Inc.</t>
  </si>
  <si>
    <t>US Gas Daily     IF GD/D PEPL            Jun01           USD/MM</t>
  </si>
  <si>
    <t>US Gas Basis     TGT Z-SL                Jun01           USD/MM</t>
  </si>
  <si>
    <r>
      <t> 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</si>
  <si>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May-25-01 thru May-25-01</t>
    </r>
  </si>
  <si>
    <t>May-25-01 13:41 GMT</t>
  </si>
  <si>
    <t>May-25-01 10:05 GMT</t>
  </si>
  <si>
    <t>May-25-01 10:29 GMT</t>
  </si>
  <si>
    <t>May-25-01 11:24 GMT</t>
  </si>
  <si>
    <t>May-25-01 15:38 GMT</t>
  </si>
  <si>
    <t>May-25-01 15:41 GMT</t>
  </si>
  <si>
    <t>    Crude - WTI bullet swap - Sep01</t>
  </si>
  <si>
    <t>May-25-01 14:11 GMT</t>
  </si>
  <si>
    <t>    Crude Diff - Dated/Brent 1st line swap - Jun01</t>
  </si>
  <si>
    <t>May-25-01 11:14 GMT</t>
  </si>
  <si>
    <t>    Crude Diff - Dated/Brent 1st line swap - Jul01</t>
  </si>
  <si>
    <t>May-25-01 16:14 GMT</t>
  </si>
  <si>
    <t>    Crude Diff - Dated/Brent 1st line swap - Q3 02</t>
  </si>
  <si>
    <t>Q3 02</t>
  </si>
  <si>
    <t>    Crude Diff - Dated/Brent 1st line swap - Cal 02</t>
  </si>
  <si>
    <t>May-25-01 11:40 GMT</t>
  </si>
  <si>
    <t>    Crude Diff - WTI 1st line swap/Brent 1st line swap - Q4 01</t>
  </si>
  <si>
    <t>May-25-01 09:28 GMT</t>
  </si>
  <si>
    <t>May-25-01 09:18 GMT</t>
  </si>
  <si>
    <t>May-25-01 09:22 GMT</t>
  </si>
  <si>
    <t>Fuel Oil Crack</t>
  </si>
  <si>
    <t>    Fuel Oil Crack - 180cst Sing/Dubai 1st line swap - Q3 01</t>
  </si>
  <si>
    <t>May-25-01 07:17 GMT</t>
  </si>
  <si>
    <t>    Fuel Oil Crack - 180cst Sing/Dubai 1st line swap - Q4 01</t>
  </si>
  <si>
    <t>May-25-01 07:57 GMT</t>
  </si>
  <si>
    <t>    Gasoil Crack - GO 1st line/Brent 1st line swap - Q3 01</t>
  </si>
  <si>
    <t>May-25-01 13:38 GMT</t>
  </si>
  <si>
    <t>    Gasoil Crack - GO 1st line/Brent 1st line swap - Q3 02</t>
  </si>
  <si>
    <t>May-25-01 13:32 GMT</t>
  </si>
  <si>
    <t>    Gasoil Diff - GO MED FOB/GO 1st line swap - Bal Month</t>
  </si>
  <si>
    <t>May-25-01 09:53 GMT</t>
  </si>
  <si>
    <t>May-25-01 11:00 GMT</t>
  </si>
  <si>
    <t>    Gasoil Diff - GO MED FOB/GO 1st line swap - Q4 01</t>
  </si>
  <si>
    <t>May-25-01 08:49 GMT</t>
  </si>
  <si>
    <t>    Gasoil Diff - GO NWE CIF/GO 1st line swap - Bal Month</t>
  </si>
  <si>
    <t>May-25-01 15:28 GMT</t>
  </si>
  <si>
    <t>May-25-01 14:27 GMT</t>
  </si>
  <si>
    <t>Gasoline Crack</t>
  </si>
  <si>
    <t>    Gasoline Crack - Rdam Barges Eurograde/Brent 1st line swap - Aug01</t>
  </si>
  <si>
    <t>May-25-01 12:01 GMT</t>
  </si>
  <si>
    <t>May-25-01 09:39 GMT</t>
  </si>
  <si>
    <t>May-25-01 11:39 GMT</t>
  </si>
  <si>
    <t>May-25-01 10:00 GMT</t>
  </si>
  <si>
    <t>May-25-01 15:29 GMT</t>
  </si>
  <si>
    <t>May-25-01 17:48 GMT</t>
  </si>
  <si>
    <t>May-25-01 13:35 GMT</t>
  </si>
  <si>
    <t>May-25-01 13:33 GMT</t>
  </si>
  <si>
    <t>May-25-01 16:31 GMT</t>
  </si>
  <si>
    <t>    Firm-LD Off-Peak - SP-15 Off-Peak - Sep01</t>
  </si>
  <si>
    <t>May-25-01 15:58 GMT</t>
  </si>
  <si>
    <t>May-25-01 14:46 GMT</t>
  </si>
  <si>
    <t>    Firm-LD Peak - Cin - Bal Week</t>
  </si>
  <si>
    <t>Bal Week</t>
  </si>
  <si>
    <t>May-25-01 14:06 GMT</t>
  </si>
  <si>
    <t>May-25-01 16:39 GMT</t>
  </si>
  <si>
    <t>May-25-01 14:51 GMT</t>
  </si>
  <si>
    <t>May-25-01 16:37 GMT</t>
  </si>
  <si>
    <t>May-25-01 11:55 GMT</t>
  </si>
  <si>
    <t>May-25-01 13:49 GMT</t>
  </si>
  <si>
    <t>May-25-01 12:29 GMT</t>
  </si>
  <si>
    <t>May-25-01 12:37 GMT</t>
  </si>
  <si>
    <t>    Firm-LD Peak - Ent - Next Week</t>
  </si>
  <si>
    <t>May-25-01 15:47 GMT</t>
  </si>
  <si>
    <t>    Firm-LD Peak - Mid C - Next Day</t>
  </si>
  <si>
    <t>May-25-01 13:20 GMT</t>
  </si>
  <si>
    <t>    Firm-LD Peak - NP-15 - Next Day</t>
  </si>
  <si>
    <t>May-25-01 13:24 GMT</t>
  </si>
  <si>
    <t>May-25-01 14:43 GMT</t>
  </si>
  <si>
    <t>    Firm-LD Peak - Nepool - Jul01-Aug01</t>
  </si>
  <si>
    <t>May-25-01 17:31 GMT</t>
  </si>
  <si>
    <t>May-25-01 12:31 GMT</t>
  </si>
  <si>
    <t>May-25-01 14:32 GMT</t>
  </si>
  <si>
    <t>    Firm-LD Peak - PJM-W - Bal Month</t>
  </si>
  <si>
    <t>May-25-01 12:24 GMT</t>
  </si>
  <si>
    <t>    Firm-LD Peak - PJM-W - Bal Week</t>
  </si>
  <si>
    <t>May-25-01 13:16 GMT</t>
  </si>
  <si>
    <t>May-25-01 14:42 GMT</t>
  </si>
  <si>
    <t>May-25-01 17:02 GMT</t>
  </si>
  <si>
    <t>May-25-01 16:25 GMT</t>
  </si>
  <si>
    <t>    Firm-LD Peak - Palo - Next Day</t>
  </si>
  <si>
    <t>May-25-01 13:15 GMT</t>
  </si>
  <si>
    <t>    Firm-LD Peak - SP-15 - Next Day</t>
  </si>
  <si>
    <t>    Firm-LD Peak - Ercot UBU - Next Day</t>
  </si>
  <si>
    <t>    Firm-LD Peak - Ercot UBU - Sep01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</si>
  <si>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</si>
  <si>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BS, LD1 - CG-ONSH - Jun01</t>
  </si>
  <si>
    <t>May-25-01 15:40 GMT</t>
  </si>
  <si>
    <t>May-25-01 17:58 GMT</t>
  </si>
  <si>
    <t>    NG Firm Phys, BS, LD1 - TET ELA - Jun01</t>
  </si>
  <si>
    <t>May-25-01 16:20 GMT</t>
  </si>
  <si>
    <t>May-25-01 13:52 GMT</t>
  </si>
  <si>
    <t>May-25-01 14:40 GMT</t>
  </si>
  <si>
    <t>May-25-01 14:03 GMT</t>
  </si>
  <si>
    <t>    NG Firm Phys, FP - Cheyenne - Next Day Gas</t>
  </si>
  <si>
    <t>May-25-01 13:28 GMT</t>
  </si>
  <si>
    <t>May-25-01 14:31 GMT</t>
  </si>
  <si>
    <t>May-25-01 14:48 GMT</t>
  </si>
  <si>
    <t>May-25-01 15:20 GMT</t>
  </si>
  <si>
    <t>May-25-01 14:08 GMT</t>
  </si>
  <si>
    <t>May-25-01 15:15 GMT</t>
  </si>
  <si>
    <t>May-25-01 14:16 GMT</t>
  </si>
  <si>
    <t>May-25-01 16:05 GMT</t>
  </si>
  <si>
    <t>May-25-01 14:14 GMT</t>
  </si>
  <si>
    <t>May-25-01 13:40 GMT</t>
  </si>
  <si>
    <t>May-25-01 15:51 GMT</t>
  </si>
  <si>
    <t>May-25-01 13:09 GMT</t>
  </si>
  <si>
    <t>May-25-01 14:18 GMT</t>
  </si>
  <si>
    <t>May-25-01 15:02 GMT</t>
  </si>
  <si>
    <t>May-25-01 14:35 GMT</t>
  </si>
  <si>
    <t>May-25-01 14:21 GMT</t>
  </si>
  <si>
    <t>May-25-01 14:00 GMT</t>
  </si>
  <si>
    <t>May-25-01 15:46 GMT</t>
  </si>
  <si>
    <t>May-25-01 14:07 GMT</t>
  </si>
  <si>
    <t>May-25-01 15:19 GMT</t>
  </si>
  <si>
    <t>May-25-01 13:43 GMT</t>
  </si>
  <si>
    <t>May-25-01 13:45 GMT</t>
  </si>
  <si>
    <t>May-25-01 14:45 GMT</t>
  </si>
  <si>
    <t>May-25-01 15:09 GMT</t>
  </si>
  <si>
    <t>May-25-01 14:54 GMT</t>
  </si>
  <si>
    <t>May-25-01 15:01 GMT</t>
  </si>
  <si>
    <t>May-25-01 15:52 GMT</t>
  </si>
  <si>
    <t>May-25-01 14:49 GMT</t>
  </si>
  <si>
    <t>May-25-01 14:37 GMT</t>
  </si>
  <si>
    <t>May-25-01 13:47 GMT</t>
  </si>
  <si>
    <t>    NG Firm Phys, ID, GDD - ANR-SW - Next Day Gas</t>
  </si>
  <si>
    <t>May-25-01 12:17 GMT</t>
  </si>
  <si>
    <t>    NG Firm Phys, ID, GDD - Cons Pwr - Next Day Gas</t>
  </si>
  <si>
    <t>May-25-01 13:25 GMT</t>
  </si>
  <si>
    <t>May-25-01 13:53 GMT</t>
  </si>
  <si>
    <t>May-25-01 14:10 GMT</t>
  </si>
  <si>
    <t>May-25-01 13:00 GMT</t>
  </si>
  <si>
    <t>May-25-01 13:10 GMT</t>
  </si>
  <si>
    <t>May-25-01 13:01 GMT</t>
  </si>
  <si>
    <t>May-25-01 14:26 GMT</t>
  </si>
  <si>
    <t>May-25-01 13:02 GMT</t>
  </si>
  <si>
    <t>May-25-01 12:21 GMT</t>
  </si>
  <si>
    <t>    NG Firm Phys, ID, GDD - Trunk ELA - Next Day Gas</t>
  </si>
  <si>
    <t>May-25-01 12:38 GMT</t>
  </si>
  <si>
    <t>    NG Firm Phys, ID, GDM - Cons Pwr - Jun01</t>
  </si>
  <si>
    <t>May-25-01 12:16 GMT</t>
  </si>
  <si>
    <t>May-25-01 13:29 GMT</t>
  </si>
  <si>
    <t>    NG Firm Phys, ID, IF - CG-ONSH - Jun01</t>
  </si>
  <si>
    <t>May-25-01 15:06 GMT</t>
  </si>
  <si>
    <t>    NG Firm Phys, ID, IF - NGPL-TxOk East-GC - Nov01-Mar02</t>
  </si>
  <si>
    <t>May-25-01 17:03 GMT</t>
  </si>
  <si>
    <t>May-25-01 14:41 GMT</t>
  </si>
  <si>
    <t>May-25-01 18:36 GMT</t>
  </si>
  <si>
    <t>    NG Firm Phys, ID, IF - TET ELA - Jun01</t>
  </si>
  <si>
    <t>May-25-01 16:12 GMT</t>
  </si>
  <si>
    <t>    NG Firm Phys, ID, IF - TGT-SL - Jun01-Oct01</t>
  </si>
  <si>
    <t>May-25-01 13:12 GMT</t>
  </si>
  <si>
    <t>May-25-01 16:36 GMT</t>
  </si>
  <si>
    <t>May-25-01 18:37 GMT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</si>
  <si>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</si>
  <si>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May-25-01 16:51 GMT</t>
  </si>
  <si>
    <t>    NG Fin BS, LD1 for GDM - Mich - Jul01-Oct01</t>
  </si>
  <si>
    <t>    NG Fin BS, LD1 for GDM - Mich - Nov01-Mar02</t>
  </si>
  <si>
    <t>May-25-01 13:58 GMT</t>
  </si>
  <si>
    <t>    NG Fin BS, LD1 for IF - ANR-SE-G - Jun01</t>
  </si>
  <si>
    <t>May-25-01 14:39 GMT</t>
  </si>
  <si>
    <t>May-25-01 14:12 GMT</t>
  </si>
  <si>
    <t>May-25-01 11:57 GMT</t>
  </si>
  <si>
    <t>    NG Fin BS, LD1 for IF - NGPL-LA - Jun01</t>
  </si>
  <si>
    <t>May-25-01 12:28 GMT</t>
  </si>
  <si>
    <t>    NG Fin BS, LD1 for IF - Sumas - Oct01</t>
  </si>
  <si>
    <t>May-25-01 15:26 GMT</t>
  </si>
  <si>
    <t>May-25-01 16:11 GMT</t>
  </si>
  <si>
    <t>    NG Fin BS, LD1 for IF - NW-Rockies - Oct01</t>
  </si>
  <si>
    <t>May-25-01 14:19 GMT</t>
  </si>
  <si>
    <t>    NG Fin BS, LD1 for IF - Panhandle - Jun01</t>
  </si>
  <si>
    <t>May-25-01 16:48 GMT</t>
  </si>
  <si>
    <t>    NG Fin BS, LD1 for IF - Perm - Q3 01</t>
  </si>
  <si>
    <t>    NG Fin BS, LD1 for IF - SJ - Q3 01</t>
  </si>
  <si>
    <t>May-25-01 14:36 GMT</t>
  </si>
  <si>
    <t>May-25-01 16:22 GMT</t>
  </si>
  <si>
    <t>    NG Fin BS, LD1 for IF - TET ELA - Nov01-Mar02</t>
  </si>
  <si>
    <t>May-25-01 16:59 GMT</t>
  </si>
  <si>
    <t>May-25-01 12:10 GMT</t>
  </si>
  <si>
    <t>May-25-01 13:18 GMT</t>
  </si>
  <si>
    <t>    NG Fin BS, LD1 for IF - Transco Z6 (NY) - Jul01</t>
  </si>
  <si>
    <t>May-25-01 15:23 GMT</t>
  </si>
  <si>
    <t>    NG Fin BS, LD1 for IF - Trunk LA - Jun01</t>
  </si>
  <si>
    <t>    NG Fin BS, LD1 for IF - Ventura - Nov01-Mar02</t>
  </si>
  <si>
    <t>May-25-01 15:05 GMT</t>
  </si>
  <si>
    <t>May-25-01 16:33 GMT</t>
  </si>
  <si>
    <t>    NG Fin BS, LD1 for IF - Waha - Jul01</t>
  </si>
  <si>
    <t>    NG Fin BS, LD1 for NGI - Chicago - Jun01</t>
  </si>
  <si>
    <t>May-25-01 14:50 GMT</t>
  </si>
  <si>
    <t>    NG Fin BS, LD1 for NGI - Chicago - Jun01-Oct01</t>
  </si>
  <si>
    <t>May-25-01 12:25 GMT</t>
  </si>
  <si>
    <t>May-25-01 14:09 GMT</t>
  </si>
  <si>
    <t>    NG Fin BS, LD1 for NGI - Socal - Nov01</t>
  </si>
  <si>
    <t>May-25-01 15:31 GMT</t>
  </si>
  <si>
    <t>    NG Fin BS, LD1 for NGI - Socal - Q1 02</t>
  </si>
  <si>
    <t>    NG Fin BS, LD1 for NGI - Socal - Nov01-Mar02</t>
  </si>
  <si>
    <t>    NG Fin Sw Swap, FP for GDD - Henry - Jun01</t>
  </si>
  <si>
    <t>NG Fin Sw Swap, NGI for GDD</t>
  </si>
  <si>
    <t>    NG Fin Sw Swap, NGI for GDD - Chicago - Jun01</t>
  </si>
  <si>
    <t>May-25-01 14:52 GMT</t>
  </si>
  <si>
    <t>May-25-01 20:04 GMT</t>
  </si>
  <si>
    <t>May-25-01 18:29 GMT</t>
  </si>
  <si>
    <t>May-25-01 18:57 GMT</t>
  </si>
  <si>
    <t>May-25-01 17:59 GMT</t>
  </si>
  <si>
    <t>May-25-01 18:53 GMT</t>
  </si>
  <si>
    <t>May-25-01 15:55 GMT</t>
  </si>
  <si>
    <t> Trade Dates:  May-25-01 thru May-25-01</t>
  </si>
  <si>
    <t>Perm</t>
  </si>
  <si>
    <t>Bass, E</t>
  </si>
  <si>
    <t>Tenn-8L</t>
  </si>
  <si>
    <t>May-26-01</t>
  </si>
  <si>
    <t>May-29-01</t>
  </si>
  <si>
    <t>Aquila Energy Marketing Corp</t>
  </si>
  <si>
    <t>May-25-01  Deals</t>
  </si>
  <si>
    <t> Commodity Type:  All</t>
  </si>
  <si>
    <t>Comed</t>
  </si>
  <si>
    <t>American Electric Power Service Corp.</t>
  </si>
  <si>
    <t>Dorland, C</t>
  </si>
  <si>
    <t>Ent</t>
  </si>
  <si>
    <t>Cin</t>
  </si>
  <si>
    <t>Sep-01-01</t>
  </si>
  <si>
    <t>Sep-30-01</t>
  </si>
  <si>
    <t>Nepool</t>
  </si>
  <si>
    <t>Jul-01-01</t>
  </si>
  <si>
    <t>Aug-31-01</t>
  </si>
  <si>
    <t>Herndon, R</t>
  </si>
  <si>
    <t>PJM-W</t>
  </si>
  <si>
    <t>09:31 A.M.</t>
  </si>
  <si>
    <t>09:41 A.M.</t>
  </si>
  <si>
    <t>DYNJSIZ</t>
  </si>
  <si>
    <t>ng.Chicago-NGPL Nicor City Gate</t>
  </si>
  <si>
    <t>09:18 A.M.</t>
  </si>
  <si>
    <t>09:19 A.M.</t>
  </si>
  <si>
    <t>09:23 A.M.</t>
  </si>
  <si>
    <t>08:18 A.M.</t>
  </si>
  <si>
    <t>09:48 A.M.</t>
  </si>
  <si>
    <t>08:31 A.M.</t>
  </si>
  <si>
    <t>08:37 A.M.</t>
  </si>
  <si>
    <t>09:40 A.M.</t>
  </si>
  <si>
    <t>10:03 A.M.</t>
  </si>
  <si>
    <t>pwr.Mar-Apr02</t>
  </si>
  <si>
    <t>DYNCMOOR</t>
  </si>
  <si>
    <t>06:44 A.M.</t>
  </si>
  <si>
    <t>07:12 A.M.</t>
  </si>
  <si>
    <t>(blank) Total</t>
  </si>
  <si>
    <t>FRANCISA</t>
  </si>
  <si>
    <t>DOMINICM</t>
  </si>
  <si>
    <t>Kom-Strom AG</t>
  </si>
  <si>
    <t>GER Power Phy Fwd Ffrm</t>
  </si>
  <si>
    <t>GER Pwr Phy FF   Ger Grd WDPK HV         28May01         EUR/MWh</t>
  </si>
  <si>
    <t>Euro</t>
  </si>
  <si>
    <t>ADM39033</t>
  </si>
  <si>
    <t>MHELLERM</t>
  </si>
  <si>
    <t>UK - ECTRL - Continental Power Book</t>
  </si>
  <si>
    <t>Enpower UK</t>
  </si>
  <si>
    <t>Bewag AG</t>
  </si>
  <si>
    <t>GER Pwr Phy FF   Ger Grd BASE HV         28May01         EUR/MWh</t>
  </si>
  <si>
    <t>stefbewag</t>
  </si>
  <si>
    <t>Kraftuebertragungswerke Rheinfelden AG</t>
  </si>
  <si>
    <t>ADM63720</t>
  </si>
  <si>
    <t>Osterreichische Bundesbahnen</t>
  </si>
  <si>
    <t>AUT Power Phy Fwd Firm</t>
  </si>
  <si>
    <t>AUT Pwr Phy FF   AUT 00-06 HV            28May01         EUR/MWh</t>
  </si>
  <si>
    <t>ULLRICH01</t>
  </si>
  <si>
    <t>GTUHY</t>
  </si>
  <si>
    <t>Disam AS</t>
  </si>
  <si>
    <t>HenrikLind</t>
  </si>
  <si>
    <t>Hamburgische Electricitats-Werke AG</t>
  </si>
  <si>
    <t>nordiceyk</t>
  </si>
  <si>
    <t>Vorarlberger Kraftwerke AG</t>
  </si>
  <si>
    <t>AUT Pwr Phy FF   AUT BASE HV             28May01         EUR/MWh</t>
  </si>
  <si>
    <t>vkwhandel</t>
  </si>
  <si>
    <t>E&amp;T Energie Handelsgesellschaft m.b.H.</t>
  </si>
  <si>
    <t>kleinpat</t>
  </si>
  <si>
    <t>jamieclark</t>
  </si>
  <si>
    <t>EDSOLARI</t>
  </si>
  <si>
    <t>ochanini</t>
  </si>
  <si>
    <t>Nuon Energy Trade &amp; Wholesale NV</t>
  </si>
  <si>
    <t>GER Pwr Phy FF   Ger Grd BASE HV         26-27May01      EUR/MWh</t>
  </si>
  <si>
    <t>vincent01</t>
  </si>
  <si>
    <t>AUT Pwr Phy FF   AUT WDPK HV             28May01         EUR/MWh</t>
  </si>
  <si>
    <t>Raetia Energie AG</t>
  </si>
  <si>
    <t>CH Power Phy Fwd Firm</t>
  </si>
  <si>
    <t>CH Pwr Phy FF    NAT BASE HV             26-27May01      EUR/MWh</t>
  </si>
  <si>
    <t>ADM39110</t>
  </si>
  <si>
    <t>EHOKMARK</t>
  </si>
  <si>
    <t>BEL Gas Phy      ZEE IZT ENT             29May01         p/th</t>
  </si>
  <si>
    <t>BEL Gas Phy      ZEE HUB                 Jul-Sep01       p/th</t>
  </si>
  <si>
    <t>fatbelly</t>
  </si>
  <si>
    <t>builderbob</t>
  </si>
  <si>
    <t>GER Pwr Phy FF   Ger Grd WDPK HV         Jul01           EUR/MWh</t>
  </si>
  <si>
    <t>MORGAN7633</t>
  </si>
  <si>
    <t>GER Pwr Phy FF   Ger Grd WDPK HV         04-08Jun01      EUR/MWh</t>
  </si>
  <si>
    <t>braunsdor1</t>
  </si>
  <si>
    <t>ajobajob</t>
  </si>
  <si>
    <t>VC1536</t>
  </si>
  <si>
    <t>Zinc LME Reg.    Contract                15Aug01         USD/mt-L</t>
  </si>
  <si>
    <t>Vattenfall AB</t>
  </si>
  <si>
    <t>Nordic Pwr Swap  SYS BASE                GB08 2001       NOK/MWh</t>
  </si>
  <si>
    <t>ADM72382</t>
  </si>
  <si>
    <t>BEL Gas Phy      ZEE IZT ENT             26-28May01      p/th</t>
  </si>
  <si>
    <t>AUT Pwr Phy FF   AUT BASE HV             Sep01           EUR/MWh</t>
  </si>
  <si>
    <t>LA000006</t>
  </si>
  <si>
    <t>VC1532.1</t>
  </si>
  <si>
    <t>GER Pwr Phy FF   Ger Grd WDPK HV         Sep01           EUR/MWh</t>
  </si>
  <si>
    <t>randerson</t>
  </si>
  <si>
    <t>UK Gas Phy       NBP                     29May01         p/th</t>
  </si>
  <si>
    <t>Simsen Metals Company Limited</t>
  </si>
  <si>
    <t>AMELIATSUI</t>
  </si>
  <si>
    <t>UK Brent Swap</t>
  </si>
  <si>
    <t>UK Brent Swap    IPE                     Jul-Sep01       USD/bl/m</t>
  </si>
  <si>
    <t>GER Pwr Phy FF   Ger Grd WDPK HV         29May01         EUR/MWh</t>
  </si>
  <si>
    <t>GER Pwr Phy FF   Ger Grd BASE HV         29May01         EUR/MWh</t>
  </si>
  <si>
    <t>VC1541.1</t>
  </si>
  <si>
    <t>TRD11005</t>
  </si>
  <si>
    <t>Zinc LME Reg.    Contract                20Jun01         USD/mt-L</t>
  </si>
  <si>
    <t>Alfa Kraft AB</t>
  </si>
  <si>
    <t>Nordic Pwr Swap  SYS BASE                Win1 02         NOK/MWh</t>
  </si>
  <si>
    <t>ADM56380</t>
  </si>
  <si>
    <t>Norsk Hydro Produksjon AS</t>
  </si>
  <si>
    <t>olebengT</t>
  </si>
  <si>
    <t>VC1552.1</t>
  </si>
  <si>
    <t>US Pwr Fin Swap  PJM W IntC HE09-23 EPT  25May01         USD/MWh</t>
  </si>
  <si>
    <t>urveshko</t>
  </si>
  <si>
    <t>AQUILA1081</t>
  </si>
  <si>
    <t>VC1558.1</t>
  </si>
  <si>
    <t>anilshah</t>
  </si>
  <si>
    <t>VC1565.1</t>
  </si>
  <si>
    <t>VC1567.1</t>
  </si>
  <si>
    <t>VC1569.1</t>
  </si>
  <si>
    <t>VC1570.1</t>
  </si>
  <si>
    <t>MATTGILLIE</t>
  </si>
  <si>
    <t>VC1571.1</t>
  </si>
  <si>
    <t>US Pwr Fin Swap  ISO NY Z-A Peak         29May01         USD/MWh</t>
  </si>
  <si>
    <t>dhaes123</t>
  </si>
  <si>
    <t>VC1572.1</t>
  </si>
  <si>
    <t>MACDONAJ</t>
  </si>
  <si>
    <t>VC1573.1</t>
  </si>
  <si>
    <t>US Pwr Phy Firm  COMED Peak              29May01         USD/MWh</t>
  </si>
  <si>
    <t>US Pwr Phy Firm  Entergy Peak            29May01         USD/MWh</t>
  </si>
  <si>
    <t>AQUILA1017</t>
  </si>
  <si>
    <t>VC1574.1</t>
  </si>
  <si>
    <t>VC1575.1</t>
  </si>
  <si>
    <t>OTCDESK4</t>
  </si>
  <si>
    <t>VC1577.1</t>
  </si>
  <si>
    <t>hellmanc</t>
  </si>
  <si>
    <t>andrea99</t>
  </si>
  <si>
    <t>US Pwr Fin Swap  ISO NY Z-J Peak         Jun01           USD/MWh</t>
  </si>
  <si>
    <t>US Pwr Phy Firm  TVA Peak                29May01         USD/MWh</t>
  </si>
  <si>
    <t>US Pwr Phy Firm  PJM-W Peak              29May01         USD/MWh</t>
  </si>
  <si>
    <t>georgiou</t>
  </si>
  <si>
    <t>US Pwr Fin Swap  PJM W IntC Peak         29May01         USD/MWh</t>
  </si>
  <si>
    <t>TIMMING1</t>
  </si>
  <si>
    <t>WATTS002</t>
  </si>
  <si>
    <t>ADM77604</t>
  </si>
  <si>
    <t>US Pwr Phy Firm  Cinergy Peak            29May01         USD/MWh</t>
  </si>
  <si>
    <t>US Pwr Phy Unp B ERCOT Peak              29May01         USD/MWh</t>
  </si>
  <si>
    <t>gfilomena</t>
  </si>
  <si>
    <t>US Pwr Phy Firm  COMED Off-Peak          29May01         USD/MWh</t>
  </si>
  <si>
    <t>aepsvc130</t>
  </si>
  <si>
    <t>seanoneal</t>
  </si>
  <si>
    <t>ericmooney</t>
  </si>
  <si>
    <t>US Pwr Phy Firm  Cinergy OffPk           Jan-Dec02       USD/MWh</t>
  </si>
  <si>
    <t>US Pwr Phy Firm  PJM-W OffPk             29May01         USD/MWh</t>
  </si>
  <si>
    <t>US Pwr Phy Firm  NEPOOL Peak             Jan-Feb02       USD/MWh</t>
  </si>
  <si>
    <t>ross1234</t>
  </si>
  <si>
    <t>VC1582.1</t>
  </si>
  <si>
    <t>STEVEWAUGH</t>
  </si>
  <si>
    <t>beckettmel</t>
  </si>
  <si>
    <t>MCMULLAN</t>
  </si>
  <si>
    <t>VC1584.1</t>
  </si>
  <si>
    <t>VC1587.1</t>
  </si>
  <si>
    <t>pete1234</t>
  </si>
  <si>
    <t>ADM97800</t>
  </si>
  <si>
    <t>VC1588.1</t>
  </si>
  <si>
    <t>LRAT1234</t>
  </si>
  <si>
    <t>depillo1</t>
  </si>
  <si>
    <t>EGANMARK</t>
  </si>
  <si>
    <t>SLTAYLOR</t>
  </si>
  <si>
    <t>VC1591.1</t>
  </si>
  <si>
    <t>jfroome1</t>
  </si>
  <si>
    <t>VC1592.1</t>
  </si>
  <si>
    <t>US Pwr Fin Swap  PJM W IntC HE10-23 EPT  25May01         USD/MWh</t>
  </si>
  <si>
    <t>VC1597.1</t>
  </si>
  <si>
    <t>ADM03777</t>
  </si>
  <si>
    <t>VC1606.1</t>
  </si>
  <si>
    <t>VC1607.1</t>
  </si>
  <si>
    <t>VC1610.1</t>
  </si>
  <si>
    <t>VC1613.1</t>
  </si>
  <si>
    <t>VC1614.1</t>
  </si>
  <si>
    <t>VC1615.1</t>
  </si>
  <si>
    <t>VC1618.1</t>
  </si>
  <si>
    <t>VC1620.1</t>
  </si>
  <si>
    <t>VC1621.1</t>
  </si>
  <si>
    <t>pstrange</t>
  </si>
  <si>
    <t>VC1622.1</t>
  </si>
  <si>
    <t>VC1624.1</t>
  </si>
  <si>
    <t>VC1625.1</t>
  </si>
  <si>
    <t>VC1626.1</t>
  </si>
  <si>
    <t>tbeggans</t>
  </si>
  <si>
    <t>VC1627.1</t>
  </si>
  <si>
    <t>VC1628.1</t>
  </si>
  <si>
    <t>VC1629.1</t>
  </si>
  <si>
    <t>US Pwr Phy Firm  PJM-W Peak              30May01         USD/MWh</t>
  </si>
  <si>
    <t>danogrady</t>
  </si>
  <si>
    <t>Rainbow Energy Marketing Corporation</t>
  </si>
  <si>
    <t>JJJONSON</t>
  </si>
  <si>
    <t>VC1630.1</t>
  </si>
  <si>
    <t>aepsvc136</t>
  </si>
  <si>
    <t>US Gas Basis     Transco Z6 NY           Jul-Sep01       USD/MM</t>
  </si>
  <si>
    <t>VC1634.1</t>
  </si>
  <si>
    <t>VC1636.1</t>
  </si>
  <si>
    <t>VC1637.1</t>
  </si>
  <si>
    <t>VC1638.1</t>
  </si>
  <si>
    <t>EPowerJR</t>
  </si>
  <si>
    <t>VC1639.1</t>
  </si>
  <si>
    <t>VC1640.1</t>
  </si>
  <si>
    <t>VC1641.1</t>
  </si>
  <si>
    <t>shduster</t>
  </si>
  <si>
    <t>VC1642.1</t>
  </si>
  <si>
    <t>CAN Gas Phy      Dawn                    26-29May01      USD/MM</t>
  </si>
  <si>
    <t>VC1643.1</t>
  </si>
  <si>
    <t>NEILWELSH1</t>
  </si>
  <si>
    <t>US Pwr Fin Swap  ISO NY Z-G Peak         Jul-Aug01       USD/MWh</t>
  </si>
  <si>
    <t>VC1644.1</t>
  </si>
  <si>
    <t>owenwest</t>
  </si>
  <si>
    <t>VC1645.1</t>
  </si>
  <si>
    <t>mitchellj</t>
  </si>
  <si>
    <t>VC1646.1</t>
  </si>
  <si>
    <t>jsampler</t>
  </si>
  <si>
    <t>VC1647.1</t>
  </si>
  <si>
    <t>VC1648.1</t>
  </si>
  <si>
    <t>VC1650.1</t>
  </si>
  <si>
    <t>pgenegadam</t>
  </si>
  <si>
    <t>VC1651.1</t>
  </si>
  <si>
    <t>PowerMCP</t>
  </si>
  <si>
    <t>VC1654.1</t>
  </si>
  <si>
    <t>VC1655.1</t>
  </si>
  <si>
    <t>US Gas Phy       NGPL NICOR              26-29May01      USD/MM</t>
  </si>
  <si>
    <t>VC1656.1</t>
  </si>
  <si>
    <t>VC1657.1</t>
  </si>
  <si>
    <t>US Pwr Phy Unp B ERCOT Peak              Oct-Dec02       USD/MWh</t>
  </si>
  <si>
    <t>VC1658.1</t>
  </si>
  <si>
    <t>US Gas Phy       Transco St.65           26-29May01      USD/MM</t>
  </si>
  <si>
    <t>US Gas Phy       ANR SE Trans            26-29May01      USD/MM</t>
  </si>
  <si>
    <t>VC1661.1</t>
  </si>
  <si>
    <t>US Gas Phy       NGPL STX                26-29May01      USD/MM</t>
  </si>
  <si>
    <t>US Gas Phy       NGPL LA Pool            26-29May01      USD/MM</t>
  </si>
  <si>
    <t>US Pwr Fin Swap  PJM W IntC Peak         04-08Jun01      USD/MWh</t>
  </si>
  <si>
    <t>VC1662.1</t>
  </si>
  <si>
    <t>VC1663.1</t>
  </si>
  <si>
    <t>VC1664.1</t>
  </si>
  <si>
    <t>VC1665.1</t>
  </si>
  <si>
    <t>US Pwr Phy Firm  PJM-W Peak              30May01-01Jun01 USD/MWh</t>
  </si>
  <si>
    <t>US Gas Phy       NGPL TxOkGCPool         26-29May01      USD/MM</t>
  </si>
  <si>
    <t>US Gas Basis     GD/D TZ6NY-HHub         Jul01           USD/MM</t>
  </si>
  <si>
    <t>VC1666.1</t>
  </si>
  <si>
    <t>US Gas Daily     Trunkline ELA           Jun01           USD/MM</t>
  </si>
  <si>
    <t>VC1667.1</t>
  </si>
  <si>
    <t>VC1668.1</t>
  </si>
  <si>
    <t>VC1671.1</t>
  </si>
  <si>
    <t>VC1673.1</t>
  </si>
  <si>
    <t>US Pwr Phy Firm  Entergy Peak            Mar-Apr02       USD/MWh</t>
  </si>
  <si>
    <t>US Gas Phy       NGPL Midcont            26-29May01      USD/MM</t>
  </si>
  <si>
    <t>US Gas Phy       PEPL Pool               26-29May01      USD/MM</t>
  </si>
  <si>
    <t>US Gas Phy       NNG Demarc              26-29May01      USD/MM</t>
  </si>
  <si>
    <t>US Gas Phy       ANR SW Pool             26-29May01      USD/MM</t>
  </si>
  <si>
    <t>US Gas Phy       Mich Con                26-29May01      USD/MM</t>
  </si>
  <si>
    <t>VC1676.1</t>
  </si>
  <si>
    <t>US Gas Phy       ANR SE Gath             26-29May01      USD/MM</t>
  </si>
  <si>
    <t>US Gas Phy       TranscoZ6NNY            26-29May01      USD/MM</t>
  </si>
  <si>
    <t>US Gas Phy Index TCO Pool NL1            Jun01           USD/MM</t>
  </si>
  <si>
    <t>VC1679.1 / 810256</t>
  </si>
  <si>
    <t>US Gas Phy       NBPL/Nicor              26-29May01      USD/MM</t>
  </si>
  <si>
    <t>VC1680.1</t>
  </si>
  <si>
    <t>VC1681.1</t>
  </si>
  <si>
    <t>JEFFK003</t>
  </si>
  <si>
    <t>GER Pwr Phy FF   Ger Grd BASE HV         04-10Jun01      EUR/MWh</t>
  </si>
  <si>
    <t>US Gas Phy       NNG Ventura             26-29May01      USD/MM</t>
  </si>
  <si>
    <t>VC1682.1</t>
  </si>
  <si>
    <t>VC1683.1</t>
  </si>
  <si>
    <t>VC1684.1</t>
  </si>
  <si>
    <t>US Gas Phy       EPNG Keystone           26-29May01      USD/MM</t>
  </si>
  <si>
    <t>VC1685.1</t>
  </si>
  <si>
    <t>US Gas Phy       APC/ANR WillCo          26-29May01      USD/MM</t>
  </si>
  <si>
    <t>VC1743</t>
  </si>
  <si>
    <t>US Gas Phy       Opal                    26-29May01      USD/MM</t>
  </si>
  <si>
    <t>US Gas Phy       EP Blanco Avg           26-29May01      USD/MM</t>
  </si>
  <si>
    <t>VC1686.1</t>
  </si>
  <si>
    <t>US Gas Basis     TETCO M3                Jul01           USD/MM</t>
  </si>
  <si>
    <t>VC1687.1</t>
  </si>
  <si>
    <t>US Gas Phy       CIG Mainline            26-29May01      USD/MM</t>
  </si>
  <si>
    <t>US Gas Phy       PG&amp;E CtyGte             26-29May01      USD/MM</t>
  </si>
  <si>
    <t>US Gas Phy       PGT Malin               26-29May01      USD/MM</t>
  </si>
  <si>
    <t>US Gas Phy       WIC                     26-29May01      USD/MM</t>
  </si>
  <si>
    <t>US Gas Phy       Cheyenne Hub            26-29May01      USD/MM</t>
  </si>
  <si>
    <t>VC1688.1</t>
  </si>
  <si>
    <t>VC1689.1</t>
  </si>
  <si>
    <t>jlukas00</t>
  </si>
  <si>
    <t>VC1691.1 / 810355</t>
  </si>
  <si>
    <t>US Gas Phy       TGT Z-SL                26-29May01      USD/MM</t>
  </si>
  <si>
    <t>US Gas Phy       SoCal EHR               26-29May01      USD/MM</t>
  </si>
  <si>
    <t>US PLCapNNG Frm  Demarc29-Jnsvl R+C      Jun01           USD/MM</t>
  </si>
  <si>
    <t>VC1693.1</t>
  </si>
  <si>
    <t>US Gas Phy       TETCO ELA               26-29May01      USD/MM</t>
  </si>
  <si>
    <t>CAN Gas Phy      Parkway                 26-29May01      USD/MM</t>
  </si>
  <si>
    <t>VC1694.1</t>
  </si>
  <si>
    <t>Eugene Water &amp; Electric Board</t>
  </si>
  <si>
    <t>US Pwr Phy Firm  Mid-C Peak              29May01         USD/MWh</t>
  </si>
  <si>
    <t>Katrinas</t>
  </si>
  <si>
    <t>DSCHOLT</t>
  </si>
  <si>
    <t>ST-NW</t>
  </si>
  <si>
    <t>US Pwr Phy Firm  COB N/S Peak            29May01         USD/MWh</t>
  </si>
  <si>
    <t>VC1695.1</t>
  </si>
  <si>
    <t>VC1696.1</t>
  </si>
  <si>
    <t>VC1697.1</t>
  </si>
  <si>
    <t>VC1698.1</t>
  </si>
  <si>
    <t>US Pwr Phy CAISO SP15 Peak               29May01         USD/MWh</t>
  </si>
  <si>
    <t>VC1699.1</t>
  </si>
  <si>
    <t>US Pwr Phy Firm  PALVE Peak              29May01         USD/MWh</t>
  </si>
  <si>
    <t>US Pwr Phy CAISO NP15 Peak               29May01         USD/MWh</t>
  </si>
  <si>
    <t>VC1701.1</t>
  </si>
  <si>
    <t>US Gas Phy       Consumers Pwr           26-29May01      USD/MM</t>
  </si>
  <si>
    <t>jhughesjr</t>
  </si>
  <si>
    <t>VC1702.1</t>
  </si>
  <si>
    <t>Pacificorp</t>
  </si>
  <si>
    <t>paulwood</t>
  </si>
  <si>
    <t>gjohnson</t>
  </si>
  <si>
    <t>US Pwr Phy CAISO NP15 OffPk              29May01         USD/MWh</t>
  </si>
  <si>
    <t>US Pwr Phy CAISO SP15 OffPk              29May01         USD/MWh</t>
  </si>
  <si>
    <t>anthonyarc</t>
  </si>
  <si>
    <t>US Gas Phy       EPNG SoCal Topk         26-29May01      USD/MM</t>
  </si>
  <si>
    <t>WESTDESK2</t>
  </si>
  <si>
    <t>VC1705.1</t>
  </si>
  <si>
    <t>insingaj</t>
  </si>
  <si>
    <t>US Pwr Phy Firm  PALVE OffPk             29May01         USD/MWh</t>
  </si>
  <si>
    <t>US Gas Phy       NGPL NIPSCO             26-29May01      USD/MM</t>
  </si>
  <si>
    <t>bradking1</t>
  </si>
  <si>
    <t>Modesto Irrigation District</t>
  </si>
  <si>
    <t>mattray1</t>
  </si>
  <si>
    <t>VC1709.1</t>
  </si>
  <si>
    <t>Public Service Company Of Colorado</t>
  </si>
  <si>
    <t>KBSMITH1</t>
  </si>
  <si>
    <t>danielkryk</t>
  </si>
  <si>
    <t>US Gas Phy       TETCO STX               26-29May01      USD/MM</t>
  </si>
  <si>
    <t>WESTDESK9</t>
  </si>
  <si>
    <t>Scavoner</t>
  </si>
  <si>
    <t>VC1713.1</t>
  </si>
  <si>
    <t>PacifiCorp Power Marketing, Inc.</t>
  </si>
  <si>
    <t>ADM12529</t>
  </si>
  <si>
    <t>US Pwr Phy Firm  Entergy Peak            04-08Jun01      USD/MWh</t>
  </si>
  <si>
    <t>US Gas Phy Index Harper IF MidC          Jun01           USD/MM</t>
  </si>
  <si>
    <t>VC1733.1 / 810468</t>
  </si>
  <si>
    <t>mdehaven</t>
  </si>
  <si>
    <t>DICKERSON2</t>
  </si>
  <si>
    <t>US Pwr Phy CAISO SP15 Peak odd-lot       29May01         USD/MWh</t>
  </si>
  <si>
    <t>ADM07644</t>
  </si>
  <si>
    <t>Public Service Company Of New Mexico</t>
  </si>
  <si>
    <t>JAMESTOMO</t>
  </si>
  <si>
    <t>US Gas Daily     FGT Z2                  26-31May01      USD/MM</t>
  </si>
  <si>
    <t>VC1736.1</t>
  </si>
  <si>
    <t>VC1738.1</t>
  </si>
  <si>
    <t>DAVIDWALK</t>
  </si>
  <si>
    <t>jackmanp</t>
  </si>
  <si>
    <t>ALANZIEPE</t>
  </si>
  <si>
    <t>Zinc LME Reg.    Contract                18Jul01         USD/mt-L</t>
  </si>
  <si>
    <t>Euromin SA</t>
  </si>
  <si>
    <t>ADM88806</t>
  </si>
  <si>
    <t>US Pwr Fin Swap  ISO NY Z-G Peak         04-08Jun01      USD/MWh</t>
  </si>
  <si>
    <t>TODJANIA</t>
  </si>
  <si>
    <t>US Pwr Phy Firm  NEPOOL Peak             01Jun01         USD/MWh</t>
  </si>
  <si>
    <t>US Pwr Phy Firm  NEPOOL Peak             04-08Jun01      USD/MWh</t>
  </si>
  <si>
    <t>US Pwr Phy Firm  PJM-W Peak              May02           USD/MWh</t>
  </si>
  <si>
    <t>johnboring</t>
  </si>
  <si>
    <t>Mikepavo</t>
  </si>
  <si>
    <t>PPL EnergyPlus, LLC</t>
  </si>
  <si>
    <t>apizzut1</t>
  </si>
  <si>
    <t>toddbrown</t>
  </si>
  <si>
    <t>US Pwr Fin Swap  ISO NY Z-G Peak         01Jun01         USD/MWh</t>
  </si>
  <si>
    <t>aepsvc128</t>
  </si>
  <si>
    <t>joe12345</t>
  </si>
  <si>
    <t>US Pwr Fin Swap  ISO NY Z-A Peak         01Jun01         USD/MWh</t>
  </si>
  <si>
    <t>DAVIDBLACK</t>
  </si>
  <si>
    <t>pplhourly1</t>
  </si>
  <si>
    <t>flight123</t>
  </si>
  <si>
    <t>Gerald Metals Inc.</t>
  </si>
  <si>
    <t>GLOVERJOHN</t>
  </si>
  <si>
    <t>pmarable</t>
  </si>
  <si>
    <t>TMVTMD02</t>
  </si>
  <si>
    <t>US Pwr Phy Firm  Entergy Peak            Jul-Aug01       USD/MWh</t>
  </si>
  <si>
    <t>btamplen</t>
  </si>
  <si>
    <t>MRBECKNER</t>
  </si>
  <si>
    <t>US Pwr Phy Unp B ERCOT Peak              Oct-Dec01       USD/MWh</t>
  </si>
  <si>
    <t>US Gas Daily     Transco Z6 NY           Jun01           USD/MM</t>
  </si>
  <si>
    <t>City of Redding</t>
  </si>
  <si>
    <t>PEON1959</t>
  </si>
  <si>
    <t>SCJ09120</t>
  </si>
  <si>
    <t>NUIMCCABE</t>
  </si>
  <si>
    <t>US Pwr Phy Firm  Cinergy Peak            Mar-Apr02       USD/MWh</t>
  </si>
  <si>
    <t>POWEREX5</t>
  </si>
  <si>
    <t>harriganw</t>
  </si>
  <si>
    <t>georgerada</t>
  </si>
  <si>
    <t>US Gas Basis     Transco Z6 NY           Oct01           USD/MM</t>
  </si>
  <si>
    <t>MARKOTTE</t>
  </si>
  <si>
    <t>avgallo51</t>
  </si>
  <si>
    <t>EPMELPrj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</si>
  <si>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</si>
  <si>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</si>
  <si>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</si>
  <si>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</si>
  <si>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</si>
  <si>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</si>
  <si>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</si>
  <si>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</si>
  <si>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</si>
  <si>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</si>
  <si>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aepes224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</si>
  <si>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</si>
  <si>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</si>
  <si>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</si>
  <si>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</si>
  <si>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</si>
  <si>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</si>
  <si>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</si>
  <si>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</si>
  <si>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</si>
  <si>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</si>
  <si>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</si>
  <si>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</si>
  <si>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</si>
  <si>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</si>
  <si>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</si>
  <si>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</si>
  <si>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</si>
  <si>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</si>
  <si>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</si>
  <si>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</si>
  <si>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</si>
  <si>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</si>
  <si>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</si>
  <si>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</si>
  <si>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</si>
  <si>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</si>
  <si>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</si>
  <si>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</si>
  <si>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</si>
  <si>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</si>
  <si>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</si>
  <si>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</si>
  <si>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</si>
  <si>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</si>
  <si>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</si>
  <si>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</si>
  <si>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</si>
  <si>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</si>
  <si>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</si>
  <si>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</si>
  <si>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</si>
  <si>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ST-SW</t>
  </si>
  <si>
    <t>US West Power Phy Fwd CAISO</t>
  </si>
  <si>
    <t>WESTPOWER</t>
  </si>
  <si>
    <t>PPLATTE</t>
  </si>
  <si>
    <t>ST-CA</t>
  </si>
  <si>
    <t>MFISCHE2</t>
  </si>
  <si>
    <t>Avista Corporation - Washington Water Power Division</t>
  </si>
  <si>
    <t>mattern1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</si>
  <si>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</si>
  <si>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</si>
  <si>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</si>
  <si>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</si>
  <si>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</si>
  <si>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</si>
  <si>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</si>
  <si>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</si>
  <si>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</si>
  <si>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</si>
  <si>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</si>
  <si>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</si>
  <si>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</si>
  <si>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</si>
  <si>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</si>
  <si>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</si>
  <si>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</si>
  <si>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</si>
  <si>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</si>
  <si>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</si>
  <si>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</si>
  <si>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</si>
  <si>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</si>
  <si>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</si>
  <si>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</si>
  <si>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</si>
  <si>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</si>
  <si>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</si>
  <si>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</si>
  <si>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</si>
  <si>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</si>
  <si>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</si>
  <si>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</si>
  <si>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</si>
  <si>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</si>
  <si>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</si>
  <si>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</si>
  <si>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</si>
  <si>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</si>
  <si>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</si>
  <si>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</si>
  <si>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</si>
  <si>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</si>
  <si>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</si>
  <si>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</si>
  <si>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</si>
  <si>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</si>
  <si>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</si>
  <si>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</si>
  <si>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</si>
  <si>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daveyell</t>
  </si>
  <si>
    <t>STANHORTON</t>
  </si>
  <si>
    <t>pces5054</t>
  </si>
  <si>
    <t>cindybisho</t>
  </si>
  <si>
    <t>powermax</t>
  </si>
  <si>
    <t>EPMELPgs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</si>
  <si>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</si>
  <si>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</si>
  <si>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</si>
  <si>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</si>
  <si>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</si>
  <si>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</si>
  <si>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</si>
  <si>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</si>
  <si>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</si>
  <si>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</si>
  <si>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</si>
  <si>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Houtenda</t>
  </si>
  <si>
    <t>LITNER01</t>
  </si>
  <si>
    <t>US WTI Swap      Nymex PEN               Jul01           USD/bl/m</t>
  </si>
  <si>
    <t>US Gas Basis     PEPL                    Jun01           USD/MM</t>
  </si>
  <si>
    <t>Prior Energy Corporation</t>
  </si>
  <si>
    <t>STUDMFFN</t>
  </si>
  <si>
    <t>MCCORMICK1</t>
  </si>
  <si>
    <t>US Gas Daily     IF GD/D HHub            Jun01           USD/MM</t>
  </si>
  <si>
    <t>Citibank, N.A.</t>
  </si>
  <si>
    <t>stevemcgin</t>
  </si>
  <si>
    <t>US Pwr Phy Firm  NEPOOL Peak             29-31May01      USD/MWh</t>
  </si>
  <si>
    <t>grabowskim</t>
  </si>
  <si>
    <t>US UNL Gasoline  Platts GC               Jun01           c/Gl-b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</si>
  <si>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</si>
  <si>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</si>
  <si>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</si>
  <si>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</si>
  <si>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</si>
  <si>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</si>
  <si>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</si>
  <si>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</si>
  <si>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</si>
  <si>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</si>
  <si>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</si>
  <si>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</si>
  <si>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</si>
  <si>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</si>
  <si>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</si>
  <si>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</si>
  <si>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</si>
  <si>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</si>
  <si>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</si>
  <si>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</si>
  <si>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</si>
  <si>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</si>
  <si>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</si>
  <si>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</si>
  <si>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</si>
  <si>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</si>
  <si>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</si>
  <si>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mjkimner</t>
  </si>
  <si>
    <t>Power Total</t>
  </si>
  <si>
    <t>phillips</t>
  </si>
  <si>
    <t>billbryce</t>
  </si>
  <si>
    <t>Griffith</t>
  </si>
  <si>
    <t>luchetti</t>
  </si>
  <si>
    <t>ZZZ (ARCHIVED)ENA-IM Central Gulf</t>
  </si>
  <si>
    <t>CAMTHOR02</t>
  </si>
  <si>
    <t>CHRUMKA1</t>
  </si>
  <si>
    <t>aplander</t>
  </si>
  <si>
    <t>US Gas Basis     EP SanJuan              Nov01-Mar02     USD/MM</t>
  </si>
  <si>
    <t>geridanc</t>
  </si>
  <si>
    <t>shane2001</t>
  </si>
  <si>
    <t>lwilliams</t>
  </si>
  <si>
    <t>toerner01</t>
  </si>
  <si>
    <t>CBOHN010</t>
  </si>
  <si>
    <t>US Gas Basis     GD/M Mich Con           Nov01-Mar02     USD/MM</t>
  </si>
  <si>
    <t>Martinjan</t>
  </si>
  <si>
    <t>mmc12345</t>
  </si>
  <si>
    <t>pces5051</t>
  </si>
  <si>
    <t>mikeflores</t>
  </si>
  <si>
    <t>US Pwr Phy Firm  SOCO Peak               Sep01           USD/MWh</t>
  </si>
  <si>
    <t>Burlington Resources Trading Inc.</t>
  </si>
  <si>
    <t>brtrader03</t>
  </si>
  <si>
    <t>Collinscin</t>
  </si>
  <si>
    <t>wethering</t>
  </si>
  <si>
    <t>GREGHHHH</t>
  </si>
  <si>
    <t>SPELLMAN</t>
  </si>
  <si>
    <t>grecoinc</t>
  </si>
  <si>
    <t>Highland Energy Company</t>
  </si>
  <si>
    <t>ADM86284</t>
  </si>
  <si>
    <t>Florida Power &amp; Light Company</t>
  </si>
  <si>
    <t>rajlall2</t>
  </si>
  <si>
    <t>South Jersey Resources Group LLC</t>
  </si>
  <si>
    <t>ADM75164</t>
  </si>
  <si>
    <t>SCHWERTNER</t>
  </si>
  <si>
    <t>bryangins</t>
  </si>
  <si>
    <t>DillardK</t>
  </si>
  <si>
    <t>US Gas Basis     NGPL TXOK               Jun01           USD/MM</t>
  </si>
  <si>
    <t>CAN Gas Basis    Sumas                   Jul-Sep01       USD/MM</t>
  </si>
  <si>
    <t>JOHNKNOWS</t>
  </si>
  <si>
    <t>JSTANTON</t>
  </si>
  <si>
    <t>dbecker1</t>
  </si>
  <si>
    <t>RBartlow99</t>
  </si>
  <si>
    <t>US Gas Basis     EP SanJuan              Aug01           USD/MM</t>
  </si>
  <si>
    <t>US Gas Phy Index IF Dom SP TT            Jun01           USD/MM</t>
  </si>
  <si>
    <t>mccallto</t>
  </si>
  <si>
    <t>US Gas Phy Index IF TCO Pool             Jun01           USD/MM</t>
  </si>
  <si>
    <t>ANTONIOB</t>
  </si>
  <si>
    <t>US Gas Phy       Cheyenne Hub            Jun01           USD/MM</t>
  </si>
  <si>
    <t>ADM80098</t>
  </si>
  <si>
    <t>CAN Gas Straddle Option</t>
  </si>
  <si>
    <t>FT-CAND-EGSC-OP</t>
  </si>
  <si>
    <t>JFieber01</t>
  </si>
  <si>
    <t>Scana Energy Marketing, Inc.</t>
  </si>
  <si>
    <t>SEMIMICHOF</t>
  </si>
  <si>
    <t>US Gas Phy Index IF Waha                 Jun01           USD/MM</t>
  </si>
  <si>
    <t>BRADCLAUSE</t>
  </si>
  <si>
    <t>jaysurles</t>
  </si>
  <si>
    <t>ADM01791</t>
  </si>
  <si>
    <t>ADM56374</t>
  </si>
  <si>
    <t>SWOGGERJ</t>
  </si>
  <si>
    <t>DOCONNER</t>
  </si>
  <si>
    <t>MARKGRAM01</t>
  </si>
  <si>
    <t>US PurityEthane Fin Swap</t>
  </si>
  <si>
    <t>C2</t>
  </si>
  <si>
    <t>SKAER0501</t>
  </si>
  <si>
    <t>US Gas Phy       Carthage                Jun01           USD/MM</t>
  </si>
  <si>
    <t>TotalFinaElf Gas &amp; Power North America, Inc.</t>
  </si>
  <si>
    <t>kiethbourg</t>
  </si>
  <si>
    <t>BTRAYERS</t>
  </si>
  <si>
    <t>US Gas Phy Index TENN Dracut NL1         Jun01           USD/MM</t>
  </si>
  <si>
    <t>CAN Gas Phy      NIT                     25May01         CAD/GJ</t>
  </si>
  <si>
    <t>TLEONARD</t>
  </si>
  <si>
    <t>Element Re Capital Products Inc., as agent for XL Trading Partners Ltd.</t>
  </si>
  <si>
    <t>CDANG123</t>
  </si>
  <si>
    <t>DAVEGRAHAM</t>
  </si>
  <si>
    <t>fredallan</t>
  </si>
  <si>
    <t>LDRAPER</t>
  </si>
  <si>
    <t>ADM50248</t>
  </si>
  <si>
    <t>US Gas Daily     HHub                    26-31May01      USD/MM</t>
  </si>
  <si>
    <t>ADM59980</t>
  </si>
  <si>
    <t>Wanglawr</t>
  </si>
  <si>
    <t>US Gas Phy       CIG Mainline            Jun01           USD/MM</t>
  </si>
  <si>
    <t>CAN Pwr Swap     PPoA Flat               Oct-Dec01       CAD/MWh</t>
  </si>
  <si>
    <t>US Gas Daily     HSC                     26-31May01      USD/MM</t>
  </si>
  <si>
    <t>JOHNRED01</t>
  </si>
  <si>
    <t>Talisman Energy Inc.</t>
  </si>
  <si>
    <t>ADM94989</t>
  </si>
  <si>
    <t>US Pwr Phy Firm  PJM-W Peak              Aug01           USD/MWh</t>
  </si>
  <si>
    <t>US Pwr Fin Swap  ISO NY Z-G Peak         29May01         USD/MWh</t>
  </si>
  <si>
    <t>natricher</t>
  </si>
  <si>
    <t>US Pwr Phy Firm  NEPOOL Peak             29May01         USD/MWh</t>
  </si>
  <si>
    <t>AQUILA1029</t>
  </si>
  <si>
    <t>US Gas Phy       COL Onshore             Jun01           USD/MM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</si>
  <si>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</si>
  <si>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</si>
  <si>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</si>
  <si>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</si>
  <si>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</si>
  <si>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</si>
  <si>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</si>
  <si>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</si>
  <si>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</si>
  <si>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</si>
  <si>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</si>
  <si>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</si>
  <si>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Jun01-Oct01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</si>
  <si>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</si>
  <si>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</si>
  <si>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</si>
  <si>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</si>
  <si>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</si>
  <si>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</si>
  <si>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</si>
  <si>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</si>
  <si>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</si>
  <si>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</si>
  <si>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</si>
  <si>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</si>
  <si>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</si>
  <si>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</si>
  <si>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</si>
  <si>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</si>
  <si>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</si>
  <si>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</si>
  <si>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</si>
  <si>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</si>
  <si>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</si>
  <si>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</si>
  <si>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</si>
  <si>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NG Fin BS, LD1 for NGI - Chicago - Nov01-Mar02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</si>
  <si>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</si>
  <si>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</si>
  <si>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</si>
  <si>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</si>
  <si>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</si>
  <si>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</si>
  <si>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</si>
  <si>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</si>
  <si>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</si>
  <si>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</si>
  <si>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</si>
  <si>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</si>
  <si>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</si>
  <si>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</si>
  <si>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</si>
  <si>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</si>
  <si>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</si>
  <si>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</si>
  <si>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</si>
  <si>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</si>
  <si>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</si>
  <si>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</si>
  <si>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</si>
  <si>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</si>
  <si>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</si>
  <si>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</si>
  <si>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</si>
  <si>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</si>
  <si>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</si>
  <si>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</si>
  <si>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</si>
  <si>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</si>
  <si>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</si>
  <si>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</si>
  <si>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</si>
  <si>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</si>
  <si>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</si>
  <si>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</si>
  <si>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</si>
  <si>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</si>
  <si>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</si>
  <si>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</si>
  <si>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</si>
  <si>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JOEGRAHAM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</si>
  <si>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</si>
  <si>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</si>
  <si>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</si>
  <si>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</si>
  <si>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</si>
  <si>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</si>
  <si>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</si>
  <si>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</si>
  <si>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bobharp2</t>
  </si>
  <si>
    <t>mustang1</t>
  </si>
  <si>
    <t>BILLBALSA</t>
  </si>
  <si>
    <t>davidlake</t>
  </si>
  <si>
    <t>semprakuo</t>
  </si>
  <si>
    <t>joekennedy</t>
  </si>
  <si>
    <t>CAN Gas Phy      NIT                     Jun01           CAD/GJ</t>
  </si>
  <si>
    <t>Barrel per day</t>
  </si>
  <si>
    <t>Pepco Gas Services, Inc.</t>
  </si>
  <si>
    <t>schottbt</t>
  </si>
  <si>
    <t>SUNGDORA</t>
  </si>
  <si>
    <t>Astra Power, LLC</t>
  </si>
  <si>
    <t>ceweyman</t>
  </si>
  <si>
    <t>Ashland Specialty Chemicals Company</t>
  </si>
  <si>
    <t>ADM07229</t>
  </si>
  <si>
    <t>kzanaboni</t>
  </si>
  <si>
    <t>RWE Trading GmbH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</si>
  <si>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</si>
  <si>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</si>
  <si>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</si>
  <si>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</si>
  <si>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</si>
  <si>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</si>
  <si>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</si>
  <si>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    Jet Fuel Diff - NWE CIF Cargo/GO 1st line swap - Q4 01</t>
  </si>
  <si>
    <t>    Firm-LD Off-Peak - NP-15 Off-Peak - Next Day Off-Peak</t>
  </si>
  <si>
    <t>Next Day Off-Peak</t>
  </si>
  <si>
    <t>    Firm-LD Peak - Nepool - Sep01</t>
  </si>
  <si>
    <t>    NG Firm Phys, FP - Exxon Katy - Next Day Gas</t>
  </si>
  <si>
    <t>    NG Firm Phys, FP - Hunt - Next Day Gas</t>
  </si>
  <si>
    <t>    NG Firm Phys, ID, GDD - Transco Z-6 (non-NY) - Next Day Gas</t>
  </si>
  <si>
    <t>    NG Firm Phys, ID, IF - Opal - Jun01</t>
  </si>
  <si>
    <t>    NG Firm Phys, ID, IF - Trunk ELA - Jun01</t>
  </si>
  <si>
    <t>NG Fin BS, LD1 for CGPR</t>
  </si>
  <si>
    <t>    NG Fin BS, LD1 for IF - Tenn-LA - Jun01</t>
  </si>
  <si>
    <t>    NG Fin, FP for LD1 - Henry - Aug01</t>
  </si>
  <si>
    <t>TET M3</t>
  </si>
  <si>
    <t>May-25-01</t>
  </si>
  <si>
    <t>Richter, J</t>
  </si>
  <si>
    <t>Ercot UBU</t>
  </si>
  <si>
    <t>DYNCMCG</t>
  </si>
  <si>
    <t>ng.TETCO ELA</t>
  </si>
  <si>
    <t>ng.Natural Gas Pipeline, Mid-Continent</t>
  </si>
  <si>
    <t>ng.Panhandle (PEPL)</t>
  </si>
  <si>
    <t>chashastie</t>
  </si>
  <si>
    <t>UK Gas Phy       NBP                     Apr-Sep03       p/th</t>
  </si>
  <si>
    <t>TRD11003</t>
  </si>
  <si>
    <t>Glencore Commodities Limited</t>
  </si>
  <si>
    <t>nsaperia</t>
  </si>
  <si>
    <t>ADM79905</t>
  </si>
  <si>
    <t>IPE Gasoil Crack Fin Spd</t>
  </si>
  <si>
    <t>Gasoil Crk SPD   IPE                     Jul-Sep01       USD/bl/m</t>
  </si>
  <si>
    <t>Crack bl/m</t>
  </si>
  <si>
    <t>pschurman</t>
  </si>
  <si>
    <t>stanleyf</t>
  </si>
  <si>
    <t>charlie1</t>
  </si>
  <si>
    <t>BP Corporation North America Inc.</t>
  </si>
  <si>
    <t>bmason0001</t>
  </si>
  <si>
    <t>HQ Energy Services (U.S.) Inc.</t>
  </si>
  <si>
    <t>US Pwr Phy Firm  Cinergy Peak            Jul-Aug02       USD/MWh</t>
  </si>
  <si>
    <t>AROSENBERG</t>
  </si>
  <si>
    <t>US Pwr Phy Firm  NEPOOL Peak             Jul-Aug01       USD/MWh</t>
  </si>
  <si>
    <t>HERNDON1</t>
  </si>
  <si>
    <t>Coxclay1</t>
  </si>
  <si>
    <t>rsavocch</t>
  </si>
  <si>
    <t>PJMPower</t>
  </si>
  <si>
    <t>aepsvc132</t>
  </si>
  <si>
    <t>bpollard</t>
  </si>
  <si>
    <t>US Pwr Phy Firm  Cinergy Peak            Jul01           USD/MWh</t>
  </si>
  <si>
    <t>blicejeff</t>
  </si>
  <si>
    <t>US Pwr Phy Unp B ERCOT Peak              Mar-Apr02       USD/MWh</t>
  </si>
  <si>
    <t>PowerBCK</t>
  </si>
  <si>
    <t>aepsvc133</t>
  </si>
  <si>
    <t>jpellegrin</t>
  </si>
  <si>
    <t>US Gas Basis     TCO Pool                Jun01           USD/MM</t>
  </si>
  <si>
    <t>MIDCONT4</t>
  </si>
  <si>
    <t>DMCPHERSON</t>
  </si>
  <si>
    <t>RCAUTHEN1</t>
  </si>
  <si>
    <t>kurtgibson</t>
  </si>
  <si>
    <t>TMVJDG01</t>
  </si>
  <si>
    <t>JREITME</t>
  </si>
  <si>
    <t>US Gas Basis     Dom APP                 Jun01           USD/MM</t>
  </si>
  <si>
    <t>WESTDESK1</t>
  </si>
  <si>
    <t>Northern California Power Agency</t>
  </si>
  <si>
    <t>ADM30236</t>
  </si>
  <si>
    <t>wsullivan5</t>
  </si>
  <si>
    <t>KEVINGRADY</t>
  </si>
  <si>
    <t>mchamblee</t>
  </si>
  <si>
    <t>MICWHITE</t>
  </si>
  <si>
    <t>US Gas Fin Opt   NYMEX        EC5.0      Aug01           USD/MM-L</t>
  </si>
  <si>
    <t>Bankers Trust Company</t>
  </si>
  <si>
    <t>eracer00</t>
  </si>
  <si>
    <t>Velasquez</t>
  </si>
  <si>
    <t>robsommerf</t>
  </si>
  <si>
    <t>pces5020</t>
  </si>
  <si>
    <t>HDESTEFA</t>
  </si>
  <si>
    <t>jheinecke1</t>
  </si>
  <si>
    <t>kenirwin</t>
  </si>
  <si>
    <t>US Pwr Phy Firm  Mid-C Peak              Jul01           USD/MWh</t>
  </si>
  <si>
    <t>EASTDESK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</si>
  <si>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</si>
  <si>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</si>
  <si>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</si>
  <si>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</si>
  <si>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</si>
  <si>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</si>
  <si>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</si>
  <si>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Emily456</t>
  </si>
  <si>
    <t>US Gas Basis     NNG Ventura             Nov01-Mar02     USD/MM</t>
  </si>
  <si>
    <t>pces5095</t>
  </si>
  <si>
    <t>jfortune</t>
  </si>
  <si>
    <t>Equitable Gas Company</t>
  </si>
  <si>
    <t>ADM89359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</si>
  <si>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</si>
  <si>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</si>
  <si>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</si>
  <si>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</si>
  <si>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</si>
  <si>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</si>
  <si>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</si>
  <si>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UETINGAS01</t>
  </si>
  <si>
    <t>ADM96017</t>
  </si>
  <si>
    <t>Cozartta</t>
  </si>
  <si>
    <t>shourihan2</t>
  </si>
  <si>
    <t>ADM74235</t>
  </si>
  <si>
    <t>BYASSEEL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</si>
  <si>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</si>
  <si>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</si>
  <si>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</si>
  <si>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</si>
  <si>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</si>
  <si>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</si>
  <si>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</si>
  <si>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</si>
  <si>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</si>
  <si>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</si>
  <si>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</si>
  <si>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</si>
  <si>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US Pwr Phy Firm  Mid-C Peak              Jun01           USD/MWh</t>
  </si>
  <si>
    <t>CRAIGDUKE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</si>
  <si>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</si>
  <si>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</si>
  <si>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</si>
  <si>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</si>
  <si>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</si>
  <si>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</si>
  <si>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ZUBEL001</t>
  </si>
  <si>
    <t>JEFFAVERY</t>
  </si>
  <si>
    <t>Willowbridge Associates Inc</t>
  </si>
  <si>
    <t>ADM52993</t>
  </si>
  <si>
    <t>jerryfutch</t>
  </si>
  <si>
    <t>DANIELCOWL</t>
  </si>
  <si>
    <t>CAN Gas Fin BasSwap</t>
  </si>
  <si>
    <t>CAN Gas Basis    AECO                    Jul-Oct01       USD/MM</t>
  </si>
  <si>
    <t>JMCKAY</t>
  </si>
  <si>
    <t>FT-CAND-EGSC</t>
  </si>
  <si>
    <t>US Weather CDD Swap</t>
  </si>
  <si>
    <t>ECTWEADES</t>
  </si>
  <si>
    <t>PATGRIMES</t>
  </si>
  <si>
    <t>slattery</t>
  </si>
  <si>
    <t>CARASPICER</t>
  </si>
  <si>
    <t>US Gas Fin Opt   NYMEX        EP4.0      Jun01           USD/MM-L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</si>
  <si>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</si>
  <si>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</si>
  <si>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</si>
  <si>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</si>
  <si>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</si>
  <si>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</si>
  <si>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</si>
  <si>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</si>
  <si>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</si>
  <si>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</si>
  <si>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</si>
  <si>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</si>
  <si>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</si>
  <si>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</si>
  <si>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</si>
  <si>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</si>
  <si>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</si>
  <si>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</si>
  <si>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</si>
  <si>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</si>
  <si>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</si>
  <si>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</si>
  <si>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</si>
  <si>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</si>
  <si>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</si>
  <si>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</si>
  <si>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</si>
  <si>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</si>
  <si>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</si>
  <si>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</si>
  <si>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</si>
  <si>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</si>
  <si>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</si>
  <si>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</si>
  <si>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</si>
  <si>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</si>
  <si>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</si>
  <si>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</si>
  <si>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</si>
  <si>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</si>
  <si>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</si>
  <si>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</si>
  <si>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</si>
  <si>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</si>
  <si>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</si>
  <si>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</si>
  <si>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</si>
  <si>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</si>
  <si>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</si>
  <si>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</si>
  <si>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</si>
  <si>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</si>
  <si>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</si>
  <si>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</si>
  <si>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</si>
  <si>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</si>
  <si>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</si>
  <si>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</si>
  <si>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</si>
  <si>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</si>
  <si>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</si>
  <si>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</si>
  <si>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</si>
  <si>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</si>
  <si>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</si>
  <si>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</si>
  <si>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</si>
  <si>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</si>
  <si>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</si>
  <si>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</si>
  <si>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</si>
  <si>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</si>
  <si>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</si>
  <si>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</si>
  <si>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</si>
  <si>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</si>
  <si>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</si>
  <si>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</si>
  <si>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</si>
  <si>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</si>
  <si>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</si>
  <si>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</si>
  <si>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</si>
  <si>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</si>
  <si>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</si>
  <si>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Manro Haydan Trading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</si>
  <si>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</si>
  <si>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</si>
  <si>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</si>
  <si>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</si>
  <si>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</si>
  <si>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</si>
  <si>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</si>
  <si>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</si>
  <si>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</si>
  <si>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</si>
  <si>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</si>
  <si>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</si>
  <si>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</si>
  <si>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</si>
  <si>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</si>
  <si>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ADM51397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</si>
  <si>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</si>
  <si>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</si>
  <si>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</si>
  <si>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</si>
  <si>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</si>
  <si>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</si>
  <si>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</si>
  <si>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</si>
  <si>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</si>
  <si>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    Crude - Brent 1st line swap - Q3 01</t>
  </si>
  <si>
    <t>Gasoline</t>
  </si>
  <si>
    <t>    NG Firm Phys, ID, GDD - TET M3 - Next Day Gas</t>
  </si>
  <si>
    <t>US Gas Daily     NNG Demarc              Jun01           USD/MM</t>
  </si>
  <si>
    <t>US Gas Daily     IF GD/D ANR OK          Jun01           USD/MM</t>
  </si>
  <si>
    <t>US Gas Phy       Transco Z6 NY           26-29May01      USD/MM</t>
  </si>
  <si>
    <t>US Gas Phy       TETCO M3                26-29May01      USD/MM</t>
  </si>
  <si>
    <t>DOMESTIC1</t>
  </si>
  <si>
    <t>JBULRICH</t>
  </si>
  <si>
    <t>NICOLEBR</t>
  </si>
  <si>
    <t>Equitable Energy L.L.C.</t>
  </si>
  <si>
    <t>ADM91068</t>
  </si>
  <si>
    <t>YJACKSON</t>
  </si>
  <si>
    <t>rhoughton</t>
  </si>
  <si>
    <t>EC - IM Canada BC</t>
  </si>
  <si>
    <t>ngeerds01</t>
  </si>
  <si>
    <t>CAN Gas Phy      NIT                     23May01         CAD/GJ</t>
  </si>
  <si>
    <t>US Pwr Phy Firm  Cinergy Peak            24-25May01      USD/MWh</t>
  </si>
  <si>
    <t>skilpat1</t>
  </si>
  <si>
    <t>ADM24744</t>
  </si>
  <si>
    <t>powerexgas</t>
  </si>
  <si>
    <t>US Pwr Phy Unp B ERCOT Peak              24-25May01      USD/MWh</t>
  </si>
  <si>
    <t>Texaco Canada Petroleum  Inc.</t>
  </si>
  <si>
    <t>SANTUCCI1</t>
  </si>
  <si>
    <t>Mirant Americas Energy Marketing Canada, Ltd.</t>
  </si>
  <si>
    <t>SPENCERV</t>
  </si>
  <si>
    <t>VABLAISE</t>
  </si>
  <si>
    <t>Robbinsk</t>
  </si>
  <si>
    <t>chichan2</t>
  </si>
  <si>
    <t>johnwest</t>
  </si>
  <si>
    <t>Premstar Energy Canada Ltd</t>
  </si>
  <si>
    <t>DLPECL02</t>
  </si>
  <si>
    <t>jayknobl</t>
  </si>
  <si>
    <t>US Pwr Phy Firm  SOCO Peak               Jun01           USD/MWh</t>
  </si>
  <si>
    <t>US Gas Phy Index Mich Con NL1            Jun01           USD/MM</t>
  </si>
  <si>
    <t>tomkurtz</t>
  </si>
  <si>
    <t>CHRISBOSCO</t>
  </si>
  <si>
    <t>aepes212</t>
  </si>
  <si>
    <t>TRAVERSE99</t>
  </si>
  <si>
    <t>NORTHTRA</t>
  </si>
  <si>
    <t>CAN Power Fin Swap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</si>
  <si>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</si>
  <si>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</si>
  <si>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</si>
  <si>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</si>
  <si>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</si>
  <si>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BGREENI</t>
  </si>
  <si>
    <t>ST Alberta</t>
  </si>
  <si>
    <t>PanCanadian Petroleum Limited</t>
  </si>
  <si>
    <t>E0003432</t>
  </si>
  <si>
    <t>JZUFFER</t>
  </si>
  <si>
    <t>HEDGECDN</t>
  </si>
  <si>
    <t>wespower</t>
  </si>
  <si>
    <t>ADM66046</t>
  </si>
  <si>
    <t>EPMELPbp</t>
  </si>
  <si>
    <t>Mitchell Gas Services L.P.</t>
  </si>
  <si>
    <t>ADM75252</t>
  </si>
  <si>
    <t>rapini0001</t>
  </si>
  <si>
    <t>BEL Gas Phy Fwd Zee IZT Ent</t>
  </si>
  <si>
    <t>KENTLUND</t>
  </si>
  <si>
    <t>US Pwr Phy Firm  COMED Peak              24-25May01      USD/MWh</t>
  </si>
  <si>
    <t>hillblak</t>
  </si>
  <si>
    <t>US Gas Fin Opt   NYMEX        EP3.75     Jul01           USD/MM-L</t>
  </si>
  <si>
    <t>gregoryn</t>
  </si>
  <si>
    <t>erdelsing</t>
  </si>
  <si>
    <t>tsamaska</t>
  </si>
  <si>
    <t>EPMELPgc</t>
  </si>
  <si>
    <t>johnlewis</t>
  </si>
  <si>
    <t>sarahoch</t>
  </si>
  <si>
    <t>CALLINAN</t>
  </si>
  <si>
    <t>lafrance</t>
  </si>
  <si>
    <t>FBEUZELIN</t>
  </si>
  <si>
    <t>KAPLANFRED</t>
  </si>
  <si>
    <t>TROYBROE</t>
  </si>
  <si>
    <t>AEC Marketing</t>
  </si>
  <si>
    <t>Anderson Exploration</t>
  </si>
  <si>
    <t>mdelaney</t>
  </si>
  <si>
    <t>Northstar Energy</t>
  </si>
  <si>
    <t>SMITHJAY</t>
  </si>
  <si>
    <t>US Gas Phy       TCO Pool                Jun01           USD/MM</t>
  </si>
  <si>
    <t>CAN Gas Phy Basis Firm East &gt;1Mo&lt;1Yr</t>
  </si>
  <si>
    <t>US Pwr Phy Firm  PALVE Peak              25-26May01      USD/MWh</t>
  </si>
  <si>
    <t>US Gas Daily     HHub                    24-31May01      USD/MM</t>
  </si>
  <si>
    <t>bhofman99</t>
  </si>
  <si>
    <t>US Gas Phy Index IF HSC ExxnKaty         Jun01           USD/MM</t>
  </si>
  <si>
    <t>ENA - IM Katy</t>
  </si>
  <si>
    <t>US Gas Daily     IF GD/D Demarc          Jun01           USD/MM</t>
  </si>
  <si>
    <t>kempjones</t>
  </si>
  <si>
    <t>US Gas Daily     ANR LA                  24-31May01      USD/MM</t>
  </si>
  <si>
    <t>ADM73094</t>
  </si>
  <si>
    <t>aepes203</t>
  </si>
  <si>
    <t>ANDYMIGS</t>
  </si>
  <si>
    <t>US Gas Phy       HeHub                   24May01         USD/MM</t>
  </si>
  <si>
    <t>bbrent01</t>
  </si>
  <si>
    <t>US Gas Daily     NNG Demarc              24-31May01      USD/MM</t>
  </si>
  <si>
    <t>ADM28948</t>
  </si>
  <si>
    <t>JWOODALL1</t>
  </si>
  <si>
    <t>LONGERLL</t>
  </si>
  <si>
    <t>Anadarko Canada Corporation</t>
  </si>
  <si>
    <t>sgrimbly</t>
  </si>
  <si>
    <t>US Gas Phy       COL Onshore             24May01         USD/MM</t>
  </si>
  <si>
    <t>US Gas Daily     PG&amp;E CtyGate            24-31May01      USD/MM</t>
  </si>
  <si>
    <t>Chevron Canada Resources</t>
  </si>
  <si>
    <t>GMOLNAR1</t>
  </si>
  <si>
    <t>rickmcconn</t>
  </si>
  <si>
    <t>kgebhard</t>
  </si>
  <si>
    <t>US Gas Phy       TCO Pool                24May01         USD/MM</t>
  </si>
  <si>
    <t>LINGARDF</t>
  </si>
  <si>
    <t>US Gas Daily     Chicago                 24-31May01      USD/MM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</si>
  <si>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</si>
  <si>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</si>
  <si>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</si>
  <si>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</si>
  <si>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</si>
  <si>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</si>
  <si>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</si>
  <si>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</si>
  <si>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</si>
  <si>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</si>
  <si>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</si>
  <si>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</si>
  <si>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</si>
  <si>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</si>
  <si>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</si>
  <si>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</si>
  <si>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</si>
  <si>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</si>
  <si>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</si>
  <si>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</si>
  <si>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</si>
  <si>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</si>
  <si>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</si>
  <si>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</si>
  <si>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</si>
  <si>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</si>
  <si>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</si>
  <si>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</si>
  <si>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</si>
  <si>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</si>
  <si>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</si>
  <si>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</si>
  <si>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</si>
  <si>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</si>
  <si>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</si>
  <si>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</si>
  <si>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</si>
  <si>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</si>
  <si>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</si>
  <si>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</si>
  <si>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</si>
  <si>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</si>
  <si>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</si>
  <si>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</si>
  <si>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</si>
  <si>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US Gas Basis     Waha                    Jul-Oct01       USD/MM</t>
  </si>
  <si>
    <t>VC1739.1</t>
  </si>
  <si>
    <t>US Gas Phy       Exxon Katy              26-29May01      USD/MM</t>
  </si>
  <si>
    <t>DWS19640</t>
  </si>
  <si>
    <t>US Pwr Phy CAISO SP15 OffPk odd-lot      29May01         USD/MWh</t>
  </si>
  <si>
    <t>bguderian</t>
  </si>
  <si>
    <t>VC1741.1</t>
  </si>
  <si>
    <t>Amerex Natural Gas I,gy, L.P.</t>
  </si>
  <si>
    <t>VC1742.1</t>
  </si>
  <si>
    <t>GMAGEE01</t>
  </si>
  <si>
    <t>VC1744.1</t>
  </si>
  <si>
    <t>US Gas Phy       Trunkline WLA           26-29May01      USD/MM</t>
  </si>
  <si>
    <t>TMVKES01</t>
  </si>
  <si>
    <t>CLN39740</t>
  </si>
  <si>
    <t>SAULLOPEZ</t>
  </si>
  <si>
    <t>VC1746.1</t>
  </si>
  <si>
    <t>USGulfGD</t>
  </si>
  <si>
    <t>VC1747.1</t>
  </si>
  <si>
    <t>VC1748.1</t>
  </si>
  <si>
    <t>VC1751.1</t>
  </si>
  <si>
    <t>VC1750.1</t>
  </si>
  <si>
    <t>US Pwr Phy Firm  Mead 230 Peak           29May01         USD/MWh</t>
  </si>
  <si>
    <t>VC1752.1</t>
  </si>
  <si>
    <t>VC1753.1</t>
  </si>
  <si>
    <t>VC1754.1</t>
  </si>
  <si>
    <t>CAN Gas Phy      Niagara, TCPL           26-29May01      USD/MM</t>
  </si>
  <si>
    <t>VC1756.1</t>
  </si>
  <si>
    <t>fendrich</t>
  </si>
  <si>
    <t>VC1757.1</t>
  </si>
  <si>
    <t>VC1758.1</t>
  </si>
  <si>
    <t>VINNYSCALI</t>
  </si>
  <si>
    <t>VC1759.1</t>
  </si>
  <si>
    <t>VC1760.1</t>
  </si>
  <si>
    <t>VC1763.1</t>
  </si>
  <si>
    <t>US Gas Basis     HSC                     Jun-Oct01       USD/MM</t>
  </si>
  <si>
    <t>VC1762.1</t>
  </si>
  <si>
    <t>VC1764.1 / 810598</t>
  </si>
  <si>
    <t>VC1765.1</t>
  </si>
  <si>
    <t>US Gas Basis     Waha                    Jul01           USD/MM</t>
  </si>
  <si>
    <t>VC1767.1</t>
  </si>
  <si>
    <t>benborgen</t>
  </si>
  <si>
    <t>VC1768.1</t>
  </si>
  <si>
    <t>nigpatter</t>
  </si>
  <si>
    <t>VC1769.1</t>
  </si>
  <si>
    <t>EHENRICK2</t>
  </si>
  <si>
    <t>VC1772.1</t>
  </si>
  <si>
    <t>VC1774.1</t>
  </si>
  <si>
    <t>VC1773.1</t>
  </si>
  <si>
    <t>VC1776.1 / 810627</t>
  </si>
  <si>
    <t>VC1777.1</t>
  </si>
  <si>
    <t>LG&amp;E Energy Marketing Inc.</t>
  </si>
  <si>
    <t>LEMrdidas</t>
  </si>
  <si>
    <t>Duke Energy Field Services Marketing, LLC</t>
  </si>
  <si>
    <t>US Gas Phy       Waha                    26-29May01      USD/MM</t>
  </si>
  <si>
    <t>DEFSCHRIS</t>
  </si>
  <si>
    <t>ADM46266</t>
  </si>
  <si>
    <t>VC1779.1</t>
  </si>
  <si>
    <t>US Pwr Phy Firm  4 Co 345 Peak           29May01         USD/MWh</t>
  </si>
  <si>
    <t>VC1780.1</t>
  </si>
  <si>
    <t>CMSTCT4940</t>
  </si>
  <si>
    <t>EPMELPcjs</t>
  </si>
  <si>
    <t>US Gas Basis     GD/D TZ6NY-HHub         Jul-Sep01       USD/MM</t>
  </si>
  <si>
    <t>VC1782.1</t>
  </si>
  <si>
    <t>VC1783.1</t>
  </si>
  <si>
    <t>Barrett Resources Corporation</t>
  </si>
  <si>
    <t>BARRETT6</t>
  </si>
  <si>
    <t>VC1786.1</t>
  </si>
  <si>
    <t>VC1789.1</t>
  </si>
  <si>
    <t>VC1790.1</t>
  </si>
  <si>
    <t>US Gas Phy       Trunkline ELA           26-29May01      USD/MM</t>
  </si>
  <si>
    <t>VC1792.1</t>
  </si>
  <si>
    <t>VC1791.1</t>
  </si>
  <si>
    <t>US Pwr Phy CAISO NP15 Peak odd-lot       29May01         USD/MWh</t>
  </si>
  <si>
    <t>VC1793.1 / 810701</t>
  </si>
  <si>
    <t>US Gas Basis     HSC                     Nov01-Mar02     USD/MM</t>
  </si>
  <si>
    <t>VC1794.1</t>
  </si>
  <si>
    <t>VC1795.1</t>
  </si>
  <si>
    <t>US Pwr Phy CAISO NP15 OffPk odd-lot      29May01         USD/MWh</t>
  </si>
  <si>
    <t>BARRETT4</t>
  </si>
  <si>
    <t>UK Pwr Phy       445 Trans Inc BASE      Win 03          GBP/MWh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</si>
  <si>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</si>
  <si>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</si>
  <si>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</si>
  <si>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</si>
  <si>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</si>
  <si>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</si>
  <si>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</si>
  <si>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</si>
  <si>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</si>
  <si>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</si>
  <si>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</si>
  <si>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</si>
  <si>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</si>
  <si>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</si>
  <si>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</si>
  <si>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</si>
  <si>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</si>
  <si>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</si>
  <si>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</si>
  <si>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</si>
  <si>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</si>
  <si>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</si>
  <si>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</si>
  <si>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</si>
  <si>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</si>
  <si>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</si>
  <si>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</si>
  <si>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</si>
  <si>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</si>
  <si>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</si>
  <si>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</si>
  <si>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</si>
  <si>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</si>
  <si>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</si>
  <si>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</si>
  <si>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</si>
  <si>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</si>
  <si>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</si>
  <si>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</si>
  <si>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</si>
  <si>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</si>
  <si>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</si>
  <si>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</si>
  <si>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</si>
  <si>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</si>
  <si>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</si>
  <si>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</si>
  <si>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</si>
  <si>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</si>
  <si>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</si>
  <si>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</si>
  <si>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</si>
  <si>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</si>
  <si>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</si>
  <si>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</si>
  <si>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</si>
  <si>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</si>
  <si>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</si>
  <si>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Thousand Board Feet</t>
  </si>
  <si>
    <t>CSOUTH</t>
  </si>
  <si>
    <t>johndarm</t>
  </si>
  <si>
    <t>PATRICK22</t>
  </si>
  <si>
    <t>US Pwr Phy Firm  PJM-W Peak              Oct-Dec01       USD/MWh</t>
  </si>
  <si>
    <t>borislibma</t>
  </si>
  <si>
    <t>US Gas Basis     NNG Demarc              Jun01           USD/MM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</si>
  <si>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</si>
  <si>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</si>
  <si>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</si>
  <si>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</si>
  <si>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</si>
  <si>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</si>
  <si>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</si>
  <si>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</si>
  <si>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</si>
  <si>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</si>
  <si>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</si>
  <si>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</si>
  <si>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</si>
  <si>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</si>
  <si>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</si>
  <si>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</si>
  <si>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</si>
  <si>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</si>
  <si>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</si>
  <si>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</si>
  <si>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</si>
  <si>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    Firm-LD Peak - Cin - Jan02-Feb02</t>
  </si>
  <si>
    <t>    NG Firm Phys, FP - NGPL-TxOk East-GC - Next Day Gas</t>
  </si>
  <si>
    <t>    NG Firm Phys, ID, GDD - EP-Keystone - Next Day Gas</t>
  </si>
  <si>
    <t>    NG Fin, FP for LD1 - Henry - Cal 03</t>
  </si>
  <si>
    <t>Historical Volumes</t>
  </si>
  <si>
    <t>Stalford, R</t>
  </si>
  <si>
    <t>    Crude - Dubai 1st line swap - Jun01</t>
  </si>
  <si>
    <t>    Crude - Dubai 1st line swap - Jul01</t>
  </si>
  <si>
    <t>    Fuel Oil - 180cst Sing swap - Jun01</t>
  </si>
  <si>
    <t>    Firm-LD Peak - Cin - Next Week</t>
  </si>
  <si>
    <t>    Crude - Brent 1st line swap - Q4 01</t>
  </si>
  <si>
    <t>    Crude - Brent 1st line swap - Cal 02</t>
  </si>
  <si>
    <t>    Crude Diff - Dated/Brent 1st line swap - Q2 02</t>
  </si>
  <si>
    <t>Q2 02</t>
  </si>
  <si>
    <t>    Fuel Oil - 180cst Sing swap - Jul01</t>
  </si>
  <si>
    <t>    Jet Fuel Diff - NWE CIF Cargo/GO 1st line swap - Jul01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</si>
  <si>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</si>
  <si>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G - Jun01</t>
  </si>
  <si>
    <t>    Firm-LD Off-Peak - SP-15 Off-Peak - Next Day Off-Peak</t>
  </si>
  <si>
    <t>    Firm-LD Off-Peak - SP-15 Off-Peak - Jun01</t>
  </si>
  <si>
    <t>Bal Month</t>
  </si>
  <si>
    <t>NG Firm Phys, BS, LD1</t>
  </si>
  <si>
    <t>    NG Firm Phys, BS, LD1 - Tenn-5L - Jun01</t>
  </si>
  <si>
    <t>    NG Firm Phys, FP - EP-Keystone - Jun01</t>
  </si>
  <si>
    <t>    NG Firm Phys, FP - Transco Z-6 (non-NY) - Next Day Gas</t>
  </si>
  <si>
    <t>    NG Firm Phys, ID, GDD - Mich - Bal Month Gas</t>
  </si>
  <si>
    <t>NG Firm Phys, ID, GDM</t>
  </si>
  <si>
    <t>    NG Firm Phys, ID, IF - CG-ML - Jun01</t>
  </si>
  <si>
    <t>    NG Firm Phys, ID, IF - FGT-Z2 - Jun01</t>
  </si>
  <si>
    <t>    NG Firm Phys, ID, IF - Tenn-5L - Jun01</t>
  </si>
  <si>
    <t>    NG Firm Phys, ID, IF - Tenn-8L - Jun01</t>
  </si>
  <si>
    <t>    NG Firm Phys, ID, IF - TET WLA - Jun01</t>
  </si>
  <si>
    <t>    NG Firm Phys, ID, IF - Tran 65 - Jun01</t>
  </si>
  <si>
    <t>    NG Fin BS, LD1 for CGPR - AB-NIT - Nov01-Mar02</t>
  </si>
  <si>
    <t>NG Fin BS, LD1 for GDM</t>
  </si>
  <si>
    <t>    NG Fin BS, LD1 for GDM - Mich - Jun01</t>
  </si>
  <si>
    <t>    NG Fin BS, LD1 for IF - CNG-SP - Nov01-Mar02</t>
  </si>
  <si>
    <t>    NG Fin BS, LD1 for IF - HSC - Sep01</t>
  </si>
  <si>
    <t>    NG Fin BS, LD1 for IF - TET M3 - Nov01-Mar02</t>
  </si>
  <si>
    <t>    NG Fin BS, LD1 for IF - TGT-SL - Jun01</t>
  </si>
  <si>
    <t>    NG Fin BS, LD1 for IF - Transco Z6 (NY) - Aug01</t>
  </si>
  <si>
    <t>    NG Fin Sw Swap, IF for GDD - NGPL-LA - Jun01</t>
  </si>
  <si>
    <t>Goodell, S</t>
  </si>
  <si>
    <t>Nov-01-01</t>
  </si>
  <si>
    <t>Mckay, B</t>
  </si>
  <si>
    <t>Duke Energy Trading and Marketing LLC</t>
  </si>
  <si>
    <t>Mich</t>
  </si>
  <si>
    <t>CNG-SP</t>
  </si>
  <si>
    <t>Carson, M</t>
  </si>
  <si>
    <t>SP-15 Off-Peak</t>
  </si>
  <si>
    <t>pwr.East Power</t>
  </si>
  <si>
    <t>pwr.East Coast Spot Power</t>
  </si>
  <si>
    <t>09:37 A.M.</t>
  </si>
  <si>
    <t>ng.ANR Southwest</t>
  </si>
  <si>
    <t>ng.Northern Natural Demarc</t>
  </si>
  <si>
    <t>ENRON POWER MARKETING, IN</t>
  </si>
  <si>
    <t>DYNAPYA</t>
  </si>
  <si>
    <t>pwr.Ercot</t>
  </si>
  <si>
    <t>pwr.Jan-Feb 02</t>
  </si>
  <si>
    <t>HE 15 CPT</t>
  </si>
  <si>
    <t>pwr.TVA</t>
  </si>
  <si>
    <t>caseygary</t>
  </si>
  <si>
    <t>Anglojam Investments Limited</t>
  </si>
  <si>
    <t>CHARLIE1</t>
  </si>
  <si>
    <t>DSTHOMAS1</t>
  </si>
  <si>
    <t>Engelhard International Limited</t>
  </si>
  <si>
    <t>ADM62411</t>
  </si>
  <si>
    <t>atkinsjs</t>
  </si>
  <si>
    <t>MLEONARD</t>
  </si>
  <si>
    <t>UK Gas Phy       NBP                     25May01         p/th</t>
  </si>
  <si>
    <t>TOMEARL1</t>
  </si>
  <si>
    <t>brotherton</t>
  </si>
  <si>
    <t>greenben</t>
  </si>
  <si>
    <t>Elf Trading SA</t>
  </si>
  <si>
    <t>4matheron</t>
  </si>
  <si>
    <t>tommacal</t>
  </si>
  <si>
    <t>SATNAMBA</t>
  </si>
  <si>
    <t>tlavin3242</t>
  </si>
  <si>
    <t>Gasoil MOM Diff</t>
  </si>
  <si>
    <t>Gasoil MOM Diff  Platts                  28May-01Jun     USD/mt</t>
  </si>
  <si>
    <t>    NG Firm Phys, ID, GDD - Transco Z-6 (NY) - Next Day Gas</t>
  </si>
  <si>
    <t>FISHBOYS</t>
  </si>
  <si>
    <t>SCOTCOFF</t>
  </si>
  <si>
    <t>simon7660</t>
  </si>
  <si>
    <t>Golly Hott Trading Limited</t>
  </si>
  <si>
    <t>ADM83160</t>
  </si>
  <si>
    <t>UK Pwr Phy       445 Trans Inc BASE      Sum 03          GBP/MWh</t>
  </si>
  <si>
    <t>MJONES2</t>
  </si>
  <si>
    <t>UK - ECTRIC - Crude D-Brent</t>
  </si>
  <si>
    <t>Northern Indiana Public Service Company</t>
  </si>
  <si>
    <t>Naw Co limited</t>
  </si>
  <si>
    <t>JNAWNEDW</t>
  </si>
  <si>
    <t>Roseyehuda</t>
  </si>
  <si>
    <t>mdesousa1</t>
  </si>
  <si>
    <t>ADM83162</t>
  </si>
  <si>
    <t>raganbond1</t>
  </si>
  <si>
    <t>MIDCONT2</t>
  </si>
  <si>
    <t>iversonm</t>
  </si>
  <si>
    <t>Torch Energy TM, Inc.</t>
  </si>
  <si>
    <t>CLIFFBRUN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</si>
  <si>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</si>
  <si>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</si>
  <si>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</si>
  <si>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</si>
  <si>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</si>
  <si>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</si>
  <si>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</si>
  <si>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PAULDODGE</t>
  </si>
  <si>
    <t>US East Power Fin Swap</t>
  </si>
  <si>
    <t>JSTEPENO</t>
  </si>
  <si>
    <t>EPMI-HRLY-NE</t>
  </si>
  <si>
    <t>Enpower US</t>
  </si>
  <si>
    <t>lieccles</t>
  </si>
  <si>
    <t>mdoconnor</t>
  </si>
  <si>
    <t>EPowerML</t>
  </si>
  <si>
    <t>yhoulihan</t>
  </si>
  <si>
    <t>DANMURPHY</t>
  </si>
  <si>
    <t>US Pwr Phy Firm  Cinergy Peak            Jan-Feb02       USD/MWh</t>
  </si>
  <si>
    <t>jimmchugh1</t>
  </si>
  <si>
    <t>mstegall</t>
  </si>
  <si>
    <t>wiselyan</t>
  </si>
  <si>
    <t>Amlingst</t>
  </si>
  <si>
    <t>jrobertson</t>
  </si>
  <si>
    <t>WICKLUND</t>
  </si>
  <si>
    <t>cscharton</t>
  </si>
  <si>
    <t>EPMELPrdm</t>
  </si>
  <si>
    <t>powerfunk</t>
  </si>
  <si>
    <t>JOSEPHHE</t>
  </si>
  <si>
    <t>REYNOLDS</t>
  </si>
  <si>
    <t>GIBSON01</t>
  </si>
  <si>
    <t>spmoore1</t>
  </si>
  <si>
    <t>JOHNNELSON</t>
  </si>
  <si>
    <t>CMSKDG4935</t>
  </si>
  <si>
    <t>Firm Trade Bridgeline Gas Marketing LLC</t>
  </si>
  <si>
    <t>ADM38409</t>
  </si>
  <si>
    <t>GLOVERBJ</t>
  </si>
  <si>
    <t>sjt00001</t>
  </si>
  <si>
    <t>NAMHO123</t>
  </si>
  <si>
    <t>Lewellyn</t>
  </si>
  <si>
    <t>Puget Sound Energy, Inc.</t>
  </si>
  <si>
    <t>US Gas Basis     TETCO M3                Jun01           USD/MM</t>
  </si>
  <si>
    <t>JONEYSSEN</t>
  </si>
  <si>
    <t>LORIPIGI</t>
  </si>
  <si>
    <t>KENNYMAN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</si>
  <si>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</si>
  <si>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</si>
  <si>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</si>
  <si>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</si>
  <si>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</si>
  <si>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</si>
  <si>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</si>
  <si>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</si>
  <si>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</si>
  <si>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</si>
  <si>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</si>
  <si>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</si>
  <si>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</si>
  <si>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</si>
  <si>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</si>
  <si>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</si>
  <si>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</si>
  <si>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</si>
  <si>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</si>
  <si>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</si>
  <si>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</si>
  <si>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</si>
  <si>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</si>
  <si>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</si>
  <si>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</si>
  <si>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</si>
  <si>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</si>
  <si>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</si>
  <si>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</si>
  <si>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</si>
  <si>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</si>
  <si>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</si>
  <si>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UK IPE Brent Cal Swap</t>
  </si>
  <si>
    <t>UK BrentCalSwap  IPE                     Jul-Aug01       USD/bbl</t>
  </si>
  <si>
    <t>jdockery</t>
  </si>
  <si>
    <t>TMVCRV01</t>
  </si>
  <si>
    <t>DREWPATRIC</t>
  </si>
  <si>
    <t>US Gas Phy       EPNG SoCal Topk         Jun01           USD/MM</t>
  </si>
  <si>
    <t>frankfield</t>
  </si>
  <si>
    <t>MGRIGSB</t>
  </si>
  <si>
    <t>DAVSMITH</t>
  </si>
  <si>
    <t>rolston1</t>
  </si>
  <si>
    <t>US Gas Phy       SoCal EHR               Jun01           USD/MM</t>
  </si>
  <si>
    <t>Castle Power LLC</t>
  </si>
  <si>
    <t>ADM97524</t>
  </si>
  <si>
    <t>US Gas Phy       PG&amp;E CtyGte             Jun01           USD/MM</t>
  </si>
  <si>
    <t>US Pwr Phy Firm  Entergy Peak            Jan-Feb02       USD/MWh</t>
  </si>
  <si>
    <t>JIMMCGHEE</t>
  </si>
  <si>
    <t>VANOIRSCHO</t>
  </si>
  <si>
    <t>emullane1</t>
  </si>
  <si>
    <t>amontgomer</t>
  </si>
  <si>
    <t>peglerjo</t>
  </si>
  <si>
    <t>craigwest</t>
  </si>
  <si>
    <t>US Gas Phy       Opal                    Jun01           USD/MM</t>
  </si>
  <si>
    <t>TIMMYSMALL</t>
  </si>
  <si>
    <t>eriksaaa</t>
  </si>
  <si>
    <t>CGILBERT</t>
  </si>
  <si>
    <t>CSTANLEY</t>
  </si>
  <si>
    <t>US Gas Daily     IF GD/D NGPL MidCont    Jun01           USD/MM</t>
  </si>
  <si>
    <t>US Gas Basis     Tenn-LA                 Jun01           USD/MM</t>
  </si>
  <si>
    <t>US Gas Phy       PGT Malin               Jun01           USD/MM</t>
  </si>
  <si>
    <t>US Gas Phy       EPNG Keystone           Jun01           USD/MM</t>
  </si>
  <si>
    <t>brentrookp</t>
  </si>
  <si>
    <t>US Pwr Phy Firm  SOCO Peak               Jun02           USD/MWh</t>
  </si>
  <si>
    <t>jhollman1</t>
  </si>
  <si>
    <t>CLINTDAVIS</t>
  </si>
  <si>
    <t>Crosstex Energy Services, Ltd.</t>
  </si>
  <si>
    <t>ADM14275</t>
  </si>
  <si>
    <t>US Gas Basis     NGI SoCal               Apr-Oct02       USD/MM</t>
  </si>
  <si>
    <t>e0006122</t>
  </si>
  <si>
    <t>US Gas Phy       TETCO M3                Jun01           USD/MM</t>
  </si>
  <si>
    <t>US Pwr Phy Firm  PJM-W OffPk             Jun01           USD/MWh</t>
  </si>
  <si>
    <t>ahamby0001</t>
  </si>
  <si>
    <t>US Gas Basis     GD/M Mich Con           Jul-Oct01       USD/MM</t>
  </si>
  <si>
    <t>HEVREGAS1</t>
  </si>
  <si>
    <t>SUNEETNPW</t>
  </si>
  <si>
    <t>OGEBASIS</t>
  </si>
  <si>
    <t>US Gas Phy       EP Blanco Avg           Jun01           USD/MM</t>
  </si>
  <si>
    <t>ADM90030</t>
  </si>
  <si>
    <t>BG International Limited</t>
  </si>
  <si>
    <t>GILLHGILL</t>
  </si>
  <si>
    <t>eglasgow</t>
  </si>
  <si>
    <t>CHRISW001</t>
  </si>
  <si>
    <t>US Gas Phy       Waha                    Jun01           USD/MM</t>
  </si>
  <si>
    <t>ENA-IM WAHA</t>
  </si>
  <si>
    <t>US UNL Gasoline  Platts GC               Jul01           c/Gl-b</t>
  </si>
  <si>
    <t>CAN Gas PhyBasis Dawn                    Nov01-Mar02     USD/MM</t>
  </si>
  <si>
    <t>US Gas Phy       ExxonKaty               Jun01           USD/MM</t>
  </si>
  <si>
    <t>US Gas Basis     NNG Ventura             Jun01           USD/MM</t>
  </si>
  <si>
    <t>US Pwr Phy Firm  PJM-W Peak              04-08Jun01      USD/MWh</t>
  </si>
  <si>
    <t>US Pwr Phy Firm  Cinergy Peak            04-08Jun01      USD/MWh</t>
  </si>
  <si>
    <t>vincewes</t>
  </si>
  <si>
    <t>aepes210</t>
  </si>
  <si>
    <t>jlagadin</t>
  </si>
  <si>
    <t>US Gas Phy Index IF TN/LA 500Leg         Jun01           USD/MM</t>
  </si>
  <si>
    <t>NADEAUBRAD</t>
  </si>
  <si>
    <t>JOHNM123</t>
  </si>
  <si>
    <t>US Gas Daily     IF GD/D NGPL LA         Jun01           USD/MM</t>
  </si>
  <si>
    <t>aepes209</t>
  </si>
  <si>
    <t>ADM47252</t>
  </si>
  <si>
    <t>US Gas Phy Index Iroquois Z2 NL1         Jun01           USD/MM</t>
  </si>
  <si>
    <t>ENA-IM ME NEW ENGLAND</t>
  </si>
  <si>
    <t>US Gas Phy Index Consumers NL1           Jun01           USD/MM</t>
  </si>
  <si>
    <t>US Pwr Phy Firm  NEPOOL Peak             Sep01           USD/MWh</t>
  </si>
  <si>
    <t>basspro1</t>
  </si>
  <si>
    <t>txuetcck</t>
  </si>
  <si>
    <t>EAST-NEW YORK</t>
  </si>
  <si>
    <t>US Pwr Phy Firm  Entergy Peak            Oct-Dec01       USD/MWh</t>
  </si>
  <si>
    <t>US Gas Daily     HSC                     Jun01           USD/MM</t>
  </si>
  <si>
    <t>jwhitnah</t>
  </si>
  <si>
    <t>RPREVATT</t>
  </si>
  <si>
    <t>Canadian Imperial Bank of Commerce</t>
  </si>
  <si>
    <t>ADM61910</t>
  </si>
  <si>
    <t>boneillb</t>
  </si>
  <si>
    <t>US Gas Basis     GD/M Mich Con           Jun01           USD/MM</t>
  </si>
  <si>
    <t>ADM48147</t>
  </si>
  <si>
    <t>TMARTIN</t>
  </si>
  <si>
    <t>ENA-IM CARTHAGE</t>
  </si>
  <si>
    <t>ADM40684</t>
  </si>
  <si>
    <t>US Gas Basis     NGPL LA                 Jun01           USD/MM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</si>
  <si>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</si>
  <si>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</si>
  <si>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</si>
  <si>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</si>
  <si>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</si>
  <si>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</si>
  <si>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</si>
  <si>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</si>
  <si>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</si>
  <si>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</si>
  <si>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</si>
  <si>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</si>
  <si>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</si>
  <si>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</si>
  <si>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</si>
  <si>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</si>
  <si>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ASTORFER</t>
  </si>
  <si>
    <t>jgoodman</t>
  </si>
  <si>
    <t>CAN Gas Phy      NIT                     22May01         CAD/GJ</t>
  </si>
  <si>
    <t>KENTRADES1</t>
  </si>
  <si>
    <t>US Gas Basis     NGPL Midcont            Jun01           USD/MM</t>
  </si>
  <si>
    <t>bgarnett</t>
  </si>
  <si>
    <t>EPMELPmh</t>
  </si>
  <si>
    <t>US Gas Basis     ANR OK                  Jul-Oct01       USD/MM</t>
  </si>
  <si>
    <t>Coast Energy Group, a division of Cornerstone Propane, L.P.</t>
  </si>
  <si>
    <t>tracycolli</t>
  </si>
  <si>
    <t>markgriff</t>
  </si>
  <si>
    <t>Tiger Natural Gas Inc.</t>
  </si>
  <si>
    <t>ADM31821</t>
  </si>
  <si>
    <t>dealjunkie</t>
  </si>
  <si>
    <t>AQUILA1014</t>
  </si>
  <si>
    <t>txuetcje</t>
  </si>
  <si>
    <t>US Gas Daily     NGI GD/D Chi            Jun01           USD/MM</t>
  </si>
  <si>
    <t>briankrall</t>
  </si>
  <si>
    <t>US Pwr Phy Firm  Cinergy Peak            28May-01Jun     USD/MWh</t>
  </si>
  <si>
    <t>bernbroph</t>
  </si>
  <si>
    <t>Anadarko Petroleum Corporation</t>
  </si>
  <si>
    <t>ADM81271</t>
  </si>
  <si>
    <t>JLIPMAN1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</si>
  <si>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</si>
  <si>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</si>
  <si>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</si>
  <si>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</si>
  <si>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</si>
  <si>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</si>
  <si>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</si>
  <si>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US Gas Daily     IF GD/D HSC             Jun01           USD/MM</t>
  </si>
  <si>
    <t>US Gas Daily     IF GD/D EP-SJ           Jun01           USD/MM</t>
  </si>
  <si>
    <t>West-SW</t>
  </si>
  <si>
    <t>cgorman1</t>
  </si>
  <si>
    <t>CHRISB008</t>
  </si>
  <si>
    <t>US Gas Daily     IF GD/D EP-Perm         Jun01           USD/MM</t>
  </si>
  <si>
    <t>scottduff</t>
  </si>
  <si>
    <t>US Gas Basis     EP SanJuan              Oct01           USD/MM</t>
  </si>
  <si>
    <t>US Pwr Phy Firm  COMED Peak              Jun01           USD/MWh</t>
  </si>
  <si>
    <t>US Pwr Phy Firm  NEPOOL Peak             Oct-Dec01       USD/MWh</t>
  </si>
  <si>
    <t>ttw00001</t>
  </si>
  <si>
    <t>JOELWOOD</t>
  </si>
  <si>
    <t>txuetckat</t>
  </si>
  <si>
    <t>andrewk5</t>
  </si>
  <si>
    <t>US Pwr Fin Swap  ISO NY Z-A Peak         29-31May01      USD/MWh</t>
  </si>
  <si>
    <t>BP Exploration &amp; Oil Inc.</t>
  </si>
  <si>
    <t>KNOXST01</t>
  </si>
  <si>
    <t>US Gas Daily     IF GD/D Waha            Jun01           USD/MM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</si>
  <si>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</si>
  <si>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</si>
  <si>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</si>
  <si>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</si>
  <si>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</si>
  <si>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</si>
  <si>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</si>
  <si>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</si>
  <si>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BARRYGERSH</t>
  </si>
  <si>
    <t>    Crude - WTI bullet swap - Jul01</t>
  </si>
  <si>
    <t>    Crude - WTI bullet swap - Aug01</t>
  </si>
  <si>
    <t>    Fuel Oil - 180cst Sing swap - Aug01</t>
  </si>
  <si>
    <t>    Firm-LD Peak - Ent - Jun01</t>
  </si>
  <si>
    <t>    Firm-LD Peak - PJM-W - Q4 01</t>
  </si>
  <si>
    <t>    NG Firm Phys, FP - Cons Pwr - Next Day Gas</t>
  </si>
  <si>
    <t>    NG Firm Phys, FP - PGLC - Next Day Gas</t>
  </si>
  <si>
    <t>    NG Firm Phys, ID, GDD - NGPL-Mid - Next Day Gas</t>
  </si>
  <si>
    <t>Jul01-Oct01</t>
  </si>
  <si>
    <t>    Gasoil Crack - GO 1st line/Brent 1st line swap - Q4 01</t>
  </si>
  <si>
    <t>    Gasoil Diff - GO MED FOB/GO 1st line swap - Jun01</t>
  </si>
  <si>
    <t>    Gasoline - Rdam Barges Eurograde swap - Jun01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</si>
  <si>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</si>
  <si>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</si>
  <si>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</si>
  <si>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</si>
  <si>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</si>
  <si>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</si>
  <si>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</si>
  <si>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</si>
  <si>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</si>
  <si>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</si>
  <si>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</si>
  <si>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</si>
  <si>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</si>
  <si>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RBENSON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</si>
  <si>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</si>
  <si>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</si>
  <si>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</si>
  <si>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</si>
  <si>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</si>
  <si>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</si>
  <si>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</si>
  <si>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</si>
  <si>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</si>
  <si>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</si>
  <si>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</si>
  <si>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</si>
  <si>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</si>
  <si>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</si>
  <si>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</si>
  <si>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</si>
  <si>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</si>
  <si>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</si>
  <si>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</si>
  <si>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</si>
  <si>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</si>
  <si>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</si>
  <si>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</si>
  <si>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</si>
  <si>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</si>
  <si>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</si>
  <si>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</si>
  <si>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</si>
  <si>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</si>
  <si>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</si>
  <si>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</si>
  <si>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</si>
  <si>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</si>
  <si>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</si>
  <si>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</si>
  <si>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</si>
  <si>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</si>
  <si>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US Gas Basis     HHub                    Jun01           USD/MM</t>
  </si>
  <si>
    <t>SIMONEVANS</t>
  </si>
  <si>
    <t>ADM27493</t>
  </si>
  <si>
    <t>txuetctmb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</si>
  <si>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</si>
  <si>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</si>
  <si>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</si>
  <si>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</si>
  <si>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</si>
  <si>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</si>
  <si>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 xml:space="preserve">US Propane Fin Swap </t>
  </si>
  <si>
    <t>C3</t>
  </si>
  <si>
    <t>US Gas Basis     NWPL RkyMtn             Nov01-Mar02     USD/MM</t>
  </si>
  <si>
    <t>US Pwr Phy Unp B ERCOT Peak              Jun01           USD/MWh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</si>
  <si>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</si>
  <si>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</si>
  <si>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</si>
  <si>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</si>
  <si>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</si>
  <si>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KGWOZDZ</t>
  </si>
  <si>
    <t>BRROWE01</t>
  </si>
  <si>
    <t>The Chase Manhattan Bank</t>
  </si>
  <si>
    <t>NGC12345</t>
  </si>
  <si>
    <t>TransCanada Gas Services, a division of TransCanada Energy Ltd.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</si>
  <si>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</si>
  <si>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</si>
  <si>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</si>
  <si>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</si>
  <si>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</si>
  <si>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</si>
  <si>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</si>
  <si>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</si>
  <si>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</si>
  <si>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</si>
  <si>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</si>
  <si>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</si>
  <si>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</si>
  <si>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</si>
  <si>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</si>
  <si>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</si>
  <si>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</si>
  <si>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</si>
  <si>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</si>
  <si>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</si>
  <si>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</si>
  <si>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</si>
  <si>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</si>
  <si>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</si>
  <si>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</si>
  <si>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EPRIME26</t>
  </si>
  <si>
    <t>KINZY123</t>
  </si>
  <si>
    <t>JPARKS</t>
  </si>
  <si>
    <t>US Gas Basis     EP Permian              Jun01           USD/MM</t>
  </si>
  <si>
    <t>TMVMET01</t>
  </si>
  <si>
    <t>ADM50837</t>
  </si>
  <si>
    <t>AQUILA1008</t>
  </si>
  <si>
    <t>EOLSMGR</t>
  </si>
  <si>
    <t>Reliant Energy Services Canada Ltd.</t>
  </si>
  <si>
    <t>williamw</t>
  </si>
  <si>
    <t>dnixon01</t>
  </si>
  <si>
    <t>EPMELPmw</t>
  </si>
  <si>
    <t>NGTS LLC</t>
  </si>
  <si>
    <t>DARREN10</t>
  </si>
  <si>
    <t>US Gas Basis     ANR OK                  Jun01           USD/MM</t>
  </si>
  <si>
    <t>US Pwr Fin Swap  ISO NY Z-A Peak         Jun01           USD/MWh</t>
  </si>
  <si>
    <t>wenarchukj</t>
  </si>
  <si>
    <t>    NG Fin BS, LD1 for IF - TET ELA - Jun01</t>
  </si>
  <si>
    <t>    NG Fin BS, LD1 for IF - Transco Z6 (NY) - Nov01-Mar02</t>
  </si>
  <si>
    <t>NG Fin Sw Swap, IF for GDD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</si>
  <si>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</si>
  <si>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</si>
  <si>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</si>
  <si>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</si>
  <si>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</si>
  <si>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</si>
  <si>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Sucden (UK) Ltd.</t>
  </si>
  <si>
    <t>LMEDESK1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</si>
  <si>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</si>
  <si>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</si>
  <si>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</si>
  <si>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</si>
  <si>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</si>
  <si>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</si>
  <si>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UK Gas Phy       NBP                     26-28May01      p/th</t>
  </si>
  <si>
    <t>UK Gas Phy       NBP WkD                 29May01-01Jun01 p/th</t>
  </si>
  <si>
    <t>psheffield</t>
  </si>
  <si>
    <t>OTCDESK1</t>
  </si>
  <si>
    <t>STEPHENA</t>
  </si>
  <si>
    <t>robmoore</t>
  </si>
  <si>
    <t>OTCDESK6</t>
  </si>
  <si>
    <t>US Pwr Phy Firm  PJM-W Peak              Sep01           USD/MWh</t>
  </si>
  <si>
    <t>STEVESTE</t>
  </si>
  <si>
    <t>US Pwr Phy Firm  PJM-W Peak              29May01-01Jun01 USD/MWh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</si>
  <si>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</si>
  <si>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</si>
  <si>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</si>
  <si>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</si>
  <si>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</si>
  <si>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</si>
  <si>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ADM83725</t>
  </si>
  <si>
    <t>KSTEVEN</t>
  </si>
  <si>
    <t>MIDCONT1</t>
  </si>
  <si>
    <t>bcollins</t>
  </si>
  <si>
    <t>pfreyre1</t>
  </si>
  <si>
    <t>jvaccaro</t>
  </si>
  <si>
    <t>tracyschwa</t>
  </si>
  <si>
    <t>gregt00001</t>
  </si>
  <si>
    <t>aepsvc134</t>
  </si>
  <si>
    <t>benpratt1</t>
  </si>
  <si>
    <t>ADM42855</t>
  </si>
  <si>
    <t>canadanw1</t>
  </si>
  <si>
    <t>TransAlta Energy Marketing (US) Inc.</t>
  </si>
  <si>
    <t>amdizona</t>
  </si>
  <si>
    <t>NOVERO777</t>
  </si>
  <si>
    <t>ADM33962</t>
  </si>
  <si>
    <t>Arizona Public Service Company</t>
  </si>
  <si>
    <t>THERESAC</t>
  </si>
  <si>
    <t>US Pwr Phy Firm  PALVE Peak              Aug01           USD/MWh</t>
  </si>
  <si>
    <t>US Gas Basis     Waha                    Jun01           USD/MM</t>
  </si>
  <si>
    <t>DAVIDSET</t>
  </si>
  <si>
    <t>US Gas Basis     Transco Z6 NY           Nov01-Mar02     USD/MM</t>
  </si>
  <si>
    <t>EPRIME29</t>
  </si>
  <si>
    <t>SCOTTBISK</t>
  </si>
  <si>
    <t>PATTILLO</t>
  </si>
  <si>
    <t>sthevenot1</t>
  </si>
  <si>
    <t>waggonerva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</si>
  <si>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</si>
  <si>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</si>
  <si>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</si>
  <si>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</si>
  <si>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</si>
  <si>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</si>
  <si>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</si>
  <si>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</si>
  <si>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</si>
  <si>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Bakerrob</t>
  </si>
  <si>
    <t>georgede</t>
  </si>
  <si>
    <t>Phibro Inc.</t>
  </si>
  <si>
    <t>aepes205</t>
  </si>
  <si>
    <t>csaponaro</t>
  </si>
  <si>
    <t>SHIREMAN</t>
  </si>
  <si>
    <t>AQUILA1033</t>
  </si>
  <si>
    <t>johncasey1</t>
  </si>
  <si>
    <t>annesley</t>
  </si>
  <si>
    <t>CADILLAC</t>
  </si>
  <si>
    <t>RICHARDR</t>
  </si>
  <si>
    <t>cschaffer</t>
  </si>
  <si>
    <t>EPMELPddd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</si>
  <si>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</si>
  <si>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</si>
  <si>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</si>
  <si>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</si>
  <si>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</si>
  <si>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</si>
  <si>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</si>
  <si>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</si>
  <si>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</si>
  <si>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</si>
  <si>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</si>
  <si>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</si>
  <si>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</si>
  <si>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</si>
  <si>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</si>
  <si>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</si>
  <si>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</si>
  <si>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</si>
  <si>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</si>
  <si>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</si>
  <si>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</si>
  <si>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</si>
  <si>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</si>
  <si>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</si>
  <si>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</si>
  <si>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</si>
  <si>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</si>
  <si>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</si>
  <si>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</si>
  <si>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</si>
  <si>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</si>
  <si>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</si>
  <si>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</si>
  <si>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</si>
  <si>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</si>
  <si>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</si>
  <si>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</si>
  <si>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</si>
  <si>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</si>
  <si>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</si>
  <si>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</si>
  <si>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</si>
  <si>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</si>
  <si>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</si>
  <si>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</si>
  <si>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</si>
  <si>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</si>
  <si>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</si>
  <si>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</si>
  <si>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</si>
  <si>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</si>
  <si>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</si>
  <si>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</si>
  <si>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</si>
  <si>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</si>
  <si>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</si>
  <si>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</si>
  <si>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</si>
  <si>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</si>
  <si>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</si>
  <si>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US Gas Phy Index Firm non-TX &lt; or = 1Mo</t>
  </si>
  <si>
    <t>CHADDMOORE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</si>
  <si>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</si>
  <si>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</si>
  <si>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</si>
  <si>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</si>
  <si>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</si>
  <si>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</si>
  <si>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</si>
  <si>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</si>
  <si>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</si>
  <si>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TransAlta Energy Marketing Corp.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</si>
  <si>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</si>
  <si>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</si>
  <si>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</si>
  <si>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</si>
  <si>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</si>
  <si>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</si>
  <si>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</si>
  <si>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</si>
  <si>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</si>
  <si>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</si>
  <si>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</si>
  <si>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</si>
  <si>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</si>
  <si>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</si>
  <si>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</si>
  <si>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</si>
  <si>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</si>
  <si>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</si>
  <si>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</si>
  <si>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</si>
  <si>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Hallbrian1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</si>
  <si>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</si>
  <si>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</si>
  <si>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</si>
  <si>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</si>
  <si>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</si>
  <si>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</si>
  <si>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JIMBARKER</t>
  </si>
  <si>
    <t>RHUGGINS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</si>
  <si>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</si>
  <si>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</si>
  <si>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</si>
  <si>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</si>
  <si>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</si>
  <si>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</si>
  <si>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</si>
  <si>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</si>
  <si>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</si>
  <si>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</si>
  <si>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</si>
  <si>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</si>
  <si>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</si>
  <si>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</si>
  <si>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</si>
  <si>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</si>
  <si>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</si>
  <si>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</si>
  <si>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</si>
  <si>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</si>
  <si>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</si>
  <si>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</si>
  <si>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TC2SHANDY</t>
  </si>
  <si>
    <t>    NG Firm Phys, ID, GDD - FGT-Z2 - Next Day Gas</t>
  </si>
  <si>
    <t>Sempra Energy Europe Ltd</t>
  </si>
  <si>
    <t>Cu LME Reg.      Contract                20Jun01         USD/mt-L</t>
  </si>
  <si>
    <t>agillespie</t>
  </si>
  <si>
    <t>ST-ERCOT</t>
  </si>
  <si>
    <t>AQUILA1047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</si>
  <si>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</si>
  <si>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</si>
  <si>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</si>
  <si>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</si>
  <si>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</si>
  <si>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</si>
  <si>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</si>
  <si>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</si>
  <si>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</si>
  <si>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</si>
  <si>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</si>
  <si>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</si>
  <si>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</si>
  <si>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</si>
  <si>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</si>
  <si>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</si>
  <si>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</si>
  <si>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</si>
  <si>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</si>
  <si>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</si>
  <si>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</si>
  <si>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</si>
  <si>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</si>
  <si>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</si>
  <si>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</si>
  <si>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</si>
  <si>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</si>
  <si>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</si>
  <si>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</si>
  <si>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</si>
  <si>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</si>
  <si>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</si>
  <si>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</si>
  <si>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</si>
  <si>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</si>
  <si>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</si>
  <si>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</si>
  <si>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</si>
  <si>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</si>
  <si>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</si>
  <si>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</si>
  <si>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</si>
  <si>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</si>
  <si>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</si>
  <si>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</si>
  <si>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</si>
  <si>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</si>
  <si>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</si>
  <si>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</si>
  <si>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</si>
  <si>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</si>
  <si>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</si>
  <si>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</si>
  <si>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</si>
  <si>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</si>
  <si>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</si>
  <si>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</si>
  <si>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</si>
  <si>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</si>
  <si>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JWILLI13</t>
  </si>
  <si>
    <t>ENA - IM Mkt Central MICH</t>
  </si>
  <si>
    <t>kimnorman</t>
  </si>
  <si>
    <t>US Gas Swap      Nymex                   Jan-Dec02       USD/MM</t>
  </si>
  <si>
    <t>ROBWALKER</t>
  </si>
  <si>
    <t>PKEAVEY</t>
  </si>
  <si>
    <t>Cokinos Natural Gas Company</t>
  </si>
  <si>
    <t>ADM90618</t>
  </si>
  <si>
    <t>stratton</t>
  </si>
  <si>
    <t>Texaco Energy Marketing L.P.</t>
  </si>
  <si>
    <t>ADM56981</t>
  </si>
  <si>
    <t>fishmongr</t>
  </si>
  <si>
    <t>McMillanL</t>
  </si>
  <si>
    <t>bbharleyp</t>
  </si>
  <si>
    <t>Lutzchris</t>
  </si>
  <si>
    <t>EPMELPdg</t>
  </si>
  <si>
    <t>US Pwr Phy Firm  TVA Peak                Jun01           USD/MWh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</si>
  <si>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</si>
  <si>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</si>
  <si>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</si>
  <si>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</si>
  <si>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</si>
  <si>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</si>
  <si>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</si>
  <si>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</si>
  <si>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</si>
  <si>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</si>
  <si>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</si>
  <si>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</si>
  <si>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</si>
  <si>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</si>
  <si>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</si>
  <si>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</si>
  <si>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</si>
  <si>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</si>
  <si>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</si>
  <si>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</si>
  <si>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</si>
  <si>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</si>
  <si>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</si>
  <si>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</si>
  <si>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</si>
  <si>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</si>
  <si>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</si>
  <si>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</si>
  <si>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</si>
  <si>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</si>
  <si>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</si>
  <si>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</si>
  <si>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</si>
  <si>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</si>
  <si>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</si>
  <si>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</si>
  <si>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</si>
  <si>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</si>
  <si>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</si>
  <si>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</si>
  <si>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</si>
  <si>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</si>
  <si>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</si>
  <si>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</si>
  <si>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</si>
  <si>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</si>
  <si>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</si>
  <si>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</si>
  <si>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</si>
  <si>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</si>
  <si>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</si>
  <si>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</si>
  <si>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</si>
  <si>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</si>
  <si>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</si>
  <si>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</si>
  <si>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</si>
  <si>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</si>
  <si>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</si>
  <si>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</si>
  <si>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</si>
  <si>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</si>
  <si>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</si>
  <si>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</si>
  <si>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</si>
  <si>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</si>
  <si>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</si>
  <si>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</si>
  <si>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</si>
  <si>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</si>
  <si>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</si>
  <si>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</si>
  <si>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</si>
  <si>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</si>
  <si>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</si>
  <si>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</si>
  <si>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</si>
  <si>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</si>
  <si>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</si>
  <si>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    NG Firm Phys, FP - ANR-SW - Next Day Gas</t>
  </si>
  <si>
    <t>    NG Firm Phys, ID, GDD - NGPL-LA - Next Day Gas</t>
  </si>
  <si>
    <t>    NG Firm Phys, ID, GDD - NNG-Demarc - Next Day Gas</t>
  </si>
  <si>
    <t>    NG Fin BS, LD1 for IF - TCO - Jun01</t>
  </si>
  <si>
    <t>    NG Fin BS, LD1 for IF - Henry - Jun01</t>
  </si>
  <si>
    <t>    NG Fin BS, LD1 for IF - Waha - Jun01</t>
  </si>
  <si>
    <t>Mar-31-02</t>
  </si>
  <si>
    <t>Duke Energy International Trading and Marketing (UK) Limited</t>
  </si>
  <si>
    <t>PRBEYNON</t>
  </si>
  <si>
    <t>glawrence</t>
  </si>
  <si>
    <t>BOND</t>
  </si>
  <si>
    <t>UK Pwr Phy       445 Trans Inc BASE      Sum 02          GBP/MWh</t>
  </si>
  <si>
    <t>lxk64040</t>
  </si>
  <si>
    <t>Scottish Power UK plc</t>
  </si>
  <si>
    <t>GREGORMCD</t>
  </si>
  <si>
    <t>cordimoore</t>
  </si>
  <si>
    <t>willswartz</t>
  </si>
  <si>
    <t>jasontudor</t>
  </si>
  <si>
    <t>Sherrera</t>
  </si>
  <si>
    <t>Select Energy, Inc.</t>
  </si>
  <si>
    <t>marissa2</t>
  </si>
  <si>
    <t>mcorbett</t>
  </si>
  <si>
    <t>JKING6</t>
  </si>
  <si>
    <t>CONLEYRA</t>
  </si>
  <si>
    <t>det00001</t>
  </si>
  <si>
    <t>US Pwr Phy Firm  TVA Peak                Sep01           USD/MWh</t>
  </si>
  <si>
    <t>TROONEYT</t>
  </si>
  <si>
    <t>Kellybry</t>
  </si>
  <si>
    <t>BDAH1234</t>
  </si>
  <si>
    <t>US Pwr Phy Firm  Cinergy Peak            Jun02           USD/MWh</t>
  </si>
  <si>
    <t>EPMELPfjs</t>
  </si>
  <si>
    <t>DILLABOUGH</t>
  </si>
  <si>
    <t>DAROOKIE</t>
  </si>
  <si>
    <t>US Gas Basis     HSC                     Jun01           USD/MM</t>
  </si>
  <si>
    <t>US Gas Phy Index TransZ6NNY NL1          Jun01           USD/MM</t>
  </si>
  <si>
    <t>jimgoetz</t>
  </si>
  <si>
    <t>vfaes123</t>
  </si>
  <si>
    <t>US Pwr Phy Firm  PALVE OffPk             Jul01           USD/MWh</t>
  </si>
  <si>
    <t>MDRISC3</t>
  </si>
  <si>
    <t>US Pwr Phy Firm  PALVE OffPk             Aug01           USD/MWh</t>
  </si>
  <si>
    <t>Torch Energy Marketing Inc.</t>
  </si>
  <si>
    <t>torchrech</t>
  </si>
  <si>
    <t>aepes211</t>
  </si>
  <si>
    <t>LESLIE01</t>
  </si>
  <si>
    <t>ctm00001</t>
  </si>
  <si>
    <t>jromita73</t>
  </si>
  <si>
    <t>BANKYBRAD</t>
  </si>
  <si>
    <t>tocoletti</t>
  </si>
  <si>
    <t>txuetcdc</t>
  </si>
  <si>
    <t>US Pwr Phy Firm  PALVE OffPk             Sep01           USD/MWh</t>
  </si>
  <si>
    <t>amitgupta</t>
  </si>
  <si>
    <t>dmccairns</t>
  </si>
  <si>
    <t>beckster</t>
  </si>
  <si>
    <t>Dynegy Liquids Marketing and Trade</t>
  </si>
  <si>
    <t>DEDE0001</t>
  </si>
  <si>
    <t>bf162233</t>
  </si>
  <si>
    <t>dread2000</t>
  </si>
  <si>
    <t>ADM54361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</si>
  <si>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</si>
  <si>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</si>
  <si>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</si>
  <si>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</si>
  <si>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</si>
  <si>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</si>
  <si>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</si>
  <si>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</si>
  <si>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</si>
  <si>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</si>
  <si>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</si>
  <si>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</si>
  <si>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</si>
  <si>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</si>
  <si>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</si>
  <si>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</si>
  <si>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</si>
  <si>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</si>
  <si>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</si>
  <si>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</si>
  <si>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</si>
  <si>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</si>
  <si>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</si>
  <si>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</si>
  <si>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</si>
  <si>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</si>
  <si>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</si>
  <si>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</si>
  <si>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</si>
  <si>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</si>
  <si>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</si>
  <si>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</si>
  <si>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</si>
  <si>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</si>
  <si>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</si>
  <si>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</si>
  <si>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</si>
  <si>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</si>
  <si>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</si>
  <si>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</si>
  <si>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</si>
  <si>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</si>
  <si>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</si>
  <si>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</si>
  <si>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</si>
  <si>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</si>
  <si>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</si>
  <si>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</si>
  <si>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</si>
  <si>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</si>
  <si>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</si>
  <si>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</si>
  <si>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</si>
  <si>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</si>
  <si>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</si>
  <si>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</si>
  <si>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</si>
  <si>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</si>
  <si>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</si>
  <si>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</si>
  <si>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</si>
  <si>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</si>
  <si>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</si>
  <si>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</si>
  <si>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</si>
  <si>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</si>
  <si>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</si>
  <si>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</si>
  <si>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</si>
  <si>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</si>
  <si>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</si>
  <si>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</si>
  <si>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</si>
  <si>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</si>
  <si>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</si>
  <si>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</si>
  <si>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</si>
  <si>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</si>
  <si>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</si>
  <si>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</si>
  <si>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</si>
  <si>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</si>
  <si>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</si>
  <si>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</si>
  <si>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</si>
  <si>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</si>
  <si>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</si>
  <si>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</si>
  <si>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</si>
  <si>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</si>
  <si>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</si>
  <si>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</si>
  <si>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</si>
  <si>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</si>
  <si>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</si>
  <si>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</si>
  <si>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</si>
  <si>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</si>
  <si>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</si>
  <si>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</si>
  <si>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</si>
  <si>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</si>
  <si>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</si>
  <si>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</si>
  <si>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</si>
  <si>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</si>
  <si>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</si>
  <si>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</si>
  <si>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</si>
  <si>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</si>
  <si>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</si>
  <si>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</si>
  <si>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</si>
  <si>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</si>
  <si>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</si>
  <si>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</si>
  <si>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</si>
  <si>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</si>
  <si>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</si>
  <si>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</si>
  <si>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</si>
  <si>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</si>
  <si>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</si>
  <si>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</si>
  <si>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</si>
  <si>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</si>
  <si>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</si>
  <si>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</si>
  <si>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</si>
  <si>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</si>
  <si>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</si>
  <si>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</si>
  <si>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</si>
  <si>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</si>
  <si>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</si>
  <si>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</si>
  <si>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</si>
  <si>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</si>
  <si>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</si>
  <si>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</si>
  <si>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</si>
  <si>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</si>
  <si>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</si>
  <si>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</si>
  <si>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</si>
  <si>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</si>
  <si>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</si>
  <si>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</si>
  <si>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</si>
  <si>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</si>
  <si>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</si>
  <si>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</si>
  <si>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</si>
  <si>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</si>
  <si>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</si>
  <si>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</si>
  <si>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</si>
  <si>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</si>
  <si>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</si>
  <si>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</si>
  <si>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</si>
  <si>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</si>
  <si>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</si>
  <si>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</si>
  <si>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</si>
  <si>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</si>
  <si>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</si>
  <si>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</si>
  <si>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</si>
  <si>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</si>
  <si>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</si>
  <si>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</si>
  <si>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</si>
  <si>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</si>
  <si>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</si>
  <si>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</si>
  <si>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</si>
  <si>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</si>
  <si>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</si>
  <si>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</si>
  <si>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</si>
  <si>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</si>
  <si>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</si>
  <si>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</si>
  <si>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</si>
  <si>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</si>
  <si>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</si>
  <si>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</si>
  <si>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</si>
  <si>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</si>
  <si>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</si>
  <si>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</si>
  <si>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</si>
  <si>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</si>
  <si>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</si>
  <si>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</si>
  <si>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</si>
  <si>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</si>
  <si>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</si>
  <si>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</si>
  <si>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</si>
  <si>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</si>
  <si>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</si>
  <si>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</si>
  <si>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</si>
  <si>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</si>
  <si>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</si>
  <si>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</si>
  <si>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</si>
  <si>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</si>
  <si>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</si>
  <si>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</si>
  <si>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</si>
  <si>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</si>
  <si>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</si>
  <si>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</si>
  <si>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</si>
  <si>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</si>
  <si>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</si>
  <si>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</si>
  <si>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</si>
  <si>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</si>
  <si>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</si>
  <si>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</si>
  <si>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</si>
  <si>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</si>
  <si>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</si>
  <si>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</si>
  <si>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</si>
  <si>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</si>
  <si>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</si>
  <si>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</si>
  <si>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</si>
  <si>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</si>
  <si>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</si>
  <si>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</si>
  <si>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</si>
  <si>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</si>
  <si>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</si>
  <si>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</si>
  <si>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</si>
  <si>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</si>
  <si>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</si>
  <si>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TRD01017</t>
  </si>
  <si>
    <t>Elektrizitatswerke der Stadt Zurich</t>
  </si>
  <si>
    <t>CH Pwr Phy FF    NAT WDPK HV             28May01         EUR/MWh</t>
  </si>
  <si>
    <t>fennerdona</t>
  </si>
  <si>
    <t>AUT Pwr Phy FF   AUT BASE HV             26-27May01      EUR/MWh</t>
  </si>
  <si>
    <t>Elektrizitatswerk der Stadt Bern</t>
  </si>
  <si>
    <t>ADM86965</t>
  </si>
  <si>
    <t>nordicel</t>
  </si>
  <si>
    <t>Schweizerische Bundesbahnen SBB AG</t>
  </si>
  <si>
    <t>CH Pwr Phy FF    NAT BASE HV             28May01         EUR/MWh</t>
  </si>
  <si>
    <t>149594kb</t>
  </si>
  <si>
    <t>CH Pwr Phy FF    NAT 00-06 HV            28May01         EUR/MWh</t>
  </si>
  <si>
    <t>WYNANDBG</t>
  </si>
  <si>
    <t>Stadtwerke Dusseldorf AG</t>
  </si>
  <si>
    <t>Tanja001</t>
  </si>
  <si>
    <t>Elektrizitats-Gesellschaft Laufenburg AG</t>
  </si>
  <si>
    <t>sdunnski</t>
  </si>
  <si>
    <t>garyridley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</si>
  <si>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</si>
  <si>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</si>
  <si>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</si>
  <si>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</si>
  <si>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</si>
  <si>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</si>
  <si>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</si>
  <si>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</si>
  <si>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</si>
  <si>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Dynegy Marketing and Trading Sarl</t>
  </si>
  <si>
    <t>Herverob</t>
  </si>
  <si>
    <t>TIWAG - Tiroler Wasserkraftwerke Aktiengesellschaft</t>
  </si>
  <si>
    <t>tiwtrade06</t>
  </si>
  <si>
    <t>BRUMSTEVE</t>
  </si>
  <si>
    <t>Stadtwerke Leipzig GmbH</t>
  </si>
  <si>
    <t>schmerler</t>
  </si>
  <si>
    <t>Aare-Tessin AG fur Elektrizitat</t>
  </si>
  <si>
    <t>STROPPINI</t>
  </si>
  <si>
    <t>GER Pwr Phy FF   Ger Grd BASE HV         Jun01           EUR/MWh</t>
  </si>
  <si>
    <t>baby2001</t>
  </si>
  <si>
    <t>GER Pwr Phy FF   Ger Grd BASE HV         Jul01           EUR/MWh</t>
  </si>
  <si>
    <t>johnrosai</t>
  </si>
  <si>
    <t>Energieunion Aktiengesellschaft</t>
  </si>
  <si>
    <t>GER Pwr Phy FF   Ger Grd WDPK HV         Jun01           EUR/MWh</t>
  </si>
  <si>
    <t>EUTrading3</t>
  </si>
  <si>
    <t>PETERFRIT</t>
  </si>
  <si>
    <t>Centralschweizerische Kraftwerke</t>
  </si>
  <si>
    <t>adrieham</t>
  </si>
  <si>
    <t>CH Pwr Phy FF    NAT 20-24 HV            28May01         EUR/MWh</t>
  </si>
  <si>
    <t>Energie Ouest Suisse</t>
  </si>
  <si>
    <t>Norbert131</t>
  </si>
  <si>
    <t>Interkraft Trading ASA</t>
  </si>
  <si>
    <t>Nordic Pwr Swap  SYS BASE                GU22 2001       NOK/MWh</t>
  </si>
  <si>
    <t>jonoveikt</t>
  </si>
  <si>
    <t>ESEIDEL</t>
  </si>
  <si>
    <t>GT3366990</t>
  </si>
  <si>
    <t>CBF Energimegling AS</t>
  </si>
  <si>
    <t>Nordic Pwr Swap  SYS BASE                GB09 2001       NOK/MWh</t>
  </si>
  <si>
    <t>ADM98993</t>
  </si>
  <si>
    <t>BKW-FMB Energie AG</t>
  </si>
  <si>
    <t>FR Pwr Phy FF</t>
  </si>
  <si>
    <t>FR Pwr Phy FF    Fr Grd BASE             26-27May01      EUR/MWh</t>
  </si>
  <si>
    <t>jurggilgen</t>
  </si>
  <si>
    <t>SBROD</t>
  </si>
  <si>
    <t>fellowesn</t>
  </si>
  <si>
    <t>CF3366990</t>
  </si>
  <si>
    <t>kmckenna</t>
  </si>
  <si>
    <t>British Energy Power and Energy Trading Ltd.</t>
  </si>
  <si>
    <t>Richardb</t>
  </si>
  <si>
    <t>UK Gas Phy Put Option NBP</t>
  </si>
  <si>
    <t>UK Gas Phy OPT   NBP EP18                Jul-Sep01       p/th</t>
  </si>
  <si>
    <t>Sempra Oil Trading Sarl</t>
  </si>
  <si>
    <t>SG Dubai Swap</t>
  </si>
  <si>
    <t>SG Dubai Swap    Platts                  Jul01           USD/bbl</t>
  </si>
  <si>
    <t>ADM45427</t>
  </si>
  <si>
    <t>RSLOVENS</t>
  </si>
  <si>
    <t>Singapore Dubai</t>
  </si>
  <si>
    <t>BEL Gas Phy      ZEE HUB                 29May01         p/th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</si>
</sst>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5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2" fillId="9" borderId="16" xfId="0" applyFont="1" applyFill="1" applyBorder="1" applyAlignment="1">
      <alignment horizontal="left" vertical="top" wrapText="1"/>
    </xf>
    <xf numFmtId="0" fontId="12" fillId="9" borderId="16" xfId="0" applyFont="1" applyFill="1" applyBorder="1" applyAlignment="1">
      <alignment horizontal="right" vertical="top" wrapText="1"/>
    </xf>
    <xf numFmtId="3" fontId="12" fillId="9" borderId="16" xfId="0" applyNumberFormat="1" applyFont="1" applyFill="1" applyBorder="1" applyAlignment="1">
      <alignment horizontal="right" vertical="top" wrapText="1"/>
    </xf>
    <xf numFmtId="0" fontId="12" fillId="0" borderId="0" xfId="0" applyFont="1" applyFill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0" fillId="0" borderId="36" xfId="0" applyNumberFormat="1" applyBorder="1"/>
    <xf numFmtId="0" fontId="41" fillId="0" borderId="5" xfId="0" applyFont="1" applyBorder="1"/>
    <xf numFmtId="0" fontId="41" fillId="0" borderId="49" xfId="0" applyFont="1" applyBorder="1"/>
    <xf numFmtId="16" fontId="12" fillId="9" borderId="16" xfId="0" applyNumberFormat="1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16" fontId="12" fillId="9" borderId="0" xfId="0" applyNumberFormat="1" applyFont="1" applyFill="1" applyBorder="1" applyAlignment="1">
      <alignment horizontal="left" vertical="top" wrapText="1"/>
    </xf>
    <xf numFmtId="0" fontId="12" fillId="0" borderId="0" xfId="0" applyFont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E-4B78-8686-9D28E901F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7731951"/>
        <c:axId val="1"/>
      </c:barChart>
      <c:dateAx>
        <c:axId val="79773195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773195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A-4D1A-A6E2-52033A84C768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3A-4D1A-A6E2-52033A84C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8168591"/>
        <c:axId val="1"/>
      </c:barChart>
      <c:dateAx>
        <c:axId val="94816859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816859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3343876102852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606712340903596"/>
          <c:w val="0.79169219741030927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1-4738-AFF2-DE5294C27831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51-4738-AFF2-DE5294C27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8166191"/>
        <c:axId val="1"/>
      </c:barChart>
      <c:dateAx>
        <c:axId val="94816619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816619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18045984601271"/>
          <c:w val="0.25695273073843372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33438761028523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606712340903596"/>
          <c:w val="0.80384536710739729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0-4A0B-BC87-11939D478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8167151"/>
        <c:axId val="1"/>
      </c:barChart>
      <c:dateAx>
        <c:axId val="94816715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8167151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18045984601271"/>
          <c:w val="0.38369292900806656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94B48584-15FB-40B4-23E6-F99C968F5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93063184-C9AA-F0DF-D897-8EC613129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07F6C34D-13BD-D857-C4A2-0CBB8E91F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DC532717-F4AC-ECA9-7862-03F6A7295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5.342718402775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2">
        <s v="Metals"/>
        <s v="Power"/>
        <s v="Crude"/>
        <s v="Natural Gas"/>
        <s v="Oil Products"/>
        <s v="LPG"/>
        <s v="Petchems"/>
        <s v="Gas Pipeline Capacity"/>
        <s v="Weather"/>
        <s v="Lumb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81078" maxValue="1288010"/>
    </cacheField>
    <cacheField name="Transaction Time" numFmtId="0">
      <sharedItems containsDate="1" containsString="0" containsBlank="1" minDate="2001-05-22T14:28:53" maxDate="2001-05-23T21:29:53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Amerex Power, Ltd."/>
        <s v="APB Energy, Inc."/>
        <s v="Firm Trading Bridgeliorp."/>
        <s v="Amerex Natural Gas I,orp."/>
        <s v="Amerex Natural Gas I,rading, LLC"/>
        <s v="Amerex Natural Gas I,Inc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1" maxValue="181" count="2">
        <m/>
        <n v="181"/>
      </sharedItems>
    </cacheField>
    <cacheField name="Commodity Group" numFmtId="0">
      <sharedItems containsBlank="1" count="11">
        <s v="Metals"/>
        <s v="Power"/>
        <s v="Crude"/>
        <s v="Natural Gas"/>
        <s v="Oil Products"/>
        <s v="LPG"/>
        <s v="Petchems"/>
        <s v="Gas Pipeline Capacity"/>
        <s v="Weather"/>
        <s v="Lumb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0">
        <s v="LME Registered 25 mt Lot"/>
        <s v="MWh"/>
        <s v="LME Registered 6 mt Lot"/>
        <s v="Barrel"/>
        <s v="therm"/>
        <s v="LME Registered 5 mt LOT"/>
        <s v="IPE mt"/>
        <s v="LME Registered 20 mt LOT"/>
        <s v="Barrel per month"/>
        <s v="IPE Barrels"/>
        <s v="Crack bl/m"/>
        <s v="MMBtu"/>
        <s v="mt"/>
        <s v="Gallon"/>
        <s v="MMBtu/Lots (Options)"/>
        <s v="GJ"/>
        <s v="MWh (Canada)"/>
        <s v="Barrel per day"/>
        <s v="Cooling Degree Day"/>
        <s v="Thousand Board Feet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4.2" maxValue="7165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Powerdesk UK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 Singapore Branch"/>
        <s v="Enron Capital &amp; Trade Resources International Corp."/>
        <s v="Enron North America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43" maxValue="2149378"/>
    </cacheField>
    <cacheField name="Begin Date" numFmtId="0">
      <sharedItems containsDate="1" containsString="0" containsBlank="1" minDate="2001-05-01T21:00:00" maxDate="2003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40.327800462961" createdVersion="1" recordCount="10">
  <cacheSource type="worksheet">
    <worksheetSource ref="A15:T25" sheet="ICE-EPM"/>
  </cacheSource>
  <cacheFields count="20">
    <cacheField name="Trade Date" numFmtId="0">
      <sharedItems count="1">
        <s v="May-25-01"/>
      </sharedItems>
    </cacheField>
    <cacheField name="Deal ID" numFmtId="0">
      <sharedItems containsSemiMixedTypes="0" containsString="0" containsNumber="1" containsInteger="1" minValue="100866848" maxValue="233673535" count="10">
        <n v="233673535"/>
        <n v="100866848"/>
        <n v="105464967"/>
        <n v="174709202"/>
        <n v="175389773"/>
        <n v="130086292"/>
        <n v="184904994"/>
        <n v="135017704"/>
        <n v="180512529"/>
        <n v="169077524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7">
        <s v="Comed"/>
        <s v="Ent"/>
        <s v="Cin"/>
        <s v="Ercot UBU"/>
        <s v="SP-15 Off-Peak"/>
        <s v="Nepool"/>
        <s v="PJM-W"/>
      </sharedItems>
    </cacheField>
    <cacheField name="Strip" numFmtId="0">
      <sharedItems containsDate="1" containsMixedTypes="1" minDate="2001-06-01T00:00:00" maxDate="2001-09-02T00:00:00" count="4">
        <s v="Next Day"/>
        <d v="2001-09-01T00:00:00"/>
        <d v="2001-06-01T00:00:00"/>
        <s v="Jul01-Aug01"/>
      </sharedItems>
    </cacheField>
    <cacheField name="START" numFmtId="0">
      <sharedItems count="4">
        <s v="May-29-01"/>
        <s v="Sep-01-01"/>
        <s v="Jun-01-01"/>
        <s v="Jul-01-01"/>
      </sharedItems>
    </cacheField>
    <cacheField name="END" numFmtId="0">
      <sharedItems count="4">
        <s v="May-29-01"/>
        <s v="Sep-30-01"/>
        <s v="Jun-30-01"/>
        <s v="Aug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4">
        <s v="American Electric Power Service Corp."/>
        <s v="Reliant Energy Services, Inc."/>
        <s v="Duke Energy Trading and Marketing LLC"/>
        <s v="Dynegy Power Marketing, Inc."/>
      </sharedItems>
    </cacheField>
    <cacheField name="Price" numFmtId="0">
      <sharedItems containsSemiMixedTypes="0" containsString="0" containsNumber="1" minValue="18" maxValue="95" count="10">
        <n v="21"/>
        <n v="37.25"/>
        <n v="20"/>
        <n v="19.75"/>
        <n v="19.25"/>
        <n v="18"/>
        <n v="47"/>
        <n v="95"/>
        <n v="82.25"/>
        <n v="55.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35200" count="5">
        <n v="800"/>
        <n v="15200"/>
        <n v="7600"/>
        <n v="35200"/>
        <n v="168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Carson, M"/>
        <s v="Stalford, R"/>
        <s v="Richter, J"/>
        <s v="Herndon, R"/>
        <s v="Carson , M" u="1"/>
        <s v="Dorland , C" u="1"/>
        <s v="Fischer, M" u="1"/>
        <s v="Motley, M" u="1"/>
        <m u="1"/>
        <s v="Cranda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40.327897453702" createdVersion="1" recordCount="13">
  <cacheSource type="worksheet">
    <worksheetSource ref="A10:Y23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4" maxValue="4" count="1">
        <n v="4"/>
      </sharedItems>
    </cacheField>
    <cacheField name="Total Volume" numFmtId="0">
      <sharedItems containsSemiMixedTypes="0" containsString="0" containsNumber="1" containsInteger="1" minValue="8000" maxValue="20000" count="2">
        <n v="20000"/>
        <n v="8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3">
        <s v="DYNCMCG"/>
        <s v="DYNJSIZ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6">
        <s v="ng.TETCO ELA"/>
        <s v="ng.Chicago-NGPL Nicor City Gate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26T00:00:00" maxDate="2001-05-27T00:00:00" count="1">
        <d v="2001-05-26T00:00:00"/>
      </sharedItems>
    </cacheField>
    <cacheField name="Term End Date " numFmtId="0">
      <sharedItems containsSemiMixedTypes="0" containsNonDate="0" containsDate="1" containsString="0" minDate="2001-05-29T00:00:00" maxDate="2001-05-30T00:00:00" count="1">
        <d v="2001-05-29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5T00:00:00" maxDate="2001-05-26T00:00:00" count="1">
        <d v="2001-05-25T00:00:00"/>
      </sharedItems>
    </cacheField>
    <cacheField name="Transaction Time " numFmtId="0">
      <sharedItems count="11">
        <s v="09:31 A.M."/>
        <s v="09:41 A.M."/>
        <s v="09:18 A.M."/>
        <s v="09:19 A.M."/>
        <s v="09:23 A.M."/>
        <s v="09:37 A.M."/>
        <s v="08:18 A.M."/>
        <s v="09:48 A.M."/>
        <s v="08:31 A.M."/>
        <s v="08:37 A.M."/>
        <s v="09:40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2000" maxValue="5000" count="2">
        <n v="5000"/>
        <n v="2000"/>
      </sharedItems>
    </cacheField>
    <cacheField name="Price " numFmtId="0">
      <sharedItems containsSemiMixedTypes="0" containsString="0" containsNumber="1" minValue="3.6875" maxValue="3.9375" count="11">
        <n v="3.77"/>
        <n v="3.7749999999999999"/>
        <n v="3.9375"/>
        <n v="3.9224999999999999"/>
        <n v="3.93"/>
        <n v="3.76"/>
        <n v="3.6875"/>
        <n v="3.7524999999999999"/>
        <n v="3.7225000000000001"/>
        <n v="3.7625000000000002"/>
        <n v="3.7475000000000001"/>
      </sharedItems>
    </cacheField>
    <cacheField name="Deal Number " numFmtId="0">
      <sharedItems containsSemiMixedTypes="0" containsString="0" containsNumber="1" containsInteger="1" minValue="32964" maxValue="33096" count="13">
        <n v="33073"/>
        <n v="33090"/>
        <n v="33054"/>
        <n v="33055"/>
        <n v="33065"/>
        <n v="33084"/>
        <n v="33083"/>
        <n v="32965"/>
        <n v="33096"/>
        <n v="32981"/>
        <n v="32985"/>
        <n v="32964"/>
        <n v="3308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40.327719675923" createdVersion="1" recordCount="7">
  <cacheSource type="worksheet">
    <worksheetSource ref="A15:T22" sheet="ICE-ENA"/>
  </cacheSource>
  <cacheFields count="20">
    <cacheField name="Trade Date" numFmtId="0">
      <sharedItems count="1">
        <s v="May-25-01"/>
      </sharedItems>
    </cacheField>
    <cacheField name="Deal ID" numFmtId="0">
      <sharedItems containsSemiMixedTypes="0" containsString="0" containsNumber="1" containsInteger="1" minValue="116738815" maxValue="585001231" count="7">
        <n v="209471292"/>
        <n v="278463406"/>
        <n v="209710059"/>
        <n v="585001231"/>
        <n v="223159277"/>
        <n v="116738815"/>
        <n v="123676418"/>
      </sharedItems>
    </cacheField>
    <cacheField name="Leg ID" numFmtId="0">
      <sharedItems containsString="0" containsBlank="1" count="1">
        <m/>
      </sharedItems>
    </cacheField>
    <cacheField name="B/S" numFmtId="0">
      <sharedItems count="1">
        <s v="Sold"/>
      </sharedItems>
    </cacheField>
    <cacheField name="Product" numFmtId="0">
      <sharedItems containsBlank="1" count="17">
        <s v="NG Fin BS, LD1 for IF"/>
        <s v="NG Fin BS, LD1 for GDM"/>
        <s v="NG Firm Phys, FP"/>
        <s v="Firm-LD Peak" u="1"/>
        <m u="1"/>
        <s v="NG Fin, FP for LD1" u="1"/>
        <s v="NG Fin Sw Swap, IF for GDD" u="1"/>
        <s v="NG Firm Phys, ID, GDD" u="1"/>
        <s v="Gasoline Crack" u="1"/>
        <s v="Crude" u="1"/>
        <s v="NG Fin BS, LD1 for NGI" u="1"/>
        <s v="Crude Diff" u="1"/>
        <s v="NG Firm Phys, ID, NGI" u="1"/>
        <s v="NG Fin Sw Swap, GDM for GDD" u="1"/>
        <s v="Heating Oil Crack" u="1"/>
        <s v="NG Fin Sw Swap, NGI for GDD" u="1"/>
        <s v="NG Firm Phys, ID, GDM" u="1"/>
      </sharedItems>
    </cacheField>
    <cacheField name="Hub" numFmtId="0">
      <sharedItems count="5">
        <s v="TET M3"/>
        <s v="CNG-SP"/>
        <s v="Mich"/>
        <s v="Perm"/>
        <s v="Tenn-8L"/>
      </sharedItems>
    </cacheField>
    <cacheField name="Strip" numFmtId="0">
      <sharedItems containsDate="1" containsMixedTypes="1" minDate="2001-06-01T00:00:00" maxDate="2001-06-02T00:00:00" count="3">
        <s v="Nov01-Mar02"/>
        <d v="2001-06-01T00:00:00"/>
        <s v="Next Day Gas"/>
      </sharedItems>
    </cacheField>
    <cacheField name="START" numFmtId="0">
      <sharedItems count="3">
        <s v="Nov-01-01"/>
        <s v="Jun-01-01"/>
        <s v="May-26-01"/>
      </sharedItems>
    </cacheField>
    <cacheField name="END" numFmtId="0">
      <sharedItems count="3">
        <s v="Mar-31-02"/>
        <s v="Jun-30-01"/>
        <s v="May-29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Mirant Americas Energy Marketing, LP"/>
        <s v="AEP Energy Services, Inc."/>
        <s v="Aquila Energy Marketing Corp"/>
      </sharedItems>
    </cacheField>
    <cacheField name="Price" numFmtId="0">
      <sharedItems containsSemiMixedTypes="0" containsString="0" containsNumber="1" minValue="-4.4999999999999998E-2" maxValue="3.72" count="7">
        <n v="0.98"/>
        <n v="0.44"/>
        <n v="0.20250000000000001"/>
        <n v="-3.5000000000000003E-2"/>
        <n v="3.72"/>
        <n v="0.16500000000000001"/>
        <n v="-4.4999999999999998E-2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2500" maxValue="10000" count="3">
        <n v="2500"/>
        <n v="5000"/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20000" maxValue="1510000" count="5">
        <n v="377500"/>
        <n v="755000"/>
        <n v="1510000"/>
        <n v="300000"/>
        <n v="2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7">
        <s v="Mckay, B"/>
        <s v="Storey, G"/>
        <s v="Bass, E"/>
        <s v="Goodell, S"/>
        <s v="Carson , M" u="1"/>
        <s v="Dorland , C" u="1"/>
        <s v="Fischer, M" u="1"/>
        <s v="Herndon, R" u="1"/>
        <s v="Motley, M" u="1"/>
        <m u="1"/>
        <s v="Crandall, S" u="1"/>
        <s v="Arnold, J" u="1"/>
        <s v="Quigley, D" u="1"/>
        <s v="Gagliardi, L" u="1"/>
        <s v="Pimenov, V" u="1"/>
        <s v="White , B" u="1"/>
        <s v="Bass ,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40.328056597224" createdVersion="1" recordCount="4">
  <cacheSource type="worksheet">
    <worksheetSource ref="A9:AA13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61" count="3">
        <n v="59"/>
        <n v="61"/>
        <n v="1"/>
      </sharedItems>
    </cacheField>
    <cacheField name="Total Volume" numFmtId="0">
      <sharedItems containsSemiMixedTypes="0" containsString="0" containsNumber="1" containsInteger="1" minValue="800" maxValue="48800" count="3">
        <n v="47200"/>
        <n v="48800"/>
        <n v="800"/>
      </sharedItems>
    </cacheField>
    <cacheField name="Notional Value" numFmtId="0">
      <sharedItems containsSemiMixedTypes="0" containsString="0" containsNumber="1" containsInteger="1" minValue="17800" maxValue="1793600" count="4">
        <n v="1793600"/>
        <n v="1756800"/>
        <n v="19000"/>
        <n v="17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2">
        <s v="DYNAPYA"/>
        <s v="DYNCMOOR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3">
        <s v="pwr.Jan-Feb 02"/>
        <s v="pwr.Mar-Apr02"/>
        <s v="pwr.East Coast Spot Power"/>
      </sharedItems>
    </cacheField>
    <cacheField name="Term Start Date " numFmtId="0">
      <sharedItems containsSemiMixedTypes="0" containsNonDate="0" containsDate="1" containsString="0" minDate="2001-05-29T00:00:00" maxDate="2002-03-02T00:00:00" count="3">
        <d v="2002-01-01T00:00:00"/>
        <d v="2002-03-01T00:00:00"/>
        <d v="2001-05-29T00:00:00"/>
      </sharedItems>
    </cacheField>
    <cacheField name="Term End Date " numFmtId="0">
      <sharedItems containsSemiMixedTypes="0" containsNonDate="0" containsDate="1" containsString="0" minDate="2001-05-29T00:00:00" maxDate="2002-05-01T00:00:00" count="3">
        <d v="2002-02-28T00:00:00"/>
        <d v="2002-04-30T00:00:00"/>
        <d v="2001-05-29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5T00:00:00" maxDate="2001-05-26T00:00:00" count="1">
        <d v="2001-05-25T00:00:00"/>
      </sharedItems>
    </cacheField>
    <cacheField name="Transaction Time " numFmtId="0">
      <sharedItems count="3">
        <s v="10:03 A.M."/>
        <s v="06:44 A.M."/>
        <s v="07:12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2.25" maxValue="38" count="4">
        <n v="38"/>
        <n v="36"/>
        <n v="23.75"/>
        <n v="22.25"/>
      </sharedItems>
    </cacheField>
    <cacheField name="Deal Number " numFmtId="0">
      <sharedItems containsSemiMixedTypes="0" containsString="0" containsNumber="1" containsInteger="1" minValue="32920" maxValue="33105" count="4">
        <n v="33105"/>
        <n v="33104"/>
        <n v="32920"/>
        <n v="329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40.328021875001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81317"/>
    <d v="2001-05-22T20:42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FRANCISA"/>
    <s v="TCHENG"/>
    <s v="Enron Metals Trading System"/>
    <x v="0"/>
    <x v="0"/>
    <n v="2146896"/>
    <m/>
  </r>
  <r>
    <x v="0"/>
    <x v="0"/>
    <x v="0"/>
    <n v="1"/>
    <n v="20"/>
    <n v="1281319"/>
    <d v="2001-05-22T21:11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01803"/>
    <s v="TCHENG"/>
    <s v="Enron Metals Trading System"/>
    <x v="0"/>
    <x v="0"/>
    <n v="2146894"/>
    <m/>
  </r>
  <r>
    <x v="0"/>
    <x v="1"/>
    <x v="0"/>
    <n v="93"/>
    <n v="930"/>
    <n v="1281325"/>
    <d v="2001-05-23T00:42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281325"/>
    <d v="2001-10-01T00:00:00"/>
  </r>
  <r>
    <x v="0"/>
    <x v="1"/>
    <x v="0"/>
    <n v="93"/>
    <n v="930"/>
    <n v="1281326"/>
    <d v="2001-05-23T00:48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9.5"/>
    <s v="ADM98993"/>
    <s v="FFROSE"/>
    <s v="ENE- Nordic Power Book"/>
    <x v="1"/>
    <x v="1"/>
    <n v="1281326"/>
    <d v="2001-10-01T00:00:00"/>
  </r>
  <r>
    <x v="0"/>
    <x v="0"/>
    <x v="0"/>
    <n v="1"/>
    <n v="20"/>
    <n v="1281327"/>
    <d v="2001-05-23T01:01:2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2"/>
    <m/>
  </r>
  <r>
    <x v="0"/>
    <x v="1"/>
    <x v="1"/>
    <n v="1"/>
    <n v="25"/>
    <n v="1281328"/>
    <d v="2001-05-23T01:02:09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6.5"/>
    <s v="ADM39033"/>
    <s v="MHELLERM"/>
    <s v="UK - ECTRL - Continental Power Book"/>
    <x v="2"/>
    <x v="2"/>
    <n v="105702.1"/>
    <d v="2001-05-25T21:00:00"/>
  </r>
  <r>
    <x v="0"/>
    <x v="1"/>
    <x v="1"/>
    <n v="1"/>
    <n v="25"/>
    <n v="1281329"/>
    <d v="2001-05-23T01:02:22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5"/>
    <s v="marco855"/>
    <s v="MHELLERM"/>
    <s v="UK - ECTRL - Continental Power Book"/>
    <x v="2"/>
    <x v="2"/>
    <n v="105703.1"/>
    <d v="2001-05-24T21:00:00"/>
  </r>
  <r>
    <x v="0"/>
    <x v="1"/>
    <x v="1"/>
    <n v="1"/>
    <n v="25"/>
    <n v="1281330"/>
    <d v="2001-05-23T01:04:4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5.5"/>
    <s v="stsu5453"/>
    <s v="MHELLERM"/>
    <s v="UK - ECTRL - Continental Power Book"/>
    <x v="2"/>
    <x v="2"/>
    <n v="105704.1"/>
    <d v="2001-05-25T21:00:00"/>
  </r>
  <r>
    <x v="0"/>
    <x v="1"/>
    <x v="1"/>
    <n v="1"/>
    <n v="25"/>
    <n v="1281331"/>
    <d v="2001-05-23T01:05:1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75"/>
    <s v="stsu5453"/>
    <s v="MHELLERM"/>
    <s v="UK - ECTRL - Continental Power Book"/>
    <x v="2"/>
    <x v="2"/>
    <n v="105705.1"/>
    <d v="2001-05-25T21:00:00"/>
  </r>
  <r>
    <x v="0"/>
    <x v="1"/>
    <x v="1"/>
    <n v="1"/>
    <n v="25"/>
    <n v="1281332"/>
    <d v="2001-05-23T01:05:44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20"/>
    <s v="eontrdneu"/>
    <s v="MHELLERM"/>
    <s v="UK - ECTRL - Continental Power Book"/>
    <x v="2"/>
    <x v="2"/>
    <n v="105706.1"/>
    <d v="2001-05-25T21:00:00"/>
  </r>
  <r>
    <x v="0"/>
    <x v="1"/>
    <x v="1"/>
    <n v="1"/>
    <n v="25"/>
    <n v="1281333"/>
    <d v="2001-05-23T01:07:03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4.95"/>
    <s v="eontrdscc"/>
    <s v="MHELLERM"/>
    <s v="UK - ECTRL - Continental Power Book"/>
    <x v="2"/>
    <x v="2"/>
    <n v="105707.1"/>
    <d v="2001-05-24T21:00:00"/>
  </r>
  <r>
    <x v="0"/>
    <x v="0"/>
    <x v="0"/>
    <n v="1"/>
    <n v="20"/>
    <n v="1281334"/>
    <d v="2001-05-23T01:09:12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0"/>
    <m/>
  </r>
  <r>
    <x v="0"/>
    <x v="1"/>
    <x v="1"/>
    <n v="1"/>
    <n v="25"/>
    <n v="1281335"/>
    <d v="2001-05-23T01:09:19"/>
    <s v="Kom-Strom AG"/>
    <x v="0"/>
    <x v="0"/>
    <x v="0"/>
    <x v="1"/>
    <s v="GER Power Phy Fwd Ffrm"/>
    <s v="GER Pwr Phy FF   Ger Grd WDPK HV         24May01         EUR/MWh"/>
    <n v="25"/>
    <m/>
    <x v="0"/>
    <x v="1"/>
    <x v="2"/>
    <n v="17.25"/>
    <s v="ADM39033"/>
    <s v="MHELLERM"/>
    <s v="UK - ECTRL - Continental Power Book"/>
    <x v="2"/>
    <x v="2"/>
    <n v="105708.1"/>
    <d v="2001-05-24T21:00:00"/>
  </r>
  <r>
    <x v="0"/>
    <x v="1"/>
    <x v="1"/>
    <n v="1"/>
    <n v="25"/>
    <n v="1281336"/>
    <d v="2001-05-23T01:10:08"/>
    <s v="Hamburgische Electricitats-Werke AG"/>
    <x v="0"/>
    <x v="0"/>
    <x v="0"/>
    <x v="1"/>
    <s v="GER Power Phy Fwd Ffrm"/>
    <s v="GER Pwr Phy FF   Ger Grd BASE HV         25May01         EUR/MWh"/>
    <m/>
    <n v="25"/>
    <x v="0"/>
    <x v="1"/>
    <x v="2"/>
    <n v="19.5"/>
    <s v="nordicbp1"/>
    <s v="MHELLERM"/>
    <s v="UK - ECTRL - Continental Power Book"/>
    <x v="2"/>
    <x v="2"/>
    <n v="105709.1"/>
    <d v="2001-05-25T21:00:00"/>
  </r>
  <r>
    <x v="0"/>
    <x v="1"/>
    <x v="1"/>
    <n v="1"/>
    <n v="25"/>
    <n v="1281337"/>
    <d v="2001-05-23T01:10:10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350000000000001"/>
    <s v="BPARDUS1"/>
    <s v="MHELLERM"/>
    <s v="UK - ECTRL - Continental Power Book"/>
    <x v="2"/>
    <x v="2"/>
    <n v="105710.1"/>
    <d v="2001-05-24T21:00:00"/>
  </r>
  <r>
    <x v="0"/>
    <x v="1"/>
    <x v="1"/>
    <n v="1"/>
    <n v="25"/>
    <n v="1281338"/>
    <d v="2001-05-23T01:10:16"/>
    <s v="AEP Energy Services Ltd"/>
    <x v="0"/>
    <x v="0"/>
    <x v="0"/>
    <x v="1"/>
    <s v="GER Power Phy Fwd Ffrm"/>
    <s v="GER Pwr Phy FF   Ger Grd WDPK HV         25May01         EUR/MWh"/>
    <m/>
    <n v="25"/>
    <x v="0"/>
    <x v="1"/>
    <x v="2"/>
    <n v="24.75"/>
    <s v="jamieclark"/>
    <s v="MHELLERM"/>
    <s v="UK - ECTRL - Continental Power Book"/>
    <x v="2"/>
    <x v="2"/>
    <n v="105711.1"/>
    <d v="2001-05-25T21:00:00"/>
  </r>
  <r>
    <x v="0"/>
    <x v="1"/>
    <x v="1"/>
    <n v="1"/>
    <n v="10"/>
    <n v="1281339"/>
    <d v="2001-05-23T01:10:19"/>
    <s v="EDF Trading Limited"/>
    <x v="0"/>
    <x v="0"/>
    <x v="0"/>
    <x v="1"/>
    <s v="GER Power Phy Fwd Ffrm"/>
    <s v="GER Pwr Phy FF   Ger Grd BASE HV         24May01         EUR/MWh"/>
    <m/>
    <n v="10"/>
    <x v="0"/>
    <x v="1"/>
    <x v="2"/>
    <n v="15.05"/>
    <s v="CLIVEWARD"/>
    <s v="MHELLERM"/>
    <s v="UK - ECTRL - Continental Power Book"/>
    <x v="2"/>
    <x v="2"/>
    <n v="105712.1"/>
    <d v="2001-05-24T21:00:00"/>
  </r>
  <r>
    <x v="0"/>
    <x v="1"/>
    <x v="0"/>
    <n v="93"/>
    <n v="930"/>
    <n v="1281340"/>
    <d v="2001-05-23T01:10:37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daniel00"/>
    <s v="FFROSE"/>
    <s v="ENE- Nordic Power Book"/>
    <x v="1"/>
    <x v="1"/>
    <n v="1281340"/>
    <d v="2001-10-01T00:00:00"/>
  </r>
  <r>
    <x v="0"/>
    <x v="1"/>
    <x v="0"/>
    <n v="93"/>
    <n v="930"/>
    <n v="1281341"/>
    <d v="2001-05-23T01:11:1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ADM98993"/>
    <s v="FFROSE"/>
    <s v="ENE- Nordic Power Book"/>
    <x v="1"/>
    <x v="1"/>
    <n v="1281341"/>
    <d v="2001-10-01T00:00:00"/>
  </r>
  <r>
    <x v="0"/>
    <x v="1"/>
    <x v="0"/>
    <n v="93"/>
    <n v="465"/>
    <n v="1281342"/>
    <d v="2001-05-23T01:12:36"/>
    <s v="ABB Financial Energy AB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daniel00"/>
    <s v="FFROSE"/>
    <s v="ENE- Nordic Power Book"/>
    <x v="1"/>
    <x v="1"/>
    <n v="1281342"/>
    <d v="2001-10-01T00:00:00"/>
  </r>
  <r>
    <x v="0"/>
    <x v="1"/>
    <x v="0"/>
    <n v="93"/>
    <n v="465"/>
    <n v="1281343"/>
    <d v="2001-05-23T01:12:49"/>
    <s v="CBF Energimegling AS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ADM98993"/>
    <s v="FFROSE"/>
    <s v="ENE- Nordic Power Book"/>
    <x v="1"/>
    <x v="1"/>
    <n v="1281343"/>
    <d v="2001-10-01T00:00:00"/>
  </r>
  <r>
    <x v="0"/>
    <x v="1"/>
    <x v="1"/>
    <n v="1"/>
    <n v="25"/>
    <n v="1281344"/>
    <d v="2001-05-23T01:13:25"/>
    <s v="EDF Trading Limited"/>
    <x v="0"/>
    <x v="0"/>
    <x v="0"/>
    <x v="1"/>
    <s v="GER Power Phy Fwd Ffrm"/>
    <s v="GER Pwr Phy FF   Ger Grd WDPK HV         25May01         EUR/MWh"/>
    <m/>
    <n v="25"/>
    <x v="0"/>
    <x v="1"/>
    <x v="2"/>
    <n v="25"/>
    <s v="WYNANDBG"/>
    <s v="MHELLERM"/>
    <s v="UK - ECTRL - Continental Power Book"/>
    <x v="2"/>
    <x v="2"/>
    <n v="105714.1"/>
    <d v="2001-05-25T21:00:00"/>
  </r>
  <r>
    <x v="0"/>
    <x v="1"/>
    <x v="1"/>
    <n v="1"/>
    <n v="25"/>
    <n v="1281345"/>
    <d v="2001-05-23T01:14:28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5.25"/>
    <s v="ADM39033"/>
    <s v="MHELLERM"/>
    <s v="UK - ECTRL - Continental Power Book"/>
    <x v="2"/>
    <x v="2"/>
    <n v="105715.1"/>
    <d v="2001-05-25T21:00:00"/>
  </r>
  <r>
    <x v="0"/>
    <x v="1"/>
    <x v="1"/>
    <n v="1"/>
    <n v="25"/>
    <n v="1281346"/>
    <d v="2001-05-23T01:15:03"/>
    <s v="Stadtwerke Dusseldorf AG"/>
    <x v="0"/>
    <x v="0"/>
    <x v="0"/>
    <x v="1"/>
    <s v="GER Power Phy Fwd Ffrm"/>
    <s v="GER Pwr Phy FF   Ger Grd WDPK HV         25May01         EUR/MWh"/>
    <n v="25"/>
    <m/>
    <x v="0"/>
    <x v="1"/>
    <x v="2"/>
    <n v="25"/>
    <s v="evamaria01"/>
    <s v="MHELLERM"/>
    <s v="UK - ECTRL - Continental Power Book"/>
    <x v="2"/>
    <x v="2"/>
    <n v="105716.1"/>
    <d v="2001-05-25T21:00:00"/>
  </r>
  <r>
    <x v="0"/>
    <x v="1"/>
    <x v="1"/>
    <n v="1"/>
    <n v="25"/>
    <n v="1281347"/>
    <d v="2001-05-23T01:16:03"/>
    <s v="MVV Energie AG"/>
    <x v="0"/>
    <x v="0"/>
    <x v="0"/>
    <x v="1"/>
    <s v="GER Power Phy Fwd Ffrm"/>
    <s v="GER Pwr Phy FF   Ger Grd WDPK HV         25May01         EUR/MWh"/>
    <m/>
    <n v="25"/>
    <x v="0"/>
    <x v="1"/>
    <x v="2"/>
    <n v="25.1"/>
    <s v="MVVTRADER6"/>
    <s v="MHELLERM"/>
    <s v="UK - ECTRL - Continental Power Book"/>
    <x v="2"/>
    <x v="2"/>
    <n v="105717.1"/>
    <d v="2001-05-25T21:00:00"/>
  </r>
  <r>
    <x v="0"/>
    <x v="1"/>
    <x v="1"/>
    <n v="1"/>
    <n v="25"/>
    <n v="1281348"/>
    <d v="2001-05-23T01:16:22"/>
    <s v="BKW-FMB Energie AG"/>
    <x v="0"/>
    <x v="0"/>
    <x v="0"/>
    <x v="1"/>
    <s v="GER Power Phy Fwd Ffrm"/>
    <s v="GER Pwr Phy FF   Ger Grd BASE HV         24May01         EUR/MWh"/>
    <m/>
    <n v="25"/>
    <x v="0"/>
    <x v="1"/>
    <x v="2"/>
    <n v="15.1"/>
    <s v="jurggilgen"/>
    <s v="MHELLERM"/>
    <s v="UK - ECTRL - Continental Power Book"/>
    <x v="2"/>
    <x v="2"/>
    <n v="105718.1"/>
    <d v="2001-05-24T21:00:00"/>
  </r>
  <r>
    <x v="0"/>
    <x v="1"/>
    <x v="1"/>
    <n v="1"/>
    <n v="25"/>
    <n v="1281349"/>
    <d v="2001-05-23T01:16:42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399999999999999"/>
    <s v="kleinpat"/>
    <s v="GTUHY"/>
    <s v="UK - ECTRL - Continental Power Book"/>
    <x v="2"/>
    <x v="2"/>
    <n v="105719.1"/>
    <d v="2001-05-24T21:00:00"/>
  </r>
  <r>
    <x v="0"/>
    <x v="1"/>
    <x v="1"/>
    <n v="1"/>
    <n v="25"/>
    <n v="1281350"/>
    <d v="2001-05-23T01:16:48"/>
    <s v="E&amp;T Energie Handelsgesellschaft m.b.H."/>
    <x v="0"/>
    <x v="0"/>
    <x v="0"/>
    <x v="1"/>
    <s v="AUT Power Phy Fwd Firm"/>
    <s v="AUT Pwr Phy FF   AUT BASE HV             24May01         EUR/MWh"/>
    <m/>
    <n v="25"/>
    <x v="0"/>
    <x v="1"/>
    <x v="2"/>
    <n v="15.2"/>
    <s v="kleinpat"/>
    <s v="GTUHY"/>
    <s v="UK - ECTRL - Continental Power Book"/>
    <x v="2"/>
    <x v="2"/>
    <n v="105720.1"/>
    <d v="2001-05-24T21:00:00"/>
  </r>
  <r>
    <x v="0"/>
    <x v="1"/>
    <x v="1"/>
    <n v="1"/>
    <n v="25"/>
    <n v="1281351"/>
    <d v="2001-05-23T01:17:19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600000000000001"/>
    <s v="kleinpat"/>
    <s v="GTUHY"/>
    <s v="UK - ECTRL - Continental Power Book"/>
    <x v="2"/>
    <x v="2"/>
    <n v="105721.1"/>
    <d v="2001-05-24T21:00:00"/>
  </r>
  <r>
    <x v="0"/>
    <x v="1"/>
    <x v="1"/>
    <n v="1"/>
    <n v="25"/>
    <n v="1281352"/>
    <d v="2001-05-23T01:17:20"/>
    <s v="Electrabel SA"/>
    <x v="0"/>
    <x v="0"/>
    <x v="0"/>
    <x v="1"/>
    <s v="CH Power Phy Fwd Firm"/>
    <s v="CH Pwr Phy FF    NAT BASE HV             25May01         EUR/MWh"/>
    <m/>
    <n v="25"/>
    <x v="0"/>
    <x v="1"/>
    <x v="2"/>
    <n v="20.149999999999999"/>
    <s v="JAMBEEBL"/>
    <s v="EHOKMARK"/>
    <s v="UK - ECTRL - Continental Power Book"/>
    <x v="2"/>
    <x v="2"/>
    <n v="105722.1"/>
    <d v="2001-05-25T21:00:00"/>
  </r>
  <r>
    <x v="0"/>
    <x v="1"/>
    <x v="1"/>
    <n v="1"/>
    <n v="25"/>
    <n v="1281353"/>
    <d v="2001-05-23T01:17:48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9"/>
    <s v="stsu5453"/>
    <s v="MHELLERM"/>
    <s v="UK - ECTRL - Continental Power Book"/>
    <x v="2"/>
    <x v="2"/>
    <n v="105723.1"/>
    <d v="2001-05-25T21:00:00"/>
  </r>
  <r>
    <x v="0"/>
    <x v="1"/>
    <x v="1"/>
    <n v="1"/>
    <n v="20"/>
    <n v="1281354"/>
    <d v="2001-05-23T01:18:11"/>
    <s v="Kraftuebertragungswerke Rheinfelden AG"/>
    <x v="0"/>
    <x v="0"/>
    <x v="0"/>
    <x v="1"/>
    <s v="GER Power Phy Fwd Ffrm"/>
    <s v="GER Pwr Phy FF   Ger Grd WDPK HV         24May01         EUR/MWh"/>
    <n v="20"/>
    <m/>
    <x v="0"/>
    <x v="1"/>
    <x v="2"/>
    <n v="17.399999999999999"/>
    <s v="ADM63720"/>
    <s v="MHELLERM"/>
    <s v="UK - ECTRL - Continental Power Book"/>
    <x v="2"/>
    <x v="2"/>
    <n v="105724.1"/>
    <d v="2001-05-24T21:00:00"/>
  </r>
  <r>
    <x v="0"/>
    <x v="1"/>
    <x v="1"/>
    <n v="1"/>
    <n v="25"/>
    <n v="1281355"/>
    <d v="2001-05-23T01:18:13"/>
    <s v="Osterreichische Elektrizitats Wirtschaft AG"/>
    <x v="0"/>
    <x v="0"/>
    <x v="0"/>
    <x v="1"/>
    <s v="AUT Power Phy Fwd Firm"/>
    <s v="AUT Pwr Phy FF   AUT BASE HV             24May01         EUR/MWh"/>
    <n v="25"/>
    <m/>
    <x v="0"/>
    <x v="1"/>
    <x v="2"/>
    <n v="14.9"/>
    <s v="houtzmelit"/>
    <s v="GTUHY"/>
    <s v="UK - ECTRL - Continental Power Book"/>
    <x v="2"/>
    <x v="2"/>
    <n v="105725.1"/>
    <d v="2001-05-24T21:00:00"/>
  </r>
  <r>
    <x v="0"/>
    <x v="1"/>
    <x v="1"/>
    <n v="1"/>
    <n v="25"/>
    <n v="1281356"/>
    <d v="2001-05-23T01:20:10"/>
    <s v="E&amp;T Energie Handelsgesellschaft m.b.H."/>
    <x v="0"/>
    <x v="0"/>
    <x v="0"/>
    <x v="1"/>
    <s v="AUT Power Phy Fwd Firm"/>
    <s v="AUT Pwr Phy FF   AUT BASE HV             25May01         EUR/MWh"/>
    <m/>
    <n v="25"/>
    <x v="0"/>
    <x v="1"/>
    <x v="2"/>
    <n v="19.75"/>
    <s v="kleinpat"/>
    <s v="GTUHY"/>
    <s v="UK - ECTRL - Continental Power Book"/>
    <x v="2"/>
    <x v="2"/>
    <n v="105726.1"/>
    <d v="2001-05-25T21:00:00"/>
  </r>
  <r>
    <x v="0"/>
    <x v="1"/>
    <x v="1"/>
    <n v="1"/>
    <n v="25"/>
    <n v="1281357"/>
    <d v="2001-05-23T01:20:11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4.65"/>
    <s v="jurggilgen"/>
    <s v="EHOKMARK"/>
    <s v="UK - ECTRL - Continental Power Book"/>
    <x v="2"/>
    <x v="2"/>
    <n v="105727.1"/>
    <d v="2001-05-25T21:00:00"/>
  </r>
  <r>
    <x v="0"/>
    <x v="1"/>
    <x v="0"/>
    <n v="8"/>
    <n v="400"/>
    <n v="1281358"/>
    <d v="2001-05-23T01:20:36"/>
    <s v="Alfa Kraft AB"/>
    <x v="0"/>
    <x v="0"/>
    <x v="0"/>
    <x v="1"/>
    <s v="Nordic Power Financial Swap"/>
    <s v="Nordic Pwr Swap  SYS BASE                GU23 2001       NOK/MWh"/>
    <n v="50"/>
    <m/>
    <x v="0"/>
    <x v="1"/>
    <x v="1"/>
    <n v="205"/>
    <s v="ADM56370"/>
    <s v="ESEIDEL"/>
    <s v="ENE- Nordic Power Book"/>
    <x v="1"/>
    <x v="1"/>
    <n v="1281358"/>
    <d v="2001-06-04T00:00:00"/>
  </r>
  <r>
    <x v="0"/>
    <x v="1"/>
    <x v="1"/>
    <n v="1"/>
    <n v="25"/>
    <n v="1281359"/>
    <d v="2001-05-23T01:20:47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4.45"/>
    <s v="knablmanfr"/>
    <s v="GTUHY"/>
    <s v="UK - ECTRL - Continental Power Book"/>
    <x v="2"/>
    <x v="2"/>
    <n v="105728.1"/>
    <d v="2001-05-25T21:00:00"/>
  </r>
  <r>
    <x v="0"/>
    <x v="1"/>
    <x v="1"/>
    <n v="1"/>
    <n v="25"/>
    <n v="1281360"/>
    <d v="2001-05-23T01:21:23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4.3"/>
    <s v="ADM39033"/>
    <s v="MHELLERM"/>
    <s v="UK - ECTRL - Continental Power Book"/>
    <x v="2"/>
    <x v="2"/>
    <n v="105729.1"/>
    <d v="2001-05-25T21:00:00"/>
  </r>
  <r>
    <x v="0"/>
    <x v="1"/>
    <x v="1"/>
    <n v="1"/>
    <n v="25"/>
    <n v="1281361"/>
    <d v="2001-05-23T01:23:06"/>
    <s v="EDF Trading Limited"/>
    <x v="0"/>
    <x v="0"/>
    <x v="0"/>
    <x v="1"/>
    <s v="GER Power Phy Fwd Ffrm"/>
    <s v="GER Pwr Phy FF   Ger Grd WDPK HV         24May01         EUR/MWh"/>
    <m/>
    <n v="25"/>
    <x v="0"/>
    <x v="1"/>
    <x v="2"/>
    <n v="17.55"/>
    <s v="NAMESHT2"/>
    <s v="MHELLERM"/>
    <s v="UK - ECTRL - Continental Power Book"/>
    <x v="2"/>
    <x v="2"/>
    <n v="105730.1"/>
    <d v="2001-05-24T21:00:00"/>
  </r>
  <r>
    <x v="0"/>
    <x v="1"/>
    <x v="1"/>
    <n v="1"/>
    <n v="25"/>
    <n v="1281362"/>
    <d v="2001-05-23T01:23:19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9.3"/>
    <s v="houtzmelit"/>
    <s v="GTUHY"/>
    <s v="UK - ECTRL - Continental Power Book"/>
    <x v="2"/>
    <x v="2"/>
    <n v="105731.1"/>
    <d v="2001-05-25T21:00:00"/>
  </r>
  <r>
    <x v="0"/>
    <x v="1"/>
    <x v="1"/>
    <n v="1"/>
    <n v="25"/>
    <n v="1281363"/>
    <d v="2001-05-23T01:23:47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2"/>
    <s v="stsu5453"/>
    <s v="MHELLERM"/>
    <s v="UK - ECTRL - Continental Power Book"/>
    <x v="2"/>
    <x v="2"/>
    <n v="105732.1"/>
    <d v="2001-05-25T21:00:00"/>
  </r>
  <r>
    <x v="0"/>
    <x v="1"/>
    <x v="1"/>
    <n v="1"/>
    <n v="25"/>
    <n v="1281364"/>
    <d v="2001-05-23T01:25:05"/>
    <s v="Energieunion Aktiengesellschaft"/>
    <x v="0"/>
    <x v="0"/>
    <x v="0"/>
    <x v="1"/>
    <s v="GER Power Phy Fwd Ffrm"/>
    <s v="GER Pwr Phy FF   Ger Grd WDPK HV         24May01         EUR/MWh"/>
    <n v="25"/>
    <m/>
    <x v="0"/>
    <x v="1"/>
    <x v="2"/>
    <n v="17.5"/>
    <s v="EUTrading2"/>
    <s v="MHELLERM"/>
    <s v="UK - ECTRL - Continental Power Book"/>
    <x v="2"/>
    <x v="2"/>
    <n v="105733.1"/>
    <d v="2001-05-24T21:00:00"/>
  </r>
  <r>
    <x v="0"/>
    <x v="0"/>
    <x v="0"/>
    <n v="1"/>
    <n v="20"/>
    <n v="1281365"/>
    <d v="2001-05-23T01:25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garyridley"/>
    <s v="BMARCHAN"/>
    <s v="Enron Metals Trading System"/>
    <x v="0"/>
    <x v="0"/>
    <n v="2146888"/>
    <m/>
  </r>
  <r>
    <x v="0"/>
    <x v="0"/>
    <x v="0"/>
    <n v="1"/>
    <n v="20"/>
    <n v="1281366"/>
    <d v="2001-05-23T01:25:1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86"/>
    <m/>
  </r>
  <r>
    <x v="0"/>
    <x v="0"/>
    <x v="0"/>
    <n v="1"/>
    <n v="10"/>
    <n v="1281367"/>
    <d v="2001-05-23T01:25:17"/>
    <s v="Macquarie Bank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ADM01803"/>
    <s v="ATURNER"/>
    <s v="Enron Metals Trading System"/>
    <x v="0"/>
    <x v="0"/>
    <n v="2146884"/>
    <m/>
  </r>
  <r>
    <x v="0"/>
    <x v="1"/>
    <x v="1"/>
    <n v="1"/>
    <n v="25"/>
    <n v="1281368"/>
    <d v="2001-05-23T01:25:49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6"/>
    <s v="houtzmelit"/>
    <s v="GTUHY"/>
    <s v="UK - ECTRL - Continental Power Book"/>
    <x v="2"/>
    <x v="2"/>
    <n v="105734.1"/>
    <d v="2001-05-25T21:00:00"/>
  </r>
  <r>
    <x v="0"/>
    <x v="0"/>
    <x v="0"/>
    <n v="1"/>
    <n v="20"/>
    <n v="1281369"/>
    <d v="2001-05-23T01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46882"/>
    <m/>
  </r>
  <r>
    <x v="0"/>
    <x v="1"/>
    <x v="1"/>
    <n v="1"/>
    <n v="25"/>
    <n v="1281370"/>
    <d v="2001-05-23T01:27:52"/>
    <s v="E&amp;T Energie Handelsgesellschaft m.b.H."/>
    <x v="0"/>
    <x v="0"/>
    <x v="0"/>
    <x v="1"/>
    <s v="AUT Power Phy Fwd Firm"/>
    <s v="AUT Pwr Phy FF   AUT WDPK HV             25May01         EUR/MWh"/>
    <m/>
    <n v="25"/>
    <x v="0"/>
    <x v="1"/>
    <x v="2"/>
    <n v="24"/>
    <s v="kleinpat"/>
    <s v="GTUHY"/>
    <s v="UK - ECTRL - Continental Power Book"/>
    <x v="2"/>
    <x v="2"/>
    <n v="105735.1"/>
    <d v="2001-05-25T21:00:00"/>
  </r>
  <r>
    <x v="0"/>
    <x v="1"/>
    <x v="1"/>
    <n v="2"/>
    <n v="30"/>
    <n v="1281371"/>
    <d v="2001-05-23T01:30:01"/>
    <s v="BKW-FMB Energie AG"/>
    <x v="0"/>
    <x v="0"/>
    <x v="0"/>
    <x v="1"/>
    <s v="GER Power Phy Fwd Ffrm"/>
    <s v="GER Pwr Phy FF   Ger Grd BASE HV         26-27May01      EUR/MWh"/>
    <m/>
    <n v="15"/>
    <x v="0"/>
    <x v="1"/>
    <x v="2"/>
    <n v="16.55"/>
    <s v="jurggilgen"/>
    <s v="MHELLERM"/>
    <s v="UK - ECTRL - Continental Power Book"/>
    <x v="2"/>
    <x v="2"/>
    <n v="105736.1"/>
    <d v="2001-05-26T21:00:00"/>
  </r>
  <r>
    <x v="0"/>
    <x v="1"/>
    <x v="1"/>
    <n v="1"/>
    <n v="25"/>
    <n v="1281372"/>
    <d v="2001-05-23T01:31:09"/>
    <s v="AEP Energy Services Ltd"/>
    <x v="0"/>
    <x v="0"/>
    <x v="0"/>
    <x v="1"/>
    <s v="GER Power Phy Fwd Ffrm"/>
    <s v="GER Pwr Phy FF   Ger Grd WDPK HV         24May01         EUR/MWh"/>
    <n v="25"/>
    <m/>
    <x v="0"/>
    <x v="1"/>
    <x v="2"/>
    <n v="17.5"/>
    <s v="jamieclark"/>
    <s v="MHELLERM"/>
    <s v="UK - ECTRL - Continental Power Book"/>
    <x v="2"/>
    <x v="2"/>
    <n v="105737.1"/>
    <d v="2001-05-24T21:00:00"/>
  </r>
  <r>
    <x v="0"/>
    <x v="1"/>
    <x v="0"/>
    <n v="93"/>
    <n v="930"/>
    <n v="1281373"/>
    <d v="2001-05-23T01:31:31"/>
    <s v="Norsk Hydro Produksjon AS"/>
    <x v="0"/>
    <x v="0"/>
    <x v="0"/>
    <x v="1"/>
    <s v="Nordic Power Financial Swap"/>
    <s v="Nordic Pwr Swap  SYS BASE                Win2 01         NOK/MWh"/>
    <m/>
    <n v="10"/>
    <x v="0"/>
    <x v="1"/>
    <x v="1"/>
    <n v="219.25"/>
    <s v="ADM52602"/>
    <s v="FFROSE"/>
    <s v="ENE- Nordic Power Book"/>
    <x v="1"/>
    <x v="1"/>
    <n v="1281373"/>
    <d v="2001-10-01T00:00:00"/>
  </r>
  <r>
    <x v="0"/>
    <x v="1"/>
    <x v="1"/>
    <n v="1"/>
    <n v="25"/>
    <n v="1281374"/>
    <d v="2001-05-23T01:31:47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5"/>
    <s v="houtzmelit"/>
    <s v="GTUHY"/>
    <s v="UK - ECTRL - Continental Power Book"/>
    <x v="2"/>
    <x v="2"/>
    <n v="105738.1"/>
    <d v="2001-05-25T21:00:00"/>
  </r>
  <r>
    <x v="0"/>
    <x v="1"/>
    <x v="1"/>
    <n v="1"/>
    <n v="25"/>
    <n v="1281375"/>
    <d v="2001-05-23T01:31:50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75"/>
    <s v="Norbert131"/>
    <s v="EHOKMARK"/>
    <s v="UK - ECTRL - Continental Power Book"/>
    <x v="2"/>
    <x v="2"/>
    <n v="105739.1"/>
    <d v="2001-05-25T21:00:00"/>
  </r>
  <r>
    <x v="0"/>
    <x v="1"/>
    <x v="1"/>
    <n v="1"/>
    <n v="25"/>
    <n v="1281376"/>
    <d v="2001-05-23T01:31:57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18.5"/>
    <s v="eontrdneu"/>
    <s v="MHELLERM"/>
    <s v="UK - ECTRL - Continental Power Book"/>
    <x v="2"/>
    <x v="2"/>
    <n v="105740.1"/>
    <d v="2001-05-25T21:00:00"/>
  </r>
  <r>
    <x v="0"/>
    <x v="1"/>
    <x v="1"/>
    <n v="1"/>
    <n v="10"/>
    <n v="1281377"/>
    <d v="2001-05-23T01:32:12"/>
    <s v="E&amp;T Energie Handelsgesellschaft m.b.H."/>
    <x v="0"/>
    <x v="0"/>
    <x v="0"/>
    <x v="1"/>
    <s v="AUT Power Phy Fwd Firm"/>
    <s v="AUT Pwr Phy FF   AUT WDPK HV             25May01         EUR/MWh"/>
    <m/>
    <n v="10"/>
    <x v="0"/>
    <x v="1"/>
    <x v="2"/>
    <n v="24.1"/>
    <s v="kleinpat"/>
    <s v="GTUHY"/>
    <s v="UK - ECTRL - Continental Power Book"/>
    <x v="2"/>
    <x v="2"/>
    <n v="105741.1"/>
    <d v="2001-05-25T21:00:00"/>
  </r>
  <r>
    <x v="0"/>
    <x v="1"/>
    <x v="1"/>
    <n v="1"/>
    <n v="25"/>
    <n v="1281378"/>
    <d v="2001-05-23T01:32:48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25"/>
    <s v="houtzmelit"/>
    <s v="GTUHY"/>
    <s v="UK - ECTRL - Continental Power Book"/>
    <x v="2"/>
    <x v="2"/>
    <n v="105742.1"/>
    <d v="2001-05-25T21:00:00"/>
  </r>
  <r>
    <x v="0"/>
    <x v="1"/>
    <x v="1"/>
    <n v="1"/>
    <n v="25"/>
    <n v="1281379"/>
    <d v="2001-05-23T01:33:08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6"/>
    <s v="Norbert131"/>
    <s v="EHOKMARK"/>
    <s v="UK - ECTRL - Continental Power Book"/>
    <x v="2"/>
    <x v="2"/>
    <n v="105743.1"/>
    <d v="2001-05-25T21:00:00"/>
  </r>
  <r>
    <x v="0"/>
    <x v="1"/>
    <x v="1"/>
    <n v="1"/>
    <n v="25"/>
    <n v="1281380"/>
    <d v="2001-05-23T01:33:11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4"/>
    <s v="zitarich"/>
    <s v="GTUHY"/>
    <s v="UK - ECTRL - Continental Power Book"/>
    <x v="2"/>
    <x v="2"/>
    <n v="105744.1"/>
    <d v="2001-05-25T21:00:00"/>
  </r>
  <r>
    <x v="0"/>
    <x v="1"/>
    <x v="1"/>
    <n v="1"/>
    <n v="25"/>
    <n v="1281381"/>
    <d v="2001-05-23T01:33:21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15"/>
    <s v="MVVTRADER7"/>
    <s v="MHELLERM"/>
    <s v="UK - ECTRL - Continental Power Book"/>
    <x v="2"/>
    <x v="2"/>
    <n v="105745.1"/>
    <d v="2001-05-24T21:00:00"/>
  </r>
  <r>
    <x v="0"/>
    <x v="0"/>
    <x v="0"/>
    <n v="1"/>
    <n v="20"/>
    <n v="1281382"/>
    <d v="2001-05-23T01:35:0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pridielrp"/>
    <s v="BMARCHAN"/>
    <s v="Enron Metals Trading System"/>
    <x v="0"/>
    <x v="0"/>
    <n v="2146880"/>
    <m/>
  </r>
  <r>
    <x v="0"/>
    <x v="0"/>
    <x v="0"/>
    <n v="1"/>
    <n v="10"/>
    <n v="1281383"/>
    <d v="2001-05-23T01:37:21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PAULDODGE"/>
    <s v="ATURNER"/>
    <s v="Enron Metals Trading System"/>
    <x v="0"/>
    <x v="0"/>
    <n v="2146878"/>
    <m/>
  </r>
  <r>
    <x v="0"/>
    <x v="1"/>
    <x v="1"/>
    <n v="1"/>
    <n v="25"/>
    <n v="1281384"/>
    <d v="2001-05-23T01:40:2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8"/>
    <s v="jurggilgen"/>
    <s v="EHOKMARK"/>
    <s v="UK - ECTRL - Continental Power Book"/>
    <x v="2"/>
    <x v="2"/>
    <n v="105746.1"/>
    <d v="2001-05-25T21:00:00"/>
  </r>
  <r>
    <x v="0"/>
    <x v="0"/>
    <x v="0"/>
    <n v="1"/>
    <n v="20"/>
    <n v="1281385"/>
    <d v="2001-05-23T01:40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6"/>
    <m/>
  </r>
  <r>
    <x v="0"/>
    <x v="0"/>
    <x v="0"/>
    <n v="1"/>
    <n v="20"/>
    <n v="1281386"/>
    <d v="2001-05-23T01:41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46874"/>
    <m/>
  </r>
  <r>
    <x v="0"/>
    <x v="1"/>
    <x v="1"/>
    <n v="1"/>
    <n v="25"/>
    <n v="1281387"/>
    <d v="2001-05-23T01:41:28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75"/>
    <s v="jurggilgen"/>
    <s v="EHOKMARK"/>
    <s v="UK - ECTRL - Continental Power Book"/>
    <x v="2"/>
    <x v="2"/>
    <n v="105747.1"/>
    <d v="2001-05-25T21:00:00"/>
  </r>
  <r>
    <x v="0"/>
    <x v="0"/>
    <x v="0"/>
    <n v="1"/>
    <n v="20"/>
    <n v="1281388"/>
    <d v="2001-05-23T01:41:5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TRD11002"/>
    <s v="BMARCHAN"/>
    <s v="Enron Metals Trading System"/>
    <x v="0"/>
    <x v="0"/>
    <n v="2146872"/>
    <m/>
  </r>
  <r>
    <x v="0"/>
    <x v="0"/>
    <x v="0"/>
    <n v="1"/>
    <n v="20"/>
    <n v="1281389"/>
    <d v="2001-05-23T01:4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0"/>
    <m/>
  </r>
  <r>
    <x v="0"/>
    <x v="1"/>
    <x v="1"/>
    <n v="1"/>
    <n v="25"/>
    <n v="1281390"/>
    <d v="2001-05-23T01:42:09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3.3"/>
    <s v="ADM39033"/>
    <s v="MHELLERM"/>
    <s v="UK - ECTRL - Continental Power Book"/>
    <x v="2"/>
    <x v="2"/>
    <n v="105748.1"/>
    <d v="2001-05-25T21:00:00"/>
  </r>
  <r>
    <x v="0"/>
    <x v="1"/>
    <x v="1"/>
    <n v="1"/>
    <n v="25"/>
    <n v="1281391"/>
    <d v="2001-05-23T01:42:41"/>
    <s v="Schweizerische Bundesbahnen SBB AG"/>
    <x v="0"/>
    <x v="0"/>
    <x v="0"/>
    <x v="1"/>
    <s v="CH Power Phy Fwd Firm"/>
    <s v="CH Pwr Phy FF    NAT BASE HV             24May01         EUR/MWh"/>
    <n v="25"/>
    <m/>
    <x v="0"/>
    <x v="1"/>
    <x v="2"/>
    <n v="14.9"/>
    <s v="149594kb"/>
    <s v="EHOKMARK"/>
    <s v="UK - ECTRL - Continental Power Book"/>
    <x v="2"/>
    <x v="2"/>
    <n v="105749.1"/>
    <d v="2001-05-24T21:00:00"/>
  </r>
  <r>
    <x v="0"/>
    <x v="0"/>
    <x v="0"/>
    <n v="1"/>
    <n v="20"/>
    <n v="1281392"/>
    <d v="2001-05-23T01:42:4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ADM01803"/>
    <s v="BMARCHAN"/>
    <s v="Enron Metals Trading System"/>
    <x v="0"/>
    <x v="0"/>
    <n v="2146868"/>
    <m/>
  </r>
  <r>
    <x v="0"/>
    <x v="0"/>
    <x v="0"/>
    <n v="1"/>
    <n v="10"/>
    <n v="1281393"/>
    <d v="2001-05-23T01:43:20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65"/>
    <s v="VANDESBO"/>
    <s v="ATURNER"/>
    <s v="Enron Metals Trading System"/>
    <x v="0"/>
    <x v="0"/>
    <n v="2146866"/>
    <m/>
  </r>
  <r>
    <x v="0"/>
    <x v="0"/>
    <x v="0"/>
    <n v="1"/>
    <n v="20"/>
    <n v="1281394"/>
    <d v="2001-05-23T01:4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64"/>
    <m/>
  </r>
  <r>
    <x v="0"/>
    <x v="0"/>
    <x v="0"/>
    <n v="1"/>
    <n v="2"/>
    <n v="1281395"/>
    <d v="2001-05-23T01:43:4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marknunn1"/>
    <s v="BMARCHAN"/>
    <s v="Enron Metals Trading System"/>
    <x v="0"/>
    <x v="0"/>
    <n v="2146862"/>
    <m/>
  </r>
  <r>
    <x v="0"/>
    <x v="0"/>
    <x v="0"/>
    <n v="1"/>
    <n v="20"/>
    <n v="1281396"/>
    <d v="2001-05-23T01:43:5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garyridley"/>
    <s v="BMARCHAN"/>
    <s v="Enron Metals Trading System"/>
    <x v="0"/>
    <x v="0"/>
    <n v="2146860"/>
    <m/>
  </r>
  <r>
    <x v="0"/>
    <x v="1"/>
    <x v="0"/>
    <n v="8"/>
    <n v="240"/>
    <n v="1281397"/>
    <d v="2001-05-23T01:44:16"/>
    <s v="Birka Energi AB"/>
    <x v="0"/>
    <x v="0"/>
    <x v="0"/>
    <x v="1"/>
    <s v="Nordic Power Financial Swap"/>
    <s v="Nordic Pwr Swap  SYS BASE                GU22 2001       NOK/MWh"/>
    <n v="30"/>
    <m/>
    <x v="0"/>
    <x v="1"/>
    <x v="1"/>
    <n v="200.5"/>
    <s v="matsfors"/>
    <s v="ESEIDEL"/>
    <s v="ENE- Nordic Power Book"/>
    <x v="1"/>
    <x v="1"/>
    <n v="1281397"/>
    <d v="2001-05-28T00:00:00"/>
  </r>
  <r>
    <x v="0"/>
    <x v="1"/>
    <x v="1"/>
    <n v="1"/>
    <n v="25"/>
    <n v="1281398"/>
    <d v="2001-05-23T01:44:29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75"/>
    <s v="BPARDUS1"/>
    <s v="MHELLERM"/>
    <s v="UK - ECTRL - Continental Power Book"/>
    <x v="2"/>
    <x v="2"/>
    <n v="105751.1"/>
    <d v="2001-05-24T21:00:00"/>
  </r>
  <r>
    <x v="0"/>
    <x v="1"/>
    <x v="1"/>
    <n v="1"/>
    <n v="25"/>
    <n v="1281399"/>
    <d v="2001-05-23T01:45:05"/>
    <s v="Reliant Energy Trading &amp; Marketing B.V."/>
    <x v="0"/>
    <x v="0"/>
    <x v="0"/>
    <x v="1"/>
    <s v="GER Power Phy Fwd Ffrm"/>
    <s v="GER Pwr Phy FF   Ger Grd WDPK HV         25May01         EUR/MWh"/>
    <m/>
    <n v="25"/>
    <x v="0"/>
    <x v="1"/>
    <x v="2"/>
    <n v="23.3"/>
    <s v="marco855"/>
    <s v="MHELLERM"/>
    <s v="UK - ECTRL - Continental Power Book"/>
    <x v="2"/>
    <x v="2"/>
    <n v="105752.1"/>
    <d v="2001-05-25T21:00:00"/>
  </r>
  <r>
    <x v="0"/>
    <x v="0"/>
    <x v="0"/>
    <n v="1"/>
    <n v="20"/>
    <n v="1281400"/>
    <d v="2001-05-23T01:4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46858"/>
    <m/>
  </r>
  <r>
    <x v="0"/>
    <x v="0"/>
    <x v="0"/>
    <n v="1"/>
    <n v="8"/>
    <n v="1281401"/>
    <d v="2001-05-23T01:45:4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ely7653z"/>
    <s v="BMARCHAN"/>
    <s v="Enron Metals Trading System"/>
    <x v="0"/>
    <x v="0"/>
    <n v="2146854"/>
    <m/>
  </r>
  <r>
    <x v="0"/>
    <x v="1"/>
    <x v="1"/>
    <n v="1"/>
    <n v="25"/>
    <n v="1281402"/>
    <d v="2001-05-23T01:45:58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25"/>
    <s v="MVVTRADER7"/>
    <s v="MHELLERM"/>
    <s v="UK - ECTRL - Continental Power Book"/>
    <x v="2"/>
    <x v="2"/>
    <n v="105753.1"/>
    <d v="2001-05-24T21:00:00"/>
  </r>
  <r>
    <x v="0"/>
    <x v="0"/>
    <x v="0"/>
    <n v="1"/>
    <n v="20"/>
    <n v="1281403"/>
    <d v="2001-05-23T01:47:0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46852"/>
    <m/>
  </r>
  <r>
    <x v="0"/>
    <x v="1"/>
    <x v="1"/>
    <n v="1"/>
    <n v="25"/>
    <n v="1281404"/>
    <d v="2001-05-23T01:47:26"/>
    <s v="Elektrizitatswerke der Stadt Zurich"/>
    <x v="0"/>
    <x v="0"/>
    <x v="0"/>
    <x v="1"/>
    <s v="CH Power Phy Fwd Firm"/>
    <s v="CH Pwr Phy FF    NAT BASE HV             24May01         EUR/MWh"/>
    <n v="25"/>
    <m/>
    <x v="0"/>
    <x v="1"/>
    <x v="2"/>
    <n v="14.7"/>
    <s v="michaela"/>
    <s v="EHOKMARK"/>
    <s v="UK - ECTRL - Continental Power Book"/>
    <x v="2"/>
    <x v="2"/>
    <n v="105754.1"/>
    <d v="2001-05-24T21:00:00"/>
  </r>
  <r>
    <x v="0"/>
    <x v="1"/>
    <x v="1"/>
    <n v="1"/>
    <n v="25"/>
    <n v="1281405"/>
    <d v="2001-05-23T01:47:29"/>
    <s v="Osterreichische Bundesbahnen"/>
    <x v="0"/>
    <x v="0"/>
    <x v="0"/>
    <x v="1"/>
    <s v="AUT Power Phy Fwd Firm"/>
    <s v="AUT Pwr Phy FF   AUT WDPK HV             25May01         EUR/MWh"/>
    <m/>
    <n v="25"/>
    <x v="0"/>
    <x v="1"/>
    <x v="2"/>
    <n v="22.8"/>
    <s v="Baumgartl"/>
    <s v="GTUHY"/>
    <s v="UK - ECTRL - Continental Power Book"/>
    <x v="2"/>
    <x v="2"/>
    <n v="105755.1"/>
    <d v="2001-05-25T21:00:00"/>
  </r>
  <r>
    <x v="0"/>
    <x v="1"/>
    <x v="1"/>
    <n v="1"/>
    <n v="25"/>
    <n v="1281406"/>
    <d v="2001-05-23T01:47:30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3"/>
    <s v="jurggilgen"/>
    <s v="EHOKMARK"/>
    <s v="UK - ECTRL - Continental Power Book"/>
    <x v="2"/>
    <x v="2"/>
    <n v="105756.1"/>
    <d v="2001-05-24T21:00:00"/>
  </r>
  <r>
    <x v="0"/>
    <x v="1"/>
    <x v="1"/>
    <n v="365"/>
    <n v="9125"/>
    <n v="1281407"/>
    <d v="2001-05-23T01:49:16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57.1"/>
    <d v="2002-01-01T00:00:00"/>
  </r>
  <r>
    <x v="0"/>
    <x v="0"/>
    <x v="0"/>
    <n v="1"/>
    <n v="10"/>
    <n v="1281408"/>
    <d v="2001-05-23T01:49:48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60"/>
    <s v="TRD01017"/>
    <s v="ATURNER"/>
    <s v="Enron Metals Trading System"/>
    <x v="0"/>
    <x v="0"/>
    <n v="2146850"/>
    <m/>
  </r>
  <r>
    <x v="0"/>
    <x v="1"/>
    <x v="1"/>
    <n v="1"/>
    <n v="25"/>
    <n v="1281409"/>
    <d v="2001-05-23T01:52:04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75"/>
    <s v="stefbewag"/>
    <s v="MHELLERM"/>
    <s v="UK - ECTRL - Continental Power Book"/>
    <x v="2"/>
    <x v="2"/>
    <n v="105758.1"/>
    <d v="2001-05-25T21:00:00"/>
  </r>
  <r>
    <x v="0"/>
    <x v="1"/>
    <x v="1"/>
    <n v="1"/>
    <n v="25"/>
    <n v="1281410"/>
    <d v="2001-05-23T01:52:31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149999999999999"/>
    <s v="jurggilgen"/>
    <s v="EHOKMARK"/>
    <s v="UK - ECTRL - Continental Power Book"/>
    <x v="2"/>
    <x v="2"/>
    <n v="105759.1"/>
    <d v="2001-05-24T21:00:00"/>
  </r>
  <r>
    <x v="0"/>
    <x v="1"/>
    <x v="1"/>
    <n v="1"/>
    <n v="10"/>
    <n v="1281411"/>
    <d v="2001-05-23T01:54:13"/>
    <s v="BKW-FMB Energie AG"/>
    <x v="0"/>
    <x v="0"/>
    <x v="0"/>
    <x v="1"/>
    <s v="CH Power Phy Fwd Firm"/>
    <s v="CH Pwr Phy FF    NAT WDPK HV             24May01         EUR/MWh"/>
    <n v="10"/>
    <m/>
    <x v="0"/>
    <x v="1"/>
    <x v="2"/>
    <n v="17"/>
    <s v="jurggilgen"/>
    <s v="EHOKMARK"/>
    <s v="UK - ECTRL - Continental Power Book"/>
    <x v="2"/>
    <x v="2"/>
    <n v="105760.1"/>
    <d v="2001-05-24T21:00:00"/>
  </r>
  <r>
    <x v="0"/>
    <x v="1"/>
    <x v="1"/>
    <n v="1"/>
    <n v="25"/>
    <n v="1281412"/>
    <d v="2001-05-23T01:56:03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2.85"/>
    <s v="cfreiburg"/>
    <s v="EHOKMARK"/>
    <s v="UK - ECTRL - Continental Power Book"/>
    <x v="2"/>
    <x v="2"/>
    <n v="105761.1"/>
    <d v="2001-05-25T21:00:00"/>
  </r>
  <r>
    <x v="0"/>
    <x v="1"/>
    <x v="1"/>
    <n v="1"/>
    <n v="25"/>
    <n v="1281413"/>
    <d v="2001-05-23T01:56:46"/>
    <s v="Kraftuebertragungswerke Rheinfelden AG"/>
    <x v="0"/>
    <x v="0"/>
    <x v="0"/>
    <x v="1"/>
    <s v="GER Power Phy Fwd Ffrm"/>
    <s v="GER Pwr Phy FF   Ger Grd WDPK HV         25May01         EUR/MWh"/>
    <m/>
    <n v="25"/>
    <x v="0"/>
    <x v="1"/>
    <x v="2"/>
    <n v="23.5"/>
    <s v="ADM63720"/>
    <s v="MHELLERM"/>
    <s v="UK - ECTRL - Continental Power Book"/>
    <x v="2"/>
    <x v="2"/>
    <n v="105763.1"/>
    <d v="2001-05-25T21:00:00"/>
  </r>
  <r>
    <x v="0"/>
    <x v="1"/>
    <x v="1"/>
    <n v="365"/>
    <n v="9125"/>
    <n v="1281415"/>
    <d v="2001-05-23T01:57:57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4.1"/>
    <d v="2002-01-01T00:00:00"/>
  </r>
  <r>
    <x v="0"/>
    <x v="1"/>
    <x v="1"/>
    <n v="365"/>
    <n v="9125"/>
    <n v="1281416"/>
    <d v="2001-05-23T01:58:05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5.1"/>
    <d v="2002-01-01T00:00:00"/>
  </r>
  <r>
    <x v="0"/>
    <x v="0"/>
    <x v="0"/>
    <n v="1"/>
    <n v="4"/>
    <n v="1281417"/>
    <d v="2001-05-23T01:58:3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29"/>
    <s v="ADM01803"/>
    <s v="BMARCHAN"/>
    <s v="Enron Metals Trading System"/>
    <x v="0"/>
    <x v="0"/>
    <n v="2146848"/>
    <m/>
  </r>
  <r>
    <x v="0"/>
    <x v="0"/>
    <x v="0"/>
    <n v="1"/>
    <n v="4"/>
    <n v="1281419"/>
    <d v="2001-05-23T02:01:32"/>
    <s v="IFX Limited"/>
    <x v="0"/>
    <x v="0"/>
    <x v="0"/>
    <x v="0"/>
    <s v="Aluminum LME Registered Contract"/>
    <s v="Al LME Reg.      Contract                3 Month         USD/mt-L"/>
    <n v="4"/>
    <m/>
    <x v="0"/>
    <x v="0"/>
    <x v="0"/>
    <n v="1538"/>
    <s v="ADM26133"/>
    <s v="BMARCHAN"/>
    <s v="Enron Metals Trading System"/>
    <x v="0"/>
    <x v="0"/>
    <n v="2146846"/>
    <m/>
  </r>
  <r>
    <x v="0"/>
    <x v="0"/>
    <x v="0"/>
    <n v="1"/>
    <n v="8"/>
    <n v="1281420"/>
    <d v="2001-05-23T02:01:43"/>
    <s v="AIG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HART1201"/>
    <s v="BMARCHAN"/>
    <s v="Enron Metals Trading System"/>
    <x v="0"/>
    <x v="0"/>
    <n v="2146844"/>
    <m/>
  </r>
  <r>
    <x v="0"/>
    <x v="1"/>
    <x v="1"/>
    <n v="1"/>
    <n v="15"/>
    <n v="1281421"/>
    <d v="2001-05-23T02:03:23"/>
    <s v="Elektrizitatswerke der Stadt Zurich"/>
    <x v="0"/>
    <x v="0"/>
    <x v="0"/>
    <x v="1"/>
    <s v="CH Power Phy Fwd Firm"/>
    <s v="CH Pwr Phy FF    NAT BASE HV             24May01         EUR/MWh"/>
    <n v="15"/>
    <m/>
    <x v="0"/>
    <x v="1"/>
    <x v="2"/>
    <n v="14.5"/>
    <s v="fennerdona"/>
    <s v="EHOKMARK"/>
    <s v="UK - ECTRL - Continental Power Book"/>
    <x v="2"/>
    <x v="2"/>
    <n v="105768.1"/>
    <d v="2001-05-24T21:00:00"/>
  </r>
  <r>
    <x v="0"/>
    <x v="0"/>
    <x v="0"/>
    <n v="1"/>
    <n v="16"/>
    <n v="1281422"/>
    <d v="2001-05-23T02:04:52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729"/>
    <s v="PHILLIPSM"/>
    <s v="BMARCHAN"/>
    <s v="Enron Metals Trading System"/>
    <x v="0"/>
    <x v="0"/>
    <n v="2146842"/>
    <m/>
  </r>
  <r>
    <x v="0"/>
    <x v="0"/>
    <x v="0"/>
    <n v="1"/>
    <n v="6"/>
    <n v="1281423"/>
    <d v="2001-05-23T02:05:15"/>
    <s v="Sucden (UK) Ltd."/>
    <x v="0"/>
    <x v="0"/>
    <x v="0"/>
    <x v="0"/>
    <s v="Aluminum LME Registered Contract"/>
    <s v="Al LME Reg.      Contract                3 Month         USD/mt-L"/>
    <n v="6"/>
    <m/>
    <x v="0"/>
    <x v="0"/>
    <x v="0"/>
    <n v="1536"/>
    <s v="LMEDESK1"/>
    <s v="BMARCHAN"/>
    <s v="Enron Metals Trading System"/>
    <x v="0"/>
    <x v="0"/>
    <n v="2146840"/>
    <m/>
  </r>
  <r>
    <x v="0"/>
    <x v="1"/>
    <x v="1"/>
    <n v="1"/>
    <n v="25"/>
    <n v="1281424"/>
    <d v="2001-05-23T02:05:59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3"/>
    <s v="eontrdscc"/>
    <s v="MHELLERM"/>
    <s v="UK - ECTRL - Continental Power Book"/>
    <x v="2"/>
    <x v="2"/>
    <n v="105776.1"/>
    <d v="2001-05-24T21:00:00"/>
  </r>
  <r>
    <x v="0"/>
    <x v="1"/>
    <x v="1"/>
    <n v="1"/>
    <n v="25"/>
    <n v="1281425"/>
    <d v="2001-05-23T02:06:40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5"/>
    <s v="stefbewag"/>
    <s v="MHELLERM"/>
    <s v="UK - ECTRL - Continental Power Book"/>
    <x v="2"/>
    <x v="2"/>
    <n v="105777.1"/>
    <d v="2001-05-25T21:00:00"/>
  </r>
  <r>
    <x v="0"/>
    <x v="0"/>
    <x v="0"/>
    <n v="1"/>
    <n v="20"/>
    <n v="1281426"/>
    <d v="2001-05-23T02:06:55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FBEUZELIN"/>
    <s v="ATURNER"/>
    <s v="Enron Metals Trading System"/>
    <x v="0"/>
    <x v="0"/>
    <n v="2146838"/>
    <m/>
  </r>
  <r>
    <x v="0"/>
    <x v="1"/>
    <x v="1"/>
    <n v="1"/>
    <n v="25"/>
    <n v="1281427"/>
    <d v="2001-05-23T02:06:5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600000000000001"/>
    <s v="jurggilgen"/>
    <s v="EHOKMARK"/>
    <s v="UK - ECTRL - Continental Power Book"/>
    <x v="2"/>
    <x v="2"/>
    <n v="105778.1"/>
    <d v="2001-05-25T21:00:00"/>
  </r>
  <r>
    <x v="0"/>
    <x v="0"/>
    <x v="0"/>
    <n v="1"/>
    <n v="20"/>
    <n v="1281428"/>
    <d v="2001-05-23T02:07:1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scochrane"/>
    <s v="BMARCHAN"/>
    <s v="Enron Metals Trading System"/>
    <x v="0"/>
    <x v="0"/>
    <n v="2146836"/>
    <m/>
  </r>
  <r>
    <x v="0"/>
    <x v="0"/>
    <x v="0"/>
    <n v="1"/>
    <n v="20"/>
    <n v="1281429"/>
    <d v="2001-05-23T02:07:29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DANNAYLOR"/>
    <s v="JGORDON1"/>
    <s v="Enron Metals Trading System"/>
    <x v="0"/>
    <x v="0"/>
    <n v="2146834"/>
    <m/>
  </r>
  <r>
    <x v="0"/>
    <x v="0"/>
    <x v="0"/>
    <n v="1"/>
    <n v="10"/>
    <n v="1281430"/>
    <d v="2001-05-23T02:07:3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6832"/>
    <m/>
  </r>
  <r>
    <x v="0"/>
    <x v="0"/>
    <x v="0"/>
    <n v="1"/>
    <n v="4"/>
    <n v="1281431"/>
    <d v="2001-05-23T02:08:02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29"/>
    <s v="ADM37670"/>
    <s v="BMARCHAN"/>
    <s v="Enron Metals Trading System"/>
    <x v="0"/>
    <x v="0"/>
    <n v="2146830"/>
    <m/>
  </r>
  <r>
    <x v="0"/>
    <x v="0"/>
    <x v="0"/>
    <n v="1"/>
    <n v="14"/>
    <n v="1281432"/>
    <d v="2001-05-23T02:08:17"/>
    <s v="AIG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6"/>
    <s v="HART1201"/>
    <s v="BMARCHAN"/>
    <s v="Enron Metals Trading System"/>
    <x v="0"/>
    <x v="0"/>
    <n v="2146828"/>
    <m/>
  </r>
  <r>
    <x v="0"/>
    <x v="0"/>
    <x v="0"/>
    <n v="1"/>
    <n v="12"/>
    <n v="1281433"/>
    <d v="2001-05-23T02:08:26"/>
    <s v="ED &amp; F Man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37"/>
    <s v="chashastie"/>
    <s v="BMARCHAN"/>
    <s v="Enron Metals Trading System"/>
    <x v="0"/>
    <x v="0"/>
    <n v="2146826"/>
    <m/>
  </r>
  <r>
    <x v="0"/>
    <x v="1"/>
    <x v="1"/>
    <n v="2"/>
    <n v="50"/>
    <n v="1281434"/>
    <d v="2001-05-23T02:08:27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3"/>
    <s v="ADM02151"/>
    <s v="MHELLERM"/>
    <s v="UK - ECTRL - Continental Power Book"/>
    <x v="2"/>
    <x v="2"/>
    <n v="105779.1"/>
    <d v="2001-05-26T21:00:00"/>
  </r>
  <r>
    <x v="0"/>
    <x v="0"/>
    <x v="0"/>
    <n v="1"/>
    <n v="20"/>
    <n v="1281438"/>
    <d v="2001-05-23T02:08:4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HILLIPSM"/>
    <s v="BMARCHAN"/>
    <s v="Enron Metals Trading System"/>
    <x v="0"/>
    <x v="0"/>
    <n v="2146824"/>
    <m/>
  </r>
  <r>
    <x v="0"/>
    <x v="0"/>
    <x v="0"/>
    <n v="1"/>
    <n v="8"/>
    <n v="1281439"/>
    <d v="2001-05-23T02:09:27"/>
    <s v="Deutsche Bank AG"/>
    <x v="0"/>
    <x v="0"/>
    <x v="0"/>
    <x v="0"/>
    <s v="Aluminum LME Registered Contract"/>
    <s v="Al LME Reg.      Contract                3 Month         USD/mt-L"/>
    <m/>
    <n v="8"/>
    <x v="0"/>
    <x v="0"/>
    <x v="0"/>
    <n v="1537"/>
    <s v="EvanRich"/>
    <s v="BMARCHAN"/>
    <s v="Enron Metals Trading System"/>
    <x v="0"/>
    <x v="0"/>
    <n v="2146822"/>
    <m/>
  </r>
  <r>
    <x v="0"/>
    <x v="0"/>
    <x v="0"/>
    <n v="1"/>
    <n v="14"/>
    <n v="1281441"/>
    <d v="2001-05-23T02:09:28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27"/>
    <s v="ADM08839"/>
    <s v="BMARCHAN"/>
    <s v="Enron Metals Trading System"/>
    <x v="0"/>
    <x v="0"/>
    <n v="2146818"/>
    <m/>
  </r>
  <r>
    <x v="0"/>
    <x v="0"/>
    <x v="0"/>
    <n v="1"/>
    <n v="20"/>
    <n v="1281440"/>
    <d v="2001-05-23T02:09:2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jtompkins"/>
    <s v="BMARCHAN"/>
    <s v="Enron Metals Trading System"/>
    <x v="0"/>
    <x v="0"/>
    <n v="2146820"/>
    <m/>
  </r>
  <r>
    <x v="0"/>
    <x v="0"/>
    <x v="0"/>
    <n v="1"/>
    <n v="20"/>
    <n v="1281442"/>
    <d v="2001-05-23T02:09:3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EvanRich"/>
    <s v="BMARCHAN"/>
    <s v="Enron Metals Trading System"/>
    <x v="0"/>
    <x v="0"/>
    <n v="2146816"/>
    <m/>
  </r>
  <r>
    <x v="0"/>
    <x v="0"/>
    <x v="0"/>
    <n v="1"/>
    <n v="20"/>
    <n v="1281443"/>
    <d v="2001-05-23T02:09:3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14"/>
    <m/>
  </r>
  <r>
    <x v="0"/>
    <x v="0"/>
    <x v="0"/>
    <n v="1"/>
    <n v="20"/>
    <n v="1281444"/>
    <d v="2001-05-23T02:09:50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61366"/>
    <s v="BMARCHAN"/>
    <s v="Enron Metals Trading System"/>
    <x v="0"/>
    <x v="0"/>
    <n v="2146812"/>
    <m/>
  </r>
  <r>
    <x v="0"/>
    <x v="0"/>
    <x v="0"/>
    <n v="1"/>
    <n v="20"/>
    <n v="1281445"/>
    <d v="2001-05-23T02:09:5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6810"/>
    <m/>
  </r>
  <r>
    <x v="0"/>
    <x v="0"/>
    <x v="0"/>
    <n v="1"/>
    <n v="5"/>
    <n v="1281446"/>
    <d v="2001-05-23T02:10:14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nickelman"/>
    <s v="ATURNER"/>
    <s v="Enron Metals Trading System"/>
    <x v="0"/>
    <x v="0"/>
    <n v="2146808"/>
    <m/>
  </r>
  <r>
    <x v="0"/>
    <x v="0"/>
    <x v="0"/>
    <n v="1"/>
    <n v="1"/>
    <n v="1281447"/>
    <d v="2001-05-23T02:10:46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6"/>
    <s v="JWALSH02"/>
    <s v="BMARCHAN"/>
    <s v="Enron Metals Trading System"/>
    <x v="0"/>
    <x v="0"/>
    <n v="2146806"/>
    <m/>
  </r>
  <r>
    <x v="0"/>
    <x v="0"/>
    <x v="0"/>
    <n v="1"/>
    <n v="20"/>
    <n v="1281448"/>
    <d v="2001-05-23T02:11:17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4"/>
    <m/>
  </r>
  <r>
    <x v="0"/>
    <x v="0"/>
    <x v="0"/>
    <n v="1"/>
    <n v="20"/>
    <n v="1281449"/>
    <d v="2001-05-23T02:11:2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51397"/>
    <s v="BMARCHAN"/>
    <s v="Enron Metals Trading System"/>
    <x v="0"/>
    <x v="0"/>
    <n v="2146802"/>
    <m/>
  </r>
  <r>
    <x v="0"/>
    <x v="0"/>
    <x v="0"/>
    <n v="1"/>
    <n v="20"/>
    <n v="1281450"/>
    <d v="2001-05-23T02:11:2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0"/>
    <m/>
  </r>
  <r>
    <x v="0"/>
    <x v="1"/>
    <x v="1"/>
    <n v="1"/>
    <n v="25"/>
    <n v="1281451"/>
    <d v="2001-05-23T02:11:32"/>
    <s v="BKW-FMB Energie AG"/>
    <x v="0"/>
    <x v="0"/>
    <x v="0"/>
    <x v="1"/>
    <s v="FR Pwr Phy FF"/>
    <s v="FR Pwr Phy FF    Fr Grd WDPK             24May01         EUR/MWh"/>
    <n v="25"/>
    <m/>
    <x v="0"/>
    <x v="1"/>
    <x v="2"/>
    <n v="17.899999999999999"/>
    <s v="jurggilgen"/>
    <s v="SBROD"/>
    <s v="UK - ECTRL - Continental Power Book"/>
    <x v="2"/>
    <x v="2"/>
    <n v="105784.1"/>
    <d v="2001-05-24T21:00:00"/>
  </r>
  <r>
    <x v="0"/>
    <x v="1"/>
    <x v="1"/>
    <n v="1"/>
    <n v="25"/>
    <n v="1281452"/>
    <d v="2001-05-23T02:11:37"/>
    <s v="BKW-FMB Energie AG"/>
    <x v="0"/>
    <x v="0"/>
    <x v="0"/>
    <x v="1"/>
    <s v="CH Power Phy Fwd Firm"/>
    <s v="CH Pwr Phy FF    NAT WDPK HV             24May01         EUR/MWh"/>
    <m/>
    <n v="25"/>
    <x v="0"/>
    <x v="1"/>
    <x v="2"/>
    <n v="17.600000000000001"/>
    <s v="jurggilgen"/>
    <s v="EHOKMARK"/>
    <s v="UK - ECTRL - Continental Power Book"/>
    <x v="2"/>
    <x v="2"/>
    <n v="105786.1"/>
    <d v="2001-05-24T21:00:00"/>
  </r>
  <r>
    <x v="0"/>
    <x v="1"/>
    <x v="0"/>
    <n v="8"/>
    <n v="184"/>
    <n v="1281453"/>
    <d v="2001-05-23T02:11:42"/>
    <s v="Fyrstad Kraft AB"/>
    <x v="0"/>
    <x v="0"/>
    <x v="0"/>
    <x v="1"/>
    <s v="Nordic Power Financial Swap"/>
    <s v="Nordic Pwr Swap  SYS BASE                GU28 2001       NOK/MWh"/>
    <m/>
    <n v="23"/>
    <x v="0"/>
    <x v="1"/>
    <x v="1"/>
    <n v="203"/>
    <s v="ADM30600"/>
    <s v="ESEIDEL"/>
    <s v="ENE- Nordic Power Book"/>
    <x v="1"/>
    <x v="1"/>
    <n v="1281453"/>
    <d v="2001-07-09T00:00:00"/>
  </r>
  <r>
    <x v="0"/>
    <x v="0"/>
    <x v="0"/>
    <n v="1"/>
    <n v="10"/>
    <n v="1281454"/>
    <d v="2001-05-23T02:11:49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johnmanfld"/>
    <s v="BMARCHAN"/>
    <s v="Enron Metals Trading System"/>
    <x v="0"/>
    <x v="0"/>
    <n v="2146798"/>
    <m/>
  </r>
  <r>
    <x v="0"/>
    <x v="1"/>
    <x v="1"/>
    <n v="1"/>
    <n v="25"/>
    <n v="1281455"/>
    <d v="2001-05-23T02:11:51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2"/>
    <s v="eontrdscc"/>
    <s v="MHELLERM"/>
    <s v="UK - ECTRL - Continental Power Book"/>
    <x v="2"/>
    <x v="2"/>
    <n v="105788.1"/>
    <d v="2001-05-24T21:00:00"/>
  </r>
  <r>
    <x v="0"/>
    <x v="1"/>
    <x v="1"/>
    <n v="1"/>
    <n v="25"/>
    <n v="1281456"/>
    <d v="2001-05-23T02:11:55"/>
    <s v="E&amp;T Energie Handelsgesellschaft m.b.H."/>
    <x v="0"/>
    <x v="0"/>
    <x v="0"/>
    <x v="1"/>
    <s v="GER Power Phy Fwd Ffrm"/>
    <s v="GER Pwr Phy FF   Ger Grd WDPK HV         25May01         EUR/MWh"/>
    <n v="25"/>
    <m/>
    <x v="0"/>
    <x v="1"/>
    <x v="2"/>
    <n v="23.1"/>
    <s v="kleinpat"/>
    <s v="MHELLERM"/>
    <s v="UK - ECTRL - Continental Power Book"/>
    <x v="2"/>
    <x v="2"/>
    <n v="105789.1"/>
    <d v="2001-05-25T21:00:00"/>
  </r>
  <r>
    <x v="0"/>
    <x v="1"/>
    <x v="0"/>
    <n v="8"/>
    <n v="24"/>
    <n v="1281457"/>
    <d v="2001-05-23T02:12:55"/>
    <s v="Fyrstad Kraft AB"/>
    <x v="0"/>
    <x v="0"/>
    <x v="0"/>
    <x v="1"/>
    <s v="Nordic Power Financial Swap"/>
    <s v="Nordic Pwr Swap  SYS BASE                GU27 2001       NOK/MWh"/>
    <m/>
    <n v="3"/>
    <x v="0"/>
    <x v="1"/>
    <x v="1"/>
    <n v="205"/>
    <s v="ADM30600"/>
    <s v="ESEIDEL"/>
    <s v="ENE- Nordic Power Book"/>
    <x v="1"/>
    <x v="1"/>
    <n v="1281457"/>
    <d v="2001-07-02T00:00:00"/>
  </r>
  <r>
    <x v="0"/>
    <x v="1"/>
    <x v="0"/>
    <n v="29"/>
    <n v="87"/>
    <n v="1281458"/>
    <d v="2001-05-23T02:13:31"/>
    <s v="Fyrstad Kraft AB"/>
    <x v="0"/>
    <x v="0"/>
    <x v="0"/>
    <x v="1"/>
    <s v="Nordic Power Financial Swap"/>
    <s v="Nordic Pwr Swap  SYS BASE                GB08 2001       NOK/MWh"/>
    <m/>
    <n v="3"/>
    <x v="0"/>
    <x v="1"/>
    <x v="1"/>
    <n v="205"/>
    <s v="ADM30600"/>
    <s v="ESEIDEL"/>
    <s v="ENE- Nordic Power Book"/>
    <x v="1"/>
    <x v="1"/>
    <n v="1281458"/>
    <d v="2001-07-16T00:00:00"/>
  </r>
  <r>
    <x v="0"/>
    <x v="1"/>
    <x v="1"/>
    <n v="1"/>
    <n v="25"/>
    <n v="1281459"/>
    <d v="2001-05-23T02:13:34"/>
    <s v="Osterreichische Elektrizitats Wirtschaft AG"/>
    <x v="0"/>
    <x v="0"/>
    <x v="0"/>
    <x v="1"/>
    <s v="AUT Power Phy Fwd Firm"/>
    <s v="AUT Pwr Phy FF   AUT WDPK HV             24May01         EUR/MWh"/>
    <n v="25"/>
    <m/>
    <x v="0"/>
    <x v="1"/>
    <x v="2"/>
    <n v="17.600000000000001"/>
    <s v="houtzmelit"/>
    <s v="GTUHY"/>
    <s v="UK - ECTRL - Continental Power Book"/>
    <x v="2"/>
    <x v="2"/>
    <n v="105790.1"/>
    <d v="2001-05-24T21:00:00"/>
  </r>
  <r>
    <x v="0"/>
    <x v="1"/>
    <x v="1"/>
    <n v="1"/>
    <n v="25"/>
    <n v="1281460"/>
    <d v="2001-05-23T02:13:48"/>
    <s v="BKW-FMB Energie AG"/>
    <x v="0"/>
    <x v="0"/>
    <x v="0"/>
    <x v="1"/>
    <s v="FR Pwr Phy FF"/>
    <s v="FR Pwr Phy FF    Fr Grd BASE             24May01         EUR/MWh"/>
    <n v="25"/>
    <m/>
    <x v="0"/>
    <x v="1"/>
    <x v="2"/>
    <n v="15.8"/>
    <s v="jurggilgen"/>
    <s v="SBROD"/>
    <s v="UK - ECTRL - Continental Power Book"/>
    <x v="2"/>
    <x v="2"/>
    <n v="105791.1"/>
    <d v="2001-05-24T21:00:00"/>
  </r>
  <r>
    <x v="0"/>
    <x v="1"/>
    <x v="1"/>
    <n v="1"/>
    <n v="25"/>
    <n v="1281461"/>
    <d v="2001-05-23T02:13:53"/>
    <s v="BKW-FMB Energie AG"/>
    <x v="0"/>
    <x v="0"/>
    <x v="0"/>
    <x v="1"/>
    <s v="CH Power Phy Fwd Firm"/>
    <s v="CH Pwr Phy FF    NAT BASE HV             24May01         EUR/MWh"/>
    <m/>
    <n v="25"/>
    <x v="0"/>
    <x v="1"/>
    <x v="2"/>
    <n v="15.45"/>
    <s v="jurggilgen"/>
    <s v="EHOKMARK"/>
    <s v="UK - ECTRL - Continental Power Book"/>
    <x v="2"/>
    <x v="2"/>
    <n v="105792.1"/>
    <d v="2001-05-24T21:00:00"/>
  </r>
  <r>
    <x v="0"/>
    <x v="0"/>
    <x v="0"/>
    <n v="1"/>
    <n v="10"/>
    <n v="1281462"/>
    <d v="2001-05-23T02:14:1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51397"/>
    <s v="ATURNER"/>
    <s v="Enron Metals Trading System"/>
    <x v="0"/>
    <x v="0"/>
    <n v="2146796"/>
    <m/>
  </r>
  <r>
    <x v="0"/>
    <x v="0"/>
    <x v="0"/>
    <n v="1"/>
    <n v="2"/>
    <n v="1281463"/>
    <d v="2001-05-23T02:14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6794"/>
    <m/>
  </r>
  <r>
    <x v="0"/>
    <x v="1"/>
    <x v="1"/>
    <n v="1"/>
    <n v="25"/>
    <n v="1281464"/>
    <d v="2001-05-23T02:16:01"/>
    <s v="Energie Ouest Suisse"/>
    <x v="0"/>
    <x v="0"/>
    <x v="0"/>
    <x v="1"/>
    <s v="CH Power Phy Fwd Firm"/>
    <s v="CH Pwr Phy FF    NAT BASE HV             24May01         EUR/MWh"/>
    <m/>
    <n v="25"/>
    <x v="0"/>
    <x v="1"/>
    <x v="2"/>
    <n v="15.65"/>
    <s v="Norbert131"/>
    <s v="EHOKMARK"/>
    <s v="UK - ECTRL - Continental Power Book"/>
    <x v="2"/>
    <x v="2"/>
    <n v="105793.1"/>
    <d v="2001-05-24T21:00:00"/>
  </r>
  <r>
    <x v="0"/>
    <x v="1"/>
    <x v="1"/>
    <n v="1"/>
    <n v="50"/>
    <n v="1281465"/>
    <d v="2001-05-23T02:16:40"/>
    <s v="Centralschweizerische Kraftwerke"/>
    <x v="0"/>
    <x v="0"/>
    <x v="0"/>
    <x v="1"/>
    <s v="CH Power Phy Fwd Firm"/>
    <s v="CH Pwr Phy FF    NAT WDPK HV             24May01         EUR/MWh"/>
    <n v="50"/>
    <m/>
    <x v="0"/>
    <x v="1"/>
    <x v="2"/>
    <n v="16.8"/>
    <s v="adrieham"/>
    <s v="EHOKMARK"/>
    <s v="UK - ECTRL - Continental Power Book"/>
    <x v="2"/>
    <x v="2"/>
    <n v="105794.1"/>
    <d v="2001-05-24T21:00:00"/>
  </r>
  <r>
    <x v="0"/>
    <x v="1"/>
    <x v="1"/>
    <n v="1"/>
    <n v="25"/>
    <n v="1281466"/>
    <d v="2001-05-23T02:16:42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7.3"/>
    <s v="knablmanfr"/>
    <s v="GTUHY"/>
    <s v="UK - ECTRL - Continental Power Book"/>
    <x v="2"/>
    <x v="2"/>
    <n v="105795.1"/>
    <d v="2001-05-25T21:00:00"/>
  </r>
  <r>
    <x v="0"/>
    <x v="1"/>
    <x v="1"/>
    <n v="1"/>
    <n v="40"/>
    <n v="1281467"/>
    <d v="2001-05-23T02:17:00"/>
    <s v="Centralschweizerische Kraftwerke"/>
    <x v="0"/>
    <x v="0"/>
    <x v="0"/>
    <x v="1"/>
    <s v="CH Power Phy Fwd Firm"/>
    <s v="CH Pwr Phy FF    NAT WDPK HV             24May01         EUR/MWh"/>
    <n v="40"/>
    <m/>
    <x v="0"/>
    <x v="1"/>
    <x v="2"/>
    <n v="16.649999999999999"/>
    <s v="adrieham"/>
    <s v="EHOKMARK"/>
    <s v="UK - ECTRL - Continental Power Book"/>
    <x v="2"/>
    <x v="2"/>
    <n v="105796.1"/>
    <d v="2001-05-24T21:00:00"/>
  </r>
  <r>
    <x v="0"/>
    <x v="0"/>
    <x v="0"/>
    <n v="1"/>
    <n v="10"/>
    <n v="1281468"/>
    <d v="2001-05-23T02:17:08"/>
    <s v="Investec Bank (UK)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1366"/>
    <s v="BMARCHAN"/>
    <s v="Enron Metals Trading System"/>
    <x v="0"/>
    <x v="0"/>
    <n v="2146792"/>
    <m/>
  </r>
  <r>
    <x v="0"/>
    <x v="1"/>
    <x v="1"/>
    <n v="1"/>
    <n v="100"/>
    <n v="1281469"/>
    <d v="2001-05-23T02:17:40"/>
    <s v="Centralschweizerische Kraftwerke"/>
    <x v="0"/>
    <x v="0"/>
    <x v="0"/>
    <x v="1"/>
    <s v="CH Power Phy Fwd Firm"/>
    <s v="CH Pwr Phy FF    NAT WDPK HV             25May01         EUR/MWh"/>
    <n v="100"/>
    <m/>
    <x v="0"/>
    <x v="1"/>
    <x v="2"/>
    <n v="22.4"/>
    <s v="adrieham"/>
    <s v="EHOKMARK"/>
    <s v="UK - ECTRL - Continental Power Book"/>
    <x v="2"/>
    <x v="2"/>
    <n v="105797.1"/>
    <d v="2001-05-25T21:00:00"/>
  </r>
  <r>
    <x v="0"/>
    <x v="1"/>
    <x v="1"/>
    <n v="1"/>
    <n v="20"/>
    <n v="1281470"/>
    <d v="2001-05-23T02:18:02"/>
    <s v="Centralschweizerische Kraftwerke"/>
    <x v="0"/>
    <x v="0"/>
    <x v="0"/>
    <x v="1"/>
    <s v="CH Power Phy Fwd Firm"/>
    <s v="CH Pwr Phy FF    NAT WDPK HV             25May01         EUR/MWh"/>
    <n v="20"/>
    <m/>
    <x v="0"/>
    <x v="1"/>
    <x v="2"/>
    <n v="22.3"/>
    <s v="adrieham"/>
    <s v="EHOKMARK"/>
    <s v="UK - ECTRL - Continental Power Book"/>
    <x v="2"/>
    <x v="2"/>
    <n v="105798.1"/>
    <d v="2001-05-25T21:00:00"/>
  </r>
  <r>
    <x v="0"/>
    <x v="0"/>
    <x v="0"/>
    <n v="1"/>
    <n v="1"/>
    <n v="1281471"/>
    <d v="2001-05-23T02:18:21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790"/>
    <m/>
  </r>
  <r>
    <x v="0"/>
    <x v="0"/>
    <x v="0"/>
    <n v="1"/>
    <n v="1"/>
    <n v="1281472"/>
    <d v="2001-05-23T02:19:29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856"/>
    <m/>
  </r>
  <r>
    <x v="0"/>
    <x v="1"/>
    <x v="0"/>
    <n v="93"/>
    <n v="930"/>
    <n v="1281473"/>
    <d v="2001-05-23T02:20:53"/>
    <s v="Fyrstad Kraft AB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30600"/>
    <s v="FFROSE"/>
    <s v="ENE- Nordic Power Book"/>
    <x v="1"/>
    <x v="1"/>
    <n v="1281473"/>
    <d v="2001-10-01T00:00:00"/>
  </r>
  <r>
    <x v="0"/>
    <x v="2"/>
    <x v="0"/>
    <n v="1"/>
    <n v="50000"/>
    <n v="1281474"/>
    <d v="2001-05-23T02:23:40"/>
    <s v="Sempra Oil Trading Sarl"/>
    <x v="0"/>
    <x v="0"/>
    <x v="0"/>
    <x v="2"/>
    <s v="SG Dubai Swap"/>
    <s v="SG Dubai Swap    Platts                  Jul01           USD/bbl"/>
    <m/>
    <n v="50000"/>
    <x v="0"/>
    <x v="3"/>
    <x v="0"/>
    <n v="25.78"/>
    <s v="ADM45427"/>
    <s v="RSLOVENS"/>
    <s v="Singapore Dubai"/>
    <x v="3"/>
    <x v="3"/>
    <n v="105953"/>
    <d v="2001-07-01T00:00:00"/>
  </r>
  <r>
    <x v="0"/>
    <x v="1"/>
    <x v="0"/>
    <n v="93"/>
    <n v="930"/>
    <n v="1281475"/>
    <d v="2001-05-23T02:23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98993"/>
    <s v="FFROSE"/>
    <s v="ENE- Nordic Power Book"/>
    <x v="1"/>
    <x v="1"/>
    <n v="1281475"/>
    <d v="2001-10-01T00:00:00"/>
  </r>
  <r>
    <x v="0"/>
    <x v="0"/>
    <x v="0"/>
    <n v="1"/>
    <n v="20"/>
    <n v="1281476"/>
    <d v="2001-05-23T02:24:0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ART1201"/>
    <s v="BMARCHAN"/>
    <s v="Enron Metals Trading System"/>
    <x v="0"/>
    <x v="0"/>
    <n v="2147024"/>
    <m/>
  </r>
  <r>
    <x v="0"/>
    <x v="0"/>
    <x v="0"/>
    <n v="1"/>
    <n v="3"/>
    <n v="1281477"/>
    <d v="2001-05-23T02:24:36"/>
    <s v="Triland Metals Limited"/>
    <x v="0"/>
    <x v="0"/>
    <x v="0"/>
    <x v="0"/>
    <s v="Copper LME Registered Contract"/>
    <s v="Cu LME Reg.      Contract                3 Month         USD/mt-L"/>
    <m/>
    <n v="3"/>
    <x v="0"/>
    <x v="0"/>
    <x v="0"/>
    <n v="1727"/>
    <s v="ADM06610"/>
    <s v="BMARCHAN"/>
    <s v="Enron Metals Trading System"/>
    <x v="0"/>
    <x v="0"/>
    <n v="2147026"/>
    <m/>
  </r>
  <r>
    <x v="0"/>
    <x v="0"/>
    <x v="0"/>
    <n v="1"/>
    <n v="10"/>
    <n v="1281478"/>
    <d v="2001-05-23T02:24:42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08839"/>
    <s v="ATURNER"/>
    <s v="Enron Metals Trading System"/>
    <x v="0"/>
    <x v="0"/>
    <n v="2147028"/>
    <m/>
  </r>
  <r>
    <x v="0"/>
    <x v="0"/>
    <x v="0"/>
    <n v="1"/>
    <n v="15"/>
    <n v="1281479"/>
    <d v="2001-05-23T02:25:50"/>
    <s v="Carr Futures, Inc"/>
    <x v="0"/>
    <x v="0"/>
    <x v="0"/>
    <x v="0"/>
    <s v="Copper LME Registered Contract"/>
    <s v="Cu LME Reg.      Contract                3 Month         USD/mt-L"/>
    <m/>
    <n v="15"/>
    <x v="0"/>
    <x v="0"/>
    <x v="0"/>
    <n v="1727"/>
    <s v="jamesbuff"/>
    <s v="BMARCHAN"/>
    <s v="Enron Metals Trading System"/>
    <x v="0"/>
    <x v="0"/>
    <n v="2147030"/>
    <m/>
  </r>
  <r>
    <x v="0"/>
    <x v="0"/>
    <x v="0"/>
    <n v="1"/>
    <n v="20"/>
    <n v="1281480"/>
    <d v="2001-05-23T02:27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47032"/>
    <m/>
  </r>
  <r>
    <x v="0"/>
    <x v="0"/>
    <x v="0"/>
    <n v="1"/>
    <n v="10"/>
    <n v="1281481"/>
    <d v="2001-05-23T02:27:59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rknunn1"/>
    <s v="ATURNER"/>
    <s v="Enron Metals Trading System"/>
    <x v="0"/>
    <x v="0"/>
    <n v="2147034"/>
    <m/>
  </r>
  <r>
    <x v="0"/>
    <x v="0"/>
    <x v="0"/>
    <n v="1"/>
    <n v="2"/>
    <n v="1281482"/>
    <d v="2001-05-23T02:29:01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refmetal"/>
    <s v="BMARCHAN"/>
    <s v="Enron Metals Trading System"/>
    <x v="0"/>
    <x v="0"/>
    <n v="2147036"/>
    <m/>
  </r>
  <r>
    <x v="0"/>
    <x v="1"/>
    <x v="1"/>
    <n v="2"/>
    <n v="50"/>
    <n v="1281483"/>
    <d v="2001-05-23T02:32:3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01.1"/>
    <d v="2001-05-26T21:00:00"/>
  </r>
  <r>
    <x v="0"/>
    <x v="0"/>
    <x v="0"/>
    <n v="1"/>
    <n v="20"/>
    <n v="1281484"/>
    <d v="2001-05-23T02:33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jtompkins"/>
    <s v="BMARCHAN"/>
    <s v="Enron Metals Trading System"/>
    <x v="0"/>
    <x v="0"/>
    <n v="2147038"/>
    <m/>
  </r>
  <r>
    <x v="0"/>
    <x v="0"/>
    <x v="0"/>
    <n v="1"/>
    <n v="17"/>
    <n v="1281485"/>
    <d v="2001-05-23T02:33:43"/>
    <s v="Standard Bank London Limited"/>
    <x v="0"/>
    <x v="0"/>
    <x v="0"/>
    <x v="0"/>
    <s v="Copper LME Registered Contract"/>
    <s v="Cu LME Reg.      Contract                3 Month         USD/mt-L"/>
    <n v="17"/>
    <m/>
    <x v="0"/>
    <x v="0"/>
    <x v="0"/>
    <n v="1726"/>
    <s v="PHILLIPSM"/>
    <s v="BMARCHAN"/>
    <s v="Enron Metals Trading System"/>
    <x v="0"/>
    <x v="0"/>
    <n v="2147042"/>
    <m/>
  </r>
  <r>
    <x v="0"/>
    <x v="1"/>
    <x v="0"/>
    <n v="93"/>
    <n v="930"/>
    <n v="1281486"/>
    <d v="2001-05-23T02:35:42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80"/>
    <s v="FFROSE"/>
    <s v="ENE- Nordic Power Book"/>
    <x v="1"/>
    <x v="1"/>
    <n v="1281486"/>
    <d v="2001-10-01T00:00:00"/>
  </r>
  <r>
    <x v="0"/>
    <x v="0"/>
    <x v="0"/>
    <n v="1"/>
    <n v="2"/>
    <n v="1281487"/>
    <d v="2001-05-23T02:36:2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4"/>
    <s v="marknunn1"/>
    <s v="BMARCHAN"/>
    <s v="Enron Metals Trading System"/>
    <x v="0"/>
    <x v="0"/>
    <n v="2147050"/>
    <m/>
  </r>
  <r>
    <x v="0"/>
    <x v="3"/>
    <x v="1"/>
    <n v="90"/>
    <n v="2250000"/>
    <n v="1281488"/>
    <d v="2001-05-23T02:36:30"/>
    <s v="AEP Energy Services Ltd"/>
    <x v="0"/>
    <x v="0"/>
    <x v="0"/>
    <x v="3"/>
    <s v="UK Gas Phy Fwd NBP"/>
    <s v="UK Gas Phy       NBP                     Jan-Mar02       p/th"/>
    <n v="25000"/>
    <m/>
    <x v="0"/>
    <x v="4"/>
    <x v="3"/>
    <n v="26.05"/>
    <s v="nikkigoode"/>
    <s v="AFAIRLE"/>
    <s v="Non Affiliate Gas Book"/>
    <x v="4"/>
    <x v="2"/>
    <n v="104403"/>
    <d v="2002-01-01T00:00:00"/>
  </r>
  <r>
    <x v="0"/>
    <x v="0"/>
    <x v="0"/>
    <n v="1"/>
    <n v="18"/>
    <n v="1281489"/>
    <d v="2001-05-23T02:36:58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4"/>
    <s v="johnmanfld"/>
    <s v="BMARCHAN"/>
    <s v="Enron Metals Trading System"/>
    <x v="0"/>
    <x v="0"/>
    <n v="2147052"/>
    <m/>
  </r>
  <r>
    <x v="0"/>
    <x v="1"/>
    <x v="1"/>
    <n v="92"/>
    <n v="2300"/>
    <n v="1281490"/>
    <d v="2001-05-23T02:37:02"/>
    <s v="Aquila Energy Limited"/>
    <x v="0"/>
    <x v="0"/>
    <x v="0"/>
    <x v="1"/>
    <s v="GER Power Phy Fwd Ffrm"/>
    <s v="GER Pwr Phy FF   Ger Grd WDPK HV         Jul-Sep01       EUR/MWh"/>
    <n v="25"/>
    <m/>
    <x v="0"/>
    <x v="1"/>
    <x v="2"/>
    <n v="26.3"/>
    <s v="JC3366990"/>
    <s v="MHELLERM"/>
    <s v="UK - ECTRL - Continental Power Book"/>
    <x v="2"/>
    <x v="2"/>
    <n v="105804.1"/>
    <d v="2001-07-01T00:00:00"/>
  </r>
  <r>
    <x v="0"/>
    <x v="0"/>
    <x v="0"/>
    <n v="1"/>
    <n v="20"/>
    <n v="1281491"/>
    <d v="2001-05-23T02:37:3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7054"/>
    <m/>
  </r>
  <r>
    <x v="0"/>
    <x v="1"/>
    <x v="0"/>
    <n v="121"/>
    <n v="1210"/>
    <n v="1281492"/>
    <d v="2001-05-23T02:37:31"/>
    <s v="Graninge Trading AB"/>
    <x v="0"/>
    <x v="0"/>
    <x v="0"/>
    <x v="1"/>
    <s v="Nordic Power Financial Swap"/>
    <s v="Nordic Pwr Swap  SYS BASE                Win1 02         NOK/MWh"/>
    <n v="10"/>
    <m/>
    <x v="0"/>
    <x v="1"/>
    <x v="1"/>
    <n v="219.5"/>
    <s v="trader21"/>
    <s v="FFROSE"/>
    <s v="ENE- Nordic Power Book"/>
    <x v="1"/>
    <x v="1"/>
    <n v="1281492"/>
    <d v="2002-01-01T00:00:00"/>
  </r>
  <r>
    <x v="0"/>
    <x v="3"/>
    <x v="1"/>
    <n v="183"/>
    <n v="4575000"/>
    <n v="1281493"/>
    <d v="2001-05-23T02:38:39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75"/>
    <s v="cordimoore"/>
    <s v="AFAIRLE"/>
    <s v="Non Affiliate Gas Book"/>
    <x v="4"/>
    <x v="2"/>
    <n v="104404"/>
    <d v="2002-04-01T00:00:00"/>
  </r>
  <r>
    <x v="0"/>
    <x v="3"/>
    <x v="1"/>
    <n v="183"/>
    <n v="4575000"/>
    <n v="1281494"/>
    <d v="2001-05-23T02:38:43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8"/>
    <s v="cordimoore"/>
    <s v="AFAIRLE"/>
    <s v="Non Affiliate Gas Book"/>
    <x v="4"/>
    <x v="2"/>
    <n v="104405"/>
    <d v="2003-04-01T00:00:00"/>
  </r>
  <r>
    <x v="0"/>
    <x v="3"/>
    <x v="1"/>
    <n v="90"/>
    <n v="2250000"/>
    <n v="1281495"/>
    <d v="2001-05-23T02:38:47"/>
    <s v="El Paso Merchant Energy Europe Ltd"/>
    <x v="0"/>
    <x v="0"/>
    <x v="0"/>
    <x v="3"/>
    <s v="UK Gas Phy Fwd NBP"/>
    <s v="UK Gas Phy       NBP                     Jan-Mar02       p/th"/>
    <m/>
    <n v="25000"/>
    <x v="0"/>
    <x v="4"/>
    <x v="3"/>
    <n v="26.1"/>
    <s v="pxs64040"/>
    <s v="AFAIRLE"/>
    <s v="Non Affiliate Gas Book"/>
    <x v="4"/>
    <x v="2"/>
    <n v="104406"/>
    <d v="2002-01-01T00:00:00"/>
  </r>
  <r>
    <x v="0"/>
    <x v="0"/>
    <x v="0"/>
    <n v="1"/>
    <n v="10"/>
    <n v="1281496"/>
    <d v="2001-05-23T02:38:54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CDONAJ"/>
    <s v="ATURNER"/>
    <s v="Enron Metals Trading System"/>
    <x v="0"/>
    <x v="0"/>
    <n v="2147056"/>
    <m/>
  </r>
  <r>
    <x v="0"/>
    <x v="0"/>
    <x v="0"/>
    <n v="1"/>
    <n v="2"/>
    <n v="1281498"/>
    <d v="2001-05-23T02:40:31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26"/>
    <s v="refmetal"/>
    <s v="BMARCHAN"/>
    <s v="Enron Metals Trading System"/>
    <x v="0"/>
    <x v="0"/>
    <n v="2147062"/>
    <m/>
  </r>
  <r>
    <x v="0"/>
    <x v="0"/>
    <x v="0"/>
    <n v="1"/>
    <n v="20"/>
    <n v="1281499"/>
    <d v="2001-05-23T02:41:3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HART1201"/>
    <s v="BMARCHAN"/>
    <s v="Enron Metals Trading System"/>
    <x v="0"/>
    <x v="0"/>
    <n v="2147064"/>
    <m/>
  </r>
  <r>
    <x v="0"/>
    <x v="0"/>
    <x v="0"/>
    <n v="1"/>
    <n v="20"/>
    <n v="1281500"/>
    <d v="2001-05-23T02:42:1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GREAVES"/>
    <s v="BMARCHAN"/>
    <s v="Enron Metals Trading System"/>
    <x v="0"/>
    <x v="0"/>
    <n v="2147066"/>
    <m/>
  </r>
  <r>
    <x v="0"/>
    <x v="0"/>
    <x v="0"/>
    <n v="1"/>
    <n v="10"/>
    <n v="1281501"/>
    <d v="2001-05-23T02:42:3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pornstar"/>
    <s v="BMARCHAN"/>
    <s v="Enron Metals Trading System"/>
    <x v="0"/>
    <x v="0"/>
    <n v="2147068"/>
    <m/>
  </r>
  <r>
    <x v="0"/>
    <x v="0"/>
    <x v="0"/>
    <n v="1"/>
    <n v="8"/>
    <n v="1281502"/>
    <d v="2001-05-23T02:42:40"/>
    <s v="Amalgamated Metal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725"/>
    <s v="lieccles"/>
    <s v="BMARCHAN"/>
    <s v="Enron Metals Trading System"/>
    <x v="0"/>
    <x v="0"/>
    <n v="2147070"/>
    <m/>
  </r>
  <r>
    <x v="0"/>
    <x v="0"/>
    <x v="0"/>
    <n v="1"/>
    <n v="20"/>
    <n v="1281503"/>
    <d v="2001-05-23T02:44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47072"/>
    <m/>
  </r>
  <r>
    <x v="0"/>
    <x v="0"/>
    <x v="0"/>
    <n v="1"/>
    <n v="13"/>
    <n v="1281505"/>
    <d v="2001-05-23T02:44:16"/>
    <s v="ABN AMRO Future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34"/>
    <s v="JWALSH02"/>
    <s v="BMARCHAN"/>
    <s v="Enron Metals Trading System"/>
    <x v="0"/>
    <x v="0"/>
    <n v="2147076"/>
    <m/>
  </r>
  <r>
    <x v="0"/>
    <x v="0"/>
    <x v="0"/>
    <n v="1"/>
    <n v="10"/>
    <n v="1281506"/>
    <d v="2001-05-23T02:44:40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DM61366"/>
    <s v="BMARCHAN"/>
    <s v="Enron Metals Trading System"/>
    <x v="0"/>
    <x v="0"/>
    <n v="2147078"/>
    <m/>
  </r>
  <r>
    <x v="0"/>
    <x v="3"/>
    <x v="1"/>
    <n v="92"/>
    <n v="2300000"/>
    <n v="1281507"/>
    <d v="2001-05-23T02:45:14"/>
    <s v="RWE Trading GmbH"/>
    <x v="0"/>
    <x v="0"/>
    <x v="0"/>
    <x v="3"/>
    <s v="UK Gas Phy Fwd NBP"/>
    <s v="UK Gas Phy       NBP                     Jul-Sep01       p/th"/>
    <n v="25000"/>
    <m/>
    <x v="0"/>
    <x v="4"/>
    <x v="3"/>
    <n v="20.399999999999999"/>
    <s v="bahram11"/>
    <s v="AFAIRLE"/>
    <s v="Non Affiliate Gas Book"/>
    <x v="4"/>
    <x v="2"/>
    <n v="104407"/>
    <d v="2001-07-01T00:00:00"/>
  </r>
  <r>
    <x v="0"/>
    <x v="0"/>
    <x v="0"/>
    <n v="1"/>
    <n v="10"/>
    <n v="1281508"/>
    <d v="2001-05-23T02:45:49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082"/>
    <m/>
  </r>
  <r>
    <x v="0"/>
    <x v="0"/>
    <x v="0"/>
    <n v="1"/>
    <n v="10"/>
    <n v="1281510"/>
    <d v="2001-05-23T02:46:08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DM61366"/>
    <s v="BMARCHAN"/>
    <s v="Enron Metals Trading System"/>
    <x v="0"/>
    <x v="0"/>
    <n v="2147086"/>
    <m/>
  </r>
  <r>
    <x v="0"/>
    <x v="1"/>
    <x v="0"/>
    <n v="121"/>
    <n v="1210"/>
    <n v="1281511"/>
    <d v="2001-05-23T02:46:12"/>
    <s v="CBF Energimegling AS"/>
    <x v="0"/>
    <x v="0"/>
    <x v="0"/>
    <x v="1"/>
    <s v="Nordic Power Financial Swap"/>
    <s v="Nordic Pwr Swap  SYS BASE                Win1 02         NOK/MWh"/>
    <n v="10"/>
    <m/>
    <x v="0"/>
    <x v="1"/>
    <x v="1"/>
    <n v="218.75"/>
    <s v="ADM98993"/>
    <s v="FFROSE"/>
    <s v="ENE- Nordic Power Book"/>
    <x v="1"/>
    <x v="1"/>
    <n v="1281511"/>
    <d v="2002-01-01T00:00:00"/>
  </r>
  <r>
    <x v="0"/>
    <x v="0"/>
    <x v="0"/>
    <n v="1"/>
    <n v="20"/>
    <n v="1281512"/>
    <d v="2001-05-23T02:47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VANDESBO"/>
    <s v="BMARCHAN"/>
    <s v="Enron Metals Trading System"/>
    <x v="0"/>
    <x v="0"/>
    <n v="2147090"/>
    <m/>
  </r>
  <r>
    <x v="0"/>
    <x v="0"/>
    <x v="0"/>
    <n v="1"/>
    <n v="1"/>
    <n v="1281513"/>
    <d v="2001-05-23T02:48:08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2"/>
    <s v="JWALSH02"/>
    <s v="BMARCHAN"/>
    <s v="Enron Metals Trading System"/>
    <x v="0"/>
    <x v="0"/>
    <n v="2147094"/>
    <m/>
  </r>
  <r>
    <x v="0"/>
    <x v="0"/>
    <x v="0"/>
    <n v="1"/>
    <n v="4"/>
    <n v="1281514"/>
    <d v="2001-05-23T02:48:09"/>
    <s v="Amag Metall Gesellschaft MBH"/>
    <x v="0"/>
    <x v="0"/>
    <x v="0"/>
    <x v="0"/>
    <s v="Aluminum LME Registered Contract"/>
    <s v="Al LME Reg.      Contract                20Jun01         USD/mt-L"/>
    <n v="4"/>
    <m/>
    <x v="0"/>
    <x v="0"/>
    <x v="0"/>
    <n v="1523.5"/>
    <s v="ADM45276"/>
    <s v="BMARCHAN"/>
    <s v="Enron Metals Trading System"/>
    <x v="0"/>
    <x v="0"/>
    <n v="2147092"/>
    <d v="2001-06-20T00:00:00"/>
  </r>
  <r>
    <x v="0"/>
    <x v="3"/>
    <x v="1"/>
    <n v="92"/>
    <n v="2300000"/>
    <n v="1281515"/>
    <d v="2001-05-23T02:48:15"/>
    <s v="Accord Energy Ltd."/>
    <x v="0"/>
    <x v="0"/>
    <x v="0"/>
    <x v="3"/>
    <s v="UK Gas Phy Fwd NBP"/>
    <s v="UK Gas Phy       NBP                     Oct-Dec01       p/th"/>
    <m/>
    <n v="25000"/>
    <x v="0"/>
    <x v="4"/>
    <x v="3"/>
    <n v="24.25"/>
    <s v="cordimoore"/>
    <s v="AFAIRLE"/>
    <s v="Non Affiliate Gas Book"/>
    <x v="4"/>
    <x v="2"/>
    <n v="104408"/>
    <d v="2001-10-01T00:00:00"/>
  </r>
  <r>
    <x v="0"/>
    <x v="3"/>
    <x v="1"/>
    <n v="30"/>
    <n v="750000"/>
    <n v="1281516"/>
    <d v="2001-05-23T02:49:07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409"/>
    <d v="2001-06-01T21:00:00"/>
  </r>
  <r>
    <x v="0"/>
    <x v="0"/>
    <x v="0"/>
    <n v="1"/>
    <n v="10"/>
    <n v="1281517"/>
    <d v="2001-05-23T02:49:08"/>
    <s v="Standard Bank London Limited"/>
    <x v="0"/>
    <x v="0"/>
    <x v="0"/>
    <x v="0"/>
    <s v="Tin LME Registered Contract"/>
    <s v="Tin LME Reg.     Contract                3 Month         USD/mt-L"/>
    <m/>
    <n v="10"/>
    <x v="0"/>
    <x v="5"/>
    <x v="0"/>
    <n v="4935"/>
    <s v="MACDONAJ"/>
    <s v="JGORDON1"/>
    <s v="Enron Metals Trading System"/>
    <x v="0"/>
    <x v="0"/>
    <n v="2147096"/>
    <m/>
  </r>
  <r>
    <x v="0"/>
    <x v="1"/>
    <x v="0"/>
    <n v="93"/>
    <n v="930"/>
    <n v="1281518"/>
    <d v="2001-05-23T02:49:23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PARHOLTI"/>
    <s v="FFROSE"/>
    <s v="ENE- Nordic Power Book"/>
    <x v="1"/>
    <x v="1"/>
    <n v="1281518"/>
    <d v="2001-10-01T00:00:00"/>
  </r>
  <r>
    <x v="0"/>
    <x v="0"/>
    <x v="0"/>
    <n v="1"/>
    <n v="7"/>
    <n v="1281519"/>
    <d v="2001-05-23T02:49:29"/>
    <s v="The Bank of Nova Scotia"/>
    <x v="0"/>
    <x v="0"/>
    <x v="0"/>
    <x v="0"/>
    <s v="Aluminum LME Registered Contract"/>
    <s v="Al LME Reg.      Contract                3 Month         USD/mt-L"/>
    <m/>
    <n v="7"/>
    <x v="0"/>
    <x v="0"/>
    <x v="0"/>
    <n v="1532"/>
    <s v="DIGITDEEP"/>
    <s v="BMARCHAN"/>
    <s v="Enron Metals Trading System"/>
    <x v="0"/>
    <x v="0"/>
    <n v="2147098"/>
    <m/>
  </r>
  <r>
    <x v="0"/>
    <x v="0"/>
    <x v="0"/>
    <n v="1"/>
    <n v="5"/>
    <n v="1281520"/>
    <d v="2001-05-23T02:49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15"/>
    <s v="nickelman"/>
    <s v="ATURNER"/>
    <s v="Enron Metals Trading System"/>
    <x v="0"/>
    <x v="0"/>
    <n v="2147100"/>
    <m/>
  </r>
  <r>
    <x v="0"/>
    <x v="0"/>
    <x v="0"/>
    <n v="1"/>
    <n v="8"/>
    <n v="1281521"/>
    <d v="2001-05-23T02:50:11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130"/>
    <s v="MACDONAJ"/>
    <s v="ATURNER"/>
    <s v="Enron Metals Trading System"/>
    <x v="0"/>
    <x v="0"/>
    <n v="2147102"/>
    <m/>
  </r>
  <r>
    <x v="0"/>
    <x v="0"/>
    <x v="0"/>
    <n v="1"/>
    <n v="10"/>
    <n v="1281522"/>
    <d v="2001-05-23T02:50:38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104"/>
    <m/>
  </r>
  <r>
    <x v="0"/>
    <x v="0"/>
    <x v="0"/>
    <n v="1"/>
    <n v="2"/>
    <n v="1281523"/>
    <d v="2001-05-23T02:51:2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106"/>
    <m/>
  </r>
  <r>
    <x v="0"/>
    <x v="0"/>
    <x v="0"/>
    <n v="1"/>
    <n v="8"/>
    <n v="1281524"/>
    <d v="2001-05-23T02:51:30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ADM08839"/>
    <s v="BMARCHAN"/>
    <s v="Enron Metals Trading System"/>
    <x v="0"/>
    <x v="0"/>
    <n v="2147108"/>
    <m/>
  </r>
  <r>
    <x v="0"/>
    <x v="0"/>
    <x v="0"/>
    <n v="1"/>
    <n v="19"/>
    <n v="1281525"/>
    <d v="2001-05-23T02:52:38"/>
    <s v="Sogemin Metals Ltd."/>
    <x v="0"/>
    <x v="0"/>
    <x v="0"/>
    <x v="0"/>
    <s v="Copper LME Registered Contract"/>
    <s v="Cu LME Reg.      Contract                3 Month         USD/mt-L"/>
    <n v="19"/>
    <m/>
    <x v="0"/>
    <x v="0"/>
    <x v="0"/>
    <n v="1723"/>
    <s v="TRD11003"/>
    <s v="BMARCHAN"/>
    <s v="Enron Metals Trading System"/>
    <x v="0"/>
    <x v="0"/>
    <n v="2147110"/>
    <m/>
  </r>
  <r>
    <x v="0"/>
    <x v="1"/>
    <x v="0"/>
    <n v="93"/>
    <n v="930"/>
    <n v="1281526"/>
    <d v="2001-05-23T02:53:10"/>
    <s v="Graninge Trading AB"/>
    <x v="0"/>
    <x v="0"/>
    <x v="0"/>
    <x v="1"/>
    <s v="Nordic Power Financial Swap"/>
    <s v="Nordic Pwr Swap  SYS BASE                Win2 02         NOK/MWh"/>
    <n v="10"/>
    <m/>
    <x v="0"/>
    <x v="1"/>
    <x v="1"/>
    <n v="191.25"/>
    <s v="trader21"/>
    <s v="FFROSE"/>
    <s v="ENE- Nordic Power Book"/>
    <x v="1"/>
    <x v="1"/>
    <n v="1281526"/>
    <d v="2002-10-01T00:00:00"/>
  </r>
  <r>
    <x v="0"/>
    <x v="0"/>
    <x v="0"/>
    <n v="1"/>
    <n v="20"/>
    <n v="1281528"/>
    <d v="2001-05-23T02:54:0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114"/>
    <m/>
  </r>
  <r>
    <x v="0"/>
    <x v="3"/>
    <x v="1"/>
    <n v="1"/>
    <n v="50000"/>
    <n v="1281529"/>
    <d v="2001-05-23T02:54:10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8"/>
    <s v="CALLINAN"/>
    <s v="MNICHOLA"/>
    <s v="Non Affiliate Gas Book"/>
    <x v="4"/>
    <x v="2"/>
    <n v="104410"/>
    <d v="2001-05-23T21:00:00"/>
  </r>
  <r>
    <x v="0"/>
    <x v="3"/>
    <x v="1"/>
    <n v="92"/>
    <n v="2300000"/>
    <n v="1281530"/>
    <d v="2001-05-23T02:54:1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45"/>
    <s v="andygard"/>
    <s v="AFAIRLE"/>
    <s v="Non Affiliate Gas Book"/>
    <x v="4"/>
    <x v="2"/>
    <n v="104411"/>
    <d v="2001-07-01T00:00:00"/>
  </r>
  <r>
    <x v="0"/>
    <x v="0"/>
    <x v="0"/>
    <n v="1"/>
    <n v="13"/>
    <n v="1281531"/>
    <d v="2001-05-23T02:54:22"/>
    <s v="The Bank of Nova Scotia"/>
    <x v="0"/>
    <x v="0"/>
    <x v="0"/>
    <x v="0"/>
    <s v="Aluminum LME Registered Contract"/>
    <s v="Al LME Reg.      Contract                3 Month         USD/mt-L"/>
    <m/>
    <n v="13"/>
    <x v="0"/>
    <x v="0"/>
    <x v="0"/>
    <n v="1533"/>
    <s v="DIGITDEEP"/>
    <s v="BMARCHAN"/>
    <s v="Enron Metals Trading System"/>
    <x v="0"/>
    <x v="0"/>
    <n v="2147116"/>
    <m/>
  </r>
  <r>
    <x v="0"/>
    <x v="0"/>
    <x v="0"/>
    <n v="1"/>
    <n v="10"/>
    <n v="1281532"/>
    <d v="2001-05-23T02:54:28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WAHFAGGOT"/>
    <s v="BMARCHAN"/>
    <s v="Enron Metals Trading System"/>
    <x v="0"/>
    <x v="0"/>
    <n v="2147118"/>
    <m/>
  </r>
  <r>
    <x v="0"/>
    <x v="3"/>
    <x v="1"/>
    <n v="30"/>
    <n v="750000"/>
    <n v="1281533"/>
    <d v="2001-05-23T02:54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RICHARDW"/>
    <s v="AFAIRLE"/>
    <s v="Non Affiliate Gas Book"/>
    <x v="4"/>
    <x v="2"/>
    <n v="104412"/>
    <d v="2001-06-01T21:00:00"/>
  </r>
  <r>
    <x v="0"/>
    <x v="0"/>
    <x v="0"/>
    <n v="1"/>
    <n v="10"/>
    <n v="1281534"/>
    <d v="2001-05-23T02:54:35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LEEMDRAGE"/>
    <s v="BMARCHAN"/>
    <s v="Enron Metals Trading System"/>
    <x v="0"/>
    <x v="0"/>
    <n v="2147120"/>
    <m/>
  </r>
  <r>
    <x v="0"/>
    <x v="0"/>
    <x v="0"/>
    <n v="1"/>
    <n v="10"/>
    <n v="1281535"/>
    <d v="2001-05-23T02:54:3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chashastie"/>
    <s v="BMARCHAN"/>
    <s v="Enron Metals Trading System"/>
    <x v="0"/>
    <x v="0"/>
    <n v="2147122"/>
    <m/>
  </r>
  <r>
    <x v="0"/>
    <x v="0"/>
    <x v="0"/>
    <n v="1"/>
    <n v="10"/>
    <n v="1281536"/>
    <d v="2001-05-23T02:55:07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NDYMARSH"/>
    <s v="BMARCHAN"/>
    <s v="Enron Metals Trading System"/>
    <x v="0"/>
    <x v="0"/>
    <n v="2147124"/>
    <m/>
  </r>
  <r>
    <x v="0"/>
    <x v="0"/>
    <x v="0"/>
    <n v="1"/>
    <n v="4"/>
    <n v="1281537"/>
    <d v="2001-05-23T02:55:12"/>
    <s v="IFX Limited"/>
    <x v="0"/>
    <x v="0"/>
    <x v="0"/>
    <x v="0"/>
    <s v="Aluminum LME Registered Contract"/>
    <s v="Al LME Reg.      Contract                3 Month         USD/mt-L"/>
    <m/>
    <n v="4"/>
    <x v="0"/>
    <x v="0"/>
    <x v="0"/>
    <n v="1533"/>
    <s v="ADM26133"/>
    <s v="BMARCHAN"/>
    <s v="Enron Metals Trading System"/>
    <x v="0"/>
    <x v="0"/>
    <n v="2147126"/>
    <m/>
  </r>
  <r>
    <x v="0"/>
    <x v="0"/>
    <x v="0"/>
    <n v="1"/>
    <n v="3"/>
    <n v="1281538"/>
    <d v="2001-05-23T02:55:23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33"/>
    <s v="STEVEWAUGH"/>
    <s v="BMARCHAN"/>
    <s v="Enron Metals Trading System"/>
    <x v="0"/>
    <x v="0"/>
    <n v="2147128"/>
    <m/>
  </r>
  <r>
    <x v="0"/>
    <x v="0"/>
    <x v="0"/>
    <n v="1"/>
    <n v="16"/>
    <n v="1281539"/>
    <d v="2001-05-23T02:55:33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mjrembury"/>
    <s v="BMARCHAN"/>
    <s v="Enron Metals Trading System"/>
    <x v="0"/>
    <x v="0"/>
    <n v="2147130"/>
    <m/>
  </r>
  <r>
    <x v="0"/>
    <x v="3"/>
    <x v="1"/>
    <n v="92"/>
    <n v="2300000"/>
    <n v="1281540"/>
    <d v="2001-05-23T02:55:48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"/>
    <s v="cordimoore"/>
    <s v="AFAIRLE"/>
    <s v="Non Affiliate Gas Book"/>
    <x v="4"/>
    <x v="2"/>
    <n v="104413"/>
    <d v="2001-07-01T00:00:00"/>
  </r>
  <r>
    <x v="0"/>
    <x v="3"/>
    <x v="1"/>
    <n v="1"/>
    <n v="50000"/>
    <n v="1281541"/>
    <d v="2001-05-23T02:55:56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9"/>
    <s v="CALLINAN"/>
    <s v="MNICHOLA"/>
    <s v="Non Affiliate Gas Book"/>
    <x v="4"/>
    <x v="2"/>
    <n v="104414"/>
    <d v="2001-05-23T21:00:00"/>
  </r>
  <r>
    <x v="0"/>
    <x v="0"/>
    <x v="0"/>
    <n v="1"/>
    <n v="15"/>
    <n v="1281542"/>
    <d v="2001-05-23T02:56:26"/>
    <s v="Toyota Tsusho Metal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33"/>
    <s v="ADM90670"/>
    <s v="BMARCHAN"/>
    <s v="Enron Metals Trading System"/>
    <x v="0"/>
    <x v="0"/>
    <n v="2147132"/>
    <m/>
  </r>
  <r>
    <x v="0"/>
    <x v="0"/>
    <x v="0"/>
    <n v="1"/>
    <n v="5"/>
    <n v="1281543"/>
    <d v="2001-05-23T02:56:36"/>
    <s v="Refco Investments Services Pte Ltd"/>
    <x v="0"/>
    <x v="0"/>
    <x v="0"/>
    <x v="0"/>
    <s v="Aluminum LME Registered Contract"/>
    <s v="Al LME Reg.      Contract                3 Month         USD/mt-L"/>
    <m/>
    <n v="5"/>
    <x v="0"/>
    <x v="0"/>
    <x v="0"/>
    <n v="1533"/>
    <s v="refmetal"/>
    <s v="BMARCHAN"/>
    <s v="Enron Metals Trading System"/>
    <x v="0"/>
    <x v="0"/>
    <n v="2147134"/>
    <m/>
  </r>
  <r>
    <x v="0"/>
    <x v="0"/>
    <x v="0"/>
    <n v="1"/>
    <n v="20"/>
    <n v="1281544"/>
    <d v="2001-05-23T02:56:5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mjrembury"/>
    <s v="BMARCHAN"/>
    <s v="Enron Metals Trading System"/>
    <x v="0"/>
    <x v="0"/>
    <n v="2147136"/>
    <m/>
  </r>
  <r>
    <x v="0"/>
    <x v="1"/>
    <x v="1"/>
    <n v="2"/>
    <n v="50"/>
    <n v="1281545"/>
    <d v="2001-05-23T02:57:09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23.1"/>
    <d v="2001-05-26T21:00:00"/>
  </r>
  <r>
    <x v="0"/>
    <x v="0"/>
    <x v="0"/>
    <n v="1"/>
    <n v="20"/>
    <n v="1281546"/>
    <d v="2001-05-23T02:57:40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DUNC1206"/>
    <s v="BMARCHAN"/>
    <s v="Enron Metals Trading System"/>
    <x v="0"/>
    <x v="0"/>
    <n v="2147138"/>
    <m/>
  </r>
  <r>
    <x v="0"/>
    <x v="1"/>
    <x v="0"/>
    <n v="93"/>
    <n v="930"/>
    <n v="1281547"/>
    <d v="2001-05-23T02:58:4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25"/>
    <s v="ADM98993"/>
    <s v="FFROSE"/>
    <s v="ENE- Nordic Power Book"/>
    <x v="1"/>
    <x v="1"/>
    <n v="1281547"/>
    <d v="2001-10-01T00:00:00"/>
  </r>
  <r>
    <x v="0"/>
    <x v="3"/>
    <x v="1"/>
    <n v="92"/>
    <n v="2300000"/>
    <n v="1281548"/>
    <d v="2001-05-23T02:59:27"/>
    <s v="El Paso Merchant Energy Europe Ltd"/>
    <x v="0"/>
    <x v="0"/>
    <x v="0"/>
    <x v="3"/>
    <s v="UK Gas Phy Fwd NBP"/>
    <s v="UK Gas Phy       NBP                     Oct-Dec01       p/th"/>
    <n v="25000"/>
    <m/>
    <x v="0"/>
    <x v="4"/>
    <x v="3"/>
    <n v="24.2"/>
    <s v="pxs64040"/>
    <s v="AFAIRLE"/>
    <s v="Non Affiliate Gas Book"/>
    <x v="4"/>
    <x v="2"/>
    <n v="104415"/>
    <d v="2001-10-01T00:00:00"/>
  </r>
  <r>
    <x v="0"/>
    <x v="0"/>
    <x v="0"/>
    <n v="1"/>
    <n v="20"/>
    <n v="1281549"/>
    <d v="2001-05-23T02:59:47"/>
    <s v="The Bank of Nova Scotia"/>
    <x v="0"/>
    <x v="0"/>
    <x v="0"/>
    <x v="0"/>
    <s v="Lead LME Registered Contract"/>
    <s v="Lead LME Reg.    Contract                3 Month         USD/mt-L"/>
    <m/>
    <n v="20"/>
    <x v="0"/>
    <x v="0"/>
    <x v="0"/>
    <n v="481"/>
    <s v="WHISKERS"/>
    <s v="JGORDON1"/>
    <s v="Enron Metals Trading System"/>
    <x v="0"/>
    <x v="0"/>
    <n v="2147140"/>
    <m/>
  </r>
  <r>
    <x v="0"/>
    <x v="0"/>
    <x v="0"/>
    <n v="1"/>
    <n v="10"/>
    <n v="1281550"/>
    <d v="2001-05-23T03:00:1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7142"/>
    <m/>
  </r>
  <r>
    <x v="0"/>
    <x v="0"/>
    <x v="0"/>
    <n v="1"/>
    <n v="10"/>
    <n v="1281551"/>
    <d v="2001-05-23T03:00:20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7144"/>
    <m/>
  </r>
  <r>
    <x v="0"/>
    <x v="0"/>
    <x v="0"/>
    <n v="1"/>
    <n v="20"/>
    <n v="1281552"/>
    <d v="2001-05-23T03:00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SIMONEVANS"/>
    <s v="BMARCHAN"/>
    <s v="Enron Metals Trading System"/>
    <x v="0"/>
    <x v="0"/>
    <n v="2147146"/>
    <m/>
  </r>
  <r>
    <x v="0"/>
    <x v="0"/>
    <x v="0"/>
    <n v="1"/>
    <n v="2"/>
    <n v="1281553"/>
    <d v="2001-05-23T03:00:2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7148"/>
    <m/>
  </r>
  <r>
    <x v="0"/>
    <x v="0"/>
    <x v="0"/>
    <n v="1"/>
    <n v="20"/>
    <n v="1281554"/>
    <d v="2001-05-23T03:00:2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1"/>
    <s v="ADM08839"/>
    <s v="ATURNER"/>
    <s v="Enron Metals Trading System"/>
    <x v="0"/>
    <x v="0"/>
    <n v="2147150"/>
    <m/>
  </r>
  <r>
    <x v="0"/>
    <x v="0"/>
    <x v="0"/>
    <n v="1"/>
    <n v="18"/>
    <n v="1281555"/>
    <d v="2001-05-23T03:00:34"/>
    <s v="J. Aron &amp; Company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VANDESBO"/>
    <s v="BMARCHAN"/>
    <s v="Enron Metals Trading System"/>
    <x v="0"/>
    <x v="0"/>
    <n v="2147152"/>
    <m/>
  </r>
  <r>
    <x v="0"/>
    <x v="0"/>
    <x v="0"/>
    <n v="1"/>
    <n v="20"/>
    <n v="1281556"/>
    <d v="2001-05-23T03:01:56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kayjason"/>
    <s v="BMARCHAN"/>
    <s v="Enron Metals Trading System"/>
    <x v="0"/>
    <x v="0"/>
    <n v="2147154"/>
    <m/>
  </r>
  <r>
    <x v="0"/>
    <x v="0"/>
    <x v="0"/>
    <n v="1"/>
    <n v="20"/>
    <n v="1281557"/>
    <d v="2001-05-23T03:02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06610"/>
    <s v="BMARCHAN"/>
    <s v="Enron Metals Trading System"/>
    <x v="0"/>
    <x v="0"/>
    <n v="2147156"/>
    <m/>
  </r>
  <r>
    <x v="0"/>
    <x v="1"/>
    <x v="0"/>
    <n v="93"/>
    <n v="930"/>
    <n v="1281558"/>
    <d v="2001-05-23T03:02:22"/>
    <s v="Akershus Kraft A/S"/>
    <x v="0"/>
    <x v="0"/>
    <x v="0"/>
    <x v="1"/>
    <s v="Nordic Power Financial Swap"/>
    <s v="Nordic Pwr Swap  SYS BASE                Win2 02         NOK/MWh"/>
    <n v="10"/>
    <m/>
    <x v="0"/>
    <x v="1"/>
    <x v="1"/>
    <n v="190.5"/>
    <s v="ADM24258"/>
    <s v="FFROSE"/>
    <s v="ENE- Nordic Power Book"/>
    <x v="1"/>
    <x v="1"/>
    <n v="1281558"/>
    <d v="2002-10-01T00:00:00"/>
  </r>
  <r>
    <x v="0"/>
    <x v="0"/>
    <x v="0"/>
    <n v="1"/>
    <n v="20"/>
    <n v="1281559"/>
    <d v="2001-05-23T03:02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7158"/>
    <m/>
  </r>
  <r>
    <x v="0"/>
    <x v="3"/>
    <x v="1"/>
    <n v="92"/>
    <n v="2300000"/>
    <n v="1281560"/>
    <d v="2001-05-23T03:02:5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5"/>
    <s v="andygard"/>
    <s v="AFAIRLE"/>
    <s v="Non Affiliate Gas Book"/>
    <x v="4"/>
    <x v="2"/>
    <n v="104417"/>
    <d v="2001-07-01T00:00:00"/>
  </r>
  <r>
    <x v="0"/>
    <x v="3"/>
    <x v="1"/>
    <n v="92"/>
    <n v="9200000"/>
    <n v="1281561"/>
    <d v="2001-05-23T03:03:19"/>
    <s v="Morgan Stanley Capital Group, Inc."/>
    <x v="0"/>
    <x v="0"/>
    <x v="0"/>
    <x v="3"/>
    <s v="UK Gas Phy Put Option NBP"/>
    <s v="UK Gas Phy OPT   NBP EP18                Jul-Sep01       p/th"/>
    <n v="100000"/>
    <m/>
    <x v="0"/>
    <x v="4"/>
    <x v="3"/>
    <n v="0.27500000000000002"/>
    <s v="simon7660"/>
    <s v="AFAIRLE"/>
    <s v="Non Affiliate Gas Book"/>
    <x v="4"/>
    <x v="2"/>
    <n v="104418"/>
    <d v="2001-07-01T00:00:00"/>
  </r>
  <r>
    <x v="0"/>
    <x v="3"/>
    <x v="1"/>
    <n v="92"/>
    <n v="2300000"/>
    <n v="1281562"/>
    <d v="2001-05-23T03:04:24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5"/>
    <s v="bahram11"/>
    <s v="AFAIRLE"/>
    <s v="Non Affiliate Gas Book"/>
    <x v="4"/>
    <x v="2"/>
    <n v="104420"/>
    <d v="2001-10-01T00:00:00"/>
  </r>
  <r>
    <x v="0"/>
    <x v="0"/>
    <x v="0"/>
    <n v="1"/>
    <n v="10"/>
    <n v="1281563"/>
    <d v="2001-05-23T03:06:1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155"/>
    <s v="MACDONAJ"/>
    <s v="ATURNER"/>
    <s v="Enron Metals Trading System"/>
    <x v="0"/>
    <x v="0"/>
    <n v="2147169"/>
    <m/>
  </r>
  <r>
    <x v="0"/>
    <x v="3"/>
    <x v="1"/>
    <n v="2"/>
    <n v="100000"/>
    <n v="1281564"/>
    <d v="2001-05-23T03:06:30"/>
    <s v="Accord Energy Ltd."/>
    <x v="0"/>
    <x v="0"/>
    <x v="0"/>
    <x v="3"/>
    <s v="UK Gas Phy Fwd NBP"/>
    <s v="UK Gas Phy       NBP                     24-25May01      p/th"/>
    <m/>
    <n v="50000"/>
    <x v="0"/>
    <x v="4"/>
    <x v="3"/>
    <n v="18.75"/>
    <s v="andygard"/>
    <s v="MNICHOLA"/>
    <s v="Non Affiliate Gas Book"/>
    <x v="4"/>
    <x v="2"/>
    <n v="104421"/>
    <d v="2001-05-24T21:00:00"/>
  </r>
  <r>
    <x v="0"/>
    <x v="0"/>
    <x v="0"/>
    <n v="1"/>
    <n v="20"/>
    <n v="1281565"/>
    <d v="2001-05-23T03:06:40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chashastie"/>
    <s v="BMARCHAN"/>
    <s v="Enron Metals Trading System"/>
    <x v="0"/>
    <x v="0"/>
    <n v="2147172"/>
    <m/>
  </r>
  <r>
    <x v="0"/>
    <x v="3"/>
    <x v="1"/>
    <n v="30"/>
    <n v="750000"/>
    <n v="1281566"/>
    <d v="2001-05-23T03:06:46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cordimoore"/>
    <s v="AFAIRLE"/>
    <s v="Non Affiliate Gas Book"/>
    <x v="4"/>
    <x v="2"/>
    <n v="104422"/>
    <d v="2001-06-01T21:00:00"/>
  </r>
  <r>
    <x v="0"/>
    <x v="3"/>
    <x v="1"/>
    <n v="92"/>
    <n v="2300000"/>
    <n v="1281567"/>
    <d v="2001-05-23T03:07:47"/>
    <s v="Conoco (UK)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ADM16156"/>
    <s v="AFAIRLE"/>
    <s v="Non Affiliate Gas Book"/>
    <x v="4"/>
    <x v="2"/>
    <n v="104423"/>
    <d v="2001-10-01T00:00:00"/>
  </r>
  <r>
    <x v="0"/>
    <x v="0"/>
    <x v="0"/>
    <n v="1"/>
    <n v="10"/>
    <n v="1281568"/>
    <d v="2001-05-23T03:07:50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CHADWALLS"/>
    <s v="BMARCHAN"/>
    <s v="Enron Metals Trading System"/>
    <x v="0"/>
    <x v="0"/>
    <n v="2147174"/>
    <m/>
  </r>
  <r>
    <x v="0"/>
    <x v="1"/>
    <x v="1"/>
    <n v="182"/>
    <n v="3640"/>
    <n v="1281569"/>
    <d v="2001-05-23T03:07:56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0.1"/>
    <d v="2003-03-31T00:00:00"/>
  </r>
  <r>
    <x v="0"/>
    <x v="3"/>
    <x v="1"/>
    <n v="90"/>
    <n v="2250000"/>
    <n v="1281570"/>
    <d v="2001-05-23T03:08:08"/>
    <s v="RWE Trading GmbH"/>
    <x v="0"/>
    <x v="0"/>
    <x v="0"/>
    <x v="3"/>
    <s v="UK Gas Phy Fwd NBP"/>
    <s v="UK Gas Phy       NBP                     Jan-Mar02       p/th"/>
    <n v="25000"/>
    <m/>
    <x v="0"/>
    <x v="4"/>
    <x v="3"/>
    <n v="26.05"/>
    <s v="bahram11"/>
    <s v="AFAIRLE"/>
    <s v="Non Affiliate Gas Book"/>
    <x v="4"/>
    <x v="2"/>
    <n v="104424"/>
    <d v="2002-01-01T00:00:00"/>
  </r>
  <r>
    <x v="0"/>
    <x v="1"/>
    <x v="1"/>
    <n v="182"/>
    <n v="3640"/>
    <n v="1281571"/>
    <d v="2001-05-23T03:08:11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1.1"/>
    <d v="2003-03-31T00:00:00"/>
  </r>
  <r>
    <x v="0"/>
    <x v="0"/>
    <x v="0"/>
    <n v="1"/>
    <n v="5"/>
    <n v="1281572"/>
    <d v="2001-05-23T03:08:28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ADM06610"/>
    <s v="BMARCHAN"/>
    <s v="Enron Metals Trading System"/>
    <x v="0"/>
    <x v="0"/>
    <n v="2147176"/>
    <m/>
  </r>
  <r>
    <x v="0"/>
    <x v="3"/>
    <x v="1"/>
    <n v="92"/>
    <n v="2300000"/>
    <n v="1281573"/>
    <d v="2001-05-23T03:08:30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5"/>
    <s v="MORGAN7633"/>
    <s v="AFAIRLE"/>
    <s v="Non Affiliate Gas Book"/>
    <x v="4"/>
    <x v="2"/>
    <n v="104425"/>
    <d v="2001-10-01T00:00:00"/>
  </r>
  <r>
    <x v="0"/>
    <x v="0"/>
    <x v="0"/>
    <n v="1"/>
    <n v="5"/>
    <n v="1281574"/>
    <d v="2001-05-23T03:08:42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jtompkins"/>
    <s v="BMARCHAN"/>
    <s v="Enron Metals Trading System"/>
    <x v="0"/>
    <x v="0"/>
    <n v="2147178"/>
    <m/>
  </r>
  <r>
    <x v="0"/>
    <x v="3"/>
    <x v="1"/>
    <n v="90"/>
    <n v="2250000"/>
    <n v="1281575"/>
    <d v="2001-05-23T03:09:25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9"/>
    <s v="pxs64040"/>
    <s v="AFAIRLE"/>
    <s v="Non Affiliate Gas Book"/>
    <x v="4"/>
    <x v="2"/>
    <n v="104427"/>
    <d v="2003-01-01T00:00:00"/>
  </r>
  <r>
    <x v="0"/>
    <x v="0"/>
    <x v="0"/>
    <n v="1"/>
    <n v="10"/>
    <n v="1281576"/>
    <d v="2001-05-23T03:10:25"/>
    <s v="Investec Bank (UK)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61366"/>
    <s v="BMARCHAN"/>
    <s v="Enron Metals Trading System"/>
    <x v="0"/>
    <x v="0"/>
    <n v="2147187"/>
    <m/>
  </r>
  <r>
    <x v="0"/>
    <x v="0"/>
    <x v="0"/>
    <n v="1"/>
    <n v="2"/>
    <n v="1281577"/>
    <d v="2001-05-23T03:14:4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33"/>
    <s v="marknunn1"/>
    <s v="BMARCHAN"/>
    <s v="Enron Metals Trading System"/>
    <x v="0"/>
    <x v="0"/>
    <n v="2147203"/>
    <m/>
  </r>
  <r>
    <x v="0"/>
    <x v="1"/>
    <x v="1"/>
    <n v="2"/>
    <n v="50"/>
    <n v="1281578"/>
    <d v="2001-05-23T03:15:02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41.1"/>
    <d v="2001-05-26T21:00:00"/>
  </r>
  <r>
    <x v="0"/>
    <x v="0"/>
    <x v="0"/>
    <n v="1"/>
    <n v="2"/>
    <n v="1281579"/>
    <d v="2001-05-23T03:15:2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09"/>
    <m/>
  </r>
  <r>
    <x v="0"/>
    <x v="0"/>
    <x v="0"/>
    <n v="1"/>
    <n v="8"/>
    <n v="1281580"/>
    <d v="2001-05-23T03:16:48"/>
    <s v="Sucden (UK) Ltd."/>
    <x v="0"/>
    <x v="0"/>
    <x v="0"/>
    <x v="0"/>
    <s v="Aluminum LME Registered Contract"/>
    <s v="Al LME Reg.      Contract                3 Month         USD/mt-L"/>
    <n v="8"/>
    <m/>
    <x v="0"/>
    <x v="0"/>
    <x v="0"/>
    <n v="1533"/>
    <s v="LMEDESK1"/>
    <s v="BMARCHAN"/>
    <s v="Enron Metals Trading System"/>
    <x v="0"/>
    <x v="0"/>
    <n v="2147216"/>
    <m/>
  </r>
  <r>
    <x v="0"/>
    <x v="1"/>
    <x v="0"/>
    <n v="366"/>
    <n v="1830"/>
    <n v="1281582"/>
    <d v="2001-05-23T03:17:05"/>
    <s v="CBF Energimegling AS"/>
    <x v="0"/>
    <x v="0"/>
    <x v="0"/>
    <x v="1"/>
    <s v="Nordic Power Financial Swap"/>
    <s v="Nordic Pwr Swap  SYS BASE                Year 02         NOK/MWh"/>
    <m/>
    <n v="5"/>
    <x v="0"/>
    <x v="1"/>
    <x v="1"/>
    <n v="189"/>
    <s v="ADM98993"/>
    <s v="FFROSE"/>
    <s v="ENE- Nordic Power Book"/>
    <x v="1"/>
    <x v="1"/>
    <n v="1281582"/>
    <d v="2002-01-01T00:00:00"/>
  </r>
  <r>
    <x v="0"/>
    <x v="1"/>
    <x v="1"/>
    <n v="182"/>
    <n v="3640"/>
    <n v="1281583"/>
    <d v="2001-05-23T03:17:10"/>
    <s v="Sempra Energy Europe Ltd"/>
    <x v="0"/>
    <x v="0"/>
    <x v="0"/>
    <x v="1"/>
    <s v="UK Power Phy Sch 5 Exc"/>
    <s v="UK Pwr Phy       445 Trans Inc BASE      Sum 02          GBP/MWh"/>
    <n v="20"/>
    <m/>
    <x v="0"/>
    <x v="1"/>
    <x v="3"/>
    <n v="18.43"/>
    <s v="ROBINLONG"/>
    <s v="NJACKSON"/>
    <s v="UK-Power-Phy-Term-ECTRL-Production"/>
    <x v="5"/>
    <x v="4"/>
    <n v="105842.1"/>
    <d v="2002-04-01T00:00:00"/>
  </r>
  <r>
    <x v="0"/>
    <x v="0"/>
    <x v="0"/>
    <n v="1"/>
    <n v="9"/>
    <n v="1281584"/>
    <d v="2001-05-23T03:17:18"/>
    <s v="Refco Overseas Ltd"/>
    <x v="0"/>
    <x v="0"/>
    <x v="0"/>
    <x v="0"/>
    <s v="Aluminum LME Registered Contract"/>
    <s v="Al LME Reg.      Contract                3 Month         USD/mt-L"/>
    <m/>
    <n v="9"/>
    <x v="0"/>
    <x v="0"/>
    <x v="0"/>
    <n v="1534"/>
    <s v="garyridley"/>
    <s v="BMARCHAN"/>
    <s v="Enron Metals Trading System"/>
    <x v="0"/>
    <x v="0"/>
    <n v="2147219"/>
    <m/>
  </r>
  <r>
    <x v="0"/>
    <x v="1"/>
    <x v="1"/>
    <n v="2"/>
    <n v="50"/>
    <n v="1281585"/>
    <d v="2001-05-23T03:17:19"/>
    <s v="Osterreichische Elektrizitats Wirtschaft AG"/>
    <x v="0"/>
    <x v="0"/>
    <x v="0"/>
    <x v="1"/>
    <s v="AUT Power Phy Fwd Firm"/>
    <s v="AUT Pwr Phy FF   AUT BASE HV             26-27May01      EUR/MWh"/>
    <n v="25"/>
    <m/>
    <x v="0"/>
    <x v="1"/>
    <x v="2"/>
    <n v="16.100000000000001"/>
    <s v="houtzmelit"/>
    <s v="GTUHY"/>
    <s v="UK - ECTRL - Continental Power Book"/>
    <x v="2"/>
    <x v="2"/>
    <n v="105843.1"/>
    <d v="2001-05-26T21:00:00"/>
  </r>
  <r>
    <x v="0"/>
    <x v="0"/>
    <x v="0"/>
    <n v="1"/>
    <n v="2"/>
    <n v="1281586"/>
    <d v="2001-05-23T03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3"/>
    <m/>
  </r>
  <r>
    <x v="0"/>
    <x v="0"/>
    <x v="0"/>
    <n v="1"/>
    <n v="4"/>
    <n v="1281587"/>
    <d v="2001-05-23T03:18:4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7225"/>
    <m/>
  </r>
  <r>
    <x v="0"/>
    <x v="0"/>
    <x v="0"/>
    <n v="1"/>
    <n v="10"/>
    <n v="1281588"/>
    <d v="2001-05-23T03:18:52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SCOTCOFF"/>
    <s v="BMARCHAN"/>
    <s v="Enron Metals Trading System"/>
    <x v="0"/>
    <x v="0"/>
    <n v="2147227"/>
    <m/>
  </r>
  <r>
    <x v="0"/>
    <x v="0"/>
    <x v="0"/>
    <n v="1"/>
    <n v="2"/>
    <n v="1281589"/>
    <d v="2001-05-23T03:19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9"/>
    <m/>
  </r>
  <r>
    <x v="0"/>
    <x v="1"/>
    <x v="0"/>
    <n v="121"/>
    <n v="1210"/>
    <n v="1281590"/>
    <d v="2001-05-23T03:21:24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9.5"/>
    <s v="ADM98993"/>
    <s v="FFROSE"/>
    <s v="ENE- Nordic Power Book"/>
    <x v="1"/>
    <x v="1"/>
    <n v="1281590"/>
    <d v="2002-01-01T00:00:00"/>
  </r>
  <r>
    <x v="0"/>
    <x v="1"/>
    <x v="1"/>
    <n v="5"/>
    <n v="125"/>
    <n v="1281591"/>
    <d v="2001-05-23T03:22:20"/>
    <s v="Energieunion Aktiengesellschaft"/>
    <x v="0"/>
    <x v="0"/>
    <x v="0"/>
    <x v="1"/>
    <s v="GER Power Phy Fwd Ffrm"/>
    <s v="GER Pwr Phy FF   Ger Grd WDPK HV         28May01-01Jun01 EUR/MWh"/>
    <n v="25"/>
    <m/>
    <x v="0"/>
    <x v="1"/>
    <x v="2"/>
    <n v="27.1"/>
    <s v="EUTrading5"/>
    <s v="MHELLERM"/>
    <s v="UK - ECTRL - Continental Power Book"/>
    <x v="2"/>
    <x v="2"/>
    <n v="105849.1"/>
    <d v="2001-05-28T21:00:00"/>
  </r>
  <r>
    <x v="0"/>
    <x v="3"/>
    <x v="1"/>
    <n v="30"/>
    <n v="750000"/>
    <n v="1281592"/>
    <d v="2001-05-23T03:23:32"/>
    <s v="PowerGen UK Plc"/>
    <x v="0"/>
    <x v="0"/>
    <x v="0"/>
    <x v="3"/>
    <s v="UK Gas Phy Fwd NBP"/>
    <s v="UK Gas Phy       NBP                     Jun01           p/th"/>
    <n v="25000"/>
    <m/>
    <x v="0"/>
    <x v="4"/>
    <x v="3"/>
    <n v="20.3"/>
    <s v="halstga1"/>
    <s v="AFAIRLE"/>
    <s v="Non Affiliate Gas Book"/>
    <x v="4"/>
    <x v="2"/>
    <n v="104430"/>
    <d v="2001-06-01T21:00:00"/>
  </r>
  <r>
    <x v="0"/>
    <x v="3"/>
    <x v="1"/>
    <n v="1"/>
    <n v="50000"/>
    <n v="1281593"/>
    <d v="2001-05-23T03:25:32"/>
    <s v="AEP Energy Services Ltd"/>
    <x v="0"/>
    <x v="0"/>
    <x v="0"/>
    <x v="3"/>
    <s v="UK Gas Phy Fwd NBP"/>
    <s v="UK Gas Phy       NBP                     23May01         p/th"/>
    <n v="50000"/>
    <m/>
    <x v="0"/>
    <x v="4"/>
    <x v="3"/>
    <n v="18.600000000000001"/>
    <s v="psheffield"/>
    <s v="MNICHOLA"/>
    <s v="Non Affiliate Gas Book"/>
    <x v="4"/>
    <x v="2"/>
    <n v="104432"/>
    <d v="2001-05-23T21:00:00"/>
  </r>
  <r>
    <x v="0"/>
    <x v="1"/>
    <x v="1"/>
    <n v="30"/>
    <n v="750"/>
    <n v="1281595"/>
    <d v="2001-05-23T03:26:52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5.4"/>
    <s v="sciullofab"/>
    <s v="MHELLERM"/>
    <s v="UK - ECTRL - Continental Power Book"/>
    <x v="2"/>
    <x v="2"/>
    <n v="105852.1"/>
    <d v="2001-06-01T00:00:00"/>
  </r>
  <r>
    <x v="0"/>
    <x v="3"/>
    <x v="1"/>
    <n v="90"/>
    <n v="2250000"/>
    <n v="1281596"/>
    <d v="2001-05-23T03:27:23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6"/>
    <s v="abingham"/>
    <s v="AFAIRLE"/>
    <s v="Non Affiliate Gas Book"/>
    <x v="4"/>
    <x v="2"/>
    <n v="104433"/>
    <d v="2002-01-01T00:00:00"/>
  </r>
  <r>
    <x v="0"/>
    <x v="3"/>
    <x v="1"/>
    <n v="92"/>
    <n v="2300000"/>
    <n v="1281597"/>
    <d v="2001-05-23T03:28:05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"/>
    <s v="MORGAN7633"/>
    <s v="AFAIRLE"/>
    <s v="Non Affiliate Gas Book"/>
    <x v="4"/>
    <x v="2"/>
    <n v="104434"/>
    <d v="2001-10-01T00:00:00"/>
  </r>
  <r>
    <x v="0"/>
    <x v="0"/>
    <x v="0"/>
    <n v="1"/>
    <n v="20"/>
    <n v="1281599"/>
    <d v="2001-05-23T03:30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VANDESBO"/>
    <s v="BMARCHAN"/>
    <s v="Enron Metals Trading System"/>
    <x v="0"/>
    <x v="0"/>
    <n v="2147264"/>
    <m/>
  </r>
  <r>
    <x v="0"/>
    <x v="0"/>
    <x v="0"/>
    <n v="1"/>
    <n v="10"/>
    <n v="1281600"/>
    <d v="2001-05-23T03:30:50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mjrembury"/>
    <s v="BMARCHAN"/>
    <s v="Enron Metals Trading System"/>
    <x v="0"/>
    <x v="0"/>
    <n v="2147266"/>
    <m/>
  </r>
  <r>
    <x v="0"/>
    <x v="4"/>
    <x v="0"/>
    <n v="30"/>
    <n v="150000"/>
    <n v="1281601"/>
    <d v="2001-05-23T03:30:5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25"/>
    <s v="christoph"/>
    <s v="CMAHONE"/>
    <s v="UK - ECTRIC - Lite Gasoil"/>
    <x v="3"/>
    <x v="4"/>
    <n v="105957"/>
    <d v="2001-06-01T00:00:00"/>
  </r>
  <r>
    <x v="0"/>
    <x v="3"/>
    <x v="1"/>
    <n v="1"/>
    <n v="50000"/>
    <n v="1281602"/>
    <d v="2001-05-23T03:31:26"/>
    <s v="BNP Paribas"/>
    <x v="0"/>
    <x v="0"/>
    <x v="0"/>
    <x v="3"/>
    <s v="UK Gas Phy Fwd NBP"/>
    <s v="UK Gas Phy       NBP                     24May01         p/th"/>
    <n v="50000"/>
    <m/>
    <x v="0"/>
    <x v="4"/>
    <x v="3"/>
    <n v="18.399999999999999"/>
    <s v="DARRENL01"/>
    <s v="MNICHOLA"/>
    <s v="Non Affiliate Gas Book"/>
    <x v="4"/>
    <x v="2"/>
    <n v="104437"/>
    <d v="2001-05-24T21:00:00"/>
  </r>
  <r>
    <x v="0"/>
    <x v="3"/>
    <x v="1"/>
    <n v="92"/>
    <n v="2300000"/>
    <n v="1281603"/>
    <d v="2001-05-23T03:31:47"/>
    <s v="BP Gas Marketing Limited"/>
    <x v="0"/>
    <x v="0"/>
    <x v="0"/>
    <x v="3"/>
    <s v="UK Gas Phy Fwd NBP"/>
    <s v="UK Gas Phy       NBP                     Oct-Dec02       p/th"/>
    <n v="25000"/>
    <m/>
    <x v="0"/>
    <x v="4"/>
    <x v="3"/>
    <n v="23.65"/>
    <s v="NIELDDAVID"/>
    <s v="AFAIRLE"/>
    <s v="Non Affiliate Gas Book"/>
    <x v="4"/>
    <x v="2"/>
    <n v="104438"/>
    <d v="2002-10-01T00:00:00"/>
  </r>
  <r>
    <x v="0"/>
    <x v="3"/>
    <x v="1"/>
    <n v="183"/>
    <n v="4575000"/>
    <n v="1281604"/>
    <d v="2001-05-23T03:32:10"/>
    <s v="Morgan Stanley Capital Group, Inc."/>
    <x v="0"/>
    <x v="0"/>
    <x v="0"/>
    <x v="3"/>
    <s v="UK Gas Phy Fwd NBP"/>
    <s v="UK Gas Phy       NBP                     Apr-Sep02       p/th"/>
    <n v="25000"/>
    <m/>
    <x v="0"/>
    <x v="4"/>
    <x v="3"/>
    <n v="21.7"/>
    <s v="MORGAN7633"/>
    <s v="AFAIRLE"/>
    <s v="Non Affiliate Gas Book"/>
    <x v="4"/>
    <x v="2"/>
    <n v="104439"/>
    <d v="2002-04-01T00:00:00"/>
  </r>
  <r>
    <x v="0"/>
    <x v="1"/>
    <x v="1"/>
    <n v="30"/>
    <n v="750"/>
    <n v="1281605"/>
    <d v="2001-05-23T03:32:18"/>
    <s v="Hamburgische Electricitats-Werke AG"/>
    <x v="0"/>
    <x v="0"/>
    <x v="0"/>
    <x v="1"/>
    <s v="AUT Power Phy Fwd Firm"/>
    <s v="AUT Pwr Phy FF   AUT WDPK HV             Jun01           EUR/MWh"/>
    <m/>
    <n v="25"/>
    <x v="0"/>
    <x v="1"/>
    <x v="2"/>
    <n v="25.35"/>
    <s v="LA000006"/>
    <s v="GTUHY"/>
    <s v="UK - ECTRL - Continental Power Book"/>
    <x v="2"/>
    <x v="2"/>
    <n v="105854.1"/>
    <d v="2001-06-01T00:00:00"/>
  </r>
  <r>
    <x v="0"/>
    <x v="0"/>
    <x v="0"/>
    <n v="1"/>
    <n v="10"/>
    <n v="1281606"/>
    <d v="2001-05-23T03:33:08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marknunn1"/>
    <s v="BMARCHAN"/>
    <s v="Enron Metals Trading System"/>
    <x v="0"/>
    <x v="0"/>
    <n v="2147268"/>
    <m/>
  </r>
  <r>
    <x v="0"/>
    <x v="3"/>
    <x v="1"/>
    <n v="30"/>
    <n v="750000"/>
    <n v="1281607"/>
    <d v="2001-05-23T03:33:53"/>
    <s v="Fortum Gas Ltd."/>
    <x v="0"/>
    <x v="0"/>
    <x v="0"/>
    <x v="3"/>
    <s v="UK Gas Phy Fwd NBP"/>
    <s v="UK Gas Phy       NBP                     Jun01           p/th"/>
    <n v="25000"/>
    <m/>
    <x v="0"/>
    <x v="4"/>
    <x v="3"/>
    <n v="20.25"/>
    <s v="ahhavvas"/>
    <s v="AFAIRLE"/>
    <s v="Non Affiliate Gas Book"/>
    <x v="4"/>
    <x v="2"/>
    <n v="104440"/>
    <d v="2001-06-01T21:00:00"/>
  </r>
  <r>
    <x v="0"/>
    <x v="0"/>
    <x v="0"/>
    <n v="1"/>
    <n v="20"/>
    <n v="1281608"/>
    <d v="2001-05-23T03:34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glawrence"/>
    <s v="BMARCHAN"/>
    <s v="Enron Metals Trading System"/>
    <x v="0"/>
    <x v="0"/>
    <n v="2147270"/>
    <m/>
  </r>
  <r>
    <x v="0"/>
    <x v="4"/>
    <x v="0"/>
    <n v="30"/>
    <n v="150000"/>
    <n v="1281609"/>
    <d v="2001-05-23T03:35:53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"/>
    <s v="christoph"/>
    <s v="CMAHONE"/>
    <s v="UK - ECTRIC - Lite Gasoil"/>
    <x v="3"/>
    <x v="4"/>
    <n v="105958"/>
    <d v="2001-06-01T00:00:00"/>
  </r>
  <r>
    <x v="0"/>
    <x v="0"/>
    <x v="0"/>
    <n v="1"/>
    <n v="5"/>
    <n v="1281610"/>
    <d v="2001-05-23T03:36:28"/>
    <s v="Sogemin Metals Ltd.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TRD01018"/>
    <s v="ATURNER"/>
    <s v="Enron Metals Trading System"/>
    <x v="0"/>
    <x v="0"/>
    <n v="2147272"/>
    <m/>
  </r>
  <r>
    <x v="0"/>
    <x v="3"/>
    <x v="1"/>
    <n v="90"/>
    <n v="2250000"/>
    <n v="1281611"/>
    <d v="2001-05-23T03:37:40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85"/>
    <s v="pxs64040"/>
    <s v="AFAIRLE"/>
    <s v="Non Affiliate Gas Book"/>
    <x v="4"/>
    <x v="2"/>
    <n v="104441"/>
    <d v="2003-01-01T00:00:00"/>
  </r>
  <r>
    <x v="0"/>
    <x v="1"/>
    <x v="0"/>
    <n v="29"/>
    <n v="725"/>
    <n v="1281613"/>
    <d v="2001-05-23T03:39:26"/>
    <s v="CBF Energimegling AS"/>
    <x v="0"/>
    <x v="0"/>
    <x v="0"/>
    <x v="1"/>
    <s v="Nordic Power Financial Swap"/>
    <s v="Nordic Pwr Swap  SYS BASE                GB08 2001       NOK/MWh"/>
    <n v="25"/>
    <m/>
    <x v="0"/>
    <x v="1"/>
    <x v="1"/>
    <n v="202"/>
    <s v="ADM98993"/>
    <s v="ESEIDEL"/>
    <s v="ENE- Nordic Power Book"/>
    <x v="1"/>
    <x v="1"/>
    <n v="1281613"/>
    <d v="2001-07-16T00:00:00"/>
  </r>
  <r>
    <x v="0"/>
    <x v="0"/>
    <x v="0"/>
    <n v="1"/>
    <n v="5"/>
    <n v="1281614"/>
    <d v="2001-05-23T03:40:45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ADM84566"/>
    <s v="ATURNER"/>
    <s v="Enron Metals Trading System"/>
    <x v="0"/>
    <x v="0"/>
    <n v="2147279"/>
    <m/>
  </r>
  <r>
    <x v="0"/>
    <x v="2"/>
    <x v="0"/>
    <n v="1"/>
    <n v="50000"/>
    <n v="1281615"/>
    <d v="2001-05-23T03:42:28"/>
    <s v="Morgan Stanley Capital Group, Inc."/>
    <x v="0"/>
    <x v="0"/>
    <x v="0"/>
    <x v="2"/>
    <s v="SG Dubai Swap"/>
    <s v="SG Dubai Swap    Platts                  Jul01           USD/bbl"/>
    <n v="50000"/>
    <m/>
    <x v="0"/>
    <x v="3"/>
    <x v="0"/>
    <n v="25.74"/>
    <s v="alfsalti"/>
    <s v="RSLOVENS"/>
    <s v="Singapore Dubai"/>
    <x v="3"/>
    <x v="3"/>
    <n v="105959"/>
    <d v="2001-07-01T00:00:00"/>
  </r>
  <r>
    <x v="0"/>
    <x v="4"/>
    <x v="0"/>
    <n v="30"/>
    <n v="150000"/>
    <n v="1281616"/>
    <d v="2001-05-23T03:42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"/>
    <s v="christoph"/>
    <s v="CMAHONE"/>
    <s v="UK - ECTRIC - Lite Gasoil"/>
    <x v="3"/>
    <x v="4"/>
    <n v="105960"/>
    <d v="2001-06-01T00:00:00"/>
  </r>
  <r>
    <x v="0"/>
    <x v="3"/>
    <x v="1"/>
    <n v="92"/>
    <n v="2300000"/>
    <n v="1281617"/>
    <d v="2001-05-23T03:45:54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350000000000001"/>
    <s v="ADM48084"/>
    <s v="AFAIRLE"/>
    <s v="Non Affiliate Gas Book"/>
    <x v="4"/>
    <x v="2"/>
    <n v="104448"/>
    <d v="2001-07-01T00:00:00"/>
  </r>
  <r>
    <x v="0"/>
    <x v="3"/>
    <x v="1"/>
    <n v="92"/>
    <n v="9200000"/>
    <n v="1281618"/>
    <d v="2001-05-23T03:46:05"/>
    <s v="Morgan Stanley Capital Group, Inc."/>
    <x v="0"/>
    <x v="0"/>
    <x v="0"/>
    <x v="3"/>
    <s v="UK Gas Phy Put Option NBP"/>
    <s v="UK Gas Phy OPT   NBP EP18                Jul-Sep01       p/th"/>
    <m/>
    <n v="100000"/>
    <x v="0"/>
    <x v="4"/>
    <x v="3"/>
    <n v="0.27500000000000002"/>
    <s v="simon7660"/>
    <s v="AFAIRLE"/>
    <s v="Non Affiliate Gas Book"/>
    <x v="4"/>
    <x v="2"/>
    <n v="104449"/>
    <d v="2001-07-01T00:00:00"/>
  </r>
  <r>
    <x v="0"/>
    <x v="3"/>
    <x v="1"/>
    <n v="183"/>
    <n v="4575000"/>
    <n v="1281619"/>
    <d v="2001-05-23T03:46:48"/>
    <s v="El Paso Merchant Energy Europe Ltd"/>
    <x v="0"/>
    <x v="0"/>
    <x v="0"/>
    <x v="3"/>
    <s v="UK Gas Phy Fwd NBP"/>
    <s v="UK Gas Phy       NBP                     Apr-Sep03       p/th"/>
    <n v="25000"/>
    <m/>
    <x v="0"/>
    <x v="4"/>
    <x v="3"/>
    <n v="19.649999999999999"/>
    <s v="pxs64040"/>
    <s v="AFAIRLE"/>
    <s v="Non Affiliate Gas Book"/>
    <x v="4"/>
    <x v="2"/>
    <n v="104452"/>
    <d v="2003-04-01T00:00:00"/>
  </r>
  <r>
    <x v="0"/>
    <x v="0"/>
    <x v="0"/>
    <n v="1"/>
    <n v="20"/>
    <n v="1281620"/>
    <d v="2001-05-23T03:47:03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GREAVES"/>
    <s v="BMARCHAN"/>
    <s v="Enron Metals Trading System"/>
    <x v="0"/>
    <x v="0"/>
    <n v="2147289"/>
    <m/>
  </r>
  <r>
    <x v="0"/>
    <x v="3"/>
    <x v="1"/>
    <n v="3"/>
    <n v="150000"/>
    <n v="1281621"/>
    <d v="2001-05-23T03:47:56"/>
    <s v="BNP Paribas"/>
    <x v="0"/>
    <x v="0"/>
    <x v="0"/>
    <x v="3"/>
    <s v="UK Gas Phy Fwd NBP"/>
    <s v="UK Gas Phy       NBP                     26-28May01      p/th"/>
    <n v="50000"/>
    <m/>
    <x v="0"/>
    <x v="4"/>
    <x v="3"/>
    <n v="18.2"/>
    <s v="DARRENL01"/>
    <s v="MNICHOLA"/>
    <s v="Non Affiliate Gas Book"/>
    <x v="4"/>
    <x v="2"/>
    <n v="104453"/>
    <d v="2001-05-26T21:00:00"/>
  </r>
  <r>
    <x v="0"/>
    <x v="3"/>
    <x v="1"/>
    <n v="92"/>
    <n v="2300000"/>
    <n v="1281622"/>
    <d v="2001-05-23T03:48:26"/>
    <s v="BP Gas Marketing Limited"/>
    <x v="0"/>
    <x v="0"/>
    <x v="0"/>
    <x v="3"/>
    <s v="UK Gas Phy Fwd NBP"/>
    <s v="UK Gas Phy       NBP                     Oct-Dec01       p/th"/>
    <n v="25000"/>
    <m/>
    <x v="0"/>
    <x v="4"/>
    <x v="3"/>
    <n v="24.05"/>
    <s v="PHAROAHP"/>
    <s v="AFAIRLE"/>
    <s v="Non Affiliate Gas Book"/>
    <x v="4"/>
    <x v="2"/>
    <n v="104454"/>
    <d v="2001-10-01T00:00:00"/>
  </r>
  <r>
    <x v="0"/>
    <x v="3"/>
    <x v="1"/>
    <n v="30"/>
    <n v="750000"/>
    <n v="1281623"/>
    <d v="2001-05-23T03:48:40"/>
    <s v="BNP Paribas"/>
    <x v="0"/>
    <x v="0"/>
    <x v="0"/>
    <x v="3"/>
    <s v="UK Gas Phy Fwd NBP"/>
    <s v="UK Gas Phy       NBP                     Jun01           p/th"/>
    <n v="25000"/>
    <m/>
    <x v="0"/>
    <x v="4"/>
    <x v="3"/>
    <n v="20.2"/>
    <s v="DARRENL01"/>
    <s v="AFAIRLE"/>
    <s v="Non Affiliate Gas Book"/>
    <x v="4"/>
    <x v="2"/>
    <n v="104455"/>
    <d v="2001-06-01T21:00:00"/>
  </r>
  <r>
    <x v="0"/>
    <x v="0"/>
    <x v="0"/>
    <n v="1"/>
    <n v="2"/>
    <n v="1281624"/>
    <d v="2001-05-23T03:50:2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297"/>
    <m/>
  </r>
  <r>
    <x v="0"/>
    <x v="1"/>
    <x v="1"/>
    <n v="28"/>
    <n v="560"/>
    <n v="1281625"/>
    <d v="2001-05-23T03:50:41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75"/>
    <s v="rupestanna"/>
    <s v="NJACKSON"/>
    <s v="UK-Power-Phy-Term-ECTRL-Production"/>
    <x v="5"/>
    <x v="4"/>
    <n v="105882.1"/>
    <d v="2001-12-31T00:00:00"/>
  </r>
  <r>
    <x v="0"/>
    <x v="1"/>
    <x v="1"/>
    <n v="28"/>
    <n v="560"/>
    <n v="1281626"/>
    <d v="2001-05-23T03:51:42"/>
    <s v="Axia Energy Europe Limited"/>
    <x v="0"/>
    <x v="0"/>
    <x v="0"/>
    <x v="1"/>
    <s v="UK Power Phy Sch 5 Exc"/>
    <s v="UK Pwr Phy       445 Trans Inc BASE      Oct01           GBP/MWh"/>
    <n v="20"/>
    <m/>
    <x v="0"/>
    <x v="1"/>
    <x v="3"/>
    <n v="20.399999999999999"/>
    <s v="rupestanna"/>
    <s v="NJACKSON"/>
    <s v="UK-Power-Phy-Term-ECTRL-Production"/>
    <x v="5"/>
    <x v="4"/>
    <n v="105883.1"/>
    <d v="2001-10-01T00:00:00"/>
  </r>
  <r>
    <x v="0"/>
    <x v="1"/>
    <x v="1"/>
    <n v="28"/>
    <n v="560"/>
    <n v="1281627"/>
    <d v="2001-05-23T03:51:46"/>
    <s v="Axia Energy Europe Limited"/>
    <x v="0"/>
    <x v="0"/>
    <x v="0"/>
    <x v="1"/>
    <s v="UK Power Phy Sch 5 Exc"/>
    <s v="UK Pwr Phy       445 Trans Inc BASE      Nov01           GBP/MWh"/>
    <n v="20"/>
    <m/>
    <x v="0"/>
    <x v="1"/>
    <x v="3"/>
    <n v="21"/>
    <s v="rupestanna"/>
    <s v="NJACKSON"/>
    <s v="UK-Power-Phy-Term-ECTRL-Production"/>
    <x v="5"/>
    <x v="4"/>
    <n v="105884.1"/>
    <d v="2001-10-29T00:00:00"/>
  </r>
  <r>
    <x v="0"/>
    <x v="1"/>
    <x v="1"/>
    <n v="35"/>
    <n v="700"/>
    <n v="1281628"/>
    <d v="2001-05-23T03:51:50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3"/>
    <s v="rupestanna"/>
    <s v="NJACKSON"/>
    <s v="UK-Power-Phy-Term-ECTRL-Production"/>
    <x v="5"/>
    <x v="4"/>
    <n v="105885.1"/>
    <d v="2001-11-26T00:00:00"/>
  </r>
  <r>
    <x v="0"/>
    <x v="0"/>
    <x v="0"/>
    <n v="1"/>
    <n v="4"/>
    <n v="1281630"/>
    <d v="2001-05-23T03:51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9"/>
    <s v="marknunn1"/>
    <s v="BMARCHAN"/>
    <s v="Enron Metals Trading System"/>
    <x v="0"/>
    <x v="0"/>
    <n v="2147300"/>
    <m/>
  </r>
  <r>
    <x v="0"/>
    <x v="1"/>
    <x v="1"/>
    <n v="28"/>
    <n v="560"/>
    <n v="1281629"/>
    <d v="2001-05-23T03:51:54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55"/>
    <s v="rupestanna"/>
    <s v="NJACKSON"/>
    <s v="UK-Power-Phy-Term-ECTRL-Production"/>
    <x v="5"/>
    <x v="4"/>
    <n v="105886.1"/>
    <d v="2001-12-31T00:00:00"/>
  </r>
  <r>
    <x v="0"/>
    <x v="1"/>
    <x v="1"/>
    <n v="35"/>
    <n v="700"/>
    <n v="1281631"/>
    <d v="2001-05-23T03:52:03"/>
    <s v="Axia Energy Europe Limited"/>
    <x v="0"/>
    <x v="0"/>
    <x v="0"/>
    <x v="1"/>
    <s v="UK Power Phy Sch 5 Exc"/>
    <s v="UK Pwr Phy       445 Trans Inc BASE      Mar02           GBP/MWh"/>
    <n v="20"/>
    <m/>
    <x v="0"/>
    <x v="1"/>
    <x v="3"/>
    <n v="19.25"/>
    <s v="rupestanna"/>
    <s v="NJACKSON"/>
    <s v="UK-Power-Phy-Term-ECTRL-Production"/>
    <x v="5"/>
    <x v="4"/>
    <n v="105887.1"/>
    <d v="2002-02-25T00:00:00"/>
  </r>
  <r>
    <x v="0"/>
    <x v="4"/>
    <x v="0"/>
    <n v="30"/>
    <n v="150000"/>
    <n v="1281632"/>
    <d v="2001-05-23T03:52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61"/>
    <d v="2001-06-01T00:00:00"/>
  </r>
  <r>
    <x v="0"/>
    <x v="3"/>
    <x v="1"/>
    <n v="92"/>
    <n v="2300000"/>
    <n v="1281634"/>
    <d v="2001-05-23T03:52:39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05"/>
    <s v="bahram11"/>
    <s v="AFAIRLE"/>
    <s v="Non Affiliate Gas Book"/>
    <x v="4"/>
    <x v="2"/>
    <n v="104456"/>
    <d v="2001-10-01T00:00:00"/>
  </r>
  <r>
    <x v="0"/>
    <x v="3"/>
    <x v="1"/>
    <n v="90"/>
    <n v="2250000"/>
    <n v="1281635"/>
    <d v="2001-05-23T03:52:48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5.85"/>
    <s v="abingham"/>
    <s v="AFAIRLE"/>
    <s v="Non Affiliate Gas Book"/>
    <x v="4"/>
    <x v="2"/>
    <n v="104457"/>
    <d v="2002-01-01T00:00:00"/>
  </r>
  <r>
    <x v="0"/>
    <x v="3"/>
    <x v="1"/>
    <n v="90"/>
    <n v="2250000"/>
    <n v="1281636"/>
    <d v="2001-05-23T03:53:18"/>
    <s v="PowerGen UK Plc"/>
    <x v="0"/>
    <x v="0"/>
    <x v="0"/>
    <x v="3"/>
    <s v="UK Gas Phy Fwd NBP"/>
    <s v="UK Gas Phy       NBP                     Jan-Mar02       p/th"/>
    <m/>
    <n v="25000"/>
    <x v="0"/>
    <x v="4"/>
    <x v="3"/>
    <n v="25.9"/>
    <s v="urveshko"/>
    <s v="AFAIRLE"/>
    <s v="Non Affiliate Gas Book"/>
    <x v="4"/>
    <x v="2"/>
    <n v="104458"/>
    <d v="2002-01-01T00:00:00"/>
  </r>
  <r>
    <x v="0"/>
    <x v="0"/>
    <x v="0"/>
    <n v="1"/>
    <n v="2"/>
    <n v="1281637"/>
    <d v="2001-05-23T03:54:0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305"/>
    <m/>
  </r>
  <r>
    <x v="0"/>
    <x v="0"/>
    <x v="0"/>
    <n v="1"/>
    <n v="6"/>
    <n v="1281638"/>
    <d v="2001-05-23T03:54:03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pornstar"/>
    <s v="BMARCHAN"/>
    <s v="Enron Metals Trading System"/>
    <x v="0"/>
    <x v="0"/>
    <n v="2147307"/>
    <m/>
  </r>
  <r>
    <x v="0"/>
    <x v="0"/>
    <x v="0"/>
    <n v="1"/>
    <n v="50"/>
    <n v="1281642"/>
    <d v="2001-05-23T03:54:31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DIGITDEEP"/>
    <s v="GRANKINE"/>
    <s v="Enron Metals Trading System"/>
    <x v="0"/>
    <x v="0"/>
    <n v="2147313"/>
    <m/>
  </r>
  <r>
    <x v="0"/>
    <x v="0"/>
    <x v="0"/>
    <n v="1"/>
    <n v="50"/>
    <n v="1281640"/>
    <d v="2001-05-23T03:54:31"/>
    <s v="The Bank of Nova Scotia"/>
    <x v="0"/>
    <x v="0"/>
    <x v="0"/>
    <x v="0"/>
    <s v="Aluminum LME Registered Contract"/>
    <s v="Al LME Reg.      Contract                18Jul01         USD/mt-L"/>
    <n v="50"/>
    <m/>
    <x v="0"/>
    <x v="0"/>
    <x v="0"/>
    <n v="1524.5"/>
    <s v="DIGITDEEP"/>
    <s v="GRANKINE"/>
    <s v="Enron Metals Trading System"/>
    <x v="0"/>
    <x v="0"/>
    <n v="2147310"/>
    <d v="2001-07-18T00:00:00"/>
  </r>
  <r>
    <x v="0"/>
    <x v="0"/>
    <x v="0"/>
    <n v="1"/>
    <n v="50"/>
    <n v="1281643"/>
    <d v="2001-05-23T03:54:32"/>
    <s v="The Bank of Nova Scotia"/>
    <x v="0"/>
    <x v="0"/>
    <x v="0"/>
    <x v="0"/>
    <s v="Aluminum LME Registered Contract"/>
    <s v="Al LME Reg.      Contract                15Aug01         USD/mt-L"/>
    <n v="50"/>
    <m/>
    <x v="0"/>
    <x v="0"/>
    <x v="0"/>
    <n v="1529.5"/>
    <s v="FISHBOYS"/>
    <s v="GRANKINE"/>
    <s v="Enron Metals Trading System"/>
    <x v="0"/>
    <x v="0"/>
    <n v="2147315"/>
    <d v="2001-08-15T00:00:00"/>
  </r>
  <r>
    <x v="0"/>
    <x v="0"/>
    <x v="0"/>
    <n v="1"/>
    <n v="50"/>
    <n v="1281644"/>
    <d v="2001-05-23T03:54:32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FISHBOYS"/>
    <s v="GRANKINE"/>
    <s v="Enron Metals Trading System"/>
    <x v="0"/>
    <x v="0"/>
    <n v="2147317"/>
    <m/>
  </r>
  <r>
    <x v="0"/>
    <x v="0"/>
    <x v="0"/>
    <n v="1"/>
    <n v="10"/>
    <n v="1281645"/>
    <d v="2001-05-23T03:55:37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319"/>
    <m/>
  </r>
  <r>
    <x v="0"/>
    <x v="3"/>
    <x v="1"/>
    <n v="30"/>
    <n v="750000"/>
    <n v="1281646"/>
    <d v="2001-05-23T03:55:49"/>
    <s v="Conoco (UK) Limited"/>
    <x v="0"/>
    <x v="0"/>
    <x v="0"/>
    <x v="3"/>
    <s v="UK Gas Phy Fwd NBP"/>
    <s v="UK Gas Phy       NBP                     Jun01           p/th"/>
    <n v="25000"/>
    <m/>
    <x v="0"/>
    <x v="4"/>
    <x v="3"/>
    <n v="20.149999999999999"/>
    <s v="ADM16156"/>
    <s v="AFAIRLE"/>
    <s v="Non Affiliate Gas Book"/>
    <x v="4"/>
    <x v="2"/>
    <n v="104459"/>
    <d v="2001-06-01T21:00:00"/>
  </r>
  <r>
    <x v="0"/>
    <x v="0"/>
    <x v="0"/>
    <n v="1"/>
    <n v="13"/>
    <n v="1281647"/>
    <d v="2001-05-23T03:56:04"/>
    <s v="Koch Metals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726"/>
    <s v="pornstar"/>
    <s v="BMARCHAN"/>
    <s v="Enron Metals Trading System"/>
    <x v="0"/>
    <x v="0"/>
    <n v="2147327"/>
    <m/>
  </r>
  <r>
    <x v="0"/>
    <x v="0"/>
    <x v="0"/>
    <n v="1"/>
    <n v="11"/>
    <n v="1281648"/>
    <d v="2001-05-23T03:56:10"/>
    <s v="Toyota Tsusho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ADM90670"/>
    <s v="BMARCHAN"/>
    <s v="Enron Metals Trading System"/>
    <x v="0"/>
    <x v="0"/>
    <n v="2147329"/>
    <m/>
  </r>
  <r>
    <x v="0"/>
    <x v="0"/>
    <x v="0"/>
    <n v="1"/>
    <n v="16"/>
    <n v="1281649"/>
    <d v="2001-05-23T03:56:16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jtompkins"/>
    <s v="BMARCHAN"/>
    <s v="Enron Metals Trading System"/>
    <x v="0"/>
    <x v="0"/>
    <n v="2147331"/>
    <m/>
  </r>
  <r>
    <x v="0"/>
    <x v="3"/>
    <x v="1"/>
    <n v="30"/>
    <n v="750000"/>
    <n v="1281650"/>
    <d v="2001-05-23T03:57:17"/>
    <s v="AEP Energy Services Ltd"/>
    <x v="0"/>
    <x v="0"/>
    <x v="0"/>
    <x v="3"/>
    <s v="UK Gas Phy Fwd NBP"/>
    <s v="UK Gas Phy       NBP                     Jun01           p/th"/>
    <n v="25000"/>
    <m/>
    <x v="0"/>
    <x v="4"/>
    <x v="3"/>
    <n v="20.100000000000001"/>
    <s v="nikkigoode"/>
    <s v="AFAIRLE"/>
    <s v="Non Affiliate Gas Book"/>
    <x v="4"/>
    <x v="2"/>
    <n v="104460"/>
    <d v="2001-06-01T21:00:00"/>
  </r>
  <r>
    <x v="0"/>
    <x v="0"/>
    <x v="0"/>
    <n v="1"/>
    <n v="20"/>
    <n v="1281651"/>
    <d v="2001-05-23T03:57:3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334"/>
    <m/>
  </r>
  <r>
    <x v="0"/>
    <x v="0"/>
    <x v="0"/>
    <n v="1"/>
    <n v="20"/>
    <n v="1281652"/>
    <d v="2001-05-23T03:58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08839"/>
    <s v="BMARCHAN"/>
    <s v="Enron Metals Trading System"/>
    <x v="0"/>
    <x v="0"/>
    <n v="2147337"/>
    <m/>
  </r>
  <r>
    <x v="0"/>
    <x v="3"/>
    <x v="1"/>
    <n v="92"/>
    <n v="2300000"/>
    <n v="1281653"/>
    <d v="2001-05-23T03:59:57"/>
    <s v="J. Aron &amp; Company"/>
    <x v="0"/>
    <x v="0"/>
    <x v="0"/>
    <x v="3"/>
    <s v="UK Gas Phy Fwd NBP"/>
    <s v="UK Gas Phy       NBP                     Jul-Sep01       p/th"/>
    <n v="25000"/>
    <m/>
    <x v="0"/>
    <x v="4"/>
    <x v="3"/>
    <n v="20.3"/>
    <s v="vanrietst"/>
    <s v="AFAIRLE"/>
    <s v="Non Affiliate Gas Book"/>
    <x v="4"/>
    <x v="2"/>
    <n v="104461"/>
    <d v="2001-07-01T00:00:00"/>
  </r>
  <r>
    <x v="0"/>
    <x v="3"/>
    <x v="1"/>
    <n v="92"/>
    <n v="2300000"/>
    <n v="1281655"/>
    <d v="2001-05-23T04:02:01"/>
    <s v="BNP Paribas"/>
    <x v="0"/>
    <x v="0"/>
    <x v="0"/>
    <x v="3"/>
    <s v="UK Gas Phy Fwd NBP"/>
    <s v="UK Gas Phy       NBP                     Jul-Sep01       p/th"/>
    <n v="25000"/>
    <m/>
    <x v="0"/>
    <x v="4"/>
    <x v="3"/>
    <n v="20.3"/>
    <s v="DARRENL01"/>
    <s v="AFAIRLE"/>
    <s v="Non Affiliate Gas Book"/>
    <x v="4"/>
    <x v="2"/>
    <n v="104464"/>
    <d v="2001-07-01T00:00:00"/>
  </r>
  <r>
    <x v="0"/>
    <x v="3"/>
    <x v="1"/>
    <n v="90"/>
    <n v="2250000"/>
    <n v="1281656"/>
    <d v="2001-05-23T04:03:40"/>
    <s v="RWE Trading GmbH"/>
    <x v="0"/>
    <x v="0"/>
    <x v="0"/>
    <x v="3"/>
    <s v="UK Gas Phy Fwd NBP"/>
    <s v="UK Gas Phy       NBP                     Jan-Mar03       p/th"/>
    <n v="25000"/>
    <m/>
    <x v="0"/>
    <x v="4"/>
    <x v="3"/>
    <n v="24.75"/>
    <s v="bahram11"/>
    <s v="AFAIRLE"/>
    <s v="Non Affiliate Gas Book"/>
    <x v="4"/>
    <x v="2"/>
    <n v="104466"/>
    <d v="2003-01-01T00:00:00"/>
  </r>
  <r>
    <x v="0"/>
    <x v="0"/>
    <x v="0"/>
    <n v="1"/>
    <n v="20"/>
    <n v="1281657"/>
    <d v="2001-05-23T04:04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COTCOFF"/>
    <s v="BMARCHAN"/>
    <s v="Enron Metals Trading System"/>
    <x v="0"/>
    <x v="0"/>
    <n v="2147358"/>
    <m/>
  </r>
  <r>
    <x v="0"/>
    <x v="0"/>
    <x v="0"/>
    <n v="1"/>
    <n v="10"/>
    <n v="1281658"/>
    <d v="2001-05-23T04:04:11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360"/>
    <m/>
  </r>
  <r>
    <x v="0"/>
    <x v="4"/>
    <x v="0"/>
    <n v="30"/>
    <n v="150000"/>
    <n v="1281659"/>
    <d v="2001-05-23T04:05:0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25"/>
    <s v="christoph"/>
    <s v="CMAHONE"/>
    <s v="UK - ECTRIC - Lite Gasoil"/>
    <x v="3"/>
    <x v="4"/>
    <n v="105966"/>
    <d v="2001-06-01T00:00:00"/>
  </r>
  <r>
    <x v="0"/>
    <x v="0"/>
    <x v="0"/>
    <n v="1"/>
    <n v="20"/>
    <n v="1281660"/>
    <d v="2001-05-23T04:05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DM08839"/>
    <s v="BMARCHAN"/>
    <s v="Enron Metals Trading System"/>
    <x v="0"/>
    <x v="0"/>
    <n v="2147362"/>
    <m/>
  </r>
  <r>
    <x v="0"/>
    <x v="0"/>
    <x v="0"/>
    <n v="1"/>
    <n v="10"/>
    <n v="1281661"/>
    <d v="2001-05-23T04:06:05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marknunn1"/>
    <s v="JGORDON1"/>
    <s v="Enron Metals Trading System"/>
    <x v="0"/>
    <x v="0"/>
    <n v="2147364"/>
    <m/>
  </r>
  <r>
    <x v="0"/>
    <x v="0"/>
    <x v="0"/>
    <n v="1"/>
    <n v="15"/>
    <n v="1281662"/>
    <d v="2001-05-23T04:06:06"/>
    <s v="Cargill Investor Services Ltd"/>
    <x v="0"/>
    <x v="0"/>
    <x v="0"/>
    <x v="0"/>
    <s v="Aluminum LME Registered Contract"/>
    <s v="Al LME Reg.      Contract                3 Month         USD/mt-L"/>
    <m/>
    <n v="15"/>
    <x v="0"/>
    <x v="0"/>
    <x v="0"/>
    <n v="1528"/>
    <s v="ADM66058"/>
    <s v="BMARCHAN"/>
    <s v="Enron Metals Trading System"/>
    <x v="0"/>
    <x v="0"/>
    <n v="2147366"/>
    <m/>
  </r>
  <r>
    <x v="0"/>
    <x v="0"/>
    <x v="0"/>
    <n v="1"/>
    <n v="10"/>
    <n v="1281663"/>
    <d v="2001-05-23T04:06:10"/>
    <s v="Sogemin Metals Ltd.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TRD11002"/>
    <s v="JGORDON1"/>
    <s v="Enron Metals Trading System"/>
    <x v="0"/>
    <x v="0"/>
    <n v="2147368"/>
    <m/>
  </r>
  <r>
    <x v="0"/>
    <x v="0"/>
    <x v="0"/>
    <n v="1"/>
    <n v="20"/>
    <n v="1281664"/>
    <d v="2001-05-23T04:07:05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TRD11002"/>
    <s v="JGORDON1"/>
    <s v="Enron Metals Trading System"/>
    <x v="0"/>
    <x v="0"/>
    <n v="2147370"/>
    <m/>
  </r>
  <r>
    <x v="0"/>
    <x v="0"/>
    <x v="0"/>
    <n v="1"/>
    <n v="7"/>
    <n v="1281665"/>
    <d v="2001-05-23T04:07:32"/>
    <s v="GNI Limited"/>
    <x v="0"/>
    <x v="0"/>
    <x v="0"/>
    <x v="0"/>
    <s v="Copper LME Registered Contract"/>
    <s v="Cu LME Reg.      Contract                3 Month         USD/mt-L"/>
    <m/>
    <n v="7"/>
    <x v="0"/>
    <x v="0"/>
    <x v="0"/>
    <n v="1724"/>
    <s v="ADM59084"/>
    <s v="BMARCHAN"/>
    <s v="Enron Metals Trading System"/>
    <x v="0"/>
    <x v="0"/>
    <n v="2147372"/>
    <m/>
  </r>
  <r>
    <x v="1"/>
    <x v="2"/>
    <x v="0"/>
    <n v="1"/>
    <n v="30000"/>
    <n v="1281666"/>
    <d v="2001-05-23T04:08:05"/>
    <s v="Glencore Commodities Limited"/>
    <x v="0"/>
    <x v="0"/>
    <x v="0"/>
    <x v="2"/>
    <s v="US Crude WTI Fin Swap "/>
    <s v="US WTI Swap      Nymex LD                Jul01           USD/bl/m"/>
    <m/>
    <n v="30000"/>
    <x v="0"/>
    <x v="8"/>
    <x v="0"/>
    <n v="29.84"/>
    <s v="nsaperia"/>
    <s v="GWHALLE"/>
    <s v="WTI-GW-NXC1"/>
    <x v="3"/>
    <x v="5"/>
    <n v="105967"/>
    <d v="2001-07-01T00:00:00"/>
  </r>
  <r>
    <x v="0"/>
    <x v="0"/>
    <x v="0"/>
    <n v="1"/>
    <n v="5"/>
    <n v="1281667"/>
    <d v="2001-05-23T04:08:3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8"/>
    <s v="marknunn1"/>
    <s v="BMARCHAN"/>
    <s v="Enron Metals Trading System"/>
    <x v="0"/>
    <x v="0"/>
    <n v="2147374"/>
    <m/>
  </r>
  <r>
    <x v="0"/>
    <x v="0"/>
    <x v="0"/>
    <n v="1"/>
    <n v="8"/>
    <n v="1281668"/>
    <d v="2001-05-23T04:08:45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FISHBOYS"/>
    <s v="BMARCHAN"/>
    <s v="Enron Metals Trading System"/>
    <x v="0"/>
    <x v="0"/>
    <n v="2147376"/>
    <m/>
  </r>
  <r>
    <x v="0"/>
    <x v="0"/>
    <x v="0"/>
    <n v="1"/>
    <n v="2"/>
    <n v="1281669"/>
    <d v="2001-05-23T04:10:0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378"/>
    <m/>
  </r>
  <r>
    <x v="0"/>
    <x v="0"/>
    <x v="0"/>
    <n v="1"/>
    <n v="10"/>
    <n v="1281670"/>
    <d v="2001-05-23T04:10:08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380"/>
    <m/>
  </r>
  <r>
    <x v="0"/>
    <x v="4"/>
    <x v="0"/>
    <n v="30"/>
    <n v="150000"/>
    <n v="1281671"/>
    <d v="2001-05-23T04:12:0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5"/>
    <s v="christoph"/>
    <s v="CMAHONE"/>
    <s v="UK - ECTRIC - Lite Gasoil"/>
    <x v="3"/>
    <x v="4"/>
    <n v="105968"/>
    <d v="2001-06-01T00:00:00"/>
  </r>
  <r>
    <x v="0"/>
    <x v="0"/>
    <x v="0"/>
    <n v="1"/>
    <n v="20"/>
    <n v="1281672"/>
    <d v="2001-05-23T04:12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kayjason"/>
    <s v="BMARCHAN"/>
    <s v="Enron Metals Trading System"/>
    <x v="0"/>
    <x v="0"/>
    <n v="2147382"/>
    <m/>
  </r>
  <r>
    <x v="0"/>
    <x v="0"/>
    <x v="0"/>
    <n v="1"/>
    <n v="20"/>
    <n v="1281673"/>
    <d v="2001-05-23T04:14:14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chashastie"/>
    <s v="ATURNER"/>
    <s v="Enron Metals Trading System"/>
    <x v="0"/>
    <x v="0"/>
    <n v="2147385"/>
    <m/>
  </r>
  <r>
    <x v="0"/>
    <x v="0"/>
    <x v="0"/>
    <n v="1"/>
    <n v="10"/>
    <n v="1281674"/>
    <d v="2001-05-23T04:18:14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HART1201"/>
    <s v="ATURNER"/>
    <s v="Enron Metals Trading System"/>
    <x v="0"/>
    <x v="0"/>
    <n v="2147394"/>
    <m/>
  </r>
  <r>
    <x v="0"/>
    <x v="4"/>
    <x v="0"/>
    <n v="30"/>
    <n v="150000"/>
    <n v="1281675"/>
    <d v="2001-05-23T04:18:3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75"/>
    <s v="christoph"/>
    <s v="CMAHONE"/>
    <s v="UK - ECTRIC - Lite Gasoil"/>
    <x v="3"/>
    <x v="4"/>
    <n v="105970"/>
    <d v="2001-06-01T00:00:00"/>
  </r>
  <r>
    <x v="0"/>
    <x v="0"/>
    <x v="0"/>
    <n v="1"/>
    <n v="10"/>
    <n v="1281676"/>
    <d v="2001-05-23T04:18:5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79.5"/>
    <s v="FBEUZELIN"/>
    <s v="JGORDON1"/>
    <s v="Enron Metals Trading System"/>
    <x v="0"/>
    <x v="0"/>
    <n v="2147402"/>
    <m/>
  </r>
  <r>
    <x v="0"/>
    <x v="0"/>
    <x v="0"/>
    <n v="1"/>
    <n v="20"/>
    <n v="1281677"/>
    <d v="2001-05-23T04:19:02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406"/>
    <m/>
  </r>
  <r>
    <x v="0"/>
    <x v="3"/>
    <x v="1"/>
    <n v="92"/>
    <n v="2300000"/>
    <n v="1281678"/>
    <d v="2001-05-23T04:19:29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50000000000001"/>
    <s v="PHAROAHP"/>
    <s v="AFAIRLE"/>
    <s v="Non Affiliate Gas Book"/>
    <x v="4"/>
    <x v="2"/>
    <n v="104475"/>
    <d v="2001-07-01T00:00:00"/>
  </r>
  <r>
    <x v="0"/>
    <x v="0"/>
    <x v="0"/>
    <n v="1"/>
    <n v="5"/>
    <n v="1281679"/>
    <d v="2001-05-23T04:19:31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9"/>
    <s v="marknunn1"/>
    <s v="BMARCHAN"/>
    <s v="Enron Metals Trading System"/>
    <x v="0"/>
    <x v="0"/>
    <n v="2147408"/>
    <m/>
  </r>
  <r>
    <x v="0"/>
    <x v="0"/>
    <x v="0"/>
    <n v="1"/>
    <n v="5"/>
    <n v="1281680"/>
    <d v="2001-05-23T04:19:37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marknunn1"/>
    <s v="JGORDON1"/>
    <s v="Enron Metals Trading System"/>
    <x v="0"/>
    <x v="0"/>
    <n v="2147411"/>
    <m/>
  </r>
  <r>
    <x v="0"/>
    <x v="0"/>
    <x v="0"/>
    <n v="1"/>
    <n v="5"/>
    <n v="1281681"/>
    <d v="2001-05-23T04:19:44"/>
    <s v="Societe Generale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FBEUZELIN"/>
    <s v="JGORDON1"/>
    <s v="Enron Metals Trading System"/>
    <x v="0"/>
    <x v="0"/>
    <n v="2147413"/>
    <m/>
  </r>
  <r>
    <x v="0"/>
    <x v="3"/>
    <x v="1"/>
    <n v="90"/>
    <n v="2250000"/>
    <n v="1281682"/>
    <d v="2001-05-23T04:19:46"/>
    <s v="RWE Trading GmbH"/>
    <x v="0"/>
    <x v="0"/>
    <x v="0"/>
    <x v="3"/>
    <s v="UK Gas Phy Fwd NBP"/>
    <s v="UK Gas Phy       NBP                     Jan-Mar03       p/th"/>
    <m/>
    <n v="25000"/>
    <x v="0"/>
    <x v="4"/>
    <x v="3"/>
    <n v="24.75"/>
    <s v="bahram11"/>
    <s v="AFAIRLE"/>
    <s v="Non Affiliate Gas Book"/>
    <x v="4"/>
    <x v="2"/>
    <n v="104476"/>
    <d v="2003-01-01T00:00:00"/>
  </r>
  <r>
    <x v="0"/>
    <x v="0"/>
    <x v="0"/>
    <n v="1"/>
    <n v="20"/>
    <n v="1281683"/>
    <d v="2001-05-23T04:21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tompkins"/>
    <s v="BMARCHAN"/>
    <s v="Enron Metals Trading System"/>
    <x v="0"/>
    <x v="0"/>
    <n v="2147421"/>
    <m/>
  </r>
  <r>
    <x v="0"/>
    <x v="0"/>
    <x v="0"/>
    <n v="1"/>
    <n v="15"/>
    <n v="1281684"/>
    <d v="2001-05-23T04:21:54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29"/>
    <s v="VANDESBO"/>
    <s v="BMARCHAN"/>
    <s v="Enron Metals Trading System"/>
    <x v="0"/>
    <x v="0"/>
    <n v="2147423"/>
    <m/>
  </r>
  <r>
    <x v="0"/>
    <x v="0"/>
    <x v="0"/>
    <n v="1"/>
    <n v="8"/>
    <n v="1281685"/>
    <d v="2001-05-23T04:22:56"/>
    <s v="Refco Overseas Lt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jtompkins"/>
    <s v="BMARCHAN"/>
    <s v="Enron Metals Trading System"/>
    <x v="0"/>
    <x v="0"/>
    <n v="2147431"/>
    <m/>
  </r>
  <r>
    <x v="0"/>
    <x v="3"/>
    <x v="1"/>
    <n v="92"/>
    <n v="2300000"/>
    <n v="1281686"/>
    <d v="2001-05-23T04:23:47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NIELDDAVID"/>
    <s v="AFAIRLE"/>
    <s v="Non Affiliate Gas Book"/>
    <x v="4"/>
    <x v="2"/>
    <n v="104477"/>
    <d v="2001-07-01T00:00:00"/>
  </r>
  <r>
    <x v="0"/>
    <x v="0"/>
    <x v="0"/>
    <n v="1"/>
    <n v="4"/>
    <n v="1281687"/>
    <d v="2001-05-23T04:25:55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ADM84566"/>
    <s v="BMARCHAN"/>
    <s v="Enron Metals Trading System"/>
    <x v="0"/>
    <x v="0"/>
    <n v="2147437"/>
    <m/>
  </r>
  <r>
    <x v="0"/>
    <x v="0"/>
    <x v="0"/>
    <n v="1"/>
    <n v="1"/>
    <n v="1281688"/>
    <d v="2001-05-23T04:28:26"/>
    <s v="Alusuisse Trading AG"/>
    <x v="0"/>
    <x v="0"/>
    <x v="0"/>
    <x v="0"/>
    <s v="Aluminum LME Registered Contract"/>
    <s v="Al LME Reg.      Contract                20Jun01         USD/mt-L"/>
    <n v="1"/>
    <m/>
    <x v="0"/>
    <x v="0"/>
    <x v="0"/>
    <n v="1520"/>
    <s v="Benno456"/>
    <s v="BMARCHAN"/>
    <s v="Enron Metals Trading System"/>
    <x v="0"/>
    <x v="0"/>
    <n v="2147443"/>
    <d v="2001-06-20T00:00:00"/>
  </r>
  <r>
    <x v="0"/>
    <x v="0"/>
    <x v="0"/>
    <n v="1"/>
    <n v="2"/>
    <n v="1281689"/>
    <d v="2001-05-23T04:29:35"/>
    <s v="The Bank of Nova Scotia"/>
    <x v="0"/>
    <x v="0"/>
    <x v="0"/>
    <x v="0"/>
    <s v="Aluminum LME Registered Contract"/>
    <s v="Al LME Reg.      Contract                3 Month         USD/mt-L"/>
    <n v="2"/>
    <m/>
    <x v="0"/>
    <x v="0"/>
    <x v="0"/>
    <n v="1528"/>
    <s v="DIGITDEEP"/>
    <s v="BMARCHAN"/>
    <s v="Enron Metals Trading System"/>
    <x v="0"/>
    <x v="0"/>
    <n v="2147447"/>
    <m/>
  </r>
  <r>
    <x v="0"/>
    <x v="0"/>
    <x v="0"/>
    <n v="1"/>
    <n v="8"/>
    <n v="1281690"/>
    <d v="2001-05-23T04:31:23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chashastie"/>
    <s v="BMARCHAN"/>
    <s v="Enron Metals Trading System"/>
    <x v="0"/>
    <x v="0"/>
    <n v="2147449"/>
    <m/>
  </r>
  <r>
    <x v="0"/>
    <x v="1"/>
    <x v="0"/>
    <n v="8"/>
    <n v="400"/>
    <n v="1281691"/>
    <d v="2001-05-23T04:32:14"/>
    <s v="Fyrstad Kraft AB"/>
    <x v="0"/>
    <x v="0"/>
    <x v="0"/>
    <x v="1"/>
    <s v="Nordic Power Financial Swap"/>
    <s v="Nordic Pwr Swap  SYS BASE                GU22 2001       NOK/MWh"/>
    <n v="50"/>
    <m/>
    <x v="0"/>
    <x v="1"/>
    <x v="1"/>
    <n v="199"/>
    <s v="ADM30600"/>
    <s v="ESEIDEL"/>
    <s v="ENE- Nordic Power Book"/>
    <x v="1"/>
    <x v="1"/>
    <n v="1281691"/>
    <d v="2001-05-28T00:00:00"/>
  </r>
  <r>
    <x v="0"/>
    <x v="0"/>
    <x v="0"/>
    <n v="1"/>
    <n v="10"/>
    <n v="1281692"/>
    <d v="2001-05-23T04:32:33"/>
    <s v="Refco Overseas Lt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glawrence"/>
    <s v="ATURNER"/>
    <s v="Enron Metals Trading System"/>
    <x v="0"/>
    <x v="0"/>
    <n v="2147452"/>
    <m/>
  </r>
  <r>
    <x v="0"/>
    <x v="0"/>
    <x v="0"/>
    <n v="1"/>
    <n v="10"/>
    <n v="1281693"/>
    <d v="2001-05-23T04:32:55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454"/>
    <m/>
  </r>
  <r>
    <x v="0"/>
    <x v="0"/>
    <x v="0"/>
    <n v="1"/>
    <n v="5"/>
    <n v="1281694"/>
    <d v="2001-05-23T04:33:14"/>
    <s v="Cargill Investor Service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ADM66058"/>
    <s v="ATURNER"/>
    <s v="Enron Metals Trading System"/>
    <x v="0"/>
    <x v="0"/>
    <n v="2147456"/>
    <m/>
  </r>
  <r>
    <x v="0"/>
    <x v="2"/>
    <x v="0"/>
    <n v="31"/>
    <n v="775000"/>
    <n v="1281695"/>
    <d v="2001-05-23T04:33:41"/>
    <s v="Hess Energy Trading Company UK Limited as agents for 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32"/>
    <s v="antperez"/>
    <s v="MJONES2"/>
    <s v="UK - ECTRIC - Crude D-Brent"/>
    <x v="3"/>
    <x v="4"/>
    <n v="105973"/>
    <d v="2001-07-01T00:00:00"/>
  </r>
  <r>
    <x v="0"/>
    <x v="0"/>
    <x v="0"/>
    <n v="1"/>
    <n v="20"/>
    <n v="1281696"/>
    <d v="2001-05-23T04:36:32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66058"/>
    <s v="BMARCHAN"/>
    <s v="Enron Metals Trading System"/>
    <x v="0"/>
    <x v="0"/>
    <n v="2147459"/>
    <m/>
  </r>
  <r>
    <x v="0"/>
    <x v="0"/>
    <x v="0"/>
    <n v="1"/>
    <n v="15"/>
    <n v="1281697"/>
    <d v="2001-05-23T04:36:43"/>
    <s v="Prudential Bache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BARRYGERSH"/>
    <s v="ATURNER"/>
    <s v="Enron Metals Trading System"/>
    <x v="0"/>
    <x v="0"/>
    <n v="2147461"/>
    <m/>
  </r>
  <r>
    <x v="0"/>
    <x v="0"/>
    <x v="0"/>
    <n v="1"/>
    <n v="10"/>
    <n v="1281698"/>
    <d v="2001-05-23T04:37:0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7463"/>
    <m/>
  </r>
  <r>
    <x v="0"/>
    <x v="0"/>
    <x v="0"/>
    <n v="1"/>
    <n v="10"/>
    <n v="1281699"/>
    <d v="2001-05-23T04:37:2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ADM08839"/>
    <s v="BMARCHAN"/>
    <s v="Enron Metals Trading System"/>
    <x v="0"/>
    <x v="0"/>
    <n v="2147465"/>
    <m/>
  </r>
  <r>
    <x v="0"/>
    <x v="0"/>
    <x v="0"/>
    <n v="1"/>
    <n v="20"/>
    <n v="1281700"/>
    <d v="2001-05-23T04:38:5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50837"/>
    <s v="BMARCHAN"/>
    <s v="Enron Metals Trading System"/>
    <x v="0"/>
    <x v="0"/>
    <n v="2147467"/>
    <m/>
  </r>
  <r>
    <x v="0"/>
    <x v="1"/>
    <x v="0"/>
    <n v="8"/>
    <n v="80"/>
    <n v="1281701"/>
    <d v="2001-05-23T04:39:08"/>
    <s v="Graninge Trading AB"/>
    <x v="0"/>
    <x v="0"/>
    <x v="0"/>
    <x v="1"/>
    <s v="Nordic Power Financial Swap"/>
    <s v="Nordic Pwr Swap  SYS BASE                GU22 2001       NOK/MWh"/>
    <m/>
    <n v="10"/>
    <x v="0"/>
    <x v="1"/>
    <x v="1"/>
    <n v="199.5"/>
    <s v="trader21"/>
    <s v="ESEIDEL"/>
    <s v="ENE- Nordic Power Book"/>
    <x v="1"/>
    <x v="1"/>
    <n v="1281701"/>
    <d v="2001-05-28T00:00:00"/>
  </r>
  <r>
    <x v="0"/>
    <x v="0"/>
    <x v="0"/>
    <n v="1"/>
    <n v="20"/>
    <n v="1281702"/>
    <d v="2001-05-23T04:39:1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469"/>
    <m/>
  </r>
  <r>
    <x v="0"/>
    <x v="0"/>
    <x v="0"/>
    <n v="1"/>
    <n v="35"/>
    <n v="1281704"/>
    <d v="2001-05-23T04:40:31"/>
    <s v="Triland Metals Limited"/>
    <x v="0"/>
    <x v="0"/>
    <x v="0"/>
    <x v="0"/>
    <s v="Aluminum LME Registered Contract"/>
    <s v="Al LME Reg.      Contract                18Jul01         USD/mt-L"/>
    <m/>
    <n v="35"/>
    <x v="0"/>
    <x v="0"/>
    <x v="0"/>
    <n v="1522.75"/>
    <s v="ADM06610"/>
    <s v="GRANKINE"/>
    <s v="Enron Metals Trading System"/>
    <x v="0"/>
    <x v="0"/>
    <n v="2147471"/>
    <d v="2001-07-18T00:00:00"/>
  </r>
  <r>
    <x v="0"/>
    <x v="0"/>
    <x v="0"/>
    <n v="1"/>
    <n v="35"/>
    <n v="1281705"/>
    <d v="2001-05-23T04:40:31"/>
    <s v="Triland Metals Limited"/>
    <x v="0"/>
    <x v="0"/>
    <x v="0"/>
    <x v="0"/>
    <s v="Aluminum LME Registered Contract"/>
    <s v="Al LME Reg.      Contract                3 Month         USD/mt-L"/>
    <n v="35"/>
    <m/>
    <x v="0"/>
    <x v="0"/>
    <x v="0"/>
    <n v="1528.5"/>
    <s v="ADM06610"/>
    <s v="GRANKINE"/>
    <s v="Enron Metals Trading System"/>
    <x v="0"/>
    <x v="0"/>
    <n v="2147473"/>
    <m/>
  </r>
  <r>
    <x v="0"/>
    <x v="3"/>
    <x v="1"/>
    <n v="30"/>
    <n v="750000"/>
    <n v="1281706"/>
    <d v="2001-05-23T04:41:24"/>
    <s v="Essent Energy Trading B.V."/>
    <x v="0"/>
    <x v="0"/>
    <x v="0"/>
    <x v="3"/>
    <s v="BEL Gas Phy Fwd Zee HUB"/>
    <s v="BEL Gas Phy      ZEE HUB                 Jun01           p/th"/>
    <m/>
    <n v="25000"/>
    <x v="0"/>
    <x v="4"/>
    <x v="3"/>
    <n v="20.5"/>
    <s v="franktenv2"/>
    <s v="DFURNER"/>
    <s v="Continental Gas Book"/>
    <x v="4"/>
    <x v="2"/>
    <n v="104487"/>
    <d v="2001-06-01T21:00:00"/>
  </r>
  <r>
    <x v="0"/>
    <x v="2"/>
    <x v="0"/>
    <n v="3"/>
    <n v="30000"/>
    <n v="1281707"/>
    <d v="2001-05-23T04:41:32"/>
    <s v="J. Aron &amp; Company"/>
    <x v="0"/>
    <x v="0"/>
    <x v="0"/>
    <x v="2"/>
    <s v="UK Brent Swap"/>
    <s v="UK Brent Swap    IPE                     Jul-Sep01       USD/bl/m"/>
    <m/>
    <n v="10000"/>
    <x v="0"/>
    <x v="8"/>
    <x v="0"/>
    <n v="27.84"/>
    <s v="yeoshuyi"/>
    <s v="MJONES2"/>
    <s v="UK - ECTRIC - Crude D-Brent"/>
    <x v="3"/>
    <x v="4"/>
    <n v="105974"/>
    <d v="2001-07-01T00:00:00"/>
  </r>
  <r>
    <x v="0"/>
    <x v="0"/>
    <x v="0"/>
    <n v="1"/>
    <n v="10"/>
    <n v="1281708"/>
    <d v="2001-05-23T04:41:35"/>
    <s v="GNI Limited"/>
    <x v="0"/>
    <x v="0"/>
    <x v="0"/>
    <x v="0"/>
    <s v="Nickel LME Registered Contract"/>
    <s v="Ni LME Reg.      Contract                3 Month         USD/mt-L"/>
    <n v="10"/>
    <m/>
    <x v="0"/>
    <x v="2"/>
    <x v="0"/>
    <n v="7140"/>
    <s v="ADM59084"/>
    <s v="ATURNER"/>
    <s v="Enron Metals Trading System"/>
    <x v="0"/>
    <x v="0"/>
    <n v="2147475"/>
    <m/>
  </r>
  <r>
    <x v="1"/>
    <x v="2"/>
    <x v="0"/>
    <n v="1"/>
    <n v="50000"/>
    <n v="1281709"/>
    <d v="2001-05-23T04:43:36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doncastur"/>
    <s v="GWHALLE"/>
    <s v="WTI-GW-NXC2"/>
    <x v="3"/>
    <x v="5"/>
    <n v="105975"/>
    <d v="2001-07-01T00:00:00"/>
  </r>
  <r>
    <x v="0"/>
    <x v="1"/>
    <x v="1"/>
    <n v="182"/>
    <n v="3640"/>
    <n v="1281710"/>
    <d v="2001-05-23T04:46:06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29999999999998"/>
    <s v="rupestanna"/>
    <s v="NJACKSON"/>
    <s v="UK-Power-Phy-Term-ECTRL-Production"/>
    <x v="5"/>
    <x v="4"/>
    <n v="105917.1"/>
    <d v="2003-03-31T00:00:00"/>
  </r>
  <r>
    <x v="0"/>
    <x v="1"/>
    <x v="1"/>
    <n v="182"/>
    <n v="3640"/>
    <n v="1281711"/>
    <d v="2001-05-23T04:46:23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09999999999999"/>
    <s v="rupestanna"/>
    <s v="NJACKSON"/>
    <s v="UK-Power-Phy-Term-ECTRL-Production"/>
    <x v="5"/>
    <x v="4"/>
    <n v="105919.1"/>
    <d v="2003-03-31T00:00:00"/>
  </r>
  <r>
    <x v="0"/>
    <x v="0"/>
    <x v="0"/>
    <n v="1"/>
    <n v="10"/>
    <n v="1281712"/>
    <d v="2001-05-23T04:47:52"/>
    <s v="Standard Bank London Limited"/>
    <x v="0"/>
    <x v="0"/>
    <x v="0"/>
    <x v="0"/>
    <s v="Nickel LME Registered Contract"/>
    <s v="Ni LME Reg.      Contract                3 Month         USD/mt-L"/>
    <n v="10"/>
    <m/>
    <x v="0"/>
    <x v="2"/>
    <x v="0"/>
    <n v="7125"/>
    <s v="MACDONAJ"/>
    <s v="ATURNER"/>
    <s v="Enron Metals Trading System"/>
    <x v="0"/>
    <x v="0"/>
    <n v="2147494"/>
    <m/>
  </r>
  <r>
    <x v="0"/>
    <x v="0"/>
    <x v="0"/>
    <n v="1"/>
    <n v="20"/>
    <n v="1281713"/>
    <d v="2001-05-23T04:48:11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1803"/>
    <s v="ATURNER"/>
    <s v="Enron Metals Trading System"/>
    <x v="0"/>
    <x v="0"/>
    <n v="2147496"/>
    <m/>
  </r>
  <r>
    <x v="0"/>
    <x v="3"/>
    <x v="1"/>
    <n v="1"/>
    <n v="50000"/>
    <n v="1281714"/>
    <d v="2001-05-23T04:51:19"/>
    <s v="London Electricity plc"/>
    <x v="0"/>
    <x v="0"/>
    <x v="0"/>
    <x v="3"/>
    <s v="UK Gas Phy Fwd NBP"/>
    <s v="UK Gas Phy       NBP                     24May01         p/th"/>
    <m/>
    <n v="50000"/>
    <x v="0"/>
    <x v="4"/>
    <x v="3"/>
    <n v="18.55"/>
    <s v="js735105"/>
    <s v="MNICHOLA"/>
    <s v="Non Affiliate Gas Book"/>
    <x v="4"/>
    <x v="2"/>
    <n v="104488"/>
    <d v="2001-05-24T21:00:00"/>
  </r>
  <r>
    <x v="0"/>
    <x v="1"/>
    <x v="1"/>
    <n v="182"/>
    <n v="3640"/>
    <n v="1281715"/>
    <d v="2001-05-23T04:54:08"/>
    <s v="Dynegy UK Limited"/>
    <x v="0"/>
    <x v="0"/>
    <x v="0"/>
    <x v="1"/>
    <s v="UK Power Phy Sch 5 Exc"/>
    <s v="UK Pwr Phy       445 Trans Inc BASE      Win 01          GBP/MWh"/>
    <n v="20"/>
    <m/>
    <x v="0"/>
    <x v="1"/>
    <x v="3"/>
    <n v="21.41"/>
    <s v="sammurray"/>
    <s v="NJACKSON"/>
    <s v="UK-Power-Phy-Term-ECTRL-Production"/>
    <x v="5"/>
    <x v="4"/>
    <n v="105927.1"/>
    <d v="2001-10-01T00:00:00"/>
  </r>
  <r>
    <x v="0"/>
    <x v="0"/>
    <x v="0"/>
    <n v="1"/>
    <n v="9"/>
    <n v="1281716"/>
    <d v="2001-05-23T04:54:55"/>
    <s v="ED &amp; F Man International Limited"/>
    <x v="0"/>
    <x v="0"/>
    <x v="0"/>
    <x v="0"/>
    <s v="Nickel LME Registered Contract"/>
    <s v="Ni LME Reg.      Contract                3 Month         USD/mt-L"/>
    <m/>
    <n v="9"/>
    <x v="0"/>
    <x v="2"/>
    <x v="0"/>
    <n v="7120"/>
    <s v="ADM84566"/>
    <s v="ATURNER"/>
    <s v="Enron Metals Trading System"/>
    <x v="0"/>
    <x v="0"/>
    <n v="2147505"/>
    <m/>
  </r>
  <r>
    <x v="0"/>
    <x v="0"/>
    <x v="0"/>
    <n v="1"/>
    <n v="17"/>
    <n v="1281717"/>
    <d v="2001-05-23T04:55:31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28"/>
    <s v="ADM74761"/>
    <s v="BMARCHAN"/>
    <s v="Enron Metals Trading System"/>
    <x v="0"/>
    <x v="0"/>
    <n v="2147507"/>
    <m/>
  </r>
  <r>
    <x v="0"/>
    <x v="1"/>
    <x v="1"/>
    <n v="182"/>
    <n v="3640"/>
    <n v="1281718"/>
    <d v="2001-05-23T04:56:55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5"/>
    <s v="bowris1x"/>
    <s v="NJACKSON"/>
    <s v="UK-Power-Phy-Term-ECTRL-Production"/>
    <x v="5"/>
    <x v="4"/>
    <n v="105929.1"/>
    <d v="2001-10-01T00:00:00"/>
  </r>
  <r>
    <x v="0"/>
    <x v="3"/>
    <x v="1"/>
    <n v="2"/>
    <n v="100000"/>
    <n v="1281719"/>
    <d v="2001-05-23T04:58:14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89"/>
    <d v="2001-05-24T21:00:00"/>
  </r>
  <r>
    <x v="0"/>
    <x v="0"/>
    <x v="0"/>
    <n v="1"/>
    <n v="11"/>
    <n v="1281720"/>
    <d v="2001-05-23T04:59:05"/>
    <s v="ED &amp; F Man International Limited"/>
    <x v="0"/>
    <x v="0"/>
    <x v="0"/>
    <x v="0"/>
    <s v="Nickel LME Registered Contract"/>
    <s v="Ni LME Reg.      Contract                3 Month         USD/mt-L"/>
    <m/>
    <n v="11"/>
    <x v="0"/>
    <x v="2"/>
    <x v="0"/>
    <n v="7120"/>
    <s v="ADM84566"/>
    <s v="ATURNER"/>
    <s v="Enron Metals Trading System"/>
    <x v="0"/>
    <x v="0"/>
    <n v="2147512"/>
    <m/>
  </r>
  <r>
    <x v="0"/>
    <x v="1"/>
    <x v="0"/>
    <n v="93"/>
    <n v="930"/>
    <n v="1281721"/>
    <d v="2001-05-23T04:59:53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8.75"/>
    <s v="matsfors"/>
    <s v="FFROSE"/>
    <s v="ENE- Nordic Power Book"/>
    <x v="1"/>
    <x v="1"/>
    <n v="1281721"/>
    <d v="2001-10-01T00:00:00"/>
  </r>
  <r>
    <x v="1"/>
    <x v="2"/>
    <x v="0"/>
    <n v="1"/>
    <n v="50000"/>
    <n v="1281722"/>
    <d v="2001-05-23T05:00:3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kmckenna"/>
    <s v="GWHALLE"/>
    <s v="WTI-GW-NXC2"/>
    <x v="3"/>
    <x v="5"/>
    <n v="105978"/>
    <d v="2001-07-01T00:00:00"/>
  </r>
  <r>
    <x v="0"/>
    <x v="0"/>
    <x v="0"/>
    <n v="1"/>
    <n v="1"/>
    <n v="1281723"/>
    <d v="2001-05-23T05:02:18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140"/>
    <s v="chashastie"/>
    <s v="ATURNER"/>
    <s v="Enron Metals Trading System"/>
    <x v="0"/>
    <x v="0"/>
    <n v="2147515"/>
    <m/>
  </r>
  <r>
    <x v="0"/>
    <x v="0"/>
    <x v="0"/>
    <n v="1"/>
    <n v="9"/>
    <n v="1281724"/>
    <d v="2001-05-23T05:02:40"/>
    <s v="ABN AMRO Futures Limited"/>
    <x v="0"/>
    <x v="0"/>
    <x v="0"/>
    <x v="0"/>
    <s v="Nickel LME Registered Contract"/>
    <s v="Ni LME Reg.      Contract                3 Month         USD/mt-L"/>
    <m/>
    <n v="9"/>
    <x v="0"/>
    <x v="2"/>
    <x v="0"/>
    <n v="7140"/>
    <s v="ADM63233"/>
    <s v="ATURNER"/>
    <s v="Enron Metals Trading System"/>
    <x v="0"/>
    <x v="0"/>
    <n v="2147517"/>
    <m/>
  </r>
  <r>
    <x v="0"/>
    <x v="0"/>
    <x v="0"/>
    <n v="1"/>
    <n v="8"/>
    <n v="1281725"/>
    <d v="2001-05-23T05:03:44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7"/>
    <s v="PAULDODGE"/>
    <s v="BMARCHAN"/>
    <s v="Enron Metals Trading System"/>
    <x v="0"/>
    <x v="0"/>
    <n v="2147519"/>
    <m/>
  </r>
  <r>
    <x v="0"/>
    <x v="1"/>
    <x v="0"/>
    <n v="121"/>
    <n v="1210"/>
    <n v="1281726"/>
    <d v="2001-05-23T05:04:28"/>
    <s v="Birka Energi AB"/>
    <x v="0"/>
    <x v="0"/>
    <x v="0"/>
    <x v="1"/>
    <s v="Nordic Power Financial Swap"/>
    <s v="Nordic Pwr Swap  SYS BASE                Win1 02         NOK/MWh"/>
    <m/>
    <n v="10"/>
    <x v="0"/>
    <x v="1"/>
    <x v="1"/>
    <n v="219.25"/>
    <s v="matsfors"/>
    <s v="FFROSE"/>
    <s v="ENE- Nordic Power Book"/>
    <x v="1"/>
    <x v="1"/>
    <n v="1281726"/>
    <d v="2002-01-01T00:00:00"/>
  </r>
  <r>
    <x v="0"/>
    <x v="0"/>
    <x v="0"/>
    <n v="1"/>
    <n v="20"/>
    <n v="1281727"/>
    <d v="2001-05-23T05:05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VANDESBO"/>
    <s v="BMARCHAN"/>
    <s v="Enron Metals Trading System"/>
    <x v="0"/>
    <x v="0"/>
    <n v="2147523"/>
    <m/>
  </r>
  <r>
    <x v="0"/>
    <x v="0"/>
    <x v="0"/>
    <n v="1"/>
    <n v="20"/>
    <n v="1281728"/>
    <d v="2001-05-23T05:06:23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90670"/>
    <s v="BMARCHAN"/>
    <s v="Enron Metals Trading System"/>
    <x v="0"/>
    <x v="0"/>
    <n v="2147531"/>
    <m/>
  </r>
  <r>
    <x v="0"/>
    <x v="0"/>
    <x v="0"/>
    <n v="1"/>
    <n v="20"/>
    <n v="1281729"/>
    <d v="2001-05-23T05:06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47537"/>
    <m/>
  </r>
  <r>
    <x v="0"/>
    <x v="0"/>
    <x v="0"/>
    <n v="1"/>
    <n v="20"/>
    <n v="1281730"/>
    <d v="2001-05-23T05:06:5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VANDESBO"/>
    <s v="BMARCHAN"/>
    <s v="Enron Metals Trading System"/>
    <x v="0"/>
    <x v="0"/>
    <n v="2147539"/>
    <m/>
  </r>
  <r>
    <x v="0"/>
    <x v="0"/>
    <x v="0"/>
    <n v="1"/>
    <n v="20"/>
    <n v="1281731"/>
    <d v="2001-05-23T05:07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ompkins"/>
    <s v="BMARCHAN"/>
    <s v="Enron Metals Trading System"/>
    <x v="0"/>
    <x v="0"/>
    <n v="2147541"/>
    <m/>
  </r>
  <r>
    <x v="0"/>
    <x v="0"/>
    <x v="0"/>
    <n v="1"/>
    <n v="20"/>
    <n v="1281732"/>
    <d v="2001-05-23T05:07:2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tompkins"/>
    <s v="BMARCHAN"/>
    <s v="Enron Metals Trading System"/>
    <x v="0"/>
    <x v="0"/>
    <n v="2147543"/>
    <m/>
  </r>
  <r>
    <x v="0"/>
    <x v="0"/>
    <x v="0"/>
    <n v="1"/>
    <n v="20"/>
    <n v="1281733"/>
    <d v="2001-05-23T05:07:3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45"/>
    <m/>
  </r>
  <r>
    <x v="0"/>
    <x v="0"/>
    <x v="0"/>
    <n v="1"/>
    <n v="12"/>
    <n v="1281734"/>
    <d v="2001-05-23T05:07:45"/>
    <s v="AIG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724"/>
    <s v="DUNC1206"/>
    <s v="BMARCHAN"/>
    <s v="Enron Metals Trading System"/>
    <x v="0"/>
    <x v="0"/>
    <n v="2147547"/>
    <m/>
  </r>
  <r>
    <x v="0"/>
    <x v="0"/>
    <x v="0"/>
    <n v="1"/>
    <n v="20"/>
    <n v="1281735"/>
    <d v="2001-05-23T05:07:5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50"/>
    <m/>
  </r>
  <r>
    <x v="0"/>
    <x v="0"/>
    <x v="0"/>
    <n v="1"/>
    <n v="20"/>
    <n v="1281736"/>
    <d v="2001-05-23T05:08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51397"/>
    <s v="BMARCHAN"/>
    <s v="Enron Metals Trading System"/>
    <x v="0"/>
    <x v="0"/>
    <n v="2147552"/>
    <m/>
  </r>
  <r>
    <x v="0"/>
    <x v="0"/>
    <x v="0"/>
    <n v="1"/>
    <n v="8"/>
    <n v="1281737"/>
    <d v="2001-05-23T05:08:10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23"/>
    <s v="SCOTCOFF"/>
    <s v="BMARCHAN"/>
    <s v="Enron Metals Trading System"/>
    <x v="0"/>
    <x v="0"/>
    <n v="2147554"/>
    <m/>
  </r>
  <r>
    <x v="0"/>
    <x v="0"/>
    <x v="0"/>
    <n v="1"/>
    <n v="12"/>
    <n v="1281738"/>
    <d v="2001-05-23T05:08:12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723"/>
    <s v="ADM08839"/>
    <s v="BMARCHAN"/>
    <s v="Enron Metals Trading System"/>
    <x v="0"/>
    <x v="0"/>
    <n v="2147556"/>
    <m/>
  </r>
  <r>
    <x v="0"/>
    <x v="0"/>
    <x v="0"/>
    <n v="1"/>
    <n v="20"/>
    <n v="1281739"/>
    <d v="2001-05-23T05:08:24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558"/>
    <m/>
  </r>
  <r>
    <x v="0"/>
    <x v="0"/>
    <x v="0"/>
    <n v="1"/>
    <n v="20"/>
    <n v="1281740"/>
    <d v="2001-05-23T05:09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08839"/>
    <s v="BMARCHAN"/>
    <s v="Enron Metals Trading System"/>
    <x v="0"/>
    <x v="0"/>
    <n v="2147560"/>
    <m/>
  </r>
  <r>
    <x v="0"/>
    <x v="0"/>
    <x v="0"/>
    <n v="1"/>
    <n v="10"/>
    <n v="1281741"/>
    <d v="2001-05-23T05:09:49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15"/>
    <s v="LMEDESK1"/>
    <s v="JGORDON1"/>
    <s v="Enron Metals Trading System"/>
    <x v="0"/>
    <x v="0"/>
    <n v="2147562"/>
    <m/>
  </r>
  <r>
    <x v="0"/>
    <x v="0"/>
    <x v="0"/>
    <n v="1"/>
    <n v="20"/>
    <n v="1281742"/>
    <d v="2001-05-23T05:10:1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64"/>
    <m/>
  </r>
  <r>
    <x v="0"/>
    <x v="0"/>
    <x v="0"/>
    <n v="1"/>
    <n v="20"/>
    <n v="1281743"/>
    <d v="2001-05-23T05:11:2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ADM90670"/>
    <s v="BMARCHAN"/>
    <s v="Enron Metals Trading System"/>
    <x v="0"/>
    <x v="0"/>
    <n v="2147566"/>
    <m/>
  </r>
  <r>
    <x v="0"/>
    <x v="1"/>
    <x v="0"/>
    <n v="93"/>
    <n v="930"/>
    <n v="1281744"/>
    <d v="2001-05-23T05:14:58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5"/>
    <s v="ADM98993"/>
    <s v="FFROSE"/>
    <s v="ENE- Nordic Power Book"/>
    <x v="1"/>
    <x v="1"/>
    <n v="1281744"/>
    <d v="2001-10-01T00:00:00"/>
  </r>
  <r>
    <x v="0"/>
    <x v="1"/>
    <x v="1"/>
    <n v="2"/>
    <n v="50"/>
    <n v="1281745"/>
    <d v="2001-05-23T05:16:35"/>
    <s v="Osterreichische Elektrizitats Wirtschaft AG"/>
    <x v="0"/>
    <x v="0"/>
    <x v="0"/>
    <x v="1"/>
    <s v="GER Power Phy Fwd Ffrm"/>
    <s v="GER Pwr Phy FF   Ger Grd BASE HV         26-27May01      EUR/MWh"/>
    <n v="25"/>
    <m/>
    <x v="0"/>
    <x v="1"/>
    <x v="2"/>
    <n v="16"/>
    <s v="knablmanfr"/>
    <s v="MHELLERM"/>
    <s v="UK - ECTRL - Continental Power Book"/>
    <x v="2"/>
    <x v="2"/>
    <n v="105935.1"/>
    <d v="2001-05-26T21:00:00"/>
  </r>
  <r>
    <x v="0"/>
    <x v="0"/>
    <x v="0"/>
    <n v="1"/>
    <n v="20"/>
    <n v="1281746"/>
    <d v="2001-05-23T05:17:19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DUNC1206"/>
    <s v="BMARCHAN"/>
    <s v="Enron Metals Trading System"/>
    <x v="0"/>
    <x v="0"/>
    <n v="2147569"/>
    <m/>
  </r>
  <r>
    <x v="0"/>
    <x v="1"/>
    <x v="1"/>
    <n v="2"/>
    <n v="50"/>
    <n v="1281747"/>
    <d v="2001-05-23T05:17:42"/>
    <s v="Mirant Europe BV"/>
    <x v="0"/>
    <x v="0"/>
    <x v="0"/>
    <x v="1"/>
    <s v="GER Power Phy Fwd Ffrm"/>
    <s v="GER Pwr Phy FF   Ger Grd BASE HV         26-27May01      EUR/MWh"/>
    <n v="25"/>
    <m/>
    <x v="0"/>
    <x v="1"/>
    <x v="2"/>
    <n v="15.9"/>
    <s v="patrickfh"/>
    <s v="MHELLERM"/>
    <s v="UK - ECTRL - Continental Power Book"/>
    <x v="2"/>
    <x v="2"/>
    <n v="105936.1"/>
    <d v="2001-05-26T21:00:00"/>
  </r>
  <r>
    <x v="0"/>
    <x v="0"/>
    <x v="0"/>
    <n v="1"/>
    <n v="3"/>
    <n v="1281748"/>
    <d v="2001-05-23T05:18:55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6"/>
    <s v="glawrence"/>
    <s v="BMARCHAN"/>
    <s v="Enron Metals Trading System"/>
    <x v="0"/>
    <x v="0"/>
    <n v="2147575"/>
    <m/>
  </r>
  <r>
    <x v="0"/>
    <x v="2"/>
    <x v="0"/>
    <n v="1"/>
    <n v="100000"/>
    <n v="1281749"/>
    <d v="2001-05-23T05:19:16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7.0000000000000007E-2"/>
    <s v="tukechar"/>
    <s v="CGLAAS"/>
    <s v="UK - ECTRIC - Crude Brent"/>
    <x v="6"/>
    <x v="4"/>
    <s v="VB4293.1"/>
    <d v="2001-07-01T00:00:00"/>
  </r>
  <r>
    <x v="0"/>
    <x v="0"/>
    <x v="0"/>
    <n v="1"/>
    <n v="20"/>
    <n v="1281750"/>
    <d v="2001-05-23T05:19:19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90670"/>
    <s v="BMARCHAN"/>
    <s v="Enron Metals Trading System"/>
    <x v="0"/>
    <x v="0"/>
    <n v="2147578"/>
    <m/>
  </r>
  <r>
    <x v="0"/>
    <x v="3"/>
    <x v="1"/>
    <n v="2"/>
    <n v="100000"/>
    <n v="1281751"/>
    <d v="2001-05-23T05:19:33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93"/>
    <d v="2001-05-24T21:00:00"/>
  </r>
  <r>
    <x v="0"/>
    <x v="1"/>
    <x v="1"/>
    <n v="5"/>
    <n v="125"/>
    <n v="1281752"/>
    <d v="2001-05-23T05:20:27"/>
    <s v="TotalFinaElf Gas and Power Limited"/>
    <x v="0"/>
    <x v="0"/>
    <x v="0"/>
    <x v="1"/>
    <s v="GER Power Phy Fwd Ffrm"/>
    <s v="GER Pwr Phy FF   Ger Grd WDPK HV         28May01-01Jun01 EUR/MWh"/>
    <n v="25"/>
    <m/>
    <x v="0"/>
    <x v="1"/>
    <x v="2"/>
    <n v="27.2"/>
    <s v="JMAUMONT"/>
    <s v="MHELLERM"/>
    <s v="UK - ECTRL - Continental Power Book"/>
    <x v="2"/>
    <x v="2"/>
    <n v="105938.1"/>
    <d v="2001-05-28T21:00:00"/>
  </r>
  <r>
    <x v="0"/>
    <x v="1"/>
    <x v="1"/>
    <n v="182"/>
    <n v="3640"/>
    <n v="1281753"/>
    <d v="2001-05-23T05:22:04"/>
    <s v="El Paso Merchant Energy Europe Ltd"/>
    <x v="0"/>
    <x v="0"/>
    <x v="0"/>
    <x v="1"/>
    <s v="UK Power Phy Sch 5 Exc"/>
    <s v="UK Pwr Phy       445 Trans Inc BASE      Sum 03          GBP/MWh"/>
    <m/>
    <n v="20"/>
    <x v="0"/>
    <x v="1"/>
    <x v="3"/>
    <n v="18.350000000000001"/>
    <s v="lxk64040"/>
    <s v="NJACKSON"/>
    <s v="UK-Power-Phy-Term-ECTRL-Production"/>
    <x v="5"/>
    <x v="4"/>
    <n v="105942.1"/>
    <d v="2003-03-31T00:00:00"/>
  </r>
  <r>
    <x v="0"/>
    <x v="0"/>
    <x v="0"/>
    <n v="1"/>
    <n v="20"/>
    <n v="1281754"/>
    <d v="2001-05-23T05:22:09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billtaylor"/>
    <s v="BMARCHAN"/>
    <s v="Enron Metals Trading System"/>
    <x v="0"/>
    <x v="0"/>
    <n v="2147580"/>
    <m/>
  </r>
  <r>
    <x v="0"/>
    <x v="0"/>
    <x v="0"/>
    <n v="1"/>
    <n v="20"/>
    <n v="1281755"/>
    <d v="2001-05-23T05:22:49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66058"/>
    <s v="BMARCHAN"/>
    <s v="Enron Metals Trading System"/>
    <x v="0"/>
    <x v="0"/>
    <n v="2147582"/>
    <m/>
  </r>
  <r>
    <x v="0"/>
    <x v="0"/>
    <x v="0"/>
    <n v="1"/>
    <n v="20"/>
    <n v="1281756"/>
    <d v="2001-05-23T05:22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584"/>
    <m/>
  </r>
  <r>
    <x v="0"/>
    <x v="0"/>
    <x v="0"/>
    <n v="1"/>
    <n v="20"/>
    <n v="1281757"/>
    <d v="2001-05-23T05:24:07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pridielrp"/>
    <s v="BMARCHAN"/>
    <s v="Enron Metals Trading System"/>
    <x v="0"/>
    <x v="0"/>
    <n v="2147586"/>
    <m/>
  </r>
  <r>
    <x v="0"/>
    <x v="0"/>
    <x v="0"/>
    <n v="1"/>
    <n v="20"/>
    <n v="1281758"/>
    <d v="2001-05-23T05:24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IMONEVANS"/>
    <s v="BMARCHAN"/>
    <s v="Enron Metals Trading System"/>
    <x v="0"/>
    <x v="0"/>
    <n v="2147588"/>
    <m/>
  </r>
  <r>
    <x v="0"/>
    <x v="0"/>
    <x v="0"/>
    <n v="1"/>
    <n v="11"/>
    <n v="1281759"/>
    <d v="2001-05-23T05:27:45"/>
    <s v="Triland Metals Limited"/>
    <x v="0"/>
    <x v="0"/>
    <x v="0"/>
    <x v="0"/>
    <s v="Copper LME Registered Contract"/>
    <s v="Cu LME Reg.      Contract                3 Month         USD/mt-L"/>
    <m/>
    <n v="11"/>
    <x v="0"/>
    <x v="0"/>
    <x v="0"/>
    <n v="1726"/>
    <s v="ADM06610"/>
    <s v="BMARCHAN"/>
    <s v="Enron Metals Trading System"/>
    <x v="0"/>
    <x v="0"/>
    <n v="2147591"/>
    <m/>
  </r>
  <r>
    <x v="0"/>
    <x v="0"/>
    <x v="0"/>
    <n v="1"/>
    <n v="4"/>
    <n v="1281760"/>
    <d v="2001-05-23T05:33:53"/>
    <s v="GNI Limited"/>
    <x v="0"/>
    <x v="0"/>
    <x v="0"/>
    <x v="0"/>
    <s v="Tin LME Registered Contract"/>
    <s v="Tin LME Reg.     Contract                3 Month         USD/mt-L"/>
    <m/>
    <n v="4"/>
    <x v="0"/>
    <x v="5"/>
    <x v="0"/>
    <n v="4925"/>
    <s v="ADM59084"/>
    <s v="JGORDON1"/>
    <s v="Enron Metals Trading System"/>
    <x v="0"/>
    <x v="0"/>
    <n v="2147593"/>
    <m/>
  </r>
  <r>
    <x v="0"/>
    <x v="3"/>
    <x v="1"/>
    <n v="183"/>
    <n v="4575000"/>
    <n v="1281761"/>
    <d v="2001-05-23T05:35:30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65"/>
    <s v="cordimoore"/>
    <s v="AFAIRLE"/>
    <s v="Non Affiliate Gas Book"/>
    <x v="4"/>
    <x v="2"/>
    <n v="104498"/>
    <d v="2002-04-01T00:00:00"/>
  </r>
  <r>
    <x v="0"/>
    <x v="1"/>
    <x v="1"/>
    <n v="7"/>
    <n v="175"/>
    <n v="1281762"/>
    <d v="2001-05-23T05:36:18"/>
    <s v="Kom-Strom AG"/>
    <x v="0"/>
    <x v="0"/>
    <x v="0"/>
    <x v="1"/>
    <s v="GER Power Phy Fwd Ffrm"/>
    <s v="GER Pwr Phy FF   Ger Grd BASE HV         28May01-03Jun01 EUR/MWh"/>
    <m/>
    <n v="25"/>
    <x v="0"/>
    <x v="1"/>
    <x v="2"/>
    <n v="20.6"/>
    <s v="ADM39033"/>
    <s v="MHELLERM"/>
    <s v="UK - ECTRL - Continental Power Book"/>
    <x v="2"/>
    <x v="2"/>
    <n v="105951.1"/>
    <d v="2001-05-28T21:00:00"/>
  </r>
  <r>
    <x v="0"/>
    <x v="3"/>
    <x v="1"/>
    <n v="1"/>
    <n v="50000"/>
    <n v="1281763"/>
    <d v="2001-05-23T05:37:50"/>
    <s v="Amerada Hess Gas Limited"/>
    <x v="0"/>
    <x v="0"/>
    <x v="0"/>
    <x v="3"/>
    <s v="UK Gas Phy Fwd NBP"/>
    <s v="UK Gas Phy       NBP                     23May01         p/th"/>
    <n v="50000"/>
    <m/>
    <x v="0"/>
    <x v="4"/>
    <x v="3"/>
    <n v="18.350000000000001"/>
    <s v="ADM36075"/>
    <s v="MNICHOLA"/>
    <s v="Non Affiliate Gas Book"/>
    <x v="4"/>
    <x v="2"/>
    <n v="104495"/>
    <d v="2001-05-23T21:00:00"/>
  </r>
  <r>
    <x v="0"/>
    <x v="4"/>
    <x v="0"/>
    <e v="#N/A"/>
    <e v="#N/A"/>
    <n v="1281764"/>
    <d v="2001-05-23T05:38:05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"/>
    <s v="pschurman"/>
    <s v="CMAHONE"/>
    <s v="UK - ECTRIC - Lite Gasoil"/>
    <x v="6"/>
    <x v="4"/>
    <s v=" VB4301"/>
    <d v="2001-07-01T00:00:00"/>
  </r>
  <r>
    <x v="0"/>
    <x v="1"/>
    <x v="0"/>
    <n v="8"/>
    <n v="400"/>
    <n v="1281765"/>
    <d v="2001-05-23T05:39:06"/>
    <s v="Interkraft Trading ASA"/>
    <x v="0"/>
    <x v="0"/>
    <x v="0"/>
    <x v="1"/>
    <s v="Nordic Power Financial Swap"/>
    <s v="Nordic Pwr Swap  SYS BASE                GU23 2001       NOK/MWh"/>
    <n v="50"/>
    <m/>
    <x v="0"/>
    <x v="1"/>
    <x v="1"/>
    <n v="203.5"/>
    <s v="jonoveikt"/>
    <s v="ESEIDEL"/>
    <s v="ENE- Nordic Power Book"/>
    <x v="1"/>
    <x v="1"/>
    <n v="1281765"/>
    <d v="2001-06-04T00:00:00"/>
  </r>
  <r>
    <x v="0"/>
    <x v="1"/>
    <x v="1"/>
    <n v="31"/>
    <n v="775"/>
    <n v="1281766"/>
    <d v="2001-05-23T05:41:58"/>
    <s v="Cargill International S.A."/>
    <x v="0"/>
    <x v="0"/>
    <x v="0"/>
    <x v="1"/>
    <s v="GER Power Phy Fwd Ffrm"/>
    <s v="GER Pwr Phy FF   Ger Grd BASE HV         Jul01           EUR/MWh"/>
    <n v="25"/>
    <m/>
    <x v="0"/>
    <x v="1"/>
    <x v="2"/>
    <n v="19.3"/>
    <s v="tjturney"/>
    <s v="MHELLERM"/>
    <s v="UK - ECTRL - Continental Power Book"/>
    <x v="2"/>
    <x v="2"/>
    <n v="105952.1"/>
    <d v="2001-07-01T00:00:00"/>
  </r>
  <r>
    <x v="0"/>
    <x v="1"/>
    <x v="1"/>
    <n v="2"/>
    <n v="50"/>
    <n v="1281767"/>
    <d v="2001-05-23T05:42:5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8"/>
    <s v="ADM02151"/>
    <s v="MHELLERM"/>
    <s v="UK - ECTRL - Continental Power Book"/>
    <x v="2"/>
    <x v="2"/>
    <n v="105953.1"/>
    <d v="2001-05-26T21:00:00"/>
  </r>
  <r>
    <x v="0"/>
    <x v="1"/>
    <x v="1"/>
    <n v="182"/>
    <n v="3640"/>
    <n v="1281768"/>
    <d v="2001-05-23T05:46:00"/>
    <s v="El Paso Merchant Energy Europe Ltd"/>
    <x v="0"/>
    <x v="0"/>
    <x v="0"/>
    <x v="1"/>
    <s v="UK Power Phy Sch 5 Exc"/>
    <s v="UK Pwr Phy       445 Trans Inc BASE      Win 01          GBP/MWh"/>
    <n v="20"/>
    <m/>
    <x v="0"/>
    <x v="1"/>
    <x v="3"/>
    <n v="21.48"/>
    <s v="lxk64040"/>
    <s v="NJACKSON"/>
    <s v="UK-Power-Phy-Term-ECTRL-Production"/>
    <x v="5"/>
    <x v="4"/>
    <n v="105959.1"/>
    <d v="2001-10-01T00:00:00"/>
  </r>
  <r>
    <x v="0"/>
    <x v="3"/>
    <x v="1"/>
    <n v="183"/>
    <n v="4575000"/>
    <n v="1281769"/>
    <d v="2001-05-23T05:46:08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"/>
    <s v="PHAROAHP"/>
    <s v="AFAIRLE"/>
    <s v="Non Affiliate Gas Book"/>
    <x v="4"/>
    <x v="2"/>
    <n v="104506"/>
    <d v="2002-04-01T00:00:00"/>
  </r>
  <r>
    <x v="0"/>
    <x v="3"/>
    <x v="1"/>
    <n v="1"/>
    <n v="50000"/>
    <n v="1281770"/>
    <d v="2001-05-23T05:48:28"/>
    <s v="Scottish Power UK plc"/>
    <x v="0"/>
    <x v="0"/>
    <x v="0"/>
    <x v="3"/>
    <s v="UK Gas Phy Fwd NBP"/>
    <s v="UK Gas Phy       NBP                     23May01         p/th"/>
    <m/>
    <n v="50000"/>
    <x v="0"/>
    <x v="4"/>
    <x v="3"/>
    <n v="18.399999999999999"/>
    <s v="GREGORMCD"/>
    <s v="MNICHOLA"/>
    <s v="Non Affiliate Gas Book"/>
    <x v="4"/>
    <x v="2"/>
    <n v="104510"/>
    <d v="2001-05-23T21:00:00"/>
  </r>
  <r>
    <x v="0"/>
    <x v="3"/>
    <x v="1"/>
    <n v="3"/>
    <n v="150000"/>
    <n v="1281771"/>
    <d v="2001-05-23T05:48:39"/>
    <s v="RWE Trading GmbH"/>
    <x v="0"/>
    <x v="0"/>
    <x v="0"/>
    <x v="3"/>
    <s v="UK Gas Phy Fwd NBP"/>
    <s v="UK Gas Phy       NBP                     26-28May01      p/th"/>
    <m/>
    <n v="50000"/>
    <x v="0"/>
    <x v="4"/>
    <x v="3"/>
    <n v="18.5"/>
    <s v="bahram11"/>
    <s v="MNICHOLA"/>
    <s v="Non Affiliate Gas Book"/>
    <x v="4"/>
    <x v="2"/>
    <n v="104511"/>
    <d v="2001-05-26T21:00:00"/>
  </r>
  <r>
    <x v="0"/>
    <x v="3"/>
    <x v="1"/>
    <n v="30"/>
    <n v="750000"/>
    <n v="1281772"/>
    <d v="2001-05-23T05:48:50"/>
    <s v="PowerGen UK Plc"/>
    <x v="0"/>
    <x v="0"/>
    <x v="0"/>
    <x v="3"/>
    <s v="BEL Gas Phy Fwd Zee HUB"/>
    <s v="BEL Gas Phy      ZEE HUB                 Jun01           p/th"/>
    <m/>
    <n v="25000"/>
    <x v="0"/>
    <x v="4"/>
    <x v="3"/>
    <n v="20.5"/>
    <s v="halstga1"/>
    <s v="DFURNER"/>
    <s v="Continental Gas Book"/>
    <x v="4"/>
    <x v="2"/>
    <n v="104512"/>
    <d v="2001-06-01T21:00:00"/>
  </r>
  <r>
    <x v="0"/>
    <x v="4"/>
    <x v="0"/>
    <e v="#N/A"/>
    <e v="#N/A"/>
    <n v="1281773"/>
    <d v="2001-05-23T05:49:32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2"/>
    <s v="pschurman"/>
    <s v="CMAHONE"/>
    <s v="UK - ECTRIC - Lite Gasoil"/>
    <x v="6"/>
    <x v="4"/>
    <s v=" VB4304"/>
    <d v="2001-07-01T00:00:00"/>
  </r>
  <r>
    <x v="0"/>
    <x v="3"/>
    <x v="1"/>
    <n v="92"/>
    <n v="2300000"/>
    <n v="1281774"/>
    <d v="2001-05-23T05:49:33"/>
    <s v="PowerGen UK Plc"/>
    <x v="0"/>
    <x v="0"/>
    <x v="0"/>
    <x v="3"/>
    <s v="UK Gas Phy Fwd NBP"/>
    <s v="UK Gas Phy       NBP                     Jul-Sep01       p/th"/>
    <m/>
    <n v="25000"/>
    <x v="0"/>
    <x v="4"/>
    <x v="3"/>
    <n v="20.45"/>
    <s v="urveshko"/>
    <s v="AFAIRLE"/>
    <s v="Non Affiliate Gas Book"/>
    <x v="4"/>
    <x v="2"/>
    <n v="104514"/>
    <d v="2001-07-01T00:00:00"/>
  </r>
  <r>
    <x v="0"/>
    <x v="3"/>
    <x v="1"/>
    <n v="7"/>
    <n v="350000"/>
    <n v="1281775"/>
    <d v="2001-05-23T05:50:34"/>
    <s v="Scottish Power UK plc"/>
    <x v="0"/>
    <x v="0"/>
    <x v="0"/>
    <x v="3"/>
    <s v="UK Gas Phy Fwd NBP"/>
    <s v="UK Gas Phy       NBP                     25-31May01      p/th"/>
    <m/>
    <n v="50000"/>
    <x v="0"/>
    <x v="4"/>
    <x v="3"/>
    <n v="18.850000000000001"/>
    <s v="THOMPSONA"/>
    <s v="MNICHOLA"/>
    <s v="Non Affiliate Gas Book"/>
    <x v="4"/>
    <x v="2"/>
    <n v="104516"/>
    <d v="2001-05-25T21:00:00"/>
  </r>
  <r>
    <x v="0"/>
    <x v="3"/>
    <x v="1"/>
    <n v="183"/>
    <n v="4575000"/>
    <n v="1281776"/>
    <d v="2001-05-23T05:52:22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5"/>
    <s v="PHAROAHP"/>
    <s v="AFAIRLE"/>
    <s v="Non Affiliate Gas Book"/>
    <x v="4"/>
    <x v="2"/>
    <n v="104518"/>
    <d v="2002-04-01T00:00:00"/>
  </r>
  <r>
    <x v="0"/>
    <x v="3"/>
    <x v="1"/>
    <n v="183"/>
    <n v="4575000"/>
    <n v="1281777"/>
    <d v="2001-05-23T05:53:37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7"/>
    <s v="cordimoore"/>
    <s v="AFAIRLE"/>
    <s v="Non Affiliate Gas Book"/>
    <x v="4"/>
    <x v="2"/>
    <n v="104521"/>
    <d v="2003-04-01T00:00:00"/>
  </r>
  <r>
    <x v="0"/>
    <x v="3"/>
    <x v="1"/>
    <n v="30"/>
    <n v="750000"/>
    <n v="1281778"/>
    <d v="2001-05-23T05:53:41"/>
    <s v="Aquila Energy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GT3366990"/>
    <s v="AFAIRLE"/>
    <s v="Non Affiliate Gas Book"/>
    <x v="4"/>
    <x v="2"/>
    <n v="104522"/>
    <d v="2001-06-01T21:00:00"/>
  </r>
  <r>
    <x v="0"/>
    <x v="3"/>
    <x v="1"/>
    <n v="3"/>
    <n v="150000"/>
    <n v="1281779"/>
    <d v="2001-05-23T05:54:14"/>
    <s v="Duke Energy International Trading and Marketing (UK) Limited"/>
    <x v="0"/>
    <x v="0"/>
    <x v="0"/>
    <x v="3"/>
    <s v="UK Gas Phy Fwd NBP"/>
    <s v="UK Gas Phy       NBP                     26-28May01      p/th"/>
    <m/>
    <n v="50000"/>
    <x v="0"/>
    <x v="4"/>
    <x v="3"/>
    <n v="18.8"/>
    <s v="DEANHUNT"/>
    <s v="MNICHOLA"/>
    <s v="Non Affiliate Gas Book"/>
    <x v="4"/>
    <x v="2"/>
    <n v="104523"/>
    <d v="2001-05-26T21:00:00"/>
  </r>
  <r>
    <x v="0"/>
    <x v="3"/>
    <x v="1"/>
    <n v="30"/>
    <n v="750000"/>
    <n v="1281780"/>
    <d v="2001-05-23T05:55:35"/>
    <s v="BNP Paribas"/>
    <x v="0"/>
    <x v="0"/>
    <x v="0"/>
    <x v="3"/>
    <s v="UK Gas Phy Fwd NBP"/>
    <s v="UK Gas Phy       NBP                     Jun01           p/th"/>
    <m/>
    <n v="25000"/>
    <x v="0"/>
    <x v="4"/>
    <x v="3"/>
    <n v="20.3"/>
    <s v="DARRENL01"/>
    <s v="AFAIRLE"/>
    <s v="Non Affiliate Gas Book"/>
    <x v="4"/>
    <x v="2"/>
    <n v="104525"/>
    <d v="2001-06-01T21:00:00"/>
  </r>
  <r>
    <x v="0"/>
    <x v="3"/>
    <x v="1"/>
    <n v="1"/>
    <n v="50000"/>
    <n v="1281781"/>
    <d v="2001-05-23T05:56:02"/>
    <s v="Agip (UK) Limited"/>
    <x v="0"/>
    <x v="0"/>
    <x v="0"/>
    <x v="3"/>
    <s v="UK Gas Phy Fwd NBP"/>
    <s v="UK Gas Phy       NBP                     24May01         p/th"/>
    <m/>
    <n v="50000"/>
    <x v="0"/>
    <x v="4"/>
    <x v="3"/>
    <n v="18.75"/>
    <s v="ADM42088"/>
    <s v="MNICHOLA"/>
    <s v="Non Affiliate Gas Book"/>
    <x v="4"/>
    <x v="2"/>
    <n v="104526"/>
    <d v="2001-05-24T21:00:00"/>
  </r>
  <r>
    <x v="0"/>
    <x v="3"/>
    <x v="1"/>
    <n v="2"/>
    <n v="100000"/>
    <n v="1281782"/>
    <d v="2001-05-23T05:56:02"/>
    <s v="Agip (UK) Limited"/>
    <x v="0"/>
    <x v="0"/>
    <x v="0"/>
    <x v="3"/>
    <s v="UK Gas Phy Fwd NBP"/>
    <s v="UK Gas Phy       NBP                     24-25May01      p/th"/>
    <m/>
    <n v="50000"/>
    <x v="0"/>
    <x v="4"/>
    <x v="3"/>
    <n v="18.75"/>
    <s v="farshid2"/>
    <s v="MNICHOLA"/>
    <s v="Non Affiliate Gas Book"/>
    <x v="4"/>
    <x v="2"/>
    <n v="104527"/>
    <d v="2001-05-24T21:00:00"/>
  </r>
  <r>
    <x v="0"/>
    <x v="3"/>
    <x v="1"/>
    <n v="92"/>
    <n v="2300000"/>
    <n v="1281783"/>
    <d v="2001-05-23T05:56:17"/>
    <s v="BNP Paribas"/>
    <x v="0"/>
    <x v="0"/>
    <x v="0"/>
    <x v="3"/>
    <s v="UK Gas Phy Fwd NBP"/>
    <s v="UK Gas Phy       NBP                     Jul-Sep01       p/th"/>
    <m/>
    <n v="25000"/>
    <x v="0"/>
    <x v="4"/>
    <x v="3"/>
    <n v="20.5"/>
    <s v="DARRENL01"/>
    <s v="AFAIRLE"/>
    <s v="Non Affiliate Gas Book"/>
    <x v="4"/>
    <x v="2"/>
    <n v="104528"/>
    <d v="2001-07-01T00:00:00"/>
  </r>
  <r>
    <x v="0"/>
    <x v="3"/>
    <x v="1"/>
    <n v="2"/>
    <n v="100000"/>
    <n v="1281784"/>
    <d v="2001-05-23T05:56:42"/>
    <s v="Amerada Hess Gas Limited"/>
    <x v="0"/>
    <x v="0"/>
    <x v="0"/>
    <x v="3"/>
    <s v="UK Gas Phy Fwd NBP"/>
    <s v="UK Gas Phy       NBP                     24-25May01      p/th"/>
    <m/>
    <n v="50000"/>
    <x v="0"/>
    <x v="4"/>
    <x v="3"/>
    <n v="18.95"/>
    <s v="ADM36075"/>
    <s v="MNICHOLA"/>
    <s v="Non Affiliate Gas Book"/>
    <x v="4"/>
    <x v="2"/>
    <n v="104529"/>
    <d v="2001-05-24T21:00:00"/>
  </r>
  <r>
    <x v="0"/>
    <x v="0"/>
    <x v="0"/>
    <n v="1"/>
    <n v="17"/>
    <n v="1281785"/>
    <d v="2001-05-23T05:56:43"/>
    <s v="Chase Manhatt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29"/>
    <s v="holcombe"/>
    <s v="BMARCHAN"/>
    <s v="Enron Metals Trading System"/>
    <x v="0"/>
    <x v="0"/>
    <n v="2147599"/>
    <m/>
  </r>
  <r>
    <x v="0"/>
    <x v="3"/>
    <x v="1"/>
    <n v="92"/>
    <n v="2300000"/>
    <n v="1281786"/>
    <d v="2001-05-23T05:56:48"/>
    <s v="Cinergy Global Trading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ADM48084"/>
    <s v="AFAIRLE"/>
    <s v="Non Affiliate Gas Book"/>
    <x v="4"/>
    <x v="2"/>
    <n v="104530"/>
    <d v="2001-07-01T00:00:00"/>
  </r>
  <r>
    <x v="0"/>
    <x v="3"/>
    <x v="1"/>
    <n v="3"/>
    <n v="150000"/>
    <n v="1281787"/>
    <d v="2001-05-23T05:56:51"/>
    <s v="Aquila Energy Limited"/>
    <x v="0"/>
    <x v="0"/>
    <x v="0"/>
    <x v="3"/>
    <s v="UK Gas Phy Fwd NBP"/>
    <s v="UK Gas Phy       NBP                     26-28May01      p/th"/>
    <m/>
    <n v="50000"/>
    <x v="0"/>
    <x v="4"/>
    <x v="3"/>
    <n v="19.149999999999999"/>
    <s v="RG3366990"/>
    <s v="MNICHOLA"/>
    <s v="Non Affiliate Gas Book"/>
    <x v="4"/>
    <x v="2"/>
    <n v="104531"/>
    <d v="2001-05-26T21:00:00"/>
  </r>
  <r>
    <x v="0"/>
    <x v="3"/>
    <x v="1"/>
    <n v="92"/>
    <n v="2300000"/>
    <n v="1281788"/>
    <d v="2001-05-23T05:56:58"/>
    <s v="Aquila Energy Limited"/>
    <x v="0"/>
    <x v="0"/>
    <x v="0"/>
    <x v="3"/>
    <s v="BEL Gas Phy Fwd Zee HUB"/>
    <s v="BEL Gas Phy      ZEE HUB                 Jul-Sep01       p/th"/>
    <m/>
    <n v="25000"/>
    <x v="0"/>
    <x v="4"/>
    <x v="3"/>
    <n v="20.85"/>
    <s v="CF3366990"/>
    <s v="DFURNER"/>
    <s v="Continental Gas Book"/>
    <x v="4"/>
    <x v="2"/>
    <n v="104532"/>
    <d v="2001-07-01T00:00:00"/>
  </r>
  <r>
    <x v="0"/>
    <x v="3"/>
    <x v="1"/>
    <n v="92"/>
    <n v="2300000"/>
    <n v="1281789"/>
    <d v="2001-05-23T05:57:03"/>
    <s v="TotalFinaElf Gas and Power Limited"/>
    <x v="0"/>
    <x v="0"/>
    <x v="0"/>
    <x v="3"/>
    <s v="UK Gas Phy Fwd NBP"/>
    <s v="UK Gas Phy       NBP                     Oct-Dec01       p/th"/>
    <m/>
    <n v="25000"/>
    <x v="0"/>
    <x v="4"/>
    <x v="3"/>
    <n v="24.15"/>
    <s v="RICHPUGH"/>
    <s v="AFAIRLE"/>
    <s v="Non Affiliate Gas Book"/>
    <x v="4"/>
    <x v="2"/>
    <n v="104533"/>
    <d v="2001-10-01T00:00:00"/>
  </r>
  <r>
    <x v="0"/>
    <x v="3"/>
    <x v="1"/>
    <n v="1"/>
    <n v="50000"/>
    <n v="1281790"/>
    <d v="2001-05-23T05:57:08"/>
    <s v="Dynegy UK Limited"/>
    <x v="0"/>
    <x v="0"/>
    <x v="0"/>
    <x v="3"/>
    <s v="UK Gas Phy Fwd NBP"/>
    <s v="UK Gas Phy       NBP                     24May01         p/th"/>
    <m/>
    <n v="50000"/>
    <x v="0"/>
    <x v="4"/>
    <x v="3"/>
    <n v="19.05"/>
    <s v="chriskenuk"/>
    <s v="MNICHOLA"/>
    <s v="Non Affiliate Gas Book"/>
    <x v="4"/>
    <x v="2"/>
    <n v="104534"/>
    <d v="2001-05-24T21:00:00"/>
  </r>
  <r>
    <x v="0"/>
    <x v="3"/>
    <x v="1"/>
    <n v="92"/>
    <n v="2300000"/>
    <n v="1281791"/>
    <d v="2001-05-23T05:58:36"/>
    <s v="Morgan Stanley Capital Group, Inc."/>
    <x v="0"/>
    <x v="0"/>
    <x v="0"/>
    <x v="3"/>
    <s v="UK Gas Phy Fwd NBP"/>
    <s v="UK Gas Phy       NBP                     Jul-Sep01       p/th"/>
    <n v="25000"/>
    <m/>
    <x v="0"/>
    <x v="4"/>
    <x v="3"/>
    <n v="20.5"/>
    <s v="simon7660"/>
    <s v="AFAIRLE"/>
    <s v="Non Affiliate Gas Book"/>
    <x v="4"/>
    <x v="2"/>
    <n v="104535"/>
    <d v="2001-07-01T00:00:00"/>
  </r>
  <r>
    <x v="0"/>
    <x v="0"/>
    <x v="0"/>
    <n v="1"/>
    <n v="20"/>
    <n v="1281792"/>
    <d v="2001-05-23T05:58:5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79905"/>
    <s v="BMARCHAN"/>
    <s v="Enron Metals Trading System"/>
    <x v="0"/>
    <x v="0"/>
    <n v="2147601"/>
    <m/>
  </r>
  <r>
    <x v="0"/>
    <x v="3"/>
    <x v="1"/>
    <n v="1"/>
    <n v="50000"/>
    <n v="1281793"/>
    <d v="2001-05-23T05:58:54"/>
    <s v="Agip (UK) Limited"/>
    <x v="0"/>
    <x v="0"/>
    <x v="0"/>
    <x v="3"/>
    <s v="UK Gas Phy Fwd NBP"/>
    <s v="UK Gas Phy       NBP                     23May01         p/th"/>
    <m/>
    <n v="50000"/>
    <x v="0"/>
    <x v="4"/>
    <x v="3"/>
    <n v="18.55"/>
    <s v="farshid2"/>
    <s v="MNICHOLA"/>
    <s v="Non Affiliate Gas Book"/>
    <x v="4"/>
    <x v="2"/>
    <n v="104536"/>
    <d v="2001-05-23T21:00:00"/>
  </r>
  <r>
    <x v="0"/>
    <x v="0"/>
    <x v="0"/>
    <n v="1"/>
    <n v="20"/>
    <n v="1281794"/>
    <d v="2001-05-23T05:58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603"/>
    <m/>
  </r>
  <r>
    <x v="0"/>
    <x v="0"/>
    <x v="0"/>
    <n v="1"/>
    <n v="20"/>
    <n v="1281795"/>
    <d v="2001-05-23T05:59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stanleyf"/>
    <s v="BMARCHAN"/>
    <s v="Enron Metals Trading System"/>
    <x v="0"/>
    <x v="0"/>
    <n v="2147605"/>
    <m/>
  </r>
  <r>
    <x v="0"/>
    <x v="0"/>
    <x v="0"/>
    <n v="1"/>
    <n v="5"/>
    <n v="1281796"/>
    <d v="2001-05-23T05:59:20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7"/>
    <s v="marknunn1"/>
    <s v="BMARCHAN"/>
    <s v="Enron Metals Trading System"/>
    <x v="0"/>
    <x v="0"/>
    <n v="2147607"/>
    <m/>
  </r>
  <r>
    <x v="0"/>
    <x v="0"/>
    <x v="0"/>
    <n v="1"/>
    <n v="20"/>
    <n v="1281797"/>
    <d v="2001-05-23T05:59:3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ornstar"/>
    <s v="BMARCHAN"/>
    <s v="Enron Metals Trading System"/>
    <x v="0"/>
    <x v="0"/>
    <n v="2147611"/>
    <m/>
  </r>
  <r>
    <x v="0"/>
    <x v="3"/>
    <x v="1"/>
    <n v="92"/>
    <n v="2300000"/>
    <n v="1281798"/>
    <d v="2001-05-23T05:59:31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45"/>
    <s v="ADM48084"/>
    <s v="AFAIRLE"/>
    <s v="Non Affiliate Gas Book"/>
    <x v="4"/>
    <x v="2"/>
    <n v="104537"/>
    <d v="2001-07-01T00:00:00"/>
  </r>
  <r>
    <x v="0"/>
    <x v="0"/>
    <x v="0"/>
    <n v="1"/>
    <n v="15"/>
    <n v="1281799"/>
    <d v="2001-05-23T05:59:43"/>
    <s v="ABN AMRO Future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27"/>
    <s v="ADM63233"/>
    <s v="BMARCHAN"/>
    <s v="Enron Metals Trading System"/>
    <x v="0"/>
    <x v="0"/>
    <n v="2147613"/>
    <m/>
  </r>
  <r>
    <x v="0"/>
    <x v="3"/>
    <x v="1"/>
    <n v="2"/>
    <n v="100000"/>
    <n v="1281801"/>
    <d v="2001-05-23T06:00:15"/>
    <s v="J. Aron &amp; Company"/>
    <x v="0"/>
    <x v="0"/>
    <x v="0"/>
    <x v="3"/>
    <s v="UK Gas Phy Fwd NBP"/>
    <s v="UK Gas Phy       NBP                     24-25May01      p/th"/>
    <m/>
    <n v="50000"/>
    <x v="0"/>
    <x v="4"/>
    <x v="3"/>
    <n v="19.149999999999999"/>
    <s v="vanrietst"/>
    <s v="MNICHOLA"/>
    <s v="Non Affiliate Gas Book"/>
    <x v="4"/>
    <x v="2"/>
    <n v="104538"/>
    <d v="2001-05-24T21:00:00"/>
  </r>
  <r>
    <x v="0"/>
    <x v="2"/>
    <x v="0"/>
    <n v="1"/>
    <n v="100000"/>
    <n v="1281802"/>
    <d v="2001-05-23T06:00:17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0.04"/>
    <s v="tukechar"/>
    <s v="CGLAAS"/>
    <s v="UK - ECTRIC - Crude Brent"/>
    <x v="6"/>
    <x v="4"/>
    <s v="VB4299.1"/>
    <d v="2001-07-01T00:00:00"/>
  </r>
  <r>
    <x v="0"/>
    <x v="1"/>
    <x v="0"/>
    <n v="93"/>
    <n v="930"/>
    <n v="1281803"/>
    <d v="2001-05-23T06:00:26"/>
    <s v="Fyrstad Kraft AB"/>
    <x v="0"/>
    <x v="0"/>
    <x v="0"/>
    <x v="1"/>
    <s v="Nordic Power Financial Swap"/>
    <s v="Nordic Pwr Swap  SYS BASE                Win2 01         NOK/MWh"/>
    <n v="10"/>
    <m/>
    <x v="0"/>
    <x v="1"/>
    <x v="1"/>
    <n v="218"/>
    <s v="ADM30600"/>
    <s v="FFROSE"/>
    <s v="ENE- Nordic Power Book"/>
    <x v="1"/>
    <x v="1"/>
    <n v="1281803"/>
    <d v="2001-10-01T00:00:00"/>
  </r>
  <r>
    <x v="0"/>
    <x v="3"/>
    <x v="1"/>
    <n v="1"/>
    <n v="50000"/>
    <n v="1281804"/>
    <d v="2001-05-23T06:00:36"/>
    <s v="El Paso Merchant Energy Europe Ltd"/>
    <x v="0"/>
    <x v="0"/>
    <x v="0"/>
    <x v="3"/>
    <s v="UK Gas Phy Fwd NBP"/>
    <s v="UK Gas Phy       NBP                     23May01         p/th"/>
    <m/>
    <n v="50000"/>
    <x v="0"/>
    <x v="4"/>
    <x v="3"/>
    <n v="18.8"/>
    <s v="pxs64040"/>
    <s v="MNICHOLA"/>
    <s v="Non Affiliate Gas Book"/>
    <x v="4"/>
    <x v="2"/>
    <n v="104539"/>
    <d v="2001-05-23T21:00:00"/>
  </r>
  <r>
    <x v="0"/>
    <x v="0"/>
    <x v="0"/>
    <n v="1"/>
    <n v="9"/>
    <n v="1281805"/>
    <d v="2001-05-23T06:00:38"/>
    <s v="Carr Futures, Inc"/>
    <x v="0"/>
    <x v="0"/>
    <x v="0"/>
    <x v="0"/>
    <s v="Copper LME Registered Contract"/>
    <s v="Cu LME Reg.      Contract                3 Month         USD/mt-L"/>
    <m/>
    <n v="9"/>
    <x v="0"/>
    <x v="0"/>
    <x v="0"/>
    <n v="1724"/>
    <s v="charlie1"/>
    <s v="BMARCHAN"/>
    <s v="Enron Metals Trading System"/>
    <x v="0"/>
    <x v="0"/>
    <n v="2147615"/>
    <m/>
  </r>
  <r>
    <x v="0"/>
    <x v="0"/>
    <x v="0"/>
    <n v="1"/>
    <n v="1"/>
    <n v="1281806"/>
    <d v="2001-05-23T06:00:5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25"/>
    <s v="charlie1"/>
    <s v="BMARCHAN"/>
    <s v="Enron Metals Trading System"/>
    <x v="0"/>
    <x v="0"/>
    <n v="2147617"/>
    <m/>
  </r>
  <r>
    <x v="0"/>
    <x v="0"/>
    <x v="0"/>
    <n v="1"/>
    <n v="18"/>
    <n v="1281807"/>
    <d v="2001-05-23T06:01:14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25"/>
    <s v="jamesbuff"/>
    <s v="BMARCHAN"/>
    <s v="Enron Metals Trading System"/>
    <x v="0"/>
    <x v="0"/>
    <n v="2147621"/>
    <m/>
  </r>
  <r>
    <x v="0"/>
    <x v="0"/>
    <x v="0"/>
    <n v="1"/>
    <n v="20"/>
    <n v="1281808"/>
    <d v="2001-05-23T06:01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VANDESBO"/>
    <s v="BMARCHAN"/>
    <s v="Enron Metals Trading System"/>
    <x v="0"/>
    <x v="0"/>
    <n v="2147619"/>
    <m/>
  </r>
  <r>
    <x v="0"/>
    <x v="0"/>
    <x v="0"/>
    <n v="1"/>
    <n v="20"/>
    <n v="1281810"/>
    <d v="2001-05-23T06:01:23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CHADWALLS"/>
    <s v="BMARCHAN"/>
    <s v="Enron Metals Trading System"/>
    <x v="0"/>
    <x v="0"/>
    <n v="2147623"/>
    <m/>
  </r>
  <r>
    <x v="0"/>
    <x v="1"/>
    <x v="0"/>
    <n v="29"/>
    <n v="638"/>
    <n v="1281811"/>
    <d v="2001-05-23T06:01:24"/>
    <s v="Cargill International S.A."/>
    <x v="0"/>
    <x v="0"/>
    <x v="0"/>
    <x v="1"/>
    <s v="Nordic Power Financial Swap"/>
    <s v="Nordic Pwr Swap  SYS BASE                GB09 2001       NOK/MWh"/>
    <n v="22"/>
    <m/>
    <x v="0"/>
    <x v="1"/>
    <x v="1"/>
    <n v="209"/>
    <s v="carljohan"/>
    <s v="ESEIDEL"/>
    <s v="ENE- Nordic Power Book"/>
    <x v="1"/>
    <x v="1"/>
    <n v="1281811"/>
    <d v="2001-08-13T00:00:00"/>
  </r>
  <r>
    <x v="0"/>
    <x v="3"/>
    <x v="1"/>
    <n v="4"/>
    <n v="200000"/>
    <n v="1281812"/>
    <d v="2001-05-23T06:01:26"/>
    <s v="RWE Trading GmbH"/>
    <x v="0"/>
    <x v="0"/>
    <x v="0"/>
    <x v="3"/>
    <s v="UK Gas Phy Fwd NBP"/>
    <s v="UK Gas Phy       NBP WkD                 29May01-01Jun01 p/th"/>
    <m/>
    <n v="50000"/>
    <x v="0"/>
    <x v="4"/>
    <x v="3"/>
    <n v="20.25"/>
    <s v="bahram11"/>
    <s v="MNICHOLA"/>
    <s v="Non Affiliate Gas Book"/>
    <x v="4"/>
    <x v="2"/>
    <n v="104540"/>
    <d v="2001-05-29T21:00:00"/>
  </r>
  <r>
    <x v="0"/>
    <x v="0"/>
    <x v="0"/>
    <n v="1"/>
    <n v="20"/>
    <n v="1281813"/>
    <d v="2001-05-23T06:01:3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asontudor"/>
    <s v="BMARCHAN"/>
    <s v="Enron Metals Trading System"/>
    <x v="0"/>
    <x v="0"/>
    <n v="2147625"/>
    <m/>
  </r>
  <r>
    <x v="0"/>
    <x v="1"/>
    <x v="0"/>
    <n v="366"/>
    <n v="3660"/>
    <n v="1281814"/>
    <d v="2001-05-23T06:01:35"/>
    <s v="CBF Energimegling AS"/>
    <x v="0"/>
    <x v="0"/>
    <x v="0"/>
    <x v="1"/>
    <s v="Nordic Power Financial Swap"/>
    <s v="Nordic Pwr Swap  SYS BASE                Year 02         NOK/MWh"/>
    <m/>
    <n v="10"/>
    <x v="0"/>
    <x v="1"/>
    <x v="1"/>
    <n v="188.75"/>
    <s v="ADM98993"/>
    <s v="FFROSE"/>
    <s v="ENE- Nordic Power Book"/>
    <x v="1"/>
    <x v="1"/>
    <n v="1281814"/>
    <d v="2002-01-01T00:00:00"/>
  </r>
  <r>
    <x v="0"/>
    <x v="0"/>
    <x v="0"/>
    <n v="1"/>
    <n v="20"/>
    <n v="1281815"/>
    <d v="2001-05-23T06:01:4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27"/>
    <m/>
  </r>
  <r>
    <x v="0"/>
    <x v="0"/>
    <x v="0"/>
    <n v="1"/>
    <n v="20"/>
    <n v="1281816"/>
    <d v="2001-05-23T06:01:5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61366"/>
    <s v="BMARCHAN"/>
    <s v="Enron Metals Trading System"/>
    <x v="0"/>
    <x v="0"/>
    <n v="2147629"/>
    <m/>
  </r>
  <r>
    <x v="0"/>
    <x v="3"/>
    <x v="1"/>
    <n v="3"/>
    <n v="150000"/>
    <n v="1281817"/>
    <d v="2001-05-23T06:02:02"/>
    <s v="BNP Paribas"/>
    <x v="0"/>
    <x v="0"/>
    <x v="0"/>
    <x v="3"/>
    <s v="UK Gas Phy Fwd NBP"/>
    <s v="UK Gas Phy       NBP                     26-28May01      p/th"/>
    <m/>
    <n v="50000"/>
    <x v="0"/>
    <x v="4"/>
    <x v="3"/>
    <n v="19.7"/>
    <s v="DARRENL01"/>
    <s v="MNICHOLA"/>
    <s v="Non Affiliate Gas Book"/>
    <x v="4"/>
    <x v="2"/>
    <n v="104541"/>
    <d v="2001-05-26T21:00:00"/>
  </r>
  <r>
    <x v="0"/>
    <x v="0"/>
    <x v="0"/>
    <n v="1"/>
    <n v="20"/>
    <n v="1281819"/>
    <d v="2001-05-23T06:02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31"/>
    <m/>
  </r>
  <r>
    <x v="1"/>
    <x v="3"/>
    <x v="0"/>
    <n v="30"/>
    <n v="300000"/>
    <n v="1281820"/>
    <d v="2001-05-23T06:03:13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0999999999999996"/>
    <s v="Lamoreal"/>
    <s v="JARNOLD"/>
    <s v="NG-Price"/>
    <x v="6"/>
    <x v="5"/>
    <s v="VB4303.1"/>
    <d v="2001-06-01T21:00:00"/>
  </r>
  <r>
    <x v="0"/>
    <x v="0"/>
    <x v="0"/>
    <n v="1"/>
    <n v="10"/>
    <n v="1281821"/>
    <d v="2001-05-23T06:03:19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635"/>
    <m/>
  </r>
  <r>
    <x v="1"/>
    <x v="1"/>
    <x v="0"/>
    <n v="1"/>
    <n v="50"/>
    <n v="1281822"/>
    <d v="2001-05-23T06:04:05"/>
    <s v="Williams Energy Marketing &amp; Trading Company"/>
    <x v="0"/>
    <x v="0"/>
    <x v="0"/>
    <x v="1"/>
    <s v="US East Power Fin Swap"/>
    <s v="US Pwr Fin Swap  PJM W IntC HE09-23 EPT  23May01         USD/MWh"/>
    <m/>
    <n v="50"/>
    <x v="0"/>
    <x v="1"/>
    <x v="0"/>
    <n v="31.5"/>
    <s v="realtime"/>
    <s v="JSTEPENO"/>
    <s v="EPMI-HRLY-NE"/>
    <x v="7"/>
    <x v="5"/>
    <n v="618930.1"/>
    <d v="2001-05-23T21:00:00"/>
  </r>
  <r>
    <x v="0"/>
    <x v="0"/>
    <x v="0"/>
    <n v="1"/>
    <n v="20"/>
    <n v="1281823"/>
    <d v="2001-05-23T06:04:26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641"/>
    <m/>
  </r>
  <r>
    <x v="0"/>
    <x v="0"/>
    <x v="0"/>
    <n v="1"/>
    <n v="20"/>
    <n v="1281825"/>
    <d v="2001-05-23T06:05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43"/>
    <m/>
  </r>
  <r>
    <x v="0"/>
    <x v="0"/>
    <x v="0"/>
    <n v="1"/>
    <n v="20"/>
    <n v="1281826"/>
    <d v="2001-05-23T06:05:35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mjrembury"/>
    <s v="BMARCHAN"/>
    <s v="Enron Metals Trading System"/>
    <x v="0"/>
    <x v="0"/>
    <n v="2147645"/>
    <m/>
  </r>
  <r>
    <x v="0"/>
    <x v="0"/>
    <x v="0"/>
    <n v="1"/>
    <n v="20"/>
    <n v="1281827"/>
    <d v="2001-05-23T06:05:42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47"/>
    <m/>
  </r>
  <r>
    <x v="0"/>
    <x v="3"/>
    <x v="1"/>
    <n v="90"/>
    <n v="2250000"/>
    <n v="1281828"/>
    <d v="2001-05-23T06:05:48"/>
    <s v="Duke Energy International Trading and Marketing (UK) Limited"/>
    <x v="0"/>
    <x v="0"/>
    <x v="0"/>
    <x v="3"/>
    <s v="BEL Gas Phy Fwd Zee HUB"/>
    <s v="BEL Gas Phy      ZEE HUB                 Jan-Mar02       p/th"/>
    <m/>
    <n v="25000"/>
    <x v="0"/>
    <x v="4"/>
    <x v="3"/>
    <n v="25.6"/>
    <s v="PRBEYNON"/>
    <s v="DFURNER"/>
    <s v="Continental Gas Book"/>
    <x v="4"/>
    <x v="2"/>
    <n v="104542"/>
    <d v="2002-01-01T00:00:00"/>
  </r>
  <r>
    <x v="0"/>
    <x v="1"/>
    <x v="0"/>
    <n v="8"/>
    <n v="72"/>
    <n v="1281829"/>
    <d v="2001-05-23T06:06:16"/>
    <s v="Graninge Trading AB"/>
    <x v="0"/>
    <x v="0"/>
    <x v="0"/>
    <x v="1"/>
    <s v="Nordic Power Financial Swap"/>
    <s v="Nordic Pwr Swap  SYS BASE                GU22 2001       NOK/MWh"/>
    <m/>
    <n v="9"/>
    <x v="0"/>
    <x v="1"/>
    <x v="1"/>
    <n v="198"/>
    <s v="trader21"/>
    <s v="ESEIDEL"/>
    <s v="ENE- Nordic Power Book"/>
    <x v="1"/>
    <x v="1"/>
    <n v="1281829"/>
    <d v="2001-05-28T00:00:00"/>
  </r>
  <r>
    <x v="0"/>
    <x v="0"/>
    <x v="0"/>
    <n v="1"/>
    <n v="5"/>
    <n v="1281831"/>
    <d v="2001-05-23T06:07:12"/>
    <s v="N M Rothschild &amp; Sons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ATTGILLIE"/>
    <s v="ATURNER"/>
    <s v="Enron Metals Trading System"/>
    <x v="0"/>
    <x v="0"/>
    <n v="2147649"/>
    <m/>
  </r>
  <r>
    <x v="0"/>
    <x v="0"/>
    <x v="0"/>
    <n v="1"/>
    <n v="11"/>
    <n v="1281832"/>
    <d v="2001-05-23T06:07:33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25"/>
    <s v="chashastie"/>
    <s v="BMARCHAN"/>
    <s v="Enron Metals Trading System"/>
    <x v="0"/>
    <x v="0"/>
    <n v="2147651"/>
    <m/>
  </r>
  <r>
    <x v="0"/>
    <x v="0"/>
    <x v="0"/>
    <n v="1"/>
    <n v="20"/>
    <n v="1281834"/>
    <d v="2001-05-23T06:09:19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FBEUZELIN"/>
    <s v="JGORDON1"/>
    <s v="Enron Metals Trading System"/>
    <x v="0"/>
    <x v="0"/>
    <n v="2147659"/>
    <m/>
  </r>
  <r>
    <x v="0"/>
    <x v="4"/>
    <x v="0"/>
    <n v="30"/>
    <n v="150000"/>
    <n v="1281835"/>
    <d v="2001-05-23T06:09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82"/>
    <d v="2001-06-01T00:00:00"/>
  </r>
  <r>
    <x v="1"/>
    <x v="2"/>
    <x v="0"/>
    <n v="1"/>
    <n v="50000"/>
    <n v="1281836"/>
    <d v="2001-05-23T06:09:37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ncastur"/>
    <s v="GWHALLE"/>
    <s v="WTI-GW-NXC2"/>
    <x v="3"/>
    <x v="5"/>
    <n v="105983"/>
    <d v="2001-07-01T00:00:00"/>
  </r>
  <r>
    <x v="0"/>
    <x v="0"/>
    <x v="0"/>
    <n v="1"/>
    <n v="20"/>
    <n v="1281837"/>
    <d v="2001-05-23T06:11:04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50837"/>
    <s v="BMARCHAN"/>
    <s v="Enron Metals Trading System"/>
    <x v="0"/>
    <x v="0"/>
    <n v="2147669"/>
    <m/>
  </r>
  <r>
    <x v="0"/>
    <x v="3"/>
    <x v="1"/>
    <n v="7"/>
    <n v="350000"/>
    <n v="1281838"/>
    <d v="2001-05-23T06:11:39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19.7"/>
    <s v="bahram11"/>
    <s v="MNICHOLA"/>
    <s v="Non Affiliate Gas Book"/>
    <x v="4"/>
    <x v="2"/>
    <n v="104547"/>
    <d v="2001-05-25T21:00:00"/>
  </r>
  <r>
    <x v="0"/>
    <x v="3"/>
    <x v="1"/>
    <n v="3"/>
    <n v="150000"/>
    <n v="1281839"/>
    <d v="2001-05-23T06:12:11"/>
    <s v="AEP Energy Services Ltd"/>
    <x v="0"/>
    <x v="0"/>
    <x v="0"/>
    <x v="3"/>
    <s v="UK Gas Phy Fwd NBP"/>
    <s v="UK Gas Phy       NBP                     26-28May01      p/th"/>
    <m/>
    <n v="50000"/>
    <x v="0"/>
    <x v="4"/>
    <x v="3"/>
    <n v="19.850000000000001"/>
    <s v="psheffield"/>
    <s v="MNICHOLA"/>
    <s v="Non Affiliate Gas Book"/>
    <x v="4"/>
    <x v="2"/>
    <n v="104548"/>
    <d v="2001-05-26T21:00:00"/>
  </r>
  <r>
    <x v="0"/>
    <x v="3"/>
    <x v="1"/>
    <n v="30"/>
    <n v="750000"/>
    <n v="1281840"/>
    <d v="2001-05-23T06:12:20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549"/>
    <d v="2001-06-01T21:00:00"/>
  </r>
  <r>
    <x v="0"/>
    <x v="3"/>
    <x v="1"/>
    <n v="4"/>
    <n v="200000"/>
    <n v="1281841"/>
    <d v="2001-05-23T06:12:46"/>
    <s v="Agip (UK) Limited"/>
    <x v="0"/>
    <x v="0"/>
    <x v="0"/>
    <x v="3"/>
    <s v="UK Gas Phy Fwd NBP"/>
    <s v="UK Gas Phy       NBP WkD                 29May01-01Jun01 p/th"/>
    <m/>
    <n v="50000"/>
    <x v="0"/>
    <x v="4"/>
    <x v="3"/>
    <n v="20.65"/>
    <s v="farshid2"/>
    <s v="MNICHOLA"/>
    <s v="Non Affiliate Gas Book"/>
    <x v="4"/>
    <x v="2"/>
    <n v="104550"/>
    <d v="2001-05-29T21:00:00"/>
  </r>
  <r>
    <x v="0"/>
    <x v="3"/>
    <x v="1"/>
    <n v="7"/>
    <n v="350000"/>
    <n v="1281842"/>
    <d v="2001-05-23T06:12:53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20"/>
    <s v="bahram11"/>
    <s v="MNICHOLA"/>
    <s v="Non Affiliate Gas Book"/>
    <x v="4"/>
    <x v="2"/>
    <n v="104551"/>
    <d v="2001-05-25T21:00:00"/>
  </r>
  <r>
    <x v="0"/>
    <x v="3"/>
    <x v="1"/>
    <n v="92"/>
    <n v="2300000"/>
    <n v="1281846"/>
    <d v="2001-05-23T06:13:41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"/>
    <s v="GT3366990"/>
    <s v="AFAIRLE"/>
    <s v="Non Affiliate Gas Book"/>
    <x v="4"/>
    <x v="2"/>
    <n v="104552"/>
    <d v="2001-07-01T00:00:00"/>
  </r>
  <r>
    <x v="0"/>
    <x v="0"/>
    <x v="0"/>
    <n v="1"/>
    <n v="20"/>
    <n v="1281847"/>
    <d v="2001-05-23T06:13:5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jasontudor"/>
    <s v="BMARCHAN"/>
    <s v="Enron Metals Trading System"/>
    <x v="0"/>
    <x v="0"/>
    <n v="2147671"/>
    <m/>
  </r>
  <r>
    <x v="1"/>
    <x v="3"/>
    <x v="0"/>
    <n v="30"/>
    <n v="150000"/>
    <n v="1281848"/>
    <d v="2001-05-23T06:13:56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09"/>
    <s v="Lamoreal"/>
    <s v="JARNOLD"/>
    <s v="NG-Price"/>
    <x v="6"/>
    <x v="5"/>
    <s v="VB4310.1"/>
    <d v="2001-06-01T21:00:00"/>
  </r>
  <r>
    <x v="0"/>
    <x v="3"/>
    <x v="1"/>
    <n v="92"/>
    <n v="2300000"/>
    <n v="1281849"/>
    <d v="2001-05-23T06:14:18"/>
    <s v="London Electricity plc"/>
    <x v="0"/>
    <x v="0"/>
    <x v="0"/>
    <x v="3"/>
    <s v="UK Gas Phy Fwd NBP"/>
    <s v="UK Gas Phy       NBP                     Oct-Dec01       p/th"/>
    <m/>
    <n v="25000"/>
    <x v="0"/>
    <x v="4"/>
    <x v="3"/>
    <n v="24.2"/>
    <s v="js735105"/>
    <s v="AFAIRLE"/>
    <s v="Non Affiliate Gas Book"/>
    <x v="4"/>
    <x v="2"/>
    <n v="104553"/>
    <d v="2001-10-01T00:00:00"/>
  </r>
  <r>
    <x v="0"/>
    <x v="3"/>
    <x v="1"/>
    <n v="92"/>
    <n v="2300000"/>
    <n v="1281850"/>
    <d v="2001-05-23T06:14:23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CF3366990"/>
    <s v="AFAIRLE"/>
    <s v="Non Affiliate Gas Book"/>
    <x v="4"/>
    <x v="2"/>
    <n v="104554"/>
    <d v="2001-07-01T00:00:00"/>
  </r>
  <r>
    <x v="0"/>
    <x v="0"/>
    <x v="0"/>
    <n v="1"/>
    <n v="20"/>
    <n v="1281851"/>
    <d v="2001-05-23T06:14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7673"/>
    <m/>
  </r>
  <r>
    <x v="0"/>
    <x v="3"/>
    <x v="1"/>
    <n v="90"/>
    <n v="2250000"/>
    <n v="1281852"/>
    <d v="2001-05-23T06:14:30"/>
    <s v="London Electricity plc"/>
    <x v="0"/>
    <x v="0"/>
    <x v="0"/>
    <x v="3"/>
    <s v="UK Gas Phy Fwd NBP"/>
    <s v="UK Gas Phy       NBP                     Jan-Mar02       p/th"/>
    <m/>
    <n v="25000"/>
    <x v="0"/>
    <x v="4"/>
    <x v="3"/>
    <n v="26.1"/>
    <s v="js735105"/>
    <s v="AFAIRLE"/>
    <s v="Non Affiliate Gas Book"/>
    <x v="4"/>
    <x v="2"/>
    <n v="104555"/>
    <d v="2002-01-01T00:00:00"/>
  </r>
  <r>
    <x v="0"/>
    <x v="3"/>
    <x v="1"/>
    <n v="92"/>
    <n v="2300000"/>
    <n v="1281853"/>
    <d v="2001-05-23T06:14:36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556"/>
    <d v="2001-10-01T00:00:00"/>
  </r>
  <r>
    <x v="0"/>
    <x v="0"/>
    <x v="0"/>
    <n v="1"/>
    <n v="20"/>
    <n v="1281854"/>
    <d v="2001-05-23T06:14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anleyf"/>
    <s v="BMARCHAN"/>
    <s v="Enron Metals Trading System"/>
    <x v="0"/>
    <x v="0"/>
    <n v="2147675"/>
    <m/>
  </r>
  <r>
    <x v="0"/>
    <x v="0"/>
    <x v="0"/>
    <n v="1"/>
    <n v="20"/>
    <n v="1281855"/>
    <d v="2001-05-23T06:15:0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pornstar"/>
    <s v="BMARCHAN"/>
    <s v="Enron Metals Trading System"/>
    <x v="0"/>
    <x v="0"/>
    <n v="2147677"/>
    <m/>
  </r>
  <r>
    <x v="0"/>
    <x v="3"/>
    <x v="1"/>
    <n v="7"/>
    <n v="350000"/>
    <n v="1281857"/>
    <d v="2001-05-23T06:15:10"/>
    <s v="EDF Trading Limited"/>
    <x v="0"/>
    <x v="0"/>
    <x v="0"/>
    <x v="3"/>
    <s v="UK Gas Phy Fwd NBP"/>
    <s v="UK Gas Phy       NBP                     25-31May01      p/th"/>
    <m/>
    <n v="50000"/>
    <x v="0"/>
    <x v="4"/>
    <x v="3"/>
    <n v="20.3"/>
    <s v="JAMIESONC"/>
    <s v="MNICHOLA"/>
    <s v="Non Affiliate Gas Book"/>
    <x v="4"/>
    <x v="2"/>
    <n v="104557"/>
    <d v="2001-05-25T21:00:00"/>
  </r>
  <r>
    <x v="0"/>
    <x v="0"/>
    <x v="0"/>
    <n v="1"/>
    <n v="20"/>
    <n v="1281859"/>
    <d v="2001-05-23T06:15:41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johnmanfld"/>
    <s v="BMARCHAN"/>
    <s v="Enron Metals Trading System"/>
    <x v="0"/>
    <x v="0"/>
    <n v="2147679"/>
    <m/>
  </r>
  <r>
    <x v="0"/>
    <x v="3"/>
    <x v="1"/>
    <n v="92"/>
    <n v="2300000"/>
    <n v="1281860"/>
    <d v="2001-05-23T06:15:43"/>
    <s v="Alliance Gas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RICHARDW"/>
    <s v="AFAIRLE"/>
    <s v="Non Affiliate Gas Book"/>
    <x v="4"/>
    <x v="2"/>
    <n v="104558"/>
    <d v="2001-10-01T00:00:00"/>
  </r>
  <r>
    <x v="0"/>
    <x v="0"/>
    <x v="0"/>
    <n v="1"/>
    <n v="20"/>
    <n v="1281861"/>
    <d v="2001-05-23T06:16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DUNC1206"/>
    <s v="BMARCHAN"/>
    <s v="Enron Metals Trading System"/>
    <x v="0"/>
    <x v="0"/>
    <n v="2147681"/>
    <m/>
  </r>
  <r>
    <x v="0"/>
    <x v="0"/>
    <x v="0"/>
    <n v="1"/>
    <n v="10"/>
    <n v="1281864"/>
    <d v="2001-05-23T06:16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slattery"/>
    <s v="BMARCHAN"/>
    <s v="Enron Metals Trading System"/>
    <x v="0"/>
    <x v="0"/>
    <n v="2147683"/>
    <m/>
  </r>
  <r>
    <x v="0"/>
    <x v="0"/>
    <x v="0"/>
    <n v="1"/>
    <n v="10"/>
    <n v="1281865"/>
    <d v="2001-05-23T06:16:3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chashastie"/>
    <s v="BMARCHAN"/>
    <s v="Enron Metals Trading System"/>
    <x v="0"/>
    <x v="0"/>
    <n v="2147685"/>
    <m/>
  </r>
  <r>
    <x v="0"/>
    <x v="0"/>
    <x v="0"/>
    <n v="1"/>
    <n v="5"/>
    <n v="1281866"/>
    <d v="2001-05-23T06:16:41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PAULDODGE"/>
    <s v="BMARCHAN"/>
    <s v="Enron Metals Trading System"/>
    <x v="0"/>
    <x v="0"/>
    <n v="2147688"/>
    <m/>
  </r>
  <r>
    <x v="0"/>
    <x v="0"/>
    <x v="0"/>
    <n v="1"/>
    <n v="5"/>
    <n v="1281867"/>
    <d v="2001-05-23T06:17:5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marknunn1"/>
    <s v="BMARCHAN"/>
    <s v="Enron Metals Trading System"/>
    <x v="0"/>
    <x v="0"/>
    <n v="2147694"/>
    <m/>
  </r>
  <r>
    <x v="0"/>
    <x v="3"/>
    <x v="1"/>
    <n v="90"/>
    <n v="2250000"/>
    <n v="1281868"/>
    <d v="2001-05-23T06:18:00"/>
    <s v="Alliance Gas Limited"/>
    <x v="0"/>
    <x v="0"/>
    <x v="0"/>
    <x v="3"/>
    <s v="UK Gas Phy Fwd NBP"/>
    <s v="UK Gas Phy       NBP                     Jan-Mar03       p/th"/>
    <m/>
    <n v="25000"/>
    <x v="0"/>
    <x v="4"/>
    <x v="3"/>
    <n v="24.85"/>
    <s v="RICHARDW"/>
    <s v="AFAIRLE"/>
    <s v="Non Affiliate Gas Book"/>
    <x v="4"/>
    <x v="2"/>
    <n v="104560"/>
    <d v="2003-01-01T00:00:00"/>
  </r>
  <r>
    <x v="0"/>
    <x v="0"/>
    <x v="0"/>
    <n v="1"/>
    <n v="10"/>
    <n v="1281869"/>
    <d v="2001-05-23T06:18:11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ADM01803"/>
    <s v="BMARCHAN"/>
    <s v="Enron Metals Trading System"/>
    <x v="0"/>
    <x v="0"/>
    <n v="2147696"/>
    <m/>
  </r>
  <r>
    <x v="0"/>
    <x v="3"/>
    <x v="1"/>
    <n v="92"/>
    <n v="2300000"/>
    <n v="1281870"/>
    <d v="2001-05-23T06:18:15"/>
    <s v="El Paso Merchant Energy Europe Ltd"/>
    <x v="0"/>
    <x v="0"/>
    <x v="0"/>
    <x v="3"/>
    <s v="UK Gas Phy Fwd NBP"/>
    <s v="UK Gas Phy       NBP                     Oct-Dec02       p/th"/>
    <m/>
    <n v="25000"/>
    <x v="0"/>
    <x v="4"/>
    <x v="3"/>
    <n v="23.7"/>
    <s v="pxs64040"/>
    <s v="AFAIRLE"/>
    <s v="Non Affiliate Gas Book"/>
    <x v="4"/>
    <x v="2"/>
    <n v="104561"/>
    <d v="2002-10-01T00:00:00"/>
  </r>
  <r>
    <x v="0"/>
    <x v="0"/>
    <x v="0"/>
    <n v="1"/>
    <n v="20"/>
    <n v="1281873"/>
    <d v="2001-05-23T06:19:1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pornstar"/>
    <s v="BMARCHAN"/>
    <s v="Enron Metals Trading System"/>
    <x v="0"/>
    <x v="0"/>
    <n v="2147705"/>
    <m/>
  </r>
  <r>
    <x v="0"/>
    <x v="0"/>
    <x v="0"/>
    <n v="1"/>
    <n v="5"/>
    <n v="1281874"/>
    <d v="2001-05-23T06:19:23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doconnor"/>
    <s v="ATURNER"/>
    <s v="Enron Metals Trading System"/>
    <x v="0"/>
    <x v="0"/>
    <n v="2147707"/>
    <m/>
  </r>
  <r>
    <x v="0"/>
    <x v="0"/>
    <x v="0"/>
    <n v="1"/>
    <n v="10"/>
    <n v="1281876"/>
    <d v="2001-05-23T06:19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HART1201"/>
    <s v="BMARCHAN"/>
    <s v="Enron Metals Trading System"/>
    <x v="0"/>
    <x v="0"/>
    <n v="2147711"/>
    <m/>
  </r>
  <r>
    <x v="0"/>
    <x v="0"/>
    <x v="0"/>
    <n v="1"/>
    <n v="20"/>
    <n v="1281877"/>
    <d v="2001-05-23T06:20:0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NDYMARSH"/>
    <s v="BMARCHAN"/>
    <s v="Enron Metals Trading System"/>
    <x v="0"/>
    <x v="0"/>
    <n v="2147723"/>
    <m/>
  </r>
  <r>
    <x v="0"/>
    <x v="0"/>
    <x v="0"/>
    <n v="1"/>
    <n v="10"/>
    <n v="1281879"/>
    <d v="2001-05-23T06:20:11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TRD11005"/>
    <s v="BMARCHAN"/>
    <s v="Enron Metals Trading System"/>
    <x v="0"/>
    <x v="0"/>
    <n v="2147727"/>
    <m/>
  </r>
  <r>
    <x v="0"/>
    <x v="0"/>
    <x v="0"/>
    <n v="1"/>
    <n v="4"/>
    <n v="1281880"/>
    <d v="2001-05-23T06:20:45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JNAWNEDW"/>
    <s v="BMARCHAN"/>
    <s v="Enron Metals Trading System"/>
    <x v="0"/>
    <x v="0"/>
    <n v="2147737"/>
    <m/>
  </r>
  <r>
    <x v="0"/>
    <x v="0"/>
    <x v="0"/>
    <n v="1"/>
    <n v="20"/>
    <n v="1281881"/>
    <d v="2001-05-23T06:20:49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johnmanfld"/>
    <s v="BMARCHAN"/>
    <s v="Enron Metals Trading System"/>
    <x v="0"/>
    <x v="0"/>
    <n v="2147739"/>
    <m/>
  </r>
  <r>
    <x v="0"/>
    <x v="0"/>
    <x v="0"/>
    <n v="1"/>
    <n v="4"/>
    <n v="1281883"/>
    <d v="2001-05-23T06:21:00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719"/>
    <s v="JNAWNEDW"/>
    <s v="BMARCHAN"/>
    <s v="Enron Metals Trading System"/>
    <x v="0"/>
    <x v="0"/>
    <n v="2147743"/>
    <m/>
  </r>
  <r>
    <x v="1"/>
    <x v="3"/>
    <x v="0"/>
    <n v="30"/>
    <n v="150000"/>
    <n v="1281885"/>
    <d v="2001-05-23T06:21:50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mtherrell"/>
    <s v="JARNOLD"/>
    <s v="NG-Price"/>
    <x v="6"/>
    <x v="5"/>
    <s v="VB4315.1"/>
    <d v="2001-06-01T21:00:00"/>
  </r>
  <r>
    <x v="0"/>
    <x v="0"/>
    <x v="0"/>
    <n v="1"/>
    <n v="2"/>
    <n v="1281886"/>
    <d v="2001-05-23T06:22:0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2"/>
    <s v="marknunn1"/>
    <s v="BMARCHAN"/>
    <s v="Enron Metals Trading System"/>
    <x v="0"/>
    <x v="0"/>
    <n v="2147750"/>
    <m/>
  </r>
  <r>
    <x v="0"/>
    <x v="0"/>
    <x v="0"/>
    <n v="1"/>
    <n v="18"/>
    <n v="1281887"/>
    <d v="2001-05-23T06:22:14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2"/>
    <s v="stanleyf"/>
    <s v="BMARCHAN"/>
    <s v="Enron Metals Trading System"/>
    <x v="0"/>
    <x v="0"/>
    <n v="2147752"/>
    <m/>
  </r>
  <r>
    <x v="0"/>
    <x v="0"/>
    <x v="0"/>
    <n v="1"/>
    <n v="2"/>
    <n v="1281888"/>
    <d v="2001-05-23T06:22:2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47754"/>
    <m/>
  </r>
  <r>
    <x v="0"/>
    <x v="0"/>
    <x v="0"/>
    <n v="1"/>
    <n v="10"/>
    <n v="1281889"/>
    <d v="2001-05-23T06:22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00"/>
    <s v="TRD11005"/>
    <s v="ATURNER"/>
    <s v="Enron Metals Trading System"/>
    <x v="0"/>
    <x v="0"/>
    <n v="2147756"/>
    <m/>
  </r>
  <r>
    <x v="0"/>
    <x v="0"/>
    <x v="0"/>
    <n v="1"/>
    <n v="18"/>
    <n v="1281890"/>
    <d v="2001-05-23T06:22:3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2"/>
    <s v="HART1201"/>
    <s v="BMARCHAN"/>
    <s v="Enron Metals Trading System"/>
    <x v="0"/>
    <x v="0"/>
    <n v="2147758"/>
    <m/>
  </r>
  <r>
    <x v="0"/>
    <x v="0"/>
    <x v="0"/>
    <n v="1"/>
    <n v="6"/>
    <n v="1281891"/>
    <d v="2001-05-23T06:22:36"/>
    <s v="ED &amp; F Man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721"/>
    <s v="slattery"/>
    <s v="BMARCHAN"/>
    <s v="Enron Metals Trading System"/>
    <x v="0"/>
    <x v="0"/>
    <n v="2147760"/>
    <m/>
  </r>
  <r>
    <x v="0"/>
    <x v="0"/>
    <x v="0"/>
    <n v="1"/>
    <n v="5"/>
    <n v="1281892"/>
    <d v="2001-05-23T06:22:40"/>
    <s v="Refco Overseas Ltd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marknunn1"/>
    <s v="ATURNER"/>
    <s v="Enron Metals Trading System"/>
    <x v="0"/>
    <x v="0"/>
    <n v="2147762"/>
    <m/>
  </r>
  <r>
    <x v="0"/>
    <x v="0"/>
    <x v="0"/>
    <n v="1"/>
    <n v="10"/>
    <n v="1281893"/>
    <d v="2001-05-23T06:23:1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5"/>
    <s v="ADM84566"/>
    <s v="ATURNER"/>
    <s v="Enron Metals Trading System"/>
    <x v="0"/>
    <x v="0"/>
    <n v="2147764"/>
    <m/>
  </r>
  <r>
    <x v="0"/>
    <x v="3"/>
    <x v="1"/>
    <n v="4"/>
    <n v="200000"/>
    <n v="1281894"/>
    <d v="2001-05-23T06:23:23"/>
    <s v="Accord Energy Ltd."/>
    <x v="0"/>
    <x v="0"/>
    <x v="0"/>
    <x v="3"/>
    <s v="UK Gas Phy Fwd NBP"/>
    <s v="UK Gas Phy       NBP WkD                 29May01-01Jun01 p/th"/>
    <m/>
    <n v="50000"/>
    <x v="0"/>
    <x v="4"/>
    <x v="3"/>
    <n v="21.05"/>
    <s v="andygard"/>
    <s v="MNICHOLA"/>
    <s v="Non Affiliate Gas Book"/>
    <x v="4"/>
    <x v="2"/>
    <n v="104567"/>
    <d v="2001-05-29T21:00:00"/>
  </r>
  <r>
    <x v="0"/>
    <x v="0"/>
    <x v="0"/>
    <n v="1"/>
    <n v="20"/>
    <n v="1281895"/>
    <d v="2001-05-23T06:23:2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chashastie"/>
    <s v="BMARCHAN"/>
    <s v="Enron Metals Trading System"/>
    <x v="0"/>
    <x v="0"/>
    <n v="2147766"/>
    <m/>
  </r>
  <r>
    <x v="0"/>
    <x v="0"/>
    <x v="0"/>
    <n v="1"/>
    <n v="20"/>
    <n v="1281896"/>
    <d v="2001-05-23T06:25:00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ADM82741"/>
    <s v="BMARCHAN"/>
    <s v="Enron Metals Trading System"/>
    <x v="0"/>
    <x v="0"/>
    <n v="2147770"/>
    <m/>
  </r>
  <r>
    <x v="0"/>
    <x v="0"/>
    <x v="0"/>
    <n v="1"/>
    <n v="3"/>
    <n v="1281897"/>
    <d v="2001-05-23T06:25:3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25"/>
    <s v="glawrence"/>
    <s v="BMARCHAN"/>
    <s v="Enron Metals Trading System"/>
    <x v="0"/>
    <x v="0"/>
    <n v="2147774"/>
    <m/>
  </r>
  <r>
    <x v="1"/>
    <x v="1"/>
    <x v="1"/>
    <n v="1"/>
    <n v="50"/>
    <n v="1281898"/>
    <d v="2001-05-23T06:26:15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8936.1"/>
    <d v="2001-05-24T21:00:00"/>
  </r>
  <r>
    <x v="0"/>
    <x v="0"/>
    <x v="0"/>
    <n v="1"/>
    <n v="17"/>
    <n v="1281899"/>
    <d v="2001-05-23T06:26:53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5"/>
    <s v="stanleyf"/>
    <s v="BMARCHAN"/>
    <s v="Enron Metals Trading System"/>
    <x v="0"/>
    <x v="0"/>
    <n v="2147782"/>
    <m/>
  </r>
  <r>
    <x v="1"/>
    <x v="1"/>
    <x v="1"/>
    <n v="1"/>
    <n v="50"/>
    <n v="1281900"/>
    <d v="2001-05-23T06:26:59"/>
    <s v="DTE Energy Trading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grabowskim"/>
    <s v="MCARSON2"/>
    <s v="ST-SPP"/>
    <x v="7"/>
    <x v="6"/>
    <n v="618937.1"/>
    <d v="2001-05-24T21:00:00"/>
  </r>
  <r>
    <x v="1"/>
    <x v="1"/>
    <x v="0"/>
    <n v="1"/>
    <n v="50"/>
    <n v="1281901"/>
    <d v="2001-05-23T06:27:09"/>
    <s v="HQ Energy Services (U.S.) Inc."/>
    <x v="0"/>
    <x v="0"/>
    <x v="0"/>
    <x v="1"/>
    <s v="US East Power Fin Swap"/>
    <s v="US Pwr Fin Swap  ISO NE HE09-23 EPT      23May01         USD/MWh"/>
    <n v="50"/>
    <m/>
    <x v="0"/>
    <x v="1"/>
    <x v="0"/>
    <n v="45"/>
    <s v="24hrdesk2"/>
    <s v="JSTEPENO"/>
    <s v="EPMI-HRLY-NE"/>
    <x v="7"/>
    <x v="5"/>
    <n v="618938.1"/>
    <d v="2001-05-23T21:00:00"/>
  </r>
  <r>
    <x v="1"/>
    <x v="1"/>
    <x v="1"/>
    <n v="1"/>
    <n v="50"/>
    <n v="1281902"/>
    <d v="2001-05-23T06:27:12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39.1"/>
    <d v="2001-05-24T21:00:00"/>
  </r>
  <r>
    <x v="0"/>
    <x v="0"/>
    <x v="0"/>
    <n v="1"/>
    <n v="10"/>
    <n v="1281903"/>
    <d v="2001-05-23T06:27:5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788"/>
    <m/>
  </r>
  <r>
    <x v="0"/>
    <x v="0"/>
    <x v="0"/>
    <n v="1"/>
    <n v="2"/>
    <n v="1281904"/>
    <d v="2001-05-23T06:28:09"/>
    <s v="GNI Limite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ADM59084"/>
    <s v="BMARCHAN"/>
    <s v="Enron Metals Trading System"/>
    <x v="0"/>
    <x v="0"/>
    <n v="2147790"/>
    <m/>
  </r>
  <r>
    <x v="1"/>
    <x v="1"/>
    <x v="1"/>
    <n v="1"/>
    <n v="50"/>
    <n v="1281907"/>
    <d v="2001-05-23T06:28:43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40.1"/>
    <d v="2001-05-24T21:00:00"/>
  </r>
  <r>
    <x v="1"/>
    <x v="1"/>
    <x v="1"/>
    <n v="1"/>
    <n v="50"/>
    <n v="1281908"/>
    <d v="2001-05-23T06:29:22"/>
    <s v="Aquila Energy Marketing Corporation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DANMURPHY"/>
    <s v="MLORENZ"/>
    <s v="ST-Main"/>
    <x v="7"/>
    <x v="6"/>
    <n v="618941.1"/>
    <d v="2001-05-24T21:00:00"/>
  </r>
  <r>
    <x v="1"/>
    <x v="1"/>
    <x v="1"/>
    <n v="1"/>
    <n v="50"/>
    <n v="1281909"/>
    <d v="2001-05-23T06:29:30"/>
    <s v="American Electric Power Service Corporation"/>
    <x v="0"/>
    <x v="0"/>
    <x v="0"/>
    <x v="1"/>
    <s v="US East Power Phy Fwd Firm"/>
    <s v="US Pwr Phy Firm  TVA Peak                24May01         USD/MWh"/>
    <m/>
    <n v="50"/>
    <x v="0"/>
    <x v="1"/>
    <x v="0"/>
    <n v="21"/>
    <s v="aepsvc127"/>
    <s v="JKING6"/>
    <s v="ST-SERC"/>
    <x v="7"/>
    <x v="6"/>
    <n v="618942.1"/>
    <d v="2001-05-24T21:00:00"/>
  </r>
  <r>
    <x v="1"/>
    <x v="1"/>
    <x v="1"/>
    <n v="1"/>
    <n v="50"/>
    <n v="1281910"/>
    <d v="2001-05-23T06:29:36"/>
    <s v="Aquila Energy Marketing Corporation"/>
    <x v="0"/>
    <x v="0"/>
    <x v="0"/>
    <x v="1"/>
    <s v="US East Power Phy Fwd Firm"/>
    <s v="US Pwr Phy Firm  COMED Off-Peak          24May01         USD/MWh"/>
    <n v="50"/>
    <m/>
    <x v="0"/>
    <x v="1"/>
    <x v="0"/>
    <n v="11"/>
    <s v="DANMURPHY"/>
    <s v="MLORENZ"/>
    <s v="EPMI-Midwest"/>
    <x v="7"/>
    <x v="6"/>
    <n v="618943.1"/>
    <d v="2001-05-24T21:00:00"/>
  </r>
  <r>
    <x v="0"/>
    <x v="0"/>
    <x v="0"/>
    <n v="1"/>
    <n v="10"/>
    <n v="1281911"/>
    <d v="2001-05-23T06:29:4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ADM84566"/>
    <s v="ATURNER"/>
    <s v="Enron Metals Trading System"/>
    <x v="0"/>
    <x v="0"/>
    <n v="2147800"/>
    <m/>
  </r>
  <r>
    <x v="1"/>
    <x v="1"/>
    <x v="1"/>
    <n v="3"/>
    <n v="150"/>
    <n v="1281913"/>
    <d v="2001-05-23T06:31:01"/>
    <s v="AES NewEnergy, Inc."/>
    <x v="0"/>
    <x v="0"/>
    <x v="0"/>
    <x v="1"/>
    <s v="US East Power Phy Fwd Firm"/>
    <s v="US Pwr Phy Firm  NEPOOL Peak             29-31May01      USD/MWh"/>
    <n v="50"/>
    <m/>
    <x v="0"/>
    <x v="1"/>
    <x v="0"/>
    <n v="47"/>
    <s v="swebster1"/>
    <s v="PBRODER"/>
    <s v="ST-New England"/>
    <x v="7"/>
    <x v="6"/>
    <n v="618944.1"/>
    <d v="2001-05-29T21:00:00"/>
  </r>
  <r>
    <x v="0"/>
    <x v="0"/>
    <x v="0"/>
    <n v="1"/>
    <n v="20"/>
    <n v="1281914"/>
    <d v="2001-05-23T06:31:34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BARRYGERSH"/>
    <s v="ATURNER"/>
    <s v="Enron Metals Trading System"/>
    <x v="0"/>
    <x v="0"/>
    <n v="2147809"/>
    <m/>
  </r>
  <r>
    <x v="0"/>
    <x v="0"/>
    <x v="0"/>
    <n v="1"/>
    <n v="10"/>
    <n v="1281915"/>
    <d v="2001-05-23T06:31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chashastie"/>
    <s v="BMARCHAN"/>
    <s v="Enron Metals Trading System"/>
    <x v="0"/>
    <x v="0"/>
    <n v="2147811"/>
    <m/>
  </r>
  <r>
    <x v="1"/>
    <x v="1"/>
    <x v="1"/>
    <n v="1"/>
    <n v="50"/>
    <n v="1281916"/>
    <d v="2001-05-23T06:32:25"/>
    <s v="PG&amp;E Energy Trading - Power, L.P."/>
    <x v="0"/>
    <x v="0"/>
    <x v="0"/>
    <x v="1"/>
    <s v="US East Power Phy Fwd Firm"/>
    <s v="US Pwr Phy Firm  Cinergy Peak            24May01         USD/MWh"/>
    <m/>
    <n v="50"/>
    <x v="0"/>
    <x v="1"/>
    <x v="0"/>
    <n v="22"/>
    <s v="cgorman1"/>
    <s v="CDORLAN"/>
    <s v="ST-ECAR"/>
    <x v="7"/>
    <x v="6"/>
    <n v="618945.1"/>
    <d v="2001-05-24T21:00:00"/>
  </r>
  <r>
    <x v="0"/>
    <x v="0"/>
    <x v="0"/>
    <n v="1"/>
    <n v="10"/>
    <n v="1281917"/>
    <d v="2001-05-23T06:32:26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ADM08839"/>
    <s v="BMARCHAN"/>
    <s v="Enron Metals Trading System"/>
    <x v="0"/>
    <x v="0"/>
    <n v="2147813"/>
    <m/>
  </r>
  <r>
    <x v="1"/>
    <x v="1"/>
    <x v="1"/>
    <n v="1"/>
    <n v="50"/>
    <n v="1281920"/>
    <d v="2001-05-23T06:33:09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gfilomena"/>
    <s v="JQUENET"/>
    <s v="ST-PJM"/>
    <x v="7"/>
    <x v="6"/>
    <n v="618947.1"/>
    <d v="2001-05-24T21:00:00"/>
  </r>
  <r>
    <x v="1"/>
    <x v="1"/>
    <x v="0"/>
    <n v="1"/>
    <n v="50"/>
    <n v="1281921"/>
    <d v="2001-05-23T06:33:29"/>
    <s v="HQ Energy Services (U.S.) Inc."/>
    <x v="0"/>
    <x v="0"/>
    <x v="0"/>
    <x v="1"/>
    <s v="US East Power Fin Swap"/>
    <s v="US Pwr Fin Swap  ISO NY Z-A Peak         24May01         USD/MWh"/>
    <m/>
    <n v="50"/>
    <x v="0"/>
    <x v="1"/>
    <x v="0"/>
    <n v="38"/>
    <s v="paulk2001"/>
    <s v="GGUPTA"/>
    <s v="ST-New England"/>
    <x v="7"/>
    <x v="5"/>
    <n v="618948.1"/>
    <d v="2001-05-24T21:00:00"/>
  </r>
  <r>
    <x v="1"/>
    <x v="1"/>
    <x v="1"/>
    <n v="1"/>
    <n v="50"/>
    <n v="1281922"/>
    <d v="2001-05-23T06:33:31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8949.1"/>
    <d v="2001-05-24T21:00:00"/>
  </r>
  <r>
    <x v="1"/>
    <x v="1"/>
    <x v="1"/>
    <n v="1"/>
    <n v="50"/>
    <n v="1281923"/>
    <d v="2001-05-23T06:33:35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50.1"/>
    <d v="2001-05-24T21:00:00"/>
  </r>
  <r>
    <x v="1"/>
    <x v="1"/>
    <x v="1"/>
    <n v="1"/>
    <n v="50"/>
    <n v="1281926"/>
    <d v="2001-05-23T06:34:23"/>
    <s v="Duke Energy Trading and Marketing, L.L.C."/>
    <x v="0"/>
    <x v="0"/>
    <x v="0"/>
    <x v="1"/>
    <s v="US East Power Phy Fwd Firm"/>
    <s v="US Pwr Phy Firm  Entergy Peak            24May01         USD/MWh"/>
    <m/>
    <n v="50"/>
    <x v="0"/>
    <x v="1"/>
    <x v="0"/>
    <n v="28"/>
    <s v="CONLEYRA"/>
    <s v="MCARSON2"/>
    <s v="ST-SPP"/>
    <x v="7"/>
    <x v="6"/>
    <n v="618953.1"/>
    <d v="2001-05-24T21:00:00"/>
  </r>
  <r>
    <x v="1"/>
    <x v="1"/>
    <x v="0"/>
    <n v="1"/>
    <n v="50"/>
    <n v="1281927"/>
    <d v="2001-05-23T06:34:40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8.5"/>
    <s v="AQUILA1047"/>
    <s v="GGUPTA"/>
    <s v="ST-New England"/>
    <x v="7"/>
    <x v="5"/>
    <n v="618954.1"/>
    <d v="2001-05-25T21:00:00"/>
  </r>
  <r>
    <x v="1"/>
    <x v="1"/>
    <x v="1"/>
    <n v="1"/>
    <n v="50"/>
    <n v="1281928"/>
    <d v="2001-05-23T06:34:5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55.1"/>
    <d v="2001-05-24T21:00:00"/>
  </r>
  <r>
    <x v="1"/>
    <x v="1"/>
    <x v="1"/>
    <n v="1"/>
    <n v="50"/>
    <n v="1281929"/>
    <d v="2001-05-23T06:34:57"/>
    <s v="Peco Energy Company"/>
    <x v="0"/>
    <x v="0"/>
    <x v="0"/>
    <x v="1"/>
    <s v="US East Power Phy Fwd Firm"/>
    <s v="US Pwr Phy Firm  Cinergy Peak            24May01         USD/MWh"/>
    <m/>
    <n v="50"/>
    <x v="0"/>
    <x v="1"/>
    <x v="0"/>
    <n v="22.5"/>
    <s v="OTCDESK1"/>
    <s v="CDORLAN"/>
    <s v="ST-ECAR"/>
    <x v="7"/>
    <x v="6"/>
    <n v="618956.1"/>
    <d v="2001-05-24T21:00:00"/>
  </r>
  <r>
    <x v="1"/>
    <x v="1"/>
    <x v="1"/>
    <n v="1"/>
    <n v="50"/>
    <n v="1281930"/>
    <d v="2001-05-23T06:35:09"/>
    <s v="Aquila Energy Marketing Corporation"/>
    <x v="0"/>
    <x v="0"/>
    <x v="0"/>
    <x v="1"/>
    <s v="US East Power Phy Fwd Firm"/>
    <s v="US Pwr Phy Firm  Entergy Peak            24May01         USD/MWh"/>
    <m/>
    <n v="50"/>
    <x v="0"/>
    <x v="1"/>
    <x v="0"/>
    <n v="28.25"/>
    <s v="DANMURPHY"/>
    <s v="MCARSON2"/>
    <s v="ST-SPP"/>
    <x v="7"/>
    <x v="6"/>
    <n v="618957.1"/>
    <d v="2001-05-24T21:00:00"/>
  </r>
  <r>
    <x v="1"/>
    <x v="1"/>
    <x v="1"/>
    <n v="1"/>
    <n v="50"/>
    <n v="1281933"/>
    <d v="2001-05-23T06:35:14"/>
    <s v="Constellation Power Source, Inc."/>
    <x v="0"/>
    <x v="0"/>
    <x v="0"/>
    <x v="1"/>
    <s v="US East Power Phy Fwd Firm"/>
    <s v="US Pwr Phy Firm  COMED Peak              24May01         USD/MWh"/>
    <m/>
    <n v="50"/>
    <x v="0"/>
    <x v="1"/>
    <x v="0"/>
    <n v="23"/>
    <s v="cortmcmeel"/>
    <s v="MLORENZ"/>
    <s v="ST-Main"/>
    <x v="7"/>
    <x v="6"/>
    <n v="618958.1"/>
    <d v="2001-05-24T21:00:00"/>
  </r>
  <r>
    <x v="1"/>
    <x v="1"/>
    <x v="0"/>
    <n v="1"/>
    <n v="50"/>
    <n v="1281934"/>
    <d v="2001-05-23T06:35:44"/>
    <s v="Aquila Risk Management Corporation"/>
    <x v="0"/>
    <x v="0"/>
    <x v="0"/>
    <x v="1"/>
    <s v="US East Power Fin Swap"/>
    <s v="US Pwr Fin Swap  ISO NY Z-A Peak         24May01         USD/MWh"/>
    <m/>
    <n v="50"/>
    <x v="0"/>
    <x v="1"/>
    <x v="0"/>
    <n v="38.5"/>
    <s v="AQUILA1047"/>
    <s v="GGUPTA"/>
    <s v="ST-New England"/>
    <x v="7"/>
    <x v="5"/>
    <n v="618959.1"/>
    <d v="2001-05-24T21:00:00"/>
  </r>
  <r>
    <x v="1"/>
    <x v="1"/>
    <x v="1"/>
    <n v="1"/>
    <n v="50"/>
    <n v="1281935"/>
    <d v="2001-05-23T06:36:08"/>
    <s v="Reliant Energy Services, Inc."/>
    <x v="0"/>
    <x v="0"/>
    <x v="0"/>
    <x v="1"/>
    <s v="US East Power Phy Fwd Firm"/>
    <s v="US Pwr Phy Firm  Entergy Peak            24May01         USD/MWh"/>
    <m/>
    <n v="50"/>
    <x v="0"/>
    <x v="1"/>
    <x v="0"/>
    <n v="28.5"/>
    <s v="mwhitfield"/>
    <s v="MCARSON2"/>
    <s v="ST-SPP"/>
    <x v="7"/>
    <x v="6"/>
    <n v="618960.1"/>
    <d v="2001-05-24T21:00:00"/>
  </r>
  <r>
    <x v="0"/>
    <x v="1"/>
    <x v="1"/>
    <n v="2"/>
    <n v="50"/>
    <n v="1281936"/>
    <d v="2001-05-23T06:36:1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7"/>
    <s v="ADM02151"/>
    <s v="MHELLERM"/>
    <s v="UK - ECTRL - Continental Power Book"/>
    <x v="2"/>
    <x v="2"/>
    <n v="105978.1"/>
    <d v="2001-05-26T21:00:00"/>
  </r>
  <r>
    <x v="1"/>
    <x v="1"/>
    <x v="1"/>
    <n v="1"/>
    <n v="50"/>
    <n v="1281937"/>
    <d v="2001-05-23T06:36:15"/>
    <s v="Ci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jrobertson"/>
    <s v="JQUENET"/>
    <s v="ST-PJM"/>
    <x v="7"/>
    <x v="6"/>
    <n v="618961.1"/>
    <d v="2001-05-24T21:00:00"/>
  </r>
  <r>
    <x v="1"/>
    <x v="1"/>
    <x v="1"/>
    <n v="1"/>
    <n v="50"/>
    <n v="1281938"/>
    <d v="2001-05-23T06:36:55"/>
    <s v="American Electric Power Service Corporation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aepsvc130"/>
    <s v="MCARSON2"/>
    <s v="ST-SPP"/>
    <x v="7"/>
    <x v="6"/>
    <n v="618962.1"/>
    <d v="2001-05-24T21:00:00"/>
  </r>
  <r>
    <x v="1"/>
    <x v="1"/>
    <x v="1"/>
    <n v="1"/>
    <n v="50"/>
    <n v="1281939"/>
    <d v="2001-05-23T06:37:26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63.1"/>
    <d v="2001-05-24T21:00:00"/>
  </r>
  <r>
    <x v="1"/>
    <x v="1"/>
    <x v="1"/>
    <n v="1"/>
    <n v="50"/>
    <n v="1281940"/>
    <d v="2001-05-23T06:37:30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Sherrera"/>
    <s v="MCARSON2"/>
    <s v="ST-SPP"/>
    <x v="7"/>
    <x v="6"/>
    <n v="618964.1"/>
    <d v="2001-05-24T21:00:00"/>
  </r>
  <r>
    <x v="1"/>
    <x v="1"/>
    <x v="1"/>
    <n v="1"/>
    <n v="50"/>
    <n v="1281941"/>
    <d v="2001-05-23T06:37:32"/>
    <s v="Duke Energy Trading and Marketing, L.L.C."/>
    <x v="0"/>
    <x v="0"/>
    <x v="0"/>
    <x v="1"/>
    <s v="US East Power Phy Fwd Firm"/>
    <s v="US Pwr Phy Firm  NEPOOL Peak             24May01         USD/MWh"/>
    <n v="50"/>
    <m/>
    <x v="0"/>
    <x v="1"/>
    <x v="0"/>
    <n v="46"/>
    <s v="RGULHATI"/>
    <s v="PBRODER"/>
    <s v="ST-New England"/>
    <x v="7"/>
    <x v="6"/>
    <n v="618965.1"/>
    <d v="2001-05-24T21:00:00"/>
  </r>
  <r>
    <x v="0"/>
    <x v="0"/>
    <x v="0"/>
    <n v="1"/>
    <n v="20"/>
    <n v="1281942"/>
    <d v="2001-05-23T06:37:35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SWAINROB"/>
    <s v="BMARCHAN"/>
    <s v="Enron Metals Trading System"/>
    <x v="0"/>
    <x v="0"/>
    <n v="2147836"/>
    <m/>
  </r>
  <r>
    <x v="0"/>
    <x v="0"/>
    <x v="0"/>
    <n v="1"/>
    <n v="10"/>
    <n v="1281944"/>
    <d v="2001-05-23T06:37:48"/>
    <s v="IFX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mdoconnor"/>
    <s v="ATURNER"/>
    <s v="Enron Metals Trading System"/>
    <x v="0"/>
    <x v="0"/>
    <n v="2147841"/>
    <m/>
  </r>
  <r>
    <x v="0"/>
    <x v="0"/>
    <x v="0"/>
    <n v="1"/>
    <n v="10"/>
    <n v="1281945"/>
    <d v="2001-05-23T06:38:1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90670"/>
    <s v="BMARCHAN"/>
    <s v="Enron Metals Trading System"/>
    <x v="0"/>
    <x v="0"/>
    <n v="2147843"/>
    <m/>
  </r>
  <r>
    <x v="0"/>
    <x v="0"/>
    <x v="0"/>
    <n v="1"/>
    <n v="10"/>
    <n v="1281946"/>
    <d v="2001-05-23T06:38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VANDESBO"/>
    <s v="BMARCHAN"/>
    <s v="Enron Metals Trading System"/>
    <x v="0"/>
    <x v="0"/>
    <n v="2147846"/>
    <m/>
  </r>
  <r>
    <x v="0"/>
    <x v="0"/>
    <x v="0"/>
    <n v="1"/>
    <n v="20"/>
    <n v="1281947"/>
    <d v="2001-05-23T06:38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47849"/>
    <m/>
  </r>
  <r>
    <x v="0"/>
    <x v="0"/>
    <x v="0"/>
    <n v="1"/>
    <n v="2"/>
    <n v="1281948"/>
    <d v="2001-05-23T06:38:48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6"/>
    <s v="marknunn1"/>
    <s v="BMARCHAN"/>
    <s v="Enron Metals Trading System"/>
    <x v="0"/>
    <x v="0"/>
    <n v="2147851"/>
    <m/>
  </r>
  <r>
    <x v="1"/>
    <x v="1"/>
    <x v="0"/>
    <n v="1"/>
    <n v="50"/>
    <n v="1281949"/>
    <d v="2001-05-23T06:38:52"/>
    <s v="PSEG Energy Resources &amp; Trade LLC"/>
    <x v="0"/>
    <x v="0"/>
    <x v="0"/>
    <x v="1"/>
    <s v="US East Power Fin Swap"/>
    <s v="US Pwr Fin Swap  PJM W IntC HE09-23 EPT  23May01         USD/MWh"/>
    <m/>
    <n v="50"/>
    <x v="0"/>
    <x v="1"/>
    <x v="0"/>
    <n v="31.5"/>
    <s v="briankrall"/>
    <s v="JSTEPENO"/>
    <s v="EPMI-HRLY-NE"/>
    <x v="7"/>
    <x v="5"/>
    <n v="618966.1"/>
    <d v="2001-05-23T21:00:00"/>
  </r>
  <r>
    <x v="0"/>
    <x v="0"/>
    <x v="0"/>
    <n v="1"/>
    <n v="20"/>
    <n v="1281950"/>
    <d v="2001-05-23T06:38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7854"/>
    <m/>
  </r>
  <r>
    <x v="0"/>
    <x v="0"/>
    <x v="0"/>
    <n v="1"/>
    <n v="20"/>
    <n v="1281951"/>
    <d v="2001-05-23T06:3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VANDESBO"/>
    <s v="BMARCHAN"/>
    <s v="Enron Metals Trading System"/>
    <x v="0"/>
    <x v="0"/>
    <n v="2147856"/>
    <m/>
  </r>
  <r>
    <x v="0"/>
    <x v="0"/>
    <x v="0"/>
    <n v="1"/>
    <n v="20"/>
    <n v="1281953"/>
    <d v="2001-05-23T06:39:0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08839"/>
    <s v="BMARCHAN"/>
    <s v="Enron Metals Trading System"/>
    <x v="0"/>
    <x v="0"/>
    <n v="2147860"/>
    <m/>
  </r>
  <r>
    <x v="0"/>
    <x v="0"/>
    <x v="0"/>
    <n v="1"/>
    <n v="20"/>
    <n v="1281952"/>
    <d v="2001-05-23T06:39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58"/>
    <m/>
  </r>
  <r>
    <x v="0"/>
    <x v="0"/>
    <x v="0"/>
    <n v="1"/>
    <n v="20"/>
    <n v="1281954"/>
    <d v="2001-05-23T06:39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2"/>
    <m/>
  </r>
  <r>
    <x v="0"/>
    <x v="0"/>
    <x v="0"/>
    <n v="1"/>
    <n v="12"/>
    <n v="1281955"/>
    <d v="2001-05-23T06:39:14"/>
    <s v="Investec Bank (UK)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9"/>
    <s v="ADM61366"/>
    <s v="BMARCHAN"/>
    <s v="Enron Metals Trading System"/>
    <x v="0"/>
    <x v="0"/>
    <n v="2147864"/>
    <m/>
  </r>
  <r>
    <x v="0"/>
    <x v="0"/>
    <x v="0"/>
    <n v="1"/>
    <n v="20"/>
    <n v="1281956"/>
    <d v="2001-05-23T06:3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6"/>
    <m/>
  </r>
  <r>
    <x v="0"/>
    <x v="0"/>
    <x v="0"/>
    <n v="1"/>
    <n v="20"/>
    <n v="1281957"/>
    <d v="2001-05-23T06:39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868"/>
    <m/>
  </r>
  <r>
    <x v="0"/>
    <x v="0"/>
    <x v="0"/>
    <n v="1"/>
    <n v="10"/>
    <n v="1281958"/>
    <d v="2001-05-23T06:39:26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BARRYGERSH"/>
    <s v="ATURNER"/>
    <s v="Enron Metals Trading System"/>
    <x v="0"/>
    <x v="0"/>
    <n v="2147872"/>
    <m/>
  </r>
  <r>
    <x v="0"/>
    <x v="3"/>
    <x v="1"/>
    <n v="3"/>
    <n v="150000"/>
    <n v="1281959"/>
    <d v="2001-05-23T06:39:37"/>
    <s v="BNP Paribas"/>
    <x v="0"/>
    <x v="0"/>
    <x v="0"/>
    <x v="3"/>
    <s v="UK Gas Phy Fwd NBP"/>
    <s v="UK Gas Phy       NBP                     26-28May01      p/th"/>
    <m/>
    <n v="50000"/>
    <x v="0"/>
    <x v="4"/>
    <x v="3"/>
    <n v="20.350000000000001"/>
    <s v="DARRENL01"/>
    <s v="MNICHOLA"/>
    <s v="Non Affiliate Gas Book"/>
    <x v="4"/>
    <x v="2"/>
    <n v="104569"/>
    <d v="2001-05-26T21:00:00"/>
  </r>
  <r>
    <x v="0"/>
    <x v="0"/>
    <x v="0"/>
    <n v="1"/>
    <n v="15"/>
    <n v="1281960"/>
    <d v="2001-05-23T06:39:46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9"/>
    <s v="ADM63233"/>
    <s v="BMARCHAN"/>
    <s v="Enron Metals Trading System"/>
    <x v="0"/>
    <x v="0"/>
    <n v="2147874"/>
    <m/>
  </r>
  <r>
    <x v="0"/>
    <x v="0"/>
    <x v="0"/>
    <n v="1"/>
    <n v="5"/>
    <n v="1281962"/>
    <d v="2001-05-23T06:39:52"/>
    <s v="ADM Investor Services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9"/>
    <s v="STEVEWAUGH"/>
    <s v="BMARCHAN"/>
    <s v="Enron Metals Trading System"/>
    <x v="0"/>
    <x v="0"/>
    <n v="2147876"/>
    <m/>
  </r>
  <r>
    <x v="1"/>
    <x v="1"/>
    <x v="1"/>
    <n v="1"/>
    <n v="50"/>
    <n v="1281963"/>
    <d v="2001-05-23T06:39:53"/>
    <s v="Axia Energy, LP"/>
    <x v="0"/>
    <x v="0"/>
    <x v="0"/>
    <x v="1"/>
    <s v="US East Power Phy Fwd Firm"/>
    <s v="US Pwr Phy Firm  Cinergy Peak            24May01         USD/MWh"/>
    <n v="50"/>
    <m/>
    <x v="0"/>
    <x v="1"/>
    <x v="0"/>
    <n v="22"/>
    <s v="beckettmel"/>
    <s v="CDORLAN"/>
    <s v="ST-ECAR"/>
    <x v="7"/>
    <x v="6"/>
    <n v="618969.1"/>
    <d v="2001-05-24T21:00:00"/>
  </r>
  <r>
    <x v="1"/>
    <x v="1"/>
    <x v="1"/>
    <n v="1"/>
    <n v="50"/>
    <n v="1281964"/>
    <d v="2001-05-23T06:39:59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8970.1"/>
    <d v="2001-05-24T21:00:00"/>
  </r>
  <r>
    <x v="1"/>
    <x v="1"/>
    <x v="1"/>
    <n v="1"/>
    <n v="50"/>
    <n v="1281965"/>
    <d v="2001-05-23T06:40:12"/>
    <s v="Constellation Power Source, Inc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gfilomena"/>
    <s v="JQUENET"/>
    <s v="ST-PJM"/>
    <x v="7"/>
    <x v="6"/>
    <n v="618971.1"/>
    <d v="2001-05-24T21:00:00"/>
  </r>
  <r>
    <x v="0"/>
    <x v="0"/>
    <x v="0"/>
    <n v="1"/>
    <n v="20"/>
    <n v="1281966"/>
    <d v="2001-05-23T06:40:18"/>
    <s v="Amalgamated Metal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bungeywj"/>
    <s v="BMARCHAN"/>
    <s v="Enron Metals Trading System"/>
    <x v="0"/>
    <x v="0"/>
    <n v="2147879"/>
    <m/>
  </r>
  <r>
    <x v="0"/>
    <x v="0"/>
    <x v="0"/>
    <n v="1"/>
    <n v="20"/>
    <n v="1281968"/>
    <d v="2001-05-23T06:40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82"/>
    <m/>
  </r>
  <r>
    <x v="0"/>
    <x v="0"/>
    <x v="0"/>
    <n v="1"/>
    <n v="20"/>
    <n v="1281969"/>
    <d v="2001-05-23T06:4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4"/>
    <m/>
  </r>
  <r>
    <x v="0"/>
    <x v="0"/>
    <x v="0"/>
    <n v="1"/>
    <n v="20"/>
    <n v="1281970"/>
    <d v="2001-05-23T06:40:2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47887"/>
    <m/>
  </r>
  <r>
    <x v="0"/>
    <x v="0"/>
    <x v="0"/>
    <n v="1"/>
    <n v="20"/>
    <n v="1281971"/>
    <d v="2001-05-23T06:40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9"/>
    <m/>
  </r>
  <r>
    <x v="1"/>
    <x v="1"/>
    <x v="1"/>
    <n v="1"/>
    <n v="50"/>
    <n v="1281972"/>
    <d v="2001-05-23T06:40:48"/>
    <s v="Cargill-Alliant, LLC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BRETJONES"/>
    <s v="MCARSON2"/>
    <s v="ST-SPP"/>
    <x v="7"/>
    <x v="6"/>
    <n v="618972.1"/>
    <d v="2001-05-24T21:00:00"/>
  </r>
  <r>
    <x v="1"/>
    <x v="1"/>
    <x v="1"/>
    <n v="1"/>
    <n v="50"/>
    <n v="1281973"/>
    <d v="2001-05-23T06:40:52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ROBEROSE"/>
    <s v="JQUENET"/>
    <s v="ST-PJM"/>
    <x v="7"/>
    <x v="6"/>
    <n v="618973.1"/>
    <d v="2001-05-24T21:00:00"/>
  </r>
  <r>
    <x v="1"/>
    <x v="1"/>
    <x v="1"/>
    <n v="1"/>
    <n v="50"/>
    <n v="1281974"/>
    <d v="2001-05-23T06:41:0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74.1"/>
    <d v="2001-05-24T21:00:00"/>
  </r>
  <r>
    <x v="0"/>
    <x v="0"/>
    <x v="0"/>
    <n v="1"/>
    <n v="2"/>
    <n v="1281975"/>
    <d v="2001-05-23T06:41:31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ADM59084"/>
    <s v="BMARCHAN"/>
    <s v="Enron Metals Trading System"/>
    <x v="0"/>
    <x v="0"/>
    <n v="2147892"/>
    <m/>
  </r>
  <r>
    <x v="0"/>
    <x v="0"/>
    <x v="0"/>
    <n v="1"/>
    <n v="20"/>
    <n v="1281976"/>
    <d v="2001-05-23T06:41:3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894"/>
    <m/>
  </r>
  <r>
    <x v="1"/>
    <x v="1"/>
    <x v="1"/>
    <n v="1"/>
    <n v="50"/>
    <n v="1281977"/>
    <d v="2001-05-23T06:41:46"/>
    <s v="Reliant Energy Services, Inc."/>
    <x v="0"/>
    <x v="0"/>
    <x v="0"/>
    <x v="1"/>
    <s v="US East Power Phy Fwd Firm"/>
    <s v="US Pwr Phy Firm  COMED Peak              24May01         USD/MWh"/>
    <n v="50"/>
    <m/>
    <x v="0"/>
    <x v="1"/>
    <x v="0"/>
    <n v="22.25"/>
    <s v="yhoulihan"/>
    <s v="MLORENZ"/>
    <s v="ST-Main"/>
    <x v="7"/>
    <x v="6"/>
    <n v="618975.1"/>
    <d v="2001-05-24T21:00:00"/>
  </r>
  <r>
    <x v="0"/>
    <x v="0"/>
    <x v="0"/>
    <n v="1"/>
    <n v="8"/>
    <n v="1281978"/>
    <d v="2001-05-23T06:42:3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28"/>
    <s v="bungeywj"/>
    <s v="BMARCHAN"/>
    <s v="Enron Metals Trading System"/>
    <x v="0"/>
    <x v="0"/>
    <n v="2147896"/>
    <m/>
  </r>
  <r>
    <x v="0"/>
    <x v="0"/>
    <x v="0"/>
    <n v="1"/>
    <n v="18"/>
    <n v="1281979"/>
    <d v="2001-05-23T06:42:37"/>
    <s v="Prudential Bache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25"/>
    <s v="ANDYMARSH"/>
    <s v="BMARCHAN"/>
    <s v="Enron Metals Trading System"/>
    <x v="0"/>
    <x v="0"/>
    <n v="2147898"/>
    <m/>
  </r>
  <r>
    <x v="1"/>
    <x v="1"/>
    <x v="1"/>
    <n v="1"/>
    <n v="50"/>
    <n v="1281980"/>
    <d v="2001-05-23T06:42:44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6.1"/>
    <d v="2001-05-24T21:00:00"/>
  </r>
  <r>
    <x v="1"/>
    <x v="1"/>
    <x v="1"/>
    <n v="1"/>
    <n v="50"/>
    <n v="1281982"/>
    <d v="2001-05-23T06:43:09"/>
    <s v="CMS Marketing, Services and Trading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LINGARDF"/>
    <s v="CDORLAN"/>
    <s v="ST-ECAR"/>
    <x v="7"/>
    <x v="6"/>
    <n v="618977.1"/>
    <d v="2001-05-24T21:00:00"/>
  </r>
  <r>
    <x v="1"/>
    <x v="1"/>
    <x v="1"/>
    <n v="1"/>
    <n v="50"/>
    <n v="1281983"/>
    <d v="2001-05-23T06:43:18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8.1"/>
    <d v="2001-05-24T21:00:00"/>
  </r>
  <r>
    <x v="0"/>
    <x v="0"/>
    <x v="0"/>
    <n v="1"/>
    <n v="12"/>
    <n v="1281984"/>
    <d v="2001-05-23T06:43:50"/>
    <s v="AIG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8"/>
    <s v="HART1201"/>
    <s v="BMARCHAN"/>
    <s v="Enron Metals Trading System"/>
    <x v="0"/>
    <x v="0"/>
    <n v="2147900"/>
    <m/>
  </r>
  <r>
    <x v="1"/>
    <x v="1"/>
    <x v="1"/>
    <n v="1"/>
    <n v="50"/>
    <n v="1281985"/>
    <d v="2001-05-23T06:44:36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mattmanley"/>
    <s v="JQUENET"/>
    <s v="ST-PJM"/>
    <x v="7"/>
    <x v="6"/>
    <n v="618979.1"/>
    <d v="2001-05-24T21:00:00"/>
  </r>
  <r>
    <x v="1"/>
    <x v="1"/>
    <x v="1"/>
    <n v="1"/>
    <n v="50"/>
    <n v="1281986"/>
    <d v="2001-05-23T06:44:38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8981.1"/>
    <d v="2001-05-24T21:00:00"/>
  </r>
  <r>
    <x v="1"/>
    <x v="1"/>
    <x v="1"/>
    <n v="62"/>
    <n v="3100"/>
    <n v="1281990"/>
    <d v="2001-05-23T06:45:45"/>
    <s v="Coral Power, L.L.C."/>
    <x v="0"/>
    <x v="0"/>
    <x v="0"/>
    <x v="1"/>
    <s v="US East Power Phy Fwd Firm"/>
    <s v="US Pwr Phy Firm  Cinergy Peak            Jul-Aug02       USD/MWh"/>
    <n v="50"/>
    <m/>
    <x v="0"/>
    <x v="1"/>
    <x v="0"/>
    <n v="75"/>
    <s v="AROSENBERG"/>
    <s v="FSTURM"/>
    <s v="LT-ECAR"/>
    <x v="7"/>
    <x v="6"/>
    <n v="618985.1"/>
    <d v="2002-07-01T17:11:00"/>
  </r>
  <r>
    <x v="1"/>
    <x v="1"/>
    <x v="1"/>
    <n v="1"/>
    <n v="50"/>
    <n v="1281991"/>
    <d v="2001-05-23T06:45:46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8986.1"/>
    <d v="2001-05-24T21:00:00"/>
  </r>
  <r>
    <x v="1"/>
    <x v="1"/>
    <x v="1"/>
    <n v="62"/>
    <n v="3100"/>
    <n v="1281994"/>
    <d v="2001-05-23T06:47:14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2"/>
    <s v="HERNDON1"/>
    <s v="DDAVIS"/>
    <s v="LT-New England"/>
    <x v="7"/>
    <x v="6"/>
    <n v="618990.1"/>
    <d v="2001-07-01T17:11:00"/>
  </r>
  <r>
    <x v="1"/>
    <x v="1"/>
    <x v="1"/>
    <n v="1"/>
    <n v="50"/>
    <n v="1281995"/>
    <d v="2001-05-23T06:47:15"/>
    <s v="Conectiv Energy Supply, Inc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willswartz"/>
    <s v="PBRODER"/>
    <s v="ST-New England"/>
    <x v="7"/>
    <x v="6"/>
    <n v="618991.1"/>
    <d v="2001-05-24T21:00:00"/>
  </r>
  <r>
    <x v="1"/>
    <x v="1"/>
    <x v="1"/>
    <n v="1"/>
    <n v="50"/>
    <n v="1281996"/>
    <d v="2001-05-23T06:47:25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8992.1"/>
    <d v="2001-05-25T21:00:00"/>
  </r>
  <r>
    <x v="0"/>
    <x v="0"/>
    <x v="0"/>
    <n v="1"/>
    <n v="20"/>
    <n v="1281997"/>
    <d v="2001-05-23T06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VANDESBO"/>
    <s v="BMARCHAN"/>
    <s v="Enron Metals Trading System"/>
    <x v="0"/>
    <x v="0"/>
    <n v="2147909"/>
    <m/>
  </r>
  <r>
    <x v="1"/>
    <x v="2"/>
    <x v="0"/>
    <n v="1"/>
    <n v="25000"/>
    <n v="1281998"/>
    <d v="2001-05-23T06:48:08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bernbroph"/>
    <s v="GWHALLE"/>
    <s v="WTI-GW-NXC2"/>
    <x v="3"/>
    <x v="5"/>
    <n v="105989"/>
    <d v="2001-07-01T00:00:00"/>
  </r>
  <r>
    <x v="0"/>
    <x v="0"/>
    <x v="0"/>
    <n v="1"/>
    <n v="2"/>
    <n v="1281999"/>
    <d v="2001-05-23T06:48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marknunn1"/>
    <s v="BMARCHAN"/>
    <s v="Enron Metals Trading System"/>
    <x v="0"/>
    <x v="0"/>
    <n v="2147911"/>
    <m/>
  </r>
  <r>
    <x v="1"/>
    <x v="1"/>
    <x v="1"/>
    <n v="1"/>
    <n v="50"/>
    <n v="1282001"/>
    <d v="2001-05-23T06:48:27"/>
    <s v="Reliant E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cmcnally"/>
    <s v="JQUENET"/>
    <s v="ST-PJM"/>
    <x v="7"/>
    <x v="6"/>
    <n v="618994.1"/>
    <d v="2001-05-24T21:00:00"/>
  </r>
  <r>
    <x v="1"/>
    <x v="1"/>
    <x v="1"/>
    <n v="1"/>
    <n v="50"/>
    <n v="1282002"/>
    <d v="2001-05-23T06:48:46"/>
    <s v="Dynegy Power Marketing, Inc."/>
    <x v="0"/>
    <x v="0"/>
    <x v="0"/>
    <x v="1"/>
    <s v="US East Power Phy Fwd Firm Unplan B"/>
    <s v="US Pwr Phy Unp B ERCOT Peak              24May01         USD/MWh"/>
    <n v="50"/>
    <m/>
    <x v="0"/>
    <x v="1"/>
    <x v="0"/>
    <n v="39"/>
    <s v="mstegall"/>
    <s v="RBALLATO"/>
    <s v="ST-ERCOT"/>
    <x v="7"/>
    <x v="6"/>
    <n v="618996.1"/>
    <d v="2001-05-24T21:00:00"/>
  </r>
  <r>
    <x v="1"/>
    <x v="1"/>
    <x v="1"/>
    <n v="1"/>
    <n v="50"/>
    <n v="1282003"/>
    <d v="2001-05-23T06:48:49"/>
    <s v="BP Energy Company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Coxclay1"/>
    <s v="JQUENET"/>
    <s v="ST-PJM"/>
    <x v="7"/>
    <x v="6"/>
    <n v="618997.1"/>
    <d v="2001-05-24T21:00:00"/>
  </r>
  <r>
    <x v="1"/>
    <x v="1"/>
    <x v="1"/>
    <n v="1"/>
    <n v="50"/>
    <n v="1282004"/>
    <d v="2001-05-23T06:48:50"/>
    <s v="Constellation Power Source, Inc."/>
    <x v="0"/>
    <x v="0"/>
    <x v="0"/>
    <x v="1"/>
    <s v="US East Power Phy Fwd Firm"/>
    <s v="US Pwr Phy Firm  COMED Peak              24May01         USD/MWh"/>
    <n v="50"/>
    <m/>
    <x v="0"/>
    <x v="1"/>
    <x v="0"/>
    <n v="21.75"/>
    <s v="cortmcmeel"/>
    <s v="MLORENZ"/>
    <s v="ST-Main"/>
    <x v="7"/>
    <x v="6"/>
    <n v="618998.1"/>
    <d v="2001-05-24T21:00:00"/>
  </r>
  <r>
    <x v="1"/>
    <x v="1"/>
    <x v="1"/>
    <n v="1"/>
    <n v="50"/>
    <n v="1282005"/>
    <d v="2001-05-23T06:49:12"/>
    <s v="NRG Power Marketing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grooms12"/>
    <s v="MCARSON2"/>
    <s v="ST-SPP"/>
    <x v="7"/>
    <x v="6"/>
    <n v="618999.1"/>
    <d v="2001-05-24T21:00:00"/>
  </r>
  <r>
    <x v="0"/>
    <x v="5"/>
    <x v="0"/>
    <n v="30"/>
    <n v="60000"/>
    <n v="1282006"/>
    <d v="2001-05-23T06:49:27"/>
    <s v="Koch Metals as Agent and on behalf of Koch Hydrocarbons  Co."/>
    <x v="0"/>
    <x v="0"/>
    <x v="0"/>
    <x v="5"/>
    <s v="UK Propane FOB Fin Swap - BPAP/Sonatrach"/>
    <s v="Propane FOB Swap BPAP                    Jun01           USD/mt"/>
    <n v="2000"/>
    <m/>
    <x v="0"/>
    <x v="12"/>
    <x v="0"/>
    <n v="260"/>
    <s v="ADM88717"/>
    <s v="TWALLAC"/>
    <s v="UK - European Propane"/>
    <x v="3"/>
    <x v="4"/>
    <n v="105990"/>
    <d v="2001-06-01T21:00:00"/>
  </r>
  <r>
    <x v="0"/>
    <x v="1"/>
    <x v="1"/>
    <n v="7"/>
    <n v="175"/>
    <n v="1282007"/>
    <d v="2001-05-23T06:49:48"/>
    <s v="Electrabel SA"/>
    <x v="0"/>
    <x v="0"/>
    <x v="0"/>
    <x v="1"/>
    <s v="CH Power Phy Fwd Firm"/>
    <s v="CH Pwr Phy FF    NAT BASE HV             28May-03Jun     EUR/MWh"/>
    <m/>
    <n v="25"/>
    <x v="0"/>
    <x v="1"/>
    <x v="2"/>
    <n v="20.75"/>
    <s v="JAMBEEBL"/>
    <s v="EHOKMARK"/>
    <s v="UK - ECTRL - Continental Power Book"/>
    <x v="2"/>
    <x v="2"/>
    <n v="105987.1"/>
    <d v="2001-05-28T21:00:00"/>
  </r>
  <r>
    <x v="1"/>
    <x v="3"/>
    <x v="0"/>
    <n v="30"/>
    <n v="300000"/>
    <n v="1282008"/>
    <d v="2001-05-23T06:50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9"/>
    <s v="rsavocch"/>
    <s v="JARNOLD"/>
    <s v="NG-Price"/>
    <x v="6"/>
    <x v="5"/>
    <s v="VB4327.1"/>
    <d v="2001-06-01T21:00:00"/>
  </r>
  <r>
    <x v="1"/>
    <x v="1"/>
    <x v="1"/>
    <n v="1"/>
    <n v="50"/>
    <n v="1282009"/>
    <d v="2001-05-23T06:50:40"/>
    <s v="Constellation Power Source, Inc."/>
    <x v="0"/>
    <x v="0"/>
    <x v="0"/>
    <x v="1"/>
    <s v="US East Power Phy Fwd Firm"/>
    <s v="US Pwr Phy Firm  Cinergy OffPk           24May01         USD/MWh"/>
    <n v="50"/>
    <m/>
    <x v="0"/>
    <x v="1"/>
    <x v="0"/>
    <n v="10.5"/>
    <s v="cortmcmeel"/>
    <s v="MLORENZ"/>
    <s v="EPMI-Midwest"/>
    <x v="7"/>
    <x v="6"/>
    <n v="619000.1"/>
    <d v="2001-05-24T21:00:00"/>
  </r>
  <r>
    <x v="1"/>
    <x v="3"/>
    <x v="0"/>
    <n v="30"/>
    <n v="150000"/>
    <n v="1282010"/>
    <d v="2001-05-23T06:50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85"/>
    <s v="rsavocch"/>
    <s v="JARNOLD"/>
    <s v="NG-Price"/>
    <x v="6"/>
    <x v="5"/>
    <s v="VB4328.1"/>
    <d v="2001-06-01T21:00:00"/>
  </r>
  <r>
    <x v="1"/>
    <x v="1"/>
    <x v="1"/>
    <n v="7"/>
    <n v="350"/>
    <n v="1282011"/>
    <d v="2001-05-23T06:51:05"/>
    <s v="Virginia Electric and Power Company"/>
    <x v="1"/>
    <x v="1"/>
    <x v="0"/>
    <x v="1"/>
    <s v="US East Power Phy Fwd Firm"/>
    <s v="US Pwr Phy Firm  PJM-W Peak              25-31May01      USD/MWh"/>
    <n v="50"/>
    <m/>
    <x v="0"/>
    <x v="1"/>
    <x v="0"/>
    <n v="35.25"/>
    <s v="PJMPower"/>
    <s v="JQUENET"/>
    <s v="ST-PJM"/>
    <x v="7"/>
    <x v="6"/>
    <n v="619001.1"/>
    <d v="2001-05-25T21:00:00"/>
  </r>
  <r>
    <x v="1"/>
    <x v="1"/>
    <x v="1"/>
    <n v="1"/>
    <n v="50"/>
    <n v="1282012"/>
    <d v="2001-05-23T06:51:17"/>
    <s v="Williams Energy Marketing &amp; Trading Company"/>
    <x v="0"/>
    <x v="0"/>
    <x v="0"/>
    <x v="1"/>
    <s v="US East Power Phy Fwd Firm"/>
    <s v="US Pwr Phy Firm  Cinergy OffPk           24May01         USD/MWh"/>
    <m/>
    <n v="50"/>
    <x v="0"/>
    <x v="1"/>
    <x v="0"/>
    <n v="11.25"/>
    <s v="rmessmer"/>
    <s v="MLORENZ"/>
    <s v="EPMI-Midwest"/>
    <x v="7"/>
    <x v="6"/>
    <n v="619002.1"/>
    <d v="2001-05-24T21:00:00"/>
  </r>
  <r>
    <x v="1"/>
    <x v="1"/>
    <x v="1"/>
    <n v="1"/>
    <n v="50"/>
    <n v="1282013"/>
    <d v="2001-05-23T06:51:34"/>
    <s v="Reliant E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25"/>
    <s v="mwhitfield"/>
    <s v="MCARSON2"/>
    <s v="ST-SPP"/>
    <x v="7"/>
    <x v="6"/>
    <n v="619004.1"/>
    <d v="2001-05-24T21:00:00"/>
  </r>
  <r>
    <x v="1"/>
    <x v="1"/>
    <x v="1"/>
    <n v="1"/>
    <n v="50"/>
    <n v="1282014"/>
    <d v="2001-05-23T06:52:05"/>
    <s v="Constellation Power Source, Inc."/>
    <x v="0"/>
    <x v="0"/>
    <x v="0"/>
    <x v="1"/>
    <s v="US East Power Phy Fwd Firm Unplan B"/>
    <s v="US Pwr Phy Unp B ERCOT Peak              24May01         USD/MWh"/>
    <n v="50"/>
    <m/>
    <x v="0"/>
    <x v="1"/>
    <x v="0"/>
    <n v="38.75"/>
    <s v="mikeharrar"/>
    <s v="RBALLATO"/>
    <s v="ST-ERCOT"/>
    <x v="7"/>
    <x v="6"/>
    <n v="619005.1"/>
    <d v="2001-05-24T21:00:00"/>
  </r>
  <r>
    <x v="1"/>
    <x v="1"/>
    <x v="1"/>
    <n v="1"/>
    <n v="50"/>
    <n v="1282015"/>
    <d v="2001-05-23T06:52:28"/>
    <s v="Select Energy, Inc."/>
    <x v="1"/>
    <x v="1"/>
    <x v="0"/>
    <x v="1"/>
    <s v="US East Power Phy Fwd Firm"/>
    <s v="US Pwr Phy Firm  NEPOOL Peak             24May01         USD/MWh"/>
    <n v="50"/>
    <m/>
    <x v="0"/>
    <x v="1"/>
    <x v="0"/>
    <n v="45.25"/>
    <s v="NepoolDesk"/>
    <s v="PBRODER"/>
    <s v="ST-New England"/>
    <x v="7"/>
    <x v="6"/>
    <n v="619006.1"/>
    <d v="2001-05-24T21:00:00"/>
  </r>
  <r>
    <x v="1"/>
    <x v="1"/>
    <x v="1"/>
    <n v="1"/>
    <n v="50"/>
    <n v="1282016"/>
    <d v="2001-05-23T06:52:42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8.75"/>
    <s v="mstegall"/>
    <s v="RBALLATO"/>
    <s v="ST-ERCOT"/>
    <x v="7"/>
    <x v="6"/>
    <n v="619007.1"/>
    <d v="2001-05-24T21:00:00"/>
  </r>
  <r>
    <x v="0"/>
    <x v="0"/>
    <x v="0"/>
    <n v="1"/>
    <n v="7"/>
    <n v="1282017"/>
    <d v="2001-05-23T06:52:56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5"/>
    <s v="ADM59084"/>
    <s v="BMARCHAN"/>
    <s v="Enron Metals Trading System"/>
    <x v="0"/>
    <x v="0"/>
    <n v="2147917"/>
    <m/>
  </r>
  <r>
    <x v="1"/>
    <x v="1"/>
    <x v="1"/>
    <n v="30"/>
    <n v="1500"/>
    <n v="1282019"/>
    <d v="2001-05-23T06:55:0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7.75"/>
    <s v="georgiou"/>
    <s v="CDORLAN"/>
    <s v="ST-ECAR"/>
    <x v="7"/>
    <x v="6"/>
    <n v="619011.1"/>
    <d v="2001-06-01T17:11:00"/>
  </r>
  <r>
    <x v="1"/>
    <x v="1"/>
    <x v="1"/>
    <n v="30"/>
    <n v="1500"/>
    <n v="1282021"/>
    <d v="2001-05-23T06:56:1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7.25"/>
    <s v="cmcnally"/>
    <s v="JQUENET"/>
    <s v="LT-PJM"/>
    <x v="7"/>
    <x v="6"/>
    <n v="619012.1"/>
    <d v="2001-06-01T14:12:00"/>
  </r>
  <r>
    <x v="1"/>
    <x v="1"/>
    <x v="1"/>
    <n v="1"/>
    <n v="50"/>
    <n v="1282023"/>
    <d v="2001-05-23T06:57:15"/>
    <s v="Ameren Energy, Inc., as agent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bf162233"/>
    <s v="CDORLAN"/>
    <s v="ST-ECAR"/>
    <x v="7"/>
    <x v="6"/>
    <n v="619015.1"/>
    <d v="2001-05-24T21:00:00"/>
  </r>
  <r>
    <x v="1"/>
    <x v="1"/>
    <x v="1"/>
    <n v="30"/>
    <n v="1500"/>
    <n v="1282022"/>
    <d v="2001-05-23T06:57:15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5.75"/>
    <s v="Kellybry"/>
    <s v="MCARSON2"/>
    <s v="LT-SPP"/>
    <x v="7"/>
    <x v="6"/>
    <n v="619014.1"/>
    <d v="2001-06-01T14:16:00"/>
  </r>
  <r>
    <x v="1"/>
    <x v="3"/>
    <x v="0"/>
    <n v="30"/>
    <n v="300000"/>
    <n v="1282024"/>
    <d v="2001-05-23T06:57:48"/>
    <s v="Conectiv Energy Supply, Inc.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marissa2"/>
    <s v="JARNOLD"/>
    <s v="NG-Price"/>
    <x v="6"/>
    <x v="5"/>
    <s v="VB4329.1"/>
    <d v="2001-06-01T21:00:00"/>
  </r>
  <r>
    <x v="1"/>
    <x v="1"/>
    <x v="1"/>
    <n v="62"/>
    <n v="3100"/>
    <n v="1282025"/>
    <d v="2001-05-23T06:57:52"/>
    <s v="American Electric Power Service Corporation"/>
    <x v="0"/>
    <x v="0"/>
    <x v="0"/>
    <x v="1"/>
    <s v="US East Power Phy Fwd Firm"/>
    <s v="US Pwr Phy Firm  Cinergy Peak            Jul-Aug01       USD/MWh"/>
    <m/>
    <n v="50"/>
    <x v="0"/>
    <x v="1"/>
    <x v="0"/>
    <n v="91"/>
    <s v="aepsvc132"/>
    <s v="FSTURM"/>
    <s v="LT-ECAR"/>
    <x v="7"/>
    <x v="6"/>
    <n v="619016.1"/>
    <d v="2001-07-01T17:11:00"/>
  </r>
  <r>
    <x v="1"/>
    <x v="1"/>
    <x v="1"/>
    <n v="1"/>
    <n v="50"/>
    <n v="1282026"/>
    <d v="2001-05-23T06:57:56"/>
    <s v="Williams Energy Marketing &amp; Trading Company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btidland"/>
    <s v="JKING6"/>
    <s v="ST-SERC"/>
    <x v="7"/>
    <x v="6"/>
    <n v="619017.1"/>
    <d v="2001-05-24T21:00:00"/>
  </r>
  <r>
    <x v="1"/>
    <x v="1"/>
    <x v="1"/>
    <n v="30"/>
    <n v="1500"/>
    <n v="1282027"/>
    <d v="2001-05-23T06:57:58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4"/>
    <s v="mwestbro"/>
    <s v="MLORENZ"/>
    <s v="LT-ECAR"/>
    <x v="7"/>
    <x v="6"/>
    <n v="619018.1"/>
    <d v="2001-06-01T17:03:00"/>
  </r>
  <r>
    <x v="1"/>
    <x v="1"/>
    <x v="1"/>
    <n v="1"/>
    <n v="50"/>
    <n v="1282028"/>
    <d v="2001-05-23T06:58:29"/>
    <s v="Duke Energy Trading and Marketing, L.L.C.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RGULHATI"/>
    <s v="PBRODER"/>
    <s v="ST-New England"/>
    <x v="7"/>
    <x v="6"/>
    <n v="619019.1"/>
    <d v="2001-05-24T21:00:00"/>
  </r>
  <r>
    <x v="1"/>
    <x v="1"/>
    <x v="1"/>
    <n v="30"/>
    <n v="1500"/>
    <n v="1282029"/>
    <d v="2001-05-23T06:58:35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2"/>
    <s v="mcorbett"/>
    <s v="PBRODER"/>
    <s v="LT-New England"/>
    <x v="7"/>
    <x v="6"/>
    <n v="619020.1"/>
    <d v="2001-06-01T17:11:00"/>
  </r>
  <r>
    <x v="1"/>
    <x v="1"/>
    <x v="1"/>
    <n v="30"/>
    <n v="1500"/>
    <n v="1282030"/>
    <d v="2001-05-23T06:58:37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25"/>
    <s v="bmason0001"/>
    <s v="MCARSON2"/>
    <s v="LT-SPP"/>
    <x v="7"/>
    <x v="6"/>
    <n v="619021.1"/>
    <d v="2001-06-01T14:16:00"/>
  </r>
  <r>
    <x v="1"/>
    <x v="1"/>
    <x v="1"/>
    <n v="4"/>
    <n v="200"/>
    <n v="1282031"/>
    <d v="2001-05-23T06:58:38"/>
    <s v="Dynegy Power Marketing, Inc."/>
    <x v="0"/>
    <x v="0"/>
    <x v="0"/>
    <x v="1"/>
    <s v="US East Power Phy Fwd Firm"/>
    <s v="US Pwr Phy Firm  PJM-W Peak              29May01-01Jun01 USD/MWh"/>
    <m/>
    <n v="50"/>
    <x v="0"/>
    <x v="1"/>
    <x v="0"/>
    <n v="35.75"/>
    <s v="jmpepper"/>
    <s v="JQUENET"/>
    <s v="ST-PJM"/>
    <x v="7"/>
    <x v="6"/>
    <n v="619022.1"/>
    <d v="2001-05-29T21:00:00"/>
  </r>
  <r>
    <x v="1"/>
    <x v="1"/>
    <x v="1"/>
    <n v="30"/>
    <n v="1500"/>
    <n v="1282032"/>
    <d v="2001-05-23T06:58:39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8.5"/>
    <s v="georgiou"/>
    <s v="CDORLAN"/>
    <s v="ST-ECAR"/>
    <x v="7"/>
    <x v="6"/>
    <n v="619023.1"/>
    <d v="2001-06-01T17:11:00"/>
  </r>
  <r>
    <x v="1"/>
    <x v="1"/>
    <x v="1"/>
    <n v="30"/>
    <n v="1500"/>
    <n v="1282033"/>
    <d v="2001-05-23T06:58:40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1.95"/>
    <s v="cingersoll"/>
    <s v="RBENSON"/>
    <s v="LT-PJM"/>
    <x v="7"/>
    <x v="6"/>
    <n v="619024.1"/>
    <d v="2001-09-01T14:12:00"/>
  </r>
  <r>
    <x v="1"/>
    <x v="1"/>
    <x v="1"/>
    <n v="30"/>
    <n v="1500"/>
    <n v="1282034"/>
    <d v="2001-05-23T06:58:5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8.25"/>
    <s v="ADM35983"/>
    <s v="FSTURM"/>
    <s v="ST-ECAR"/>
    <x v="7"/>
    <x v="6"/>
    <n v="619025.1"/>
    <d v="2001-09-01T17:11:00"/>
  </r>
  <r>
    <x v="1"/>
    <x v="1"/>
    <x v="1"/>
    <n v="1"/>
    <n v="50"/>
    <n v="1282035"/>
    <d v="2001-05-23T06:59:14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9026.1"/>
    <d v="2001-05-25T21:00:00"/>
  </r>
  <r>
    <x v="0"/>
    <x v="0"/>
    <x v="0"/>
    <n v="1"/>
    <n v="20"/>
    <n v="1282036"/>
    <d v="2001-05-23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929"/>
    <m/>
  </r>
  <r>
    <x v="1"/>
    <x v="1"/>
    <x v="1"/>
    <n v="1"/>
    <n v="50"/>
    <n v="1282037"/>
    <d v="2001-05-23T06:59:3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.25"/>
    <s v="PJMPower"/>
    <s v="JQUENET"/>
    <s v="ST-PJM"/>
    <x v="7"/>
    <x v="6"/>
    <n v="619027.1"/>
    <d v="2001-05-25T21:00:00"/>
  </r>
  <r>
    <x v="1"/>
    <x v="1"/>
    <x v="1"/>
    <n v="1"/>
    <n v="50"/>
    <n v="1282038"/>
    <d v="2001-05-23T06:59:4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"/>
    <s v="PJMPower"/>
    <s v="JQUENET"/>
    <s v="ST-PJM"/>
    <x v="7"/>
    <x v="6"/>
    <n v="619028.1"/>
    <d v="2001-05-25T21:00:00"/>
  </r>
  <r>
    <x v="0"/>
    <x v="0"/>
    <x v="0"/>
    <n v="1"/>
    <n v="11"/>
    <n v="1282039"/>
    <d v="2001-05-23T06:59:44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25"/>
    <s v="ADM08839"/>
    <s v="BMARCHAN"/>
    <s v="Enron Metals Trading System"/>
    <x v="0"/>
    <x v="0"/>
    <n v="2147931"/>
    <m/>
  </r>
  <r>
    <x v="1"/>
    <x v="1"/>
    <x v="1"/>
    <n v="1"/>
    <n v="50"/>
    <n v="1282042"/>
    <d v="2001-05-23T07:00:36"/>
    <s v="Calpine Energy Services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JWOODALL1"/>
    <s v="PBRODER"/>
    <s v="ST-New England"/>
    <x v="7"/>
    <x v="6"/>
    <n v="619031.1"/>
    <d v="2001-05-24T21:00:00"/>
  </r>
  <r>
    <x v="1"/>
    <x v="1"/>
    <x v="1"/>
    <n v="1"/>
    <n v="50"/>
    <n v="1282043"/>
    <d v="2001-05-23T07:00:44"/>
    <s v="Mirant Americas Energy Marketing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ricmooney"/>
    <s v="CDORLAN"/>
    <s v="ST-ECAR"/>
    <x v="7"/>
    <x v="6"/>
    <n v="619032.1"/>
    <d v="2001-05-24T21:00:00"/>
  </r>
  <r>
    <x v="1"/>
    <x v="1"/>
    <x v="1"/>
    <n v="1"/>
    <n v="50"/>
    <n v="1282044"/>
    <d v="2001-05-23T07:00:45"/>
    <s v="Peco Energy Company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OTCDESK4"/>
    <s v="JQUENET"/>
    <s v="ST-PJM"/>
    <x v="7"/>
    <x v="6"/>
    <n v="619033.1"/>
    <d v="2001-05-24T21:00:00"/>
  </r>
  <r>
    <x v="1"/>
    <x v="1"/>
    <x v="1"/>
    <n v="1"/>
    <n v="50"/>
    <n v="1282046"/>
    <d v="2001-05-23T07:00:58"/>
    <s v="Williams Energy Marketing &amp; Trading Company"/>
    <x v="0"/>
    <x v="0"/>
    <x v="0"/>
    <x v="1"/>
    <s v="US East Power Phy Fwd Firm"/>
    <s v="US Pwr Phy Firm  Entergy Peak            24May01         USD/MWh"/>
    <n v="50"/>
    <m/>
    <x v="0"/>
    <x v="1"/>
    <x v="0"/>
    <n v="28"/>
    <s v="jsampler"/>
    <s v="MCARSON2"/>
    <s v="ST-SPP"/>
    <x v="7"/>
    <x v="6"/>
    <n v="619036.1"/>
    <d v="2001-05-24T21:00:00"/>
  </r>
  <r>
    <x v="1"/>
    <x v="1"/>
    <x v="1"/>
    <n v="1"/>
    <n v="50"/>
    <n v="1282047"/>
    <d v="2001-05-23T07:01:00"/>
    <s v="Cinergy Services, Inc.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jrobertson"/>
    <s v="JQUENET"/>
    <s v="ST-PJM"/>
    <x v="7"/>
    <x v="6"/>
    <n v="619037.1"/>
    <d v="2001-05-24T21:00:00"/>
  </r>
  <r>
    <x v="1"/>
    <x v="1"/>
    <x v="1"/>
    <n v="1"/>
    <n v="50"/>
    <n v="1282048"/>
    <d v="2001-05-23T07:01:44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9038.1"/>
    <d v="2001-05-24T21:00:00"/>
  </r>
  <r>
    <x v="1"/>
    <x v="1"/>
    <x v="1"/>
    <n v="30"/>
    <n v="1500"/>
    <n v="1282049"/>
    <d v="2001-05-23T07:01:48"/>
    <s v="DTE Energy Trading, Inc."/>
    <x v="0"/>
    <x v="0"/>
    <x v="0"/>
    <x v="1"/>
    <s v="US East Power Phy Fwd Firm"/>
    <s v="US Pwr Phy Firm  PJM-W Peak              Jun01           USD/MWh"/>
    <m/>
    <n v="50"/>
    <x v="0"/>
    <x v="1"/>
    <x v="0"/>
    <n v="58"/>
    <s v="wiselyan"/>
    <s v="JQUENET"/>
    <s v="LT-PJM"/>
    <x v="7"/>
    <x v="6"/>
    <n v="619039.1"/>
    <d v="2001-06-01T14:12:00"/>
  </r>
  <r>
    <x v="1"/>
    <x v="1"/>
    <x v="1"/>
    <n v="30"/>
    <n v="1500"/>
    <n v="1282050"/>
    <d v="2001-05-23T07:01:51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"/>
    <s v="georgiou"/>
    <s v="CDORLAN"/>
    <s v="ST-ECAR"/>
    <x v="7"/>
    <x v="6"/>
    <n v="619040.1"/>
    <d v="2001-06-01T17:11:00"/>
  </r>
  <r>
    <x v="1"/>
    <x v="1"/>
    <x v="1"/>
    <n v="1"/>
    <n v="50"/>
    <n v="1282054"/>
    <d v="2001-05-23T07:02:29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ROBEROSE"/>
    <s v="JQUENET"/>
    <s v="ST-PJM"/>
    <x v="7"/>
    <x v="6"/>
    <n v="619042.1"/>
    <d v="2001-05-24T21:00:00"/>
  </r>
  <r>
    <x v="1"/>
    <x v="3"/>
    <x v="0"/>
    <n v="30"/>
    <n v="150000"/>
    <n v="1282055"/>
    <d v="2001-05-23T07:02:32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99999999999996"/>
    <s v="mtherrell"/>
    <s v="JARNOLD"/>
    <s v="NG-Price"/>
    <x v="6"/>
    <x v="5"/>
    <s v="VB4331.1"/>
    <d v="2001-06-01T21:00:00"/>
  </r>
  <r>
    <x v="1"/>
    <x v="1"/>
    <x v="1"/>
    <n v="30"/>
    <n v="1500"/>
    <n v="1282057"/>
    <d v="2001-05-23T07:02:33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7"/>
    <x v="6"/>
    <n v="619044.1"/>
    <d v="2001-09-01T14:12:00"/>
  </r>
  <r>
    <x v="1"/>
    <x v="1"/>
    <x v="1"/>
    <n v="1"/>
    <n v="50"/>
    <n v="1282056"/>
    <d v="2001-05-23T07:02:3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43.1"/>
    <d v="2001-05-24T21:00:00"/>
  </r>
  <r>
    <x v="1"/>
    <x v="1"/>
    <x v="1"/>
    <n v="1"/>
    <n v="50"/>
    <n v="1282058"/>
    <d v="2001-05-23T07:03:01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benborgen"/>
    <s v="JQUENET"/>
    <s v="ST-PJM"/>
    <x v="7"/>
    <x v="6"/>
    <n v="619045.1"/>
    <d v="2001-05-24T21:00:00"/>
  </r>
  <r>
    <x v="1"/>
    <x v="1"/>
    <x v="0"/>
    <n v="30"/>
    <n v="1500"/>
    <n v="1282060"/>
    <d v="2001-05-23T07:03:30"/>
    <s v="Constellation Power Source, Inc."/>
    <x v="0"/>
    <x v="0"/>
    <x v="0"/>
    <x v="1"/>
    <s v="US East Power Fin Swap"/>
    <s v="US Pwr Fin Swap  ISO NY Z-J Peak         Jun01           USD/MWh"/>
    <m/>
    <n v="50"/>
    <x v="0"/>
    <x v="1"/>
    <x v="0"/>
    <n v="79.5"/>
    <s v="mcorbett"/>
    <s v="GGUPTA"/>
    <s v="LT-New England"/>
    <x v="7"/>
    <x v="5"/>
    <n v="619047.1"/>
    <d v="2001-06-01T00:00:00"/>
  </r>
  <r>
    <x v="1"/>
    <x v="1"/>
    <x v="1"/>
    <n v="1"/>
    <n v="50"/>
    <n v="1282061"/>
    <d v="2001-05-23T07:03:31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48.1"/>
    <d v="2001-05-24T21:00:00"/>
  </r>
  <r>
    <x v="1"/>
    <x v="1"/>
    <x v="1"/>
    <n v="30"/>
    <n v="1500"/>
    <n v="1282062"/>
    <d v="2001-05-23T07:03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georgiou"/>
    <s v="CDORLAN"/>
    <s v="ST-ECAR"/>
    <x v="7"/>
    <x v="6"/>
    <n v="619049.1"/>
    <d v="2001-06-01T17:11:00"/>
  </r>
  <r>
    <x v="1"/>
    <x v="1"/>
    <x v="1"/>
    <n v="1"/>
    <n v="50"/>
    <n v="1282064"/>
    <d v="2001-05-23T07:03:51"/>
    <s v="American Electric Power Service Corporation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aepsvc136"/>
    <s v="PBRODER"/>
    <s v="ST-New England"/>
    <x v="7"/>
    <x v="6"/>
    <n v="619050.1"/>
    <d v="2001-05-24T21:00:00"/>
  </r>
  <r>
    <x v="1"/>
    <x v="2"/>
    <x v="0"/>
    <n v="1"/>
    <n v="50000"/>
    <n v="1282063"/>
    <d v="2001-05-23T07:03:5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5991"/>
    <d v="2001-07-01T00:00:00"/>
  </r>
  <r>
    <x v="1"/>
    <x v="3"/>
    <x v="0"/>
    <n v="31"/>
    <n v="310000"/>
    <n v="1282065"/>
    <d v="2001-05-23T07:03:52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1725000000000003"/>
    <s v="AQUILA1002"/>
    <s v="JARNOLD"/>
    <s v="NG-Price"/>
    <x v="6"/>
    <x v="5"/>
    <s v="VB4332.1"/>
    <d v="2001-07-01T21:00:00"/>
  </r>
  <r>
    <x v="1"/>
    <x v="1"/>
    <x v="1"/>
    <n v="1"/>
    <n v="50"/>
    <n v="1282067"/>
    <d v="2001-05-23T07:03:59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9051.1"/>
    <d v="2001-05-24T21:00:00"/>
  </r>
  <r>
    <x v="1"/>
    <x v="1"/>
    <x v="1"/>
    <n v="1"/>
    <n v="50"/>
    <n v="1282068"/>
    <d v="2001-05-23T07:03:59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Sherrera"/>
    <s v="MCARSON2"/>
    <s v="ST-SPP"/>
    <x v="7"/>
    <x v="6"/>
    <n v="619052.1"/>
    <d v="2001-05-24T21:00:00"/>
  </r>
  <r>
    <x v="1"/>
    <x v="1"/>
    <x v="1"/>
    <n v="1"/>
    <n v="50"/>
    <n v="1282069"/>
    <d v="2001-05-23T07:04:45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4.1"/>
    <d v="2001-05-24T21:00:00"/>
  </r>
  <r>
    <x v="1"/>
    <x v="1"/>
    <x v="1"/>
    <n v="1"/>
    <n v="50"/>
    <n v="1282070"/>
    <d v="2001-05-23T07:05:04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5.1"/>
    <d v="2001-05-24T21:00:00"/>
  </r>
  <r>
    <x v="1"/>
    <x v="1"/>
    <x v="1"/>
    <n v="1"/>
    <n v="50"/>
    <n v="1282071"/>
    <d v="2001-05-23T07:05:10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9056.1"/>
    <d v="2001-05-24T21:00:00"/>
  </r>
  <r>
    <x v="1"/>
    <x v="3"/>
    <x v="0"/>
    <n v="151"/>
    <n v="377500"/>
    <n v="1282072"/>
    <d v="2001-05-23T07:05:58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2"/>
    <s v="berginpat2"/>
    <s v="JARNOLD"/>
    <s v="NG-Price"/>
    <x v="6"/>
    <x v="5"/>
    <s v="VB4334.1"/>
    <d v="2001-11-01T00:00:00"/>
  </r>
  <r>
    <x v="1"/>
    <x v="3"/>
    <x v="0"/>
    <n v="153"/>
    <n v="382500"/>
    <n v="1282073"/>
    <d v="2001-05-23T07:06:04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mtherrell"/>
    <s v="JARNOLD"/>
    <s v="NG-Price"/>
    <x v="6"/>
    <x v="5"/>
    <s v="VB4335.1"/>
    <d v="2001-06-01T00:00:00"/>
  </r>
  <r>
    <x v="0"/>
    <x v="1"/>
    <x v="1"/>
    <n v="2"/>
    <n v="50"/>
    <n v="1282074"/>
    <d v="2001-05-23T07:06:3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"/>
    <s v="ADM02151"/>
    <s v="MHELLERM"/>
    <s v="UK - ECTRL - Continental Power Book"/>
    <x v="2"/>
    <x v="2"/>
    <n v="105997.1"/>
    <d v="2001-05-26T21:00:00"/>
  </r>
  <r>
    <x v="1"/>
    <x v="1"/>
    <x v="1"/>
    <n v="1"/>
    <n v="50"/>
    <n v="1282075"/>
    <d v="2001-05-23T07:06:37"/>
    <s v="PG&amp;E Energy Trading - Power, L.P.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cgorman1"/>
    <s v="CDORLAN"/>
    <s v="ST-ECAR"/>
    <x v="7"/>
    <x v="6"/>
    <n v="619057.1"/>
    <d v="2001-05-24T21:00:00"/>
  </r>
  <r>
    <x v="1"/>
    <x v="1"/>
    <x v="1"/>
    <n v="30"/>
    <n v="1500"/>
    <n v="1282076"/>
    <d v="2001-05-23T07:06:46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BRETJONES"/>
    <s v="CDORLAN"/>
    <s v="ST-ECAR"/>
    <x v="7"/>
    <x v="6"/>
    <n v="619058.1"/>
    <d v="2001-06-01T17:11:00"/>
  </r>
  <r>
    <x v="1"/>
    <x v="1"/>
    <x v="1"/>
    <n v="30"/>
    <n v="1500"/>
    <n v="1282077"/>
    <d v="2001-05-23T07:06:59"/>
    <s v="Duke Energy Trading and Marketing, L.L.C.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CONLEYRA"/>
    <s v="MCARSON2"/>
    <s v="LT-SPP"/>
    <x v="7"/>
    <x v="6"/>
    <n v="619059.1"/>
    <d v="2001-06-01T14:16:00"/>
  </r>
  <r>
    <x v="1"/>
    <x v="1"/>
    <x v="1"/>
    <n v="1"/>
    <n v="50"/>
    <n v="1282078"/>
    <d v="2001-05-23T07:07:16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williamson"/>
    <s v="CDORLAN"/>
    <s v="ST-ECAR"/>
    <x v="7"/>
    <x v="6"/>
    <n v="619060.1"/>
    <d v="2001-05-24T21:00:00"/>
  </r>
  <r>
    <x v="1"/>
    <x v="1"/>
    <x v="1"/>
    <n v="1"/>
    <n v="50"/>
    <n v="1282079"/>
    <d v="2001-05-23T07:07:24"/>
    <s v="Sempra Energy Trading Corp."/>
    <x v="0"/>
    <x v="0"/>
    <x v="0"/>
    <x v="1"/>
    <s v="US East Power Phy Fwd Firm"/>
    <s v="US Pwr Phy Firm  PJM-W Peak              25May01         USD/MWh"/>
    <n v="50"/>
    <m/>
    <x v="0"/>
    <x v="1"/>
    <x v="0"/>
    <n v="31.75"/>
    <s v="tocoletti"/>
    <s v="JQUENET"/>
    <s v="ST-PJM"/>
    <x v="7"/>
    <x v="6"/>
    <n v="619061.1"/>
    <d v="2001-05-25T21:00:00"/>
  </r>
  <r>
    <x v="1"/>
    <x v="1"/>
    <x v="1"/>
    <n v="30"/>
    <n v="1500"/>
    <n v="1282080"/>
    <d v="2001-05-23T07:07:30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61"/>
    <s v="bpollard"/>
    <s v="JKING6"/>
    <s v="LT-SERC"/>
    <x v="7"/>
    <x v="6"/>
    <n v="619062.1"/>
    <d v="2001-06-01T14:25:00"/>
  </r>
  <r>
    <x v="1"/>
    <x v="1"/>
    <x v="1"/>
    <n v="62"/>
    <n v="3100"/>
    <n v="1282081"/>
    <d v="2001-05-23T07:07:32"/>
    <s v="Reliant Energy Services, In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smarland"/>
    <s v="FSTURM"/>
    <s v="LT-ECAR"/>
    <x v="7"/>
    <x v="6"/>
    <n v="619063.1"/>
    <d v="2001-07-01T17:11:00"/>
  </r>
  <r>
    <x v="1"/>
    <x v="1"/>
    <x v="1"/>
    <n v="92"/>
    <n v="4600"/>
    <n v="1282082"/>
    <d v="2001-05-23T07:08:05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5"/>
    <s v="CHRYARROW"/>
    <s v="RBENSON"/>
    <s v="LT-PJM"/>
    <x v="7"/>
    <x v="6"/>
    <n v="619064.1"/>
    <d v="2001-10-01T14:12:00"/>
  </r>
  <r>
    <x v="1"/>
    <x v="1"/>
    <x v="1"/>
    <n v="30"/>
    <n v="1500"/>
    <n v="1282083"/>
    <d v="2001-05-23T07:08:13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"/>
    <s v="DANMURPHY"/>
    <s v="FSTURM"/>
    <s v="EPMI-Midwest"/>
    <x v="7"/>
    <x v="6"/>
    <n v="619065.1"/>
    <d v="2001-06-01T21:00:00"/>
  </r>
  <r>
    <x v="0"/>
    <x v="1"/>
    <x v="1"/>
    <n v="2"/>
    <n v="50"/>
    <n v="1282084"/>
    <d v="2001-05-23T07:08:1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55"/>
    <s v="ADM02151"/>
    <s v="MHELLERM"/>
    <s v="UK - ECTRL - Continental Power Book"/>
    <x v="2"/>
    <x v="2"/>
    <n v="106003.1"/>
    <d v="2001-05-26T21:00:00"/>
  </r>
  <r>
    <x v="1"/>
    <x v="3"/>
    <x v="0"/>
    <n v="365"/>
    <n v="1825000"/>
    <n v="1282085"/>
    <d v="2001-05-23T07:08:17"/>
    <s v="AEP Energy Services, Inc."/>
    <x v="0"/>
    <x v="0"/>
    <x v="0"/>
    <x v="3"/>
    <s v="US Gas Fin Swap"/>
    <s v="US Gas Swap      Nymex                   Jan-Dec02       USD/MM"/>
    <m/>
    <n v="5000"/>
    <x v="0"/>
    <x v="11"/>
    <x v="0"/>
    <n v="4.3250000000000002"/>
    <s v="aepes214"/>
    <s v="JARNOLD"/>
    <s v="NG-Price"/>
    <x v="6"/>
    <x v="5"/>
    <s v="VB4336.1"/>
    <d v="2002-01-01T21:00:00"/>
  </r>
  <r>
    <x v="1"/>
    <x v="1"/>
    <x v="1"/>
    <n v="1"/>
    <n v="50"/>
    <n v="1282086"/>
    <d v="2001-05-23T07:08:38"/>
    <s v="Mirant Americas Energy Marketing, L.P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fnelson1"/>
    <s v="JQUENET"/>
    <s v="ST-PJM"/>
    <x v="7"/>
    <x v="6"/>
    <n v="619066.1"/>
    <d v="2001-05-24T21:00:00"/>
  </r>
  <r>
    <x v="1"/>
    <x v="1"/>
    <x v="1"/>
    <n v="30"/>
    <n v="1500"/>
    <n v="1282087"/>
    <d v="2001-05-23T07:08:46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.25"/>
    <s v="DANMURPHY"/>
    <s v="FSTURM"/>
    <s v="EPMI-Midwest"/>
    <x v="7"/>
    <x v="6"/>
    <n v="619067.1"/>
    <d v="2001-06-01T21:00:00"/>
  </r>
  <r>
    <x v="1"/>
    <x v="1"/>
    <x v="1"/>
    <n v="1"/>
    <n v="50"/>
    <n v="1282088"/>
    <d v="2001-05-23T07:09:00"/>
    <s v="Mirant Americas Energy Marketing, L.P."/>
    <x v="0"/>
    <x v="0"/>
    <x v="0"/>
    <x v="1"/>
    <s v="US East Power Phy Fwd Firm"/>
    <s v="US Pwr Phy Firm  PJM-W OffPk             25May01         USD/MWh"/>
    <m/>
    <n v="50"/>
    <x v="0"/>
    <x v="1"/>
    <x v="0"/>
    <n v="18"/>
    <s v="fnelson1"/>
    <s v="JQUENET"/>
    <s v="ST-PJM"/>
    <x v="7"/>
    <x v="6"/>
    <n v="619068.1"/>
    <d v="2001-05-25T21:00:00"/>
  </r>
  <r>
    <x v="1"/>
    <x v="3"/>
    <x v="0"/>
    <n v="30"/>
    <n v="150000"/>
    <n v="1282089"/>
    <d v="2001-05-23T07:09:05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999999999999996"/>
    <s v="shawnmaz"/>
    <s v="JARNOLD"/>
    <s v="NG-Price"/>
    <x v="6"/>
    <x v="5"/>
    <s v="VB4337.1"/>
    <d v="2001-06-01T21:00:00"/>
  </r>
  <r>
    <x v="1"/>
    <x v="3"/>
    <x v="0"/>
    <n v="30"/>
    <n v="300000"/>
    <n v="1282090"/>
    <d v="2001-05-23T07:09:31"/>
    <s v="Duke Energy Trading and Marketing, L.L.C."/>
    <x v="0"/>
    <x v="0"/>
    <x v="0"/>
    <x v="3"/>
    <s v="US Gas Fin Swap"/>
    <s v="US Gas Swap      Nymex                   Jun01           USD/MM"/>
    <m/>
    <n v="10000"/>
    <x v="0"/>
    <x v="11"/>
    <x v="0"/>
    <n v="4.1050000000000004"/>
    <s v="EDRIETZE"/>
    <s v="JARNOLD"/>
    <s v="NG-Price"/>
    <x v="6"/>
    <x v="5"/>
    <s v="VB4338.1"/>
    <d v="2001-06-01T21:00:00"/>
  </r>
  <r>
    <x v="1"/>
    <x v="3"/>
    <x v="0"/>
    <n v="30"/>
    <n v="300000"/>
    <n v="1282095"/>
    <d v="2001-05-23T07:10:1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4341.1"/>
    <d v="2001-06-01T21:00:00"/>
  </r>
  <r>
    <x v="1"/>
    <x v="3"/>
    <x v="0"/>
    <n v="153"/>
    <n v="765000"/>
    <n v="1282096"/>
    <d v="2001-05-23T07:10:29"/>
    <s v="Duke Energy Trading and Marketing, L.L.C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HHANSEY"/>
    <s v="JARNOLD"/>
    <s v="NG-Price"/>
    <x v="6"/>
    <x v="5"/>
    <s v="VB4342.1"/>
    <d v="2001-06-01T00:00:00"/>
  </r>
  <r>
    <x v="1"/>
    <x v="1"/>
    <x v="0"/>
    <n v="62"/>
    <n v="3100"/>
    <n v="1282097"/>
    <d v="2001-05-23T07:11:1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7"/>
    <x v="5"/>
    <n v="619069.1"/>
    <d v="2001-07-01T00:00:00"/>
  </r>
  <r>
    <x v="1"/>
    <x v="1"/>
    <x v="1"/>
    <n v="1"/>
    <n v="50"/>
    <n v="1282098"/>
    <d v="2001-05-23T07:11:29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70.1"/>
    <d v="2001-05-24T21:00:00"/>
  </r>
  <r>
    <x v="1"/>
    <x v="1"/>
    <x v="1"/>
    <n v="1"/>
    <n v="50"/>
    <n v="1282099"/>
    <d v="2001-05-23T07:11:35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9"/>
    <s v="mstegall"/>
    <s v="RBALLATO"/>
    <s v="ST-ERCOT"/>
    <x v="7"/>
    <x v="6"/>
    <n v="619072.1"/>
    <d v="2001-05-24T21:00:00"/>
  </r>
  <r>
    <x v="1"/>
    <x v="3"/>
    <x v="0"/>
    <n v="30"/>
    <n v="300000"/>
    <n v="1282100"/>
    <d v="2001-05-23T07:11:48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150000000000002"/>
    <s v="AQUILA1003"/>
    <s v="JARNOLD"/>
    <s v="NG-Price"/>
    <x v="6"/>
    <x v="5"/>
    <s v="VB4343.1"/>
    <d v="2001-06-01T21:00:00"/>
  </r>
  <r>
    <x v="1"/>
    <x v="1"/>
    <x v="1"/>
    <n v="1"/>
    <n v="50"/>
    <n v="1282101"/>
    <d v="2001-05-23T07:12:02"/>
    <s v="Peco Energy Company"/>
    <x v="0"/>
    <x v="0"/>
    <x v="0"/>
    <x v="1"/>
    <s v="US East Power Phy Fwd Firm"/>
    <s v="US Pwr Phy Firm  PJM-W Peak              25May01         USD/MWh"/>
    <n v="50"/>
    <m/>
    <x v="0"/>
    <x v="1"/>
    <x v="0"/>
    <n v="31.5"/>
    <s v="OTCDESK4"/>
    <s v="JQUENET"/>
    <s v="ST-PJM"/>
    <x v="7"/>
    <x v="6"/>
    <n v="619073.1"/>
    <d v="2001-05-25T21:00:00"/>
  </r>
  <r>
    <x v="1"/>
    <x v="1"/>
    <x v="1"/>
    <n v="3"/>
    <n v="150"/>
    <n v="1282102"/>
    <d v="2001-05-23T07:12:12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7.5"/>
    <s v="aepsvc136"/>
    <s v="PBRODER"/>
    <s v="ST-New England"/>
    <x v="7"/>
    <x v="6"/>
    <n v="619074.1"/>
    <d v="2001-05-29T21:00:00"/>
  </r>
  <r>
    <x v="0"/>
    <x v="0"/>
    <x v="0"/>
    <n v="1"/>
    <n v="4"/>
    <n v="1282103"/>
    <d v="2001-05-23T07:12:2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JNAWNEDW"/>
    <s v="BMARCHAN"/>
    <s v="Enron Metals Trading System"/>
    <x v="0"/>
    <x v="0"/>
    <n v="2147958"/>
    <m/>
  </r>
  <r>
    <x v="1"/>
    <x v="1"/>
    <x v="1"/>
    <n v="1"/>
    <n v="50"/>
    <n v="1282104"/>
    <d v="2001-05-23T07:12:23"/>
    <s v="Allegheny Energy Supply Company, LLC"/>
    <x v="0"/>
    <x v="0"/>
    <x v="0"/>
    <x v="1"/>
    <s v="US East Power Phy Fwd Firm"/>
    <s v="US Pwr Phy Firm  PJM-W OffPk             25May01         USD/MWh"/>
    <n v="50"/>
    <m/>
    <x v="0"/>
    <x v="1"/>
    <x v="0"/>
    <n v="17.5"/>
    <s v="vfaes123"/>
    <s v="JQUENET"/>
    <s v="ST-PJM"/>
    <x v="7"/>
    <x v="6"/>
    <n v="619075.1"/>
    <d v="2001-05-25T21:00:00"/>
  </r>
  <r>
    <x v="1"/>
    <x v="1"/>
    <x v="1"/>
    <n v="31"/>
    <n v="1550"/>
    <n v="1282105"/>
    <d v="2001-05-23T07:12:3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"/>
    <s v="PowerGLW"/>
    <s v="FSTURM"/>
    <s v="LT-ECAR"/>
    <x v="7"/>
    <x v="6"/>
    <n v="619076.1"/>
    <d v="2001-07-01T21:00:00"/>
  </r>
  <r>
    <x v="1"/>
    <x v="1"/>
    <x v="1"/>
    <n v="31"/>
    <n v="1550"/>
    <n v="1282108"/>
    <d v="2001-05-23T07:12:36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.5"/>
    <s v="PowerGLW"/>
    <s v="FSTURM"/>
    <s v="LT-ECAR"/>
    <x v="7"/>
    <x v="6"/>
    <n v="619077.1"/>
    <d v="2001-07-01T21:00:00"/>
  </r>
  <r>
    <x v="1"/>
    <x v="1"/>
    <x v="1"/>
    <n v="31"/>
    <n v="1550"/>
    <n v="1282109"/>
    <d v="2001-05-23T07:12:41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2"/>
    <s v="PowerGLW"/>
    <s v="FSTURM"/>
    <s v="LT-ECAR"/>
    <x v="7"/>
    <x v="6"/>
    <n v="619078.1"/>
    <d v="2001-07-01T21:00:00"/>
  </r>
  <r>
    <x v="0"/>
    <x v="0"/>
    <x v="0"/>
    <n v="1"/>
    <n v="16"/>
    <n v="1282110"/>
    <d v="2001-05-23T07:12:44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26"/>
    <s v="johnmanfld"/>
    <s v="BMARCHAN"/>
    <s v="Enron Metals Trading System"/>
    <x v="0"/>
    <x v="0"/>
    <n v="2147960"/>
    <m/>
  </r>
  <r>
    <x v="1"/>
    <x v="1"/>
    <x v="0"/>
    <n v="1"/>
    <n v="50"/>
    <n v="1282113"/>
    <d v="2001-05-23T07:13:14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79.1"/>
    <d v="2001-05-23T21:00:00"/>
  </r>
  <r>
    <x v="1"/>
    <x v="1"/>
    <x v="1"/>
    <n v="1"/>
    <n v="50"/>
    <n v="1282114"/>
    <d v="2001-05-23T07:13:52"/>
    <s v="Axia Energy, LP"/>
    <x v="0"/>
    <x v="0"/>
    <x v="0"/>
    <x v="1"/>
    <s v="US East Power Phy Fwd Firm"/>
    <s v="US Pwr Phy Firm  Entergy OffPk           24May01         USD/MWh"/>
    <n v="50"/>
    <m/>
    <x v="0"/>
    <x v="1"/>
    <x v="0"/>
    <n v="10"/>
    <s v="blicejeff"/>
    <s v="MCARSON2"/>
    <s v="EPMI-Southeast"/>
    <x v="7"/>
    <x v="6"/>
    <n v="619082.1"/>
    <d v="2001-05-24T21:00:00"/>
  </r>
  <r>
    <x v="1"/>
    <x v="1"/>
    <x v="1"/>
    <n v="62"/>
    <n v="3100"/>
    <n v="1282115"/>
    <d v="2001-05-23T07:14:31"/>
    <s v="Constellation Power Source, Inc."/>
    <x v="0"/>
    <x v="0"/>
    <x v="0"/>
    <x v="1"/>
    <s v="US East Power Phy Fwd Firm"/>
    <s v="US Pwr Phy Firm  NEPOOL Peak             Jul-Aug01       USD/MWh"/>
    <m/>
    <n v="50"/>
    <x v="0"/>
    <x v="1"/>
    <x v="0"/>
    <n v="83"/>
    <s v="mcorbett"/>
    <s v="DDAVIS"/>
    <s v="LT-New England"/>
    <x v="7"/>
    <x v="6"/>
    <n v="619084.1"/>
    <d v="2001-07-01T17:11:00"/>
  </r>
  <r>
    <x v="0"/>
    <x v="1"/>
    <x v="1"/>
    <n v="2"/>
    <n v="50"/>
    <n v="1282116"/>
    <d v="2001-05-23T07:14:48"/>
    <s v="Elektrizitats-Gesellschaft Laufenburg AG"/>
    <x v="0"/>
    <x v="0"/>
    <x v="0"/>
    <x v="1"/>
    <s v="FR Pwr Phy FF"/>
    <s v="FR Pwr Phy FF    Fr Grd BASE             26-27May01      EUR/MWh"/>
    <n v="25"/>
    <m/>
    <x v="0"/>
    <x v="1"/>
    <x v="2"/>
    <n v="16.399999999999999"/>
    <s v="GeorgesQ"/>
    <s v="SBROD"/>
    <s v="UK - ECTRL - Continental Power Book"/>
    <x v="2"/>
    <x v="2"/>
    <n v="106006.1"/>
    <d v="2001-05-26T21:00:00"/>
  </r>
  <r>
    <x v="1"/>
    <x v="1"/>
    <x v="1"/>
    <n v="1"/>
    <n v="50"/>
    <n v="1282119"/>
    <d v="2001-05-23T07:14:59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9085.1"/>
    <d v="2001-05-24T21:00:00"/>
  </r>
  <r>
    <x v="1"/>
    <x v="3"/>
    <x v="0"/>
    <n v="151"/>
    <n v="755000"/>
    <n v="1282120"/>
    <d v="2001-05-23T07:15:16"/>
    <s v="Aquila Risk Management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AQUILA1004"/>
    <s v="JARNOLD"/>
    <s v="NG-Price"/>
    <x v="6"/>
    <x v="5"/>
    <s v="VB4348.1"/>
    <d v="2001-11-01T00:00:00"/>
  </r>
  <r>
    <x v="1"/>
    <x v="1"/>
    <x v="1"/>
    <n v="1"/>
    <n v="50"/>
    <n v="1282121"/>
    <d v="2001-05-23T07:15:33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gfilomena"/>
    <s v="JQUENET"/>
    <s v="ST-PJM"/>
    <x v="7"/>
    <x v="6"/>
    <n v="619087.1"/>
    <d v="2001-05-24T21:00:00"/>
  </r>
  <r>
    <x v="1"/>
    <x v="1"/>
    <x v="1"/>
    <n v="1"/>
    <n v="50"/>
    <n v="1282122"/>
    <d v="2001-05-23T07:15:37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9088.1"/>
    <d v="2001-05-24T21:00:00"/>
  </r>
  <r>
    <x v="1"/>
    <x v="1"/>
    <x v="1"/>
    <n v="1"/>
    <n v="50"/>
    <n v="1282123"/>
    <d v="2001-05-23T07:15:38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9089.1"/>
    <d v="2001-05-24T21:00:00"/>
  </r>
  <r>
    <x v="1"/>
    <x v="1"/>
    <x v="1"/>
    <n v="1"/>
    <n v="50"/>
    <n v="1282124"/>
    <d v="2001-05-23T07:15:4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90.1"/>
    <d v="2001-05-24T21:00:00"/>
  </r>
  <r>
    <x v="0"/>
    <x v="1"/>
    <x v="1"/>
    <n v="2"/>
    <n v="50"/>
    <n v="1282125"/>
    <d v="2001-05-23T07:15:45"/>
    <s v="Kom-Strom AG"/>
    <x v="0"/>
    <x v="0"/>
    <x v="0"/>
    <x v="1"/>
    <s v="GER Power Phy Fwd Ffrm"/>
    <s v="GER Pwr Phy FF   Ger Grd BASE HV         26-27May01      EUR/MWh"/>
    <m/>
    <n v="25"/>
    <x v="0"/>
    <x v="1"/>
    <x v="2"/>
    <n v="15.65"/>
    <s v="ADM39033"/>
    <s v="MHELLERM"/>
    <s v="UK - ECTRL - Continental Power Book"/>
    <x v="2"/>
    <x v="2"/>
    <n v="106007.1"/>
    <d v="2001-05-26T21:00:00"/>
  </r>
  <r>
    <x v="1"/>
    <x v="1"/>
    <x v="1"/>
    <n v="1"/>
    <n v="50"/>
    <n v="1282126"/>
    <d v="2001-05-23T07:16:19"/>
    <s v="PG&amp;E Energy Trading - Power, L.P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jvaccaro"/>
    <s v="MCARSON2"/>
    <s v="ST-SPP"/>
    <x v="7"/>
    <x v="6"/>
    <n v="619092.1"/>
    <d v="2001-05-24T21:00:00"/>
  </r>
  <r>
    <x v="1"/>
    <x v="3"/>
    <x v="0"/>
    <n v="30"/>
    <n v="150000"/>
    <n v="1282127"/>
    <d v="2001-05-23T07:16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12"/>
    <s v="shawnmaz"/>
    <s v="JARNOLD"/>
    <s v="NG-Price"/>
    <x v="6"/>
    <x v="5"/>
    <s v="VB4349.1"/>
    <d v="2001-06-01T21:00:00"/>
  </r>
  <r>
    <x v="1"/>
    <x v="3"/>
    <x v="0"/>
    <n v="30"/>
    <n v="300000"/>
    <n v="1282128"/>
    <d v="2001-05-23T07:16:5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2"/>
    <s v="steven12"/>
    <s v="JARNOLD"/>
    <s v="NG-Price"/>
    <x v="6"/>
    <x v="5"/>
    <s v="VB4350.1"/>
    <d v="2001-06-01T21:00:00"/>
  </r>
  <r>
    <x v="1"/>
    <x v="1"/>
    <x v="1"/>
    <n v="1"/>
    <n v="50"/>
    <n v="1282129"/>
    <d v="2001-05-23T07:16:50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3.1"/>
    <d v="2001-05-24T21:00:00"/>
  </r>
  <r>
    <x v="1"/>
    <x v="1"/>
    <x v="1"/>
    <n v="1"/>
    <n v="50"/>
    <n v="1282130"/>
    <d v="2001-05-23T07:16:52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094.1"/>
    <d v="2001-05-24T21:00:00"/>
  </r>
  <r>
    <x v="1"/>
    <x v="3"/>
    <x v="0"/>
    <n v="30"/>
    <n v="150000"/>
    <n v="1282131"/>
    <d v="2001-05-23T07:17:05"/>
    <s v="Constellation Power Source, Inc."/>
    <x v="0"/>
    <x v="0"/>
    <x v="0"/>
    <x v="3"/>
    <s v="US Gas Fin Swap"/>
    <s v="US Gas Swap      Nymex                   Jun01           USD/MM"/>
    <n v="5000"/>
    <m/>
    <x v="0"/>
    <x v="11"/>
    <x v="0"/>
    <n v="4.12"/>
    <s v="kschwartz"/>
    <s v="JARNOLD"/>
    <s v="NG-Price"/>
    <x v="6"/>
    <x v="5"/>
    <s v="VB4351.1"/>
    <d v="2001-06-01T21:00:00"/>
  </r>
  <r>
    <x v="1"/>
    <x v="1"/>
    <x v="0"/>
    <n v="1"/>
    <n v="50"/>
    <n v="1282132"/>
    <d v="2001-05-23T07:17:12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95.1"/>
    <d v="2001-05-23T21:00:00"/>
  </r>
  <r>
    <x v="1"/>
    <x v="1"/>
    <x v="0"/>
    <n v="1"/>
    <n v="50"/>
    <n v="1282133"/>
    <d v="2001-05-23T07:17:16"/>
    <s v="Mirant Americas Energy Marketing, L.P."/>
    <x v="0"/>
    <x v="0"/>
    <x v="0"/>
    <x v="1"/>
    <s v="US East Power Fin Swap"/>
    <s v="US Pwr Fin Swap  ISO NY Z-G Peak         24May01         USD/MWh"/>
    <m/>
    <n v="50"/>
    <x v="0"/>
    <x v="1"/>
    <x v="0"/>
    <n v="51"/>
    <s v="agillespie"/>
    <s v="GGUPTA"/>
    <s v="ST-New England"/>
    <x v="7"/>
    <x v="5"/>
    <n v="619096.1"/>
    <d v="2001-05-24T21:00:00"/>
  </r>
  <r>
    <x v="1"/>
    <x v="3"/>
    <x v="0"/>
    <n v="31"/>
    <n v="77500"/>
    <n v="1282134"/>
    <d v="2001-05-23T07:17:25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1924999999999999"/>
    <s v="kdiamond"/>
    <s v="JARNOLD"/>
    <s v="NG-Price"/>
    <x v="6"/>
    <x v="5"/>
    <s v="VB4352.1"/>
    <d v="2001-07-01T21:00:00"/>
  </r>
  <r>
    <x v="1"/>
    <x v="1"/>
    <x v="1"/>
    <n v="62"/>
    <n v="3100"/>
    <n v="1282136"/>
    <d v="2001-05-23T07:17:48"/>
    <s v="Morgan Stanley Capital Group, Inc."/>
    <x v="0"/>
    <x v="0"/>
    <x v="0"/>
    <x v="1"/>
    <s v="US East Power Phy Fwd Firm"/>
    <s v="US Pwr Phy Firm  Cinergy Peak            Jul-Aug02       USD/MWh"/>
    <m/>
    <n v="50"/>
    <x v="0"/>
    <x v="1"/>
    <x v="0"/>
    <n v="75.75"/>
    <s v="seanoneal"/>
    <s v="FSTURM"/>
    <s v="LT-ECAR"/>
    <x v="7"/>
    <x v="6"/>
    <n v="619097.1"/>
    <d v="2002-07-01T17:11:00"/>
  </r>
  <r>
    <x v="1"/>
    <x v="1"/>
    <x v="1"/>
    <n v="1"/>
    <n v="50"/>
    <n v="1282137"/>
    <d v="2001-05-23T07:18:03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8.1"/>
    <d v="2001-05-24T21:00:00"/>
  </r>
  <r>
    <x v="1"/>
    <x v="1"/>
    <x v="1"/>
    <n v="1"/>
    <n v="50"/>
    <n v="1282138"/>
    <d v="2001-05-23T07:18:45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101.1"/>
    <d v="2001-05-24T21:00:00"/>
  </r>
  <r>
    <x v="1"/>
    <x v="1"/>
    <x v="1"/>
    <n v="365"/>
    <n v="18250"/>
    <n v="1282141"/>
    <d v="2001-05-23T07:19:28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"/>
    <s v="TIMLOHRENZ"/>
    <s v="DDAVIS"/>
    <s v="LT-New England"/>
    <x v="7"/>
    <x v="6"/>
    <n v="619105.1"/>
    <d v="2002-01-01T17:11:00"/>
  </r>
  <r>
    <x v="1"/>
    <x v="1"/>
    <x v="1"/>
    <n v="365"/>
    <n v="18250"/>
    <n v="1282140"/>
    <d v="2001-05-23T07:19:28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25"/>
    <s v="CMFICHTNER"/>
    <s v="DDAVIS"/>
    <s v="LT-New England"/>
    <x v="7"/>
    <x v="6"/>
    <n v="619104.1"/>
    <d v="2003-01-01T17:11:00"/>
  </r>
  <r>
    <x v="1"/>
    <x v="1"/>
    <x v="1"/>
    <n v="1"/>
    <n v="50"/>
    <n v="1282142"/>
    <d v="2001-05-23T07:19:37"/>
    <s v="Williams Energy Marketing &amp; Trading Company"/>
    <x v="0"/>
    <x v="0"/>
    <x v="0"/>
    <x v="1"/>
    <s v="US East Power Phy Fwd Firm"/>
    <s v="US Pwr Phy Firm  COMED Peak              24May01         USD/MWh"/>
    <n v="50"/>
    <m/>
    <x v="0"/>
    <x v="1"/>
    <x v="0"/>
    <n v="22.5"/>
    <s v="stacyszabl"/>
    <s v="MLORENZ"/>
    <s v="ST-Main"/>
    <x v="7"/>
    <x v="6"/>
    <n v="619106.1"/>
    <d v="2001-05-24T21:00:00"/>
  </r>
  <r>
    <x v="1"/>
    <x v="1"/>
    <x v="1"/>
    <n v="92"/>
    <n v="4600"/>
    <n v="1282143"/>
    <d v="2001-05-23T07:20:21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54.5"/>
    <s v="rbordeleau"/>
    <s v="DDAVIS"/>
    <s v="LT-New England"/>
    <x v="7"/>
    <x v="6"/>
    <n v="619107.1"/>
    <d v="2001-10-01T17:11:00"/>
  </r>
  <r>
    <x v="0"/>
    <x v="0"/>
    <x v="0"/>
    <n v="1"/>
    <n v="20"/>
    <n v="1282144"/>
    <d v="2001-05-23T07:20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johnmanfld"/>
    <s v="BMARCHAN"/>
    <s v="Enron Metals Trading System"/>
    <x v="0"/>
    <x v="0"/>
    <n v="2147962"/>
    <m/>
  </r>
  <r>
    <x v="0"/>
    <x v="0"/>
    <x v="0"/>
    <n v="1"/>
    <n v="20"/>
    <n v="1282146"/>
    <d v="2001-05-23T07:20:4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DM61366"/>
    <s v="BMARCHAN"/>
    <s v="Enron Metals Trading System"/>
    <x v="0"/>
    <x v="0"/>
    <n v="2147968"/>
    <m/>
  </r>
  <r>
    <x v="1"/>
    <x v="1"/>
    <x v="1"/>
    <n v="3"/>
    <n v="150"/>
    <n v="1282148"/>
    <d v="2001-05-23T07:20:56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25"/>
    <s v="aepsvc136"/>
    <s v="PBRODER"/>
    <s v="ST-New England"/>
    <x v="7"/>
    <x v="6"/>
    <n v="619108.1"/>
    <d v="2001-05-29T21:00:00"/>
  </r>
  <r>
    <x v="1"/>
    <x v="1"/>
    <x v="1"/>
    <n v="1"/>
    <n v="50"/>
    <n v="1282150"/>
    <d v="2001-05-23T07:22:00"/>
    <s v="CLECO Marketing and Trading, LLC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esansing"/>
    <s v="MCARSON2"/>
    <s v="ST-SPP"/>
    <x v="7"/>
    <x v="6"/>
    <n v="619111.1"/>
    <d v="2001-05-24T21:00:00"/>
  </r>
  <r>
    <x v="0"/>
    <x v="0"/>
    <x v="0"/>
    <n v="1"/>
    <n v="10"/>
    <n v="1282151"/>
    <d v="2001-05-23T07:22:2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ADM84566"/>
    <s v="ATURNER"/>
    <s v="Enron Metals Trading System"/>
    <x v="0"/>
    <x v="0"/>
    <n v="2147981"/>
    <m/>
  </r>
  <r>
    <x v="1"/>
    <x v="1"/>
    <x v="1"/>
    <n v="30"/>
    <n v="1500"/>
    <n v="1282153"/>
    <d v="2001-05-23T07:22:24"/>
    <s v="El Paso Merchant Energy, L.P."/>
    <x v="0"/>
    <x v="0"/>
    <x v="0"/>
    <x v="1"/>
    <s v="US East Power Phy Fwd Firm"/>
    <s v="US Pwr Phy Firm  NEPOOL Peak             Jun01           USD/MWh"/>
    <n v="50"/>
    <m/>
    <x v="0"/>
    <x v="1"/>
    <x v="0"/>
    <n v="62"/>
    <s v="EPowerML"/>
    <s v="PBRODER"/>
    <s v="LT-New England"/>
    <x v="7"/>
    <x v="6"/>
    <n v="619113.1"/>
    <d v="2001-06-01T17:11:00"/>
  </r>
  <r>
    <x v="1"/>
    <x v="2"/>
    <x v="0"/>
    <n v="1"/>
    <n v="50000"/>
    <n v="1282156"/>
    <d v="2001-05-23T07:22:55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bradhoese2"/>
    <s v="GWHALLE"/>
    <s v="WTI-GW-NXC1"/>
    <x v="3"/>
    <x v="5"/>
    <n v="105993"/>
    <d v="2001-07-01T00:00:00"/>
  </r>
  <r>
    <x v="0"/>
    <x v="0"/>
    <x v="0"/>
    <n v="1"/>
    <n v="20"/>
    <n v="1282157"/>
    <d v="2001-05-23T07:23:0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pornstar"/>
    <s v="BMARCHAN"/>
    <s v="Enron Metals Trading System"/>
    <x v="0"/>
    <x v="0"/>
    <n v="2147989"/>
    <m/>
  </r>
  <r>
    <x v="1"/>
    <x v="1"/>
    <x v="1"/>
    <n v="1"/>
    <n v="50"/>
    <n v="1282158"/>
    <d v="2001-05-23T07:23:13"/>
    <s v="Reliant Energy Services, Inc.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mwhitfield"/>
    <s v="JKING6"/>
    <s v="ST-SERC"/>
    <x v="7"/>
    <x v="6"/>
    <n v="619114.1"/>
    <d v="2001-05-24T21:00:00"/>
  </r>
  <r>
    <x v="0"/>
    <x v="0"/>
    <x v="0"/>
    <n v="1"/>
    <n v="20"/>
    <n v="1282159"/>
    <d v="2001-05-23T07:23:4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stanleyf"/>
    <s v="BMARCHAN"/>
    <s v="Enron Metals Trading System"/>
    <x v="0"/>
    <x v="0"/>
    <n v="2147996"/>
    <m/>
  </r>
  <r>
    <x v="1"/>
    <x v="1"/>
    <x v="0"/>
    <n v="62"/>
    <n v="3100"/>
    <n v="1282160"/>
    <d v="2001-05-23T07:23:46"/>
    <s v="Aquila Risk Management Corporation"/>
    <x v="0"/>
    <x v="0"/>
    <x v="0"/>
    <x v="1"/>
    <s v="US East Power Fin Swap"/>
    <s v="US Pwr Fin Swap  ISO NY Z-J Peak         Jul-Aug01       USD/MWh"/>
    <n v="50"/>
    <m/>
    <x v="0"/>
    <x v="1"/>
    <x v="0"/>
    <n v="128"/>
    <s v="AQUILA1047"/>
    <s v="DDAVIS"/>
    <s v="LT-New England"/>
    <x v="7"/>
    <x v="5"/>
    <n v="619115.1"/>
    <d v="2001-07-01T00:00:00"/>
  </r>
  <r>
    <x v="1"/>
    <x v="1"/>
    <x v="1"/>
    <n v="30"/>
    <n v="1500"/>
    <n v="1282161"/>
    <d v="2001-05-23T07:24:05"/>
    <s v="Aquila Energy Marketing Corporation"/>
    <x v="0"/>
    <x v="0"/>
    <x v="0"/>
    <x v="1"/>
    <s v="US East Power Phy Fwd Firm"/>
    <s v="US Pwr Phy Firm  Entergy Peak            Sep01           USD/MWh"/>
    <n v="50"/>
    <m/>
    <x v="0"/>
    <x v="1"/>
    <x v="0"/>
    <n v="45.4"/>
    <s v="JOELWOOD"/>
    <s v="MCARSON2"/>
    <s v="LT-SPP"/>
    <x v="7"/>
    <x v="6"/>
    <n v="619116.1"/>
    <d v="2001-09-01T14:16:00"/>
  </r>
  <r>
    <x v="1"/>
    <x v="3"/>
    <x v="0"/>
    <n v="30"/>
    <n v="75000"/>
    <n v="1282164"/>
    <d v="2001-05-23T07:24:26"/>
    <s v="Aquila Risk Management Corporation"/>
    <x v="0"/>
    <x v="0"/>
    <x v="0"/>
    <x v="3"/>
    <s v="US Gas Fin Swap"/>
    <s v="US Gas Swap      Nymex                   Jun01           USD/MM"/>
    <m/>
    <n v="2500"/>
    <x v="0"/>
    <x v="11"/>
    <x v="0"/>
    <n v="4.125"/>
    <s v="AQUILA1037"/>
    <s v="JARNOLD"/>
    <s v="NG-Price"/>
    <x v="6"/>
    <x v="5"/>
    <s v="VB4356.1"/>
    <d v="2001-06-01T21:00:00"/>
  </r>
  <r>
    <x v="1"/>
    <x v="1"/>
    <x v="1"/>
    <n v="62"/>
    <n v="3100"/>
    <n v="1282165"/>
    <d v="2001-05-23T07:24:27"/>
    <s v="Reliant Energy Services, Inc."/>
    <x v="0"/>
    <x v="0"/>
    <x v="0"/>
    <x v="1"/>
    <s v="US East Power Phy Fwd Firm"/>
    <s v="US Pwr Phy Firm  Cinergy Peak            Jul-Aug01       USD/MWh"/>
    <n v="50"/>
    <m/>
    <x v="0"/>
    <x v="1"/>
    <x v="0"/>
    <n v="93"/>
    <s v="smarland"/>
    <s v="FSTURM"/>
    <s v="LT-ECAR"/>
    <x v="7"/>
    <x v="6"/>
    <n v="619119.1"/>
    <d v="2001-07-01T17:11:00"/>
  </r>
  <r>
    <x v="1"/>
    <x v="1"/>
    <x v="1"/>
    <n v="30"/>
    <n v="1500"/>
    <n v="1282167"/>
    <d v="2001-05-23T07:24:40"/>
    <s v="Coral Power, L.L.C.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blacina1"/>
    <s v="JQUENET"/>
    <s v="LT-PJM"/>
    <x v="7"/>
    <x v="6"/>
    <n v="619120.1"/>
    <d v="2001-06-01T14:12:00"/>
  </r>
  <r>
    <x v="1"/>
    <x v="1"/>
    <x v="1"/>
    <n v="30"/>
    <n v="1500"/>
    <n v="1282168"/>
    <d v="2001-05-23T07:25:21"/>
    <s v="Florida Power Corporation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NWHITE"/>
    <s v="MCARSON2"/>
    <s v="LT-SPP"/>
    <x v="7"/>
    <x v="6"/>
    <n v="619121.1"/>
    <d v="2001-06-01T14:16:00"/>
  </r>
  <r>
    <x v="1"/>
    <x v="3"/>
    <x v="1"/>
    <n v="1"/>
    <n v="10000"/>
    <n v="1282169"/>
    <d v="2001-05-23T07:25:3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12000000000004"/>
    <s v="benharner"/>
    <s v="PMIMS"/>
    <s v="ENA - IM MKT Central CG"/>
    <x v="8"/>
    <x v="5"/>
    <n v="803872"/>
    <d v="2001-05-24T21:00:00"/>
  </r>
  <r>
    <x v="1"/>
    <x v="3"/>
    <x v="0"/>
    <n v="30"/>
    <n v="150000"/>
    <n v="1282170"/>
    <d v="2001-05-23T07:25:55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3"/>
    <s v="lewislee"/>
    <s v="JARNOLD"/>
    <s v="NG-Price"/>
    <x v="6"/>
    <x v="5"/>
    <s v="VB4357.1"/>
    <d v="2001-06-01T21:00:00"/>
  </r>
  <r>
    <x v="1"/>
    <x v="3"/>
    <x v="0"/>
    <n v="365"/>
    <n v="1825000"/>
    <n v="1282171"/>
    <d v="2001-05-23T07:26:12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49999999999998"/>
    <s v="CSPRINGER"/>
    <s v="JARNOLD"/>
    <s v="NG-Price"/>
    <x v="6"/>
    <x v="5"/>
    <s v="VB4358.1"/>
    <d v="2002-01-01T21:00:00"/>
  </r>
  <r>
    <x v="1"/>
    <x v="3"/>
    <x v="0"/>
    <n v="30"/>
    <n v="450000"/>
    <n v="1282172"/>
    <d v="2001-05-23T07:26:18"/>
    <s v="Duke Energy Trading and Marketing, L.L.C."/>
    <x v="0"/>
    <x v="0"/>
    <x v="0"/>
    <x v="3"/>
    <s v="US Gas Fin Swap"/>
    <s v="US Gas Swap      Nymex                   Jun01           USD/MM"/>
    <m/>
    <n v="15000"/>
    <x v="0"/>
    <x v="11"/>
    <x v="0"/>
    <n v="4.13"/>
    <s v="JRTHOMAS"/>
    <s v="JARNOLD"/>
    <s v="NG-Price"/>
    <x v="6"/>
    <x v="5"/>
    <s v="VB4359.1"/>
    <d v="2001-06-01T21:00:00"/>
  </r>
  <r>
    <x v="1"/>
    <x v="3"/>
    <x v="1"/>
    <n v="1"/>
    <n v="10000"/>
    <n v="1282173"/>
    <d v="2001-05-23T07:26:26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25000000000001"/>
    <s v="PEGGIALL"/>
    <s v="PMIMS"/>
    <s v="ENA - IM MKT Central CG"/>
    <x v="8"/>
    <x v="5"/>
    <n v="803873"/>
    <d v="2001-05-24T21:00:00"/>
  </r>
  <r>
    <x v="1"/>
    <x v="3"/>
    <x v="0"/>
    <n v="30"/>
    <n v="150000"/>
    <n v="1282175"/>
    <d v="2001-05-23T07:26:30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25"/>
    <s v="shduster"/>
    <s v="JARNOLD"/>
    <s v="NG-Price"/>
    <x v="6"/>
    <x v="5"/>
    <s v="VB4361.1"/>
    <d v="2001-06-01T21:59:00"/>
  </r>
  <r>
    <x v="0"/>
    <x v="0"/>
    <x v="0"/>
    <n v="1"/>
    <n v="25"/>
    <n v="1282178"/>
    <d v="2001-05-23T07:26:40"/>
    <s v="Triland Metals Limited"/>
    <x v="0"/>
    <x v="0"/>
    <x v="0"/>
    <x v="0"/>
    <s v="Aluminum LME Registered Contract"/>
    <s v="Al LME Reg.      Contract                3 Month         USD/mt-L"/>
    <n v="25"/>
    <m/>
    <x v="0"/>
    <x v="0"/>
    <x v="0"/>
    <n v="1526.5"/>
    <s v="ADM06610"/>
    <s v="GRANKINE"/>
    <s v="Enron Metals Trading System"/>
    <x v="0"/>
    <x v="0"/>
    <n v="2148023"/>
    <m/>
  </r>
  <r>
    <x v="0"/>
    <x v="0"/>
    <x v="0"/>
    <n v="1"/>
    <n v="25"/>
    <n v="1282177"/>
    <d v="2001-05-23T07:26:40"/>
    <s v="Triland Metals Limited"/>
    <x v="0"/>
    <x v="0"/>
    <x v="0"/>
    <x v="0"/>
    <s v="Aluminum LME Registered Contract"/>
    <s v="Al LME Reg.      Contract                25May01         USD/mt-L"/>
    <m/>
    <n v="25"/>
    <x v="0"/>
    <x v="0"/>
    <x v="0"/>
    <n v="1516.5"/>
    <s v="ADM06610"/>
    <s v="GRANKINE"/>
    <s v="Enron Metals Trading System"/>
    <x v="0"/>
    <x v="0"/>
    <n v="2148021"/>
    <d v="2001-05-25T21:00:00"/>
  </r>
  <r>
    <x v="0"/>
    <x v="0"/>
    <x v="0"/>
    <n v="1"/>
    <n v="4"/>
    <n v="1282179"/>
    <d v="2001-05-23T07:26:4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29"/>
    <s v="JNAWNEDW"/>
    <s v="BMARCHAN"/>
    <s v="Enron Metals Trading System"/>
    <x v="0"/>
    <x v="0"/>
    <n v="2148025"/>
    <m/>
  </r>
  <r>
    <x v="1"/>
    <x v="2"/>
    <x v="0"/>
    <n v="1"/>
    <n v="50000"/>
    <n v="1282181"/>
    <d v="2001-05-23T07:27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JTREADWAY"/>
    <s v="GWHALLE"/>
    <s v="WTI-GW-NXC2"/>
    <x v="3"/>
    <x v="5"/>
    <n v="105995"/>
    <d v="2001-07-01T00:00:00"/>
  </r>
  <r>
    <x v="1"/>
    <x v="1"/>
    <x v="1"/>
    <n v="62"/>
    <n v="3100"/>
    <n v="1282182"/>
    <d v="2001-05-23T07:27:14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22.1"/>
    <d v="2002-07-01T17:11:00"/>
  </r>
  <r>
    <x v="1"/>
    <x v="1"/>
    <x v="1"/>
    <n v="1"/>
    <n v="50"/>
    <n v="1282185"/>
    <d v="2001-05-23T07:27:29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6.75"/>
    <s v="bmason0001"/>
    <s v="MCARSON2"/>
    <s v="ST-SPP"/>
    <x v="7"/>
    <x v="6"/>
    <n v="619124.1"/>
    <d v="2001-05-24T21:00:00"/>
  </r>
  <r>
    <x v="1"/>
    <x v="3"/>
    <x v="0"/>
    <n v="365"/>
    <n v="1825000"/>
    <n v="1282189"/>
    <d v="2001-05-23T07:27:58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CSPRINGER"/>
    <s v="JARNOLD"/>
    <s v="NG-Price"/>
    <x v="6"/>
    <x v="5"/>
    <s v="VB4367.1"/>
    <d v="2002-01-01T21:00:00"/>
  </r>
  <r>
    <x v="0"/>
    <x v="0"/>
    <x v="0"/>
    <n v="1"/>
    <n v="10"/>
    <n v="1282190"/>
    <d v="2001-05-23T07:28:0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8"/>
    <s v="msquires"/>
    <s v="BMARCHAN"/>
    <s v="Enron Metals Trading System"/>
    <x v="0"/>
    <x v="0"/>
    <n v="2148036"/>
    <m/>
  </r>
  <r>
    <x v="1"/>
    <x v="1"/>
    <x v="1"/>
    <n v="1"/>
    <n v="50"/>
    <n v="1282191"/>
    <d v="2001-05-23T07:28:14"/>
    <s v="Constellation Power Source, Inc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gfilomena"/>
    <s v="JQUENET"/>
    <s v="ST-PJM"/>
    <x v="7"/>
    <x v="6"/>
    <n v="619125.1"/>
    <d v="2001-05-24T21:00:00"/>
  </r>
  <r>
    <x v="0"/>
    <x v="0"/>
    <x v="0"/>
    <n v="1"/>
    <n v="16"/>
    <n v="1282192"/>
    <d v="2001-05-23T07:28:41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9"/>
    <s v="stanleyf"/>
    <s v="BMARCHAN"/>
    <s v="Enron Metals Trading System"/>
    <x v="0"/>
    <x v="0"/>
    <n v="2148038"/>
    <m/>
  </r>
  <r>
    <x v="1"/>
    <x v="1"/>
    <x v="1"/>
    <n v="365"/>
    <n v="18250"/>
    <n v="1282193"/>
    <d v="2001-05-23T07:28:42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.5"/>
    <s v="TIMLOHRENZ"/>
    <s v="DDAVIS"/>
    <s v="LT-New England"/>
    <x v="7"/>
    <x v="6"/>
    <n v="619126.1"/>
    <d v="2002-01-01T17:11:00"/>
  </r>
  <r>
    <x v="1"/>
    <x v="1"/>
    <x v="1"/>
    <n v="365"/>
    <n v="18250"/>
    <n v="1282194"/>
    <d v="2001-05-23T07:28:43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75"/>
    <s v="CMFICHTNER"/>
    <s v="DDAVIS"/>
    <s v="LT-New England"/>
    <x v="7"/>
    <x v="6"/>
    <n v="619127.1"/>
    <d v="2003-01-01T17:11:00"/>
  </r>
  <r>
    <x v="0"/>
    <x v="3"/>
    <x v="1"/>
    <n v="3"/>
    <n v="150000"/>
    <n v="1282195"/>
    <d v="2001-05-23T07:29:01"/>
    <s v="BP Gas Marketing Limited"/>
    <x v="0"/>
    <x v="0"/>
    <x v="0"/>
    <x v="3"/>
    <s v="UK Gas Phy Fwd NBP"/>
    <s v="UK Gas Phy       NBP                     26-28May01      p/th"/>
    <m/>
    <n v="50000"/>
    <x v="0"/>
    <x v="4"/>
    <x v="3"/>
    <n v="20.85"/>
    <s v="templeton"/>
    <s v="MNICHOLA"/>
    <s v="Non Affiliate Gas Book"/>
    <x v="4"/>
    <x v="2"/>
    <n v="104570"/>
    <d v="2001-05-26T21:00:00"/>
  </r>
  <r>
    <x v="0"/>
    <x v="0"/>
    <x v="0"/>
    <n v="1"/>
    <n v="20"/>
    <n v="1282196"/>
    <d v="2001-05-23T07:29:0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48040"/>
    <m/>
  </r>
  <r>
    <x v="0"/>
    <x v="0"/>
    <x v="0"/>
    <n v="1"/>
    <n v="20"/>
    <n v="1282197"/>
    <d v="2001-05-23T07:29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VANDESBO"/>
    <s v="BMARCHAN"/>
    <s v="Enron Metals Trading System"/>
    <x v="0"/>
    <x v="0"/>
    <n v="2148042"/>
    <m/>
  </r>
  <r>
    <x v="1"/>
    <x v="1"/>
    <x v="1"/>
    <n v="4"/>
    <n v="200"/>
    <n v="1282198"/>
    <d v="2001-05-23T07:29:20"/>
    <s v="Constellation Power Source, Inc."/>
    <x v="0"/>
    <x v="0"/>
    <x v="0"/>
    <x v="1"/>
    <s v="US East Power Phy Fwd Firm"/>
    <s v="US Pwr Phy Firm  PJM-W Peak              29May01-01Jun01 USD/MWh"/>
    <m/>
    <n v="50"/>
    <x v="0"/>
    <x v="1"/>
    <x v="0"/>
    <n v="36"/>
    <s v="gfilomena"/>
    <s v="JQUENET"/>
    <s v="ST-PJM"/>
    <x v="7"/>
    <x v="6"/>
    <n v="619130.1"/>
    <d v="2001-05-29T21:00:00"/>
  </r>
  <r>
    <x v="1"/>
    <x v="1"/>
    <x v="0"/>
    <n v="62"/>
    <n v="3100"/>
    <n v="1282202"/>
    <d v="2001-05-23T07:29:34"/>
    <s v="Allegheny Energy Supply Company, LLC"/>
    <x v="0"/>
    <x v="0"/>
    <x v="0"/>
    <x v="1"/>
    <s v="US East Power Fin Swap"/>
    <s v="US Pwr Fin Swap  ISO NY Z-J Peak         Jul-Aug01       USD/MWh"/>
    <n v="50"/>
    <m/>
    <x v="0"/>
    <x v="1"/>
    <x v="0"/>
    <n v="126.5"/>
    <s v="cgaes123"/>
    <s v="DDAVIS"/>
    <s v="LT-New England"/>
    <x v="7"/>
    <x v="5"/>
    <n v="619131.1"/>
    <d v="2001-07-01T00:00:00"/>
  </r>
  <r>
    <x v="1"/>
    <x v="3"/>
    <x v="1"/>
    <n v="1"/>
    <n v="10000"/>
    <n v="1282203"/>
    <d v="2001-05-23T07:2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37999999999997"/>
    <s v="BIGDADDY"/>
    <s v="PMIMS"/>
    <s v="ENA - IM MKT Central CG"/>
    <x v="8"/>
    <x v="5"/>
    <n v="803874"/>
    <d v="2001-05-24T21:00:00"/>
  </r>
  <r>
    <x v="0"/>
    <x v="0"/>
    <x v="0"/>
    <n v="1"/>
    <n v="5"/>
    <n v="1282206"/>
    <d v="2001-05-23T07:30:30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0"/>
    <s v="SARNSBY1"/>
    <s v="BMARCHAN"/>
    <s v="Enron Metals Trading System"/>
    <x v="0"/>
    <x v="0"/>
    <n v="2148046"/>
    <m/>
  </r>
  <r>
    <x v="0"/>
    <x v="0"/>
    <x v="0"/>
    <n v="1"/>
    <n v="1"/>
    <n v="1282207"/>
    <d v="2001-05-23T07:30:43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30"/>
    <s v="chashastie"/>
    <s v="BMARCHAN"/>
    <s v="Enron Metals Trading System"/>
    <x v="0"/>
    <x v="0"/>
    <n v="2148048"/>
    <m/>
  </r>
  <r>
    <x v="1"/>
    <x v="1"/>
    <x v="1"/>
    <n v="1"/>
    <n v="50"/>
    <n v="1282208"/>
    <d v="2001-05-23T07:30:51"/>
    <s v="PG&amp;E Energy Trading - Power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KRISTINKK"/>
    <s v="PBRODER"/>
    <s v="ST-New England"/>
    <x v="7"/>
    <x v="6"/>
    <n v="619133.1"/>
    <d v="2001-05-24T21:00:00"/>
  </r>
  <r>
    <x v="1"/>
    <x v="1"/>
    <x v="1"/>
    <n v="1"/>
    <n v="50"/>
    <n v="1282209"/>
    <d v="2001-05-23T07:30:55"/>
    <s v="PG&amp;E Energy Trading - Power, L.P."/>
    <x v="0"/>
    <x v="0"/>
    <x v="0"/>
    <x v="1"/>
    <s v="US East Power Phy Fwd Firm"/>
    <s v="US Pwr Phy Firm  NEPOOL Peak             25May01         USD/MWh"/>
    <n v="50"/>
    <m/>
    <x v="0"/>
    <x v="1"/>
    <x v="0"/>
    <n v="45"/>
    <s v="KRISTINKK"/>
    <s v="PBRODER"/>
    <s v="ST-New England"/>
    <x v="7"/>
    <x v="6"/>
    <n v="619134.1"/>
    <d v="2001-05-25T21:00:00"/>
  </r>
  <r>
    <x v="0"/>
    <x v="0"/>
    <x v="0"/>
    <n v="1"/>
    <n v="2"/>
    <n v="1282210"/>
    <d v="2001-05-23T07:31:06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0"/>
    <s v="pornstar"/>
    <s v="BMARCHAN"/>
    <s v="Enron Metals Trading System"/>
    <x v="0"/>
    <x v="0"/>
    <n v="2148050"/>
    <m/>
  </r>
  <r>
    <x v="1"/>
    <x v="3"/>
    <x v="0"/>
    <n v="30"/>
    <n v="600000"/>
    <n v="1282211"/>
    <d v="2001-05-23T07:31:12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JRTHOMAS"/>
    <s v="JARNOLD"/>
    <s v="NG-Price"/>
    <x v="6"/>
    <x v="5"/>
    <s v="VB4370.1"/>
    <d v="2001-06-01T21:00:00"/>
  </r>
  <r>
    <x v="0"/>
    <x v="3"/>
    <x v="1"/>
    <n v="30"/>
    <n v="750000"/>
    <n v="1282213"/>
    <d v="2001-05-23T07:31:20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PHAROAHP"/>
    <s v="AFAIRLE"/>
    <s v="Non Affiliate Gas Book"/>
    <x v="4"/>
    <x v="2"/>
    <n v="104571"/>
    <d v="2001-06-01T21:00:00"/>
  </r>
  <r>
    <x v="1"/>
    <x v="3"/>
    <x v="0"/>
    <n v="30"/>
    <n v="300000"/>
    <n v="1282214"/>
    <d v="2001-05-23T07:31:22"/>
    <s v="AEP Energy Services, Inc."/>
    <x v="0"/>
    <x v="0"/>
    <x v="0"/>
    <x v="3"/>
    <s v="US Gas Fin Swap"/>
    <s v="US Gas Daily     HHub                    Jun01           USD/MM"/>
    <n v="10000"/>
    <m/>
    <x v="0"/>
    <x v="11"/>
    <x v="0"/>
    <n v="4.13"/>
    <s v="aepes222"/>
    <s v="JARNOLD"/>
    <s v="NG-Price"/>
    <x v="6"/>
    <x v="5"/>
    <s v="VB4372.1"/>
    <d v="2001-06-01T21:59:00"/>
  </r>
  <r>
    <x v="0"/>
    <x v="0"/>
    <x v="0"/>
    <n v="1"/>
    <n v="11"/>
    <n v="1282216"/>
    <d v="2001-05-23T07:31:48"/>
    <s v="Sogemin Metals Ltd."/>
    <x v="0"/>
    <x v="0"/>
    <x v="0"/>
    <x v="0"/>
    <s v="Copper LME Registered Contract"/>
    <s v="Cu LME Reg.      Contract                3 Month         USD/mt-L"/>
    <m/>
    <n v="11"/>
    <x v="0"/>
    <x v="0"/>
    <x v="0"/>
    <n v="1730"/>
    <s v="TRD11005"/>
    <s v="BMARCHAN"/>
    <s v="Enron Metals Trading System"/>
    <x v="0"/>
    <x v="0"/>
    <n v="2148052"/>
    <m/>
  </r>
  <r>
    <x v="0"/>
    <x v="0"/>
    <x v="0"/>
    <n v="1"/>
    <n v="2"/>
    <n v="1282217"/>
    <d v="2001-05-23T07:32:04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stanleyf"/>
    <s v="BMARCHAN"/>
    <s v="Enron Metals Trading System"/>
    <x v="0"/>
    <x v="0"/>
    <n v="2148054"/>
    <m/>
  </r>
  <r>
    <x v="1"/>
    <x v="1"/>
    <x v="1"/>
    <n v="1"/>
    <n v="50"/>
    <n v="1282218"/>
    <d v="2001-05-23T07:32:31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25"/>
    <s v="ADM12984"/>
    <s v="MCARSON2"/>
    <s v="ST-SPP"/>
    <x v="7"/>
    <x v="6"/>
    <n v="619136.1"/>
    <d v="2001-05-24T21:00:00"/>
  </r>
  <r>
    <x v="0"/>
    <x v="3"/>
    <x v="1"/>
    <n v="30"/>
    <n v="750000"/>
    <n v="1282219"/>
    <d v="2001-05-23T07:32:36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45"/>
    <s v="PHAROAHP"/>
    <s v="AFAIRLE"/>
    <s v="Non Affiliate Gas Book"/>
    <x v="4"/>
    <x v="2"/>
    <n v="104572"/>
    <d v="2001-06-01T21:00:00"/>
  </r>
  <r>
    <x v="0"/>
    <x v="0"/>
    <x v="0"/>
    <n v="1"/>
    <n v="20"/>
    <n v="1282220"/>
    <d v="2001-05-23T07:32:49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NDYMARSH"/>
    <s v="BMARCHAN"/>
    <s v="Enron Metals Trading System"/>
    <x v="0"/>
    <x v="0"/>
    <n v="2148056"/>
    <m/>
  </r>
  <r>
    <x v="1"/>
    <x v="3"/>
    <x v="0"/>
    <n v="30"/>
    <n v="600000"/>
    <n v="1282221"/>
    <d v="2001-05-23T07:33:0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74.1"/>
    <d v="2001-06-01T21:00:00"/>
  </r>
  <r>
    <x v="1"/>
    <x v="1"/>
    <x v="1"/>
    <n v="61"/>
    <n v="3050"/>
    <n v="1282225"/>
    <d v="2001-05-23T07:33:24"/>
    <s v="El Paso Merchant Energy, L.P."/>
    <x v="0"/>
    <x v="0"/>
    <x v="0"/>
    <x v="1"/>
    <s v="US East Power Phy Fwd Firm Unplan B"/>
    <s v="US Pwr Phy Unp B ERCOT Peak              Mar-Apr02       USD/MWh"/>
    <m/>
    <n v="50"/>
    <x v="0"/>
    <x v="1"/>
    <x v="0"/>
    <n v="38.25"/>
    <s v="PowerBCK"/>
    <s v="DSMITH3"/>
    <s v="LT-ERCOT"/>
    <x v="7"/>
    <x v="6"/>
    <n v="619137.1"/>
    <d v="2002-03-01T00:00:00"/>
  </r>
  <r>
    <x v="1"/>
    <x v="3"/>
    <x v="1"/>
    <n v="1"/>
    <n v="10000"/>
    <n v="1282226"/>
    <d v="2001-05-23T07:33:27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49999999999996"/>
    <s v="MIDCONT1"/>
    <s v="PMIMS"/>
    <s v="ENA - IM MKT Central CG"/>
    <x v="8"/>
    <x v="5"/>
    <n v="803875"/>
    <d v="2001-05-24T21:00:00"/>
  </r>
  <r>
    <x v="1"/>
    <x v="3"/>
    <x v="1"/>
    <n v="1"/>
    <n v="10000"/>
    <n v="1282227"/>
    <d v="2001-05-23T07:33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63000000000001"/>
    <s v="BIGDADDY"/>
    <s v="PMIMS"/>
    <s v="ENA - IM MKT Central CG"/>
    <x v="8"/>
    <x v="5"/>
    <n v="803876"/>
    <d v="2001-05-24T21:00:00"/>
  </r>
  <r>
    <x v="1"/>
    <x v="3"/>
    <x v="0"/>
    <n v="30"/>
    <n v="150000"/>
    <n v="1282228"/>
    <d v="2001-05-23T07:33:56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349999999999998"/>
    <s v="shduster"/>
    <s v="JARNOLD"/>
    <s v="NG-Price"/>
    <x v="6"/>
    <x v="5"/>
    <s v="VB4376.1"/>
    <d v="2001-06-01T21:59:00"/>
  </r>
  <r>
    <x v="1"/>
    <x v="1"/>
    <x v="1"/>
    <n v="62"/>
    <n v="3100"/>
    <n v="1282229"/>
    <d v="2001-05-23T07:34:05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74"/>
    <s v="aepsvc133"/>
    <s v="DDAVIS"/>
    <s v="LT-New England"/>
    <x v="7"/>
    <x v="6"/>
    <n v="619138.1"/>
    <d v="2002-07-01T17:11:00"/>
  </r>
  <r>
    <x v="1"/>
    <x v="3"/>
    <x v="0"/>
    <n v="30"/>
    <n v="450000"/>
    <n v="1282230"/>
    <d v="2001-05-23T07:34:06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kschwartz"/>
    <s v="JARNOLD"/>
    <s v="NG-Price"/>
    <x v="6"/>
    <x v="5"/>
    <s v="VB4377.1"/>
    <d v="2001-06-01T21:00:00"/>
  </r>
  <r>
    <x v="1"/>
    <x v="3"/>
    <x v="0"/>
    <n v="8"/>
    <n v="80000"/>
    <n v="1282231"/>
    <d v="2001-05-23T07:34:54"/>
    <s v="Texaco Natural Gas Inc."/>
    <x v="0"/>
    <x v="0"/>
    <x v="0"/>
    <x v="3"/>
    <s v="US Gas Fin Swap"/>
    <s v="US Gas Daily     HHub                    24-31May01      USD/MM"/>
    <n v="10000"/>
    <m/>
    <x v="0"/>
    <x v="11"/>
    <x v="0"/>
    <n v="4.07"/>
    <s v="STEPHENSJE"/>
    <s v="PKEAVEY"/>
    <s v="G-DAILY-EST"/>
    <x v="6"/>
    <x v="5"/>
    <s v="VB4379.1"/>
    <d v="2001-05-24T21:00:00"/>
  </r>
  <r>
    <x v="1"/>
    <x v="3"/>
    <x v="1"/>
    <n v="1"/>
    <n v="10000"/>
    <n v="1282232"/>
    <d v="2001-05-23T07:34:54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garrison"/>
    <s v="ARING"/>
    <s v="ENA-IM NE GULF1"/>
    <x v="8"/>
    <x v="5"/>
    <n v="803877"/>
    <d v="2001-05-24T21:00:00"/>
  </r>
  <r>
    <x v="0"/>
    <x v="0"/>
    <x v="0"/>
    <n v="1"/>
    <n v="19"/>
    <n v="1282233"/>
    <d v="2001-05-23T07:34:59"/>
    <s v="Triland Metal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30"/>
    <s v="ADM06610"/>
    <s v="BMARCHAN"/>
    <s v="Enron Metals Trading System"/>
    <x v="0"/>
    <x v="0"/>
    <n v="2148058"/>
    <m/>
  </r>
  <r>
    <x v="1"/>
    <x v="1"/>
    <x v="1"/>
    <n v="30"/>
    <n v="1500"/>
    <n v="1282237"/>
    <d v="2001-05-23T07:35:33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BRETJONES"/>
    <s v="CDORLAN"/>
    <s v="ST-ECAR"/>
    <x v="7"/>
    <x v="6"/>
    <n v="619139.1"/>
    <d v="2001-06-01T17:11:00"/>
  </r>
  <r>
    <x v="1"/>
    <x v="2"/>
    <x v="0"/>
    <n v="1"/>
    <n v="50000"/>
    <n v="1282239"/>
    <d v="2001-05-23T07:35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JTREADWAY"/>
    <s v="GWHALLE"/>
    <s v="WTI-GW-NXC2"/>
    <x v="3"/>
    <x v="5"/>
    <n v="105999"/>
    <d v="2001-07-01T00:00:00"/>
  </r>
  <r>
    <x v="1"/>
    <x v="3"/>
    <x v="0"/>
    <n v="151"/>
    <n v="377500"/>
    <n v="1282240"/>
    <d v="2001-05-23T07:35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399999999999997"/>
    <s v="berginpat2"/>
    <s v="JARNOLD"/>
    <s v="NG-Price"/>
    <x v="6"/>
    <x v="5"/>
    <s v="VB4382.1"/>
    <d v="2001-11-01T00:00:00"/>
  </r>
  <r>
    <x v="1"/>
    <x v="1"/>
    <x v="1"/>
    <n v="30"/>
    <n v="1500"/>
    <n v="1282241"/>
    <d v="2001-05-23T07:37:05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LINGARDF"/>
    <s v="CDORLAN"/>
    <s v="ST-ECAR"/>
    <x v="7"/>
    <x v="6"/>
    <n v="619141.1"/>
    <d v="2001-06-01T17:11:00"/>
  </r>
  <r>
    <x v="0"/>
    <x v="0"/>
    <x v="0"/>
    <n v="1"/>
    <n v="20"/>
    <n v="1282242"/>
    <d v="2001-05-23T07:37:1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DM08839"/>
    <s v="BMARCHAN"/>
    <s v="Enron Metals Trading System"/>
    <x v="0"/>
    <x v="0"/>
    <n v="2148060"/>
    <m/>
  </r>
  <r>
    <x v="0"/>
    <x v="0"/>
    <x v="0"/>
    <n v="1"/>
    <n v="20"/>
    <n v="1282243"/>
    <d v="2001-05-23T07:37:1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ADM66058"/>
    <s v="BMARCHAN"/>
    <s v="Enron Metals Trading System"/>
    <x v="0"/>
    <x v="0"/>
    <n v="2148062"/>
    <m/>
  </r>
  <r>
    <x v="1"/>
    <x v="1"/>
    <x v="0"/>
    <n v="62"/>
    <n v="3100"/>
    <n v="1282244"/>
    <d v="2001-05-23T07:37:24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5"/>
    <s v="lindberg"/>
    <s v="DDAVIS"/>
    <s v="LT-New England"/>
    <x v="7"/>
    <x v="5"/>
    <n v="619142.1"/>
    <d v="2001-07-01T00:00:00"/>
  </r>
  <r>
    <x v="0"/>
    <x v="0"/>
    <x v="0"/>
    <n v="1"/>
    <n v="2"/>
    <n v="1282246"/>
    <d v="2001-05-23T07:38:0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8064"/>
    <m/>
  </r>
  <r>
    <x v="0"/>
    <x v="0"/>
    <x v="0"/>
    <n v="1"/>
    <n v="18"/>
    <n v="1282247"/>
    <d v="2001-05-23T07:38:06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chashastie"/>
    <s v="BMARCHAN"/>
    <s v="Enron Metals Trading System"/>
    <x v="0"/>
    <x v="0"/>
    <n v="2148066"/>
    <m/>
  </r>
  <r>
    <x v="1"/>
    <x v="1"/>
    <x v="1"/>
    <n v="1"/>
    <n v="50"/>
    <n v="1282248"/>
    <d v="2001-05-23T07:38:42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2"/>
    <s v="williamson"/>
    <s v="CDORLAN"/>
    <s v="ST-ECAR"/>
    <x v="7"/>
    <x v="6"/>
    <n v="619143.1"/>
    <d v="2001-05-24T21:00:00"/>
  </r>
  <r>
    <x v="1"/>
    <x v="1"/>
    <x v="1"/>
    <n v="62"/>
    <n v="3100"/>
    <n v="1282251"/>
    <d v="2001-05-23T07:39:28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44.1"/>
    <d v="2002-07-01T17:11:00"/>
  </r>
  <r>
    <x v="1"/>
    <x v="1"/>
    <x v="1"/>
    <n v="1"/>
    <n v="50"/>
    <n v="1282252"/>
    <d v="2001-05-23T07:39:29"/>
    <s v="Williams Energy Marketing &amp; Trading Company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tbeggans"/>
    <s v="JQUENET"/>
    <s v="ST-PJM"/>
    <x v="7"/>
    <x v="6"/>
    <n v="619145.1"/>
    <d v="2001-05-24T21:00:00"/>
  </r>
  <r>
    <x v="1"/>
    <x v="3"/>
    <x v="1"/>
    <n v="1"/>
    <n v="10000"/>
    <n v="1282253"/>
    <d v="2001-05-23T07:39:32"/>
    <s v="Cook Inlet Energy Supply L.L.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"/>
    <s v="MIDCONT1"/>
    <s v="TDONOHO"/>
    <s v="ENA - IM Central Gulf"/>
    <x v="8"/>
    <x v="5"/>
    <n v="803879"/>
    <d v="2001-05-24T21:00:00"/>
  </r>
  <r>
    <x v="1"/>
    <x v="3"/>
    <x v="1"/>
    <n v="1"/>
    <n v="5000"/>
    <n v="1282254"/>
    <d v="2001-05-23T07:39:40"/>
    <s v="Reliant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"/>
    <s v="bcollins"/>
    <s v="TDONOHO"/>
    <s v="ENA - IM Central Gulf"/>
    <x v="8"/>
    <x v="5"/>
    <n v="803880"/>
    <d v="2001-05-24T21:00:00"/>
  </r>
  <r>
    <x v="0"/>
    <x v="0"/>
    <x v="0"/>
    <n v="1"/>
    <n v="20"/>
    <n v="1282255"/>
    <d v="2001-05-23T07:39:4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6058"/>
    <s v="BMARCHAN"/>
    <s v="Enron Metals Trading System"/>
    <x v="0"/>
    <x v="0"/>
    <n v="2148076"/>
    <m/>
  </r>
  <r>
    <x v="1"/>
    <x v="3"/>
    <x v="1"/>
    <n v="1"/>
    <n v="5000"/>
    <n v="1282256"/>
    <d v="2001-05-23T07:39:50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8"/>
    <s v="ADM48146"/>
    <s v="ARING"/>
    <s v="ENA-IM NE GULF1"/>
    <x v="8"/>
    <x v="5"/>
    <n v="803881"/>
    <d v="2001-05-24T21:00:00"/>
  </r>
  <r>
    <x v="1"/>
    <x v="1"/>
    <x v="1"/>
    <n v="61"/>
    <n v="3050"/>
    <n v="1282257"/>
    <d v="2001-05-23T07:39:56"/>
    <s v="PG&amp;E Energy Trading - Power, L.P."/>
    <x v="0"/>
    <x v="0"/>
    <x v="0"/>
    <x v="1"/>
    <s v="US East Power Phy Fwd Firm"/>
    <s v="US Pwr Phy Firm  Entergy Peak            Mar-Apr02       USD/MWh"/>
    <m/>
    <n v="50"/>
    <x v="0"/>
    <x v="1"/>
    <x v="0"/>
    <n v="38.75"/>
    <s v="jpellegrin"/>
    <s v="MCARSON2"/>
    <s v="LT-SPP"/>
    <x v="7"/>
    <x v="6"/>
    <n v="619146.1"/>
    <d v="2002-03-01T17:04:00"/>
  </r>
  <r>
    <x v="0"/>
    <x v="0"/>
    <x v="0"/>
    <n v="1"/>
    <n v="4"/>
    <n v="1282258"/>
    <d v="2001-05-23T07:39:5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2"/>
    <s v="glawrence"/>
    <s v="BMARCHAN"/>
    <s v="Enron Metals Trading System"/>
    <x v="0"/>
    <x v="0"/>
    <n v="2148079"/>
    <m/>
  </r>
  <r>
    <x v="0"/>
    <x v="0"/>
    <x v="0"/>
    <n v="1"/>
    <n v="16"/>
    <n v="1282259"/>
    <d v="2001-05-23T07:40:11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ADM66058"/>
    <s v="BMARCHAN"/>
    <s v="Enron Metals Trading System"/>
    <x v="0"/>
    <x v="0"/>
    <n v="2148082"/>
    <m/>
  </r>
  <r>
    <x v="1"/>
    <x v="1"/>
    <x v="1"/>
    <n v="1"/>
    <n v="50"/>
    <n v="1282260"/>
    <d v="2001-05-23T07:40:31"/>
    <s v="Ameren Energy, Inc., as agent"/>
    <x v="0"/>
    <x v="0"/>
    <x v="0"/>
    <x v="1"/>
    <s v="US East Power Phy Fwd Firm"/>
    <s v="US Pwr Phy Firm  TVA Peak                24May01         USD/MWh"/>
    <m/>
    <n v="50"/>
    <x v="0"/>
    <x v="1"/>
    <x v="0"/>
    <n v="21"/>
    <s v="bf162233"/>
    <s v="JKING6"/>
    <s v="ST-SERC"/>
    <x v="7"/>
    <x v="6"/>
    <n v="619147.1"/>
    <d v="2001-05-24T21:00:00"/>
  </r>
  <r>
    <x v="0"/>
    <x v="0"/>
    <x v="0"/>
    <n v="1"/>
    <n v="4"/>
    <n v="1282261"/>
    <d v="2001-05-23T07:40:40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MELIATSUI"/>
    <s v="BMARCHAN"/>
    <s v="Enron Metals Trading System"/>
    <x v="0"/>
    <x v="0"/>
    <n v="2148084"/>
    <m/>
  </r>
  <r>
    <x v="1"/>
    <x v="3"/>
    <x v="1"/>
    <n v="1"/>
    <n v="10000"/>
    <n v="1282262"/>
    <d v="2001-05-23T07:40:4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75"/>
    <s v="MIDCONT2"/>
    <s v="PMIMS"/>
    <s v="ENA - IM MKT Central CG"/>
    <x v="8"/>
    <x v="5"/>
    <n v="803884"/>
    <d v="2001-05-24T21:00:00"/>
  </r>
  <r>
    <x v="1"/>
    <x v="3"/>
    <x v="0"/>
    <n v="30"/>
    <n v="300000"/>
    <n v="1282263"/>
    <d v="2001-05-23T07:40:55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"/>
    <s v="JEFFAVERY"/>
    <s v="JARNOLD"/>
    <s v="NG-Price"/>
    <x v="6"/>
    <x v="5"/>
    <s v="VB4386.1"/>
    <d v="2001-06-01T21:00:00"/>
  </r>
  <r>
    <x v="1"/>
    <x v="3"/>
    <x v="1"/>
    <n v="1"/>
    <n v="10000"/>
    <n v="1282265"/>
    <d v="2001-05-23T07:41:00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87999999999996"/>
    <s v="ADM91068"/>
    <s v="PMIMS"/>
    <s v="ENA - IM MKT Central CG"/>
    <x v="8"/>
    <x v="5"/>
    <n v="803886"/>
    <d v="2001-05-24T21:00:00"/>
  </r>
  <r>
    <x v="1"/>
    <x v="3"/>
    <x v="1"/>
    <n v="1"/>
    <n v="5000"/>
    <n v="1282266"/>
    <d v="2001-05-23T07:41:0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87"/>
    <d v="2001-05-24T21:00:00"/>
  </r>
  <r>
    <x v="1"/>
    <x v="3"/>
    <x v="1"/>
    <n v="1"/>
    <n v="10000"/>
    <n v="1282264"/>
    <d v="2001-05-23T07:41:00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"/>
    <s v="garrison"/>
    <s v="ARING"/>
    <s v="ENA-IM NE GULF1"/>
    <x v="8"/>
    <x v="5"/>
    <n v="803885"/>
    <d v="2001-05-24T21:00:00"/>
  </r>
  <r>
    <x v="1"/>
    <x v="3"/>
    <x v="0"/>
    <n v="30"/>
    <n v="300000"/>
    <n v="1282267"/>
    <d v="2001-05-23T07:41:0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"/>
    <s v="WHITEWATER"/>
    <s v="JARNOLD"/>
    <s v="NG-Price"/>
    <x v="6"/>
    <x v="5"/>
    <s v="VB4387.1"/>
    <d v="2001-06-01T21:00:00"/>
  </r>
  <r>
    <x v="1"/>
    <x v="3"/>
    <x v="1"/>
    <n v="1"/>
    <n v="10000"/>
    <n v="1282268"/>
    <d v="2001-05-23T07:41:08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888"/>
    <d v="2001-05-24T21:00:00"/>
  </r>
  <r>
    <x v="1"/>
    <x v="3"/>
    <x v="1"/>
    <n v="1"/>
    <n v="10000"/>
    <n v="1282269"/>
    <d v="2001-05-23T07:41:1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PEGGIALL"/>
    <s v="PMIMS"/>
    <s v="ENA - IM MKT Central CG"/>
    <x v="8"/>
    <x v="5"/>
    <n v="803889"/>
    <d v="2001-05-24T21:00:00"/>
  </r>
  <r>
    <x v="1"/>
    <x v="3"/>
    <x v="1"/>
    <n v="1"/>
    <n v="10000"/>
    <n v="1282270"/>
    <d v="2001-05-23T07:41:2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049999999999999"/>
    <s v="KREMERTODD"/>
    <s v="TDONOHO"/>
    <s v="ENA - IM Central Gulf"/>
    <x v="8"/>
    <x v="5"/>
    <n v="803890"/>
    <d v="2001-05-24T21:00:00"/>
  </r>
  <r>
    <x v="1"/>
    <x v="3"/>
    <x v="1"/>
    <n v="1"/>
    <n v="5000"/>
    <n v="1282271"/>
    <d v="2001-05-23T07:42:20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199999999999996"/>
    <s v="bcollins"/>
    <s v="TDONOHO"/>
    <s v="ENA - IM Central Gulf"/>
    <x v="8"/>
    <x v="5"/>
    <n v="803892"/>
    <d v="2001-05-24T21:00:00"/>
  </r>
  <r>
    <x v="1"/>
    <x v="3"/>
    <x v="1"/>
    <n v="1"/>
    <n v="7880"/>
    <n v="1282272"/>
    <d v="2001-05-23T07:42:22"/>
    <s v="PG&amp;E Energy Trading-Gas Corporation"/>
    <x v="0"/>
    <x v="0"/>
    <x v="0"/>
    <x v="3"/>
    <s v="US Gas Phy Fwd Firm non-TX &lt; or = 1Mo "/>
    <s v="US Gas Phy       Trunkline WLA           24May01         USD/MM"/>
    <m/>
    <n v="7880"/>
    <x v="0"/>
    <x v="11"/>
    <x v="0"/>
    <n v="3.9649999999999999"/>
    <s v="tomdickey"/>
    <s v="TDONOHO"/>
    <s v="ENA - IM Central Gulf"/>
    <x v="8"/>
    <x v="5"/>
    <n v="803891"/>
    <d v="2001-05-24T21:00:00"/>
  </r>
  <r>
    <x v="0"/>
    <x v="0"/>
    <x v="0"/>
    <n v="1"/>
    <n v="20"/>
    <n v="1282273"/>
    <d v="2001-05-23T07:42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pornstar"/>
    <s v="BMARCHAN"/>
    <s v="Enron Metals Trading System"/>
    <x v="0"/>
    <x v="0"/>
    <n v="2148086"/>
    <m/>
  </r>
  <r>
    <x v="1"/>
    <x v="3"/>
    <x v="0"/>
    <n v="30"/>
    <n v="600000"/>
    <n v="1282274"/>
    <d v="2001-05-23T07:42:2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88.1"/>
    <d v="2001-06-01T21:00:00"/>
  </r>
  <r>
    <x v="1"/>
    <x v="3"/>
    <x v="1"/>
    <n v="1"/>
    <n v="10000"/>
    <n v="1282275"/>
    <d v="2001-05-23T07:42:34"/>
    <s v="Dynegy Marketing and Trade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073999999999996"/>
    <s v="MAXFIELD"/>
    <s v="TDONOHO"/>
    <s v="ENA - IM Central Gulf"/>
    <x v="8"/>
    <x v="5"/>
    <n v="803893"/>
    <d v="2001-05-24T21:00:00"/>
  </r>
  <r>
    <x v="1"/>
    <x v="1"/>
    <x v="1"/>
    <n v="92"/>
    <n v="4600"/>
    <n v="1282276"/>
    <d v="2001-05-23T07:42:36"/>
    <s v="Select Energy, Inc."/>
    <x v="0"/>
    <x v="0"/>
    <x v="0"/>
    <x v="1"/>
    <s v="US East Power Phy Fwd Firm"/>
    <s v="US Pwr Phy Firm  NEPOOL Peak             Oct-Dec01       USD/MWh"/>
    <m/>
    <n v="50"/>
    <x v="0"/>
    <x v="1"/>
    <x v="0"/>
    <n v="54.75"/>
    <s v="ADM97800"/>
    <s v="DDAVIS"/>
    <s v="LT-New England"/>
    <x v="7"/>
    <x v="6"/>
    <n v="619149.1"/>
    <d v="2001-10-01T17:11:00"/>
  </r>
  <r>
    <x v="1"/>
    <x v="3"/>
    <x v="1"/>
    <n v="1"/>
    <n v="10000"/>
    <n v="1282277"/>
    <d v="2001-05-23T07:42:3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75"/>
    <s v="aepes206"/>
    <s v="PMIMS"/>
    <s v="ENA - IM MKT Central CG"/>
    <x v="8"/>
    <x v="5"/>
    <n v="803894"/>
    <d v="2001-05-24T21:00:00"/>
  </r>
  <r>
    <x v="1"/>
    <x v="3"/>
    <x v="1"/>
    <n v="1"/>
    <n v="5000"/>
    <n v="1282278"/>
    <d v="2001-05-23T07:42:3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3895"/>
    <d v="2001-05-24T21:00:00"/>
  </r>
  <r>
    <x v="1"/>
    <x v="1"/>
    <x v="1"/>
    <n v="1"/>
    <n v="50"/>
    <n v="1282279"/>
    <d v="2001-05-23T07:42:49"/>
    <s v="American Electric Power Service Corporation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epsvc136"/>
    <s v="JQUENET"/>
    <s v="ST-PJM"/>
    <x v="7"/>
    <x v="6"/>
    <n v="619150.1"/>
    <d v="2001-05-24T21:00:00"/>
  </r>
  <r>
    <x v="1"/>
    <x v="3"/>
    <x v="1"/>
    <n v="1"/>
    <n v="5000"/>
    <n v="1282280"/>
    <d v="2001-05-23T07:42:54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PEGGIALL"/>
    <s v="PMIMS"/>
    <s v="ENA - IM MKT Central CG"/>
    <x v="8"/>
    <x v="5"/>
    <n v="803896"/>
    <d v="2001-05-24T21:00:00"/>
  </r>
  <r>
    <x v="0"/>
    <x v="0"/>
    <x v="0"/>
    <n v="1"/>
    <n v="16"/>
    <n v="1282281"/>
    <d v="2001-05-23T07:42:56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1"/>
    <s v="ADM42262"/>
    <s v="BMARCHAN"/>
    <s v="Enron Metals Trading System"/>
    <x v="0"/>
    <x v="0"/>
    <n v="2148089"/>
    <m/>
  </r>
  <r>
    <x v="1"/>
    <x v="3"/>
    <x v="1"/>
    <n v="8"/>
    <n v="80000"/>
    <n v="1282282"/>
    <d v="2001-05-23T07:43:01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850000000000001"/>
    <s v="aepes205"/>
    <s v="JHODGE2"/>
    <s v="ENA-IM ME TCO"/>
    <x v="8"/>
    <x v="5"/>
    <n v="803898"/>
    <d v="2001-05-24T21:00:00"/>
  </r>
  <r>
    <x v="1"/>
    <x v="3"/>
    <x v="1"/>
    <n v="1"/>
    <n v="5000"/>
    <n v="1282284"/>
    <d v="2001-05-23T07:43:06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97"/>
    <d v="2001-05-24T21:00:00"/>
  </r>
  <r>
    <x v="0"/>
    <x v="0"/>
    <x v="0"/>
    <n v="1"/>
    <n v="20"/>
    <n v="1282286"/>
    <d v="2001-05-23T07:43:2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FBEUZELIN"/>
    <s v="BMARCHAN"/>
    <s v="Enron Metals Trading System"/>
    <x v="0"/>
    <x v="0"/>
    <n v="2148092"/>
    <m/>
  </r>
  <r>
    <x v="1"/>
    <x v="5"/>
    <x v="1"/>
    <n v="1"/>
    <n v="25000"/>
    <n v="1282287"/>
    <d v="2001-05-23T07:43:33"/>
    <s v="Dynegy Liquids Marketing and Trade"/>
    <x v="0"/>
    <x v="0"/>
    <x v="0"/>
    <x v="5"/>
    <s v="US Propane FOB Phy Fwd "/>
    <s v="US Prop FOB Phy  MB Dia                  May01           c/Gl-b"/>
    <m/>
    <n v="25000"/>
    <x v="0"/>
    <x v="13"/>
    <x v="0"/>
    <n v="51.5"/>
    <s v="DEDE0001"/>
    <s v="WHICKS"/>
    <s v="EGLI-C3GC"/>
    <x v="6"/>
    <x v="7"/>
    <s v="VB4391.1"/>
    <d v="2001-05-01T21:00:00"/>
  </r>
  <r>
    <x v="1"/>
    <x v="3"/>
    <x v="1"/>
    <n v="8"/>
    <n v="80000"/>
    <n v="1282288"/>
    <d v="2001-05-23T07:43:33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9"/>
    <s v="aepes205"/>
    <s v="JHODGE2"/>
    <s v="ENA-IM ME TCO"/>
    <x v="8"/>
    <x v="5"/>
    <n v="803904"/>
    <d v="2001-05-24T21:00:00"/>
  </r>
  <r>
    <x v="0"/>
    <x v="0"/>
    <x v="0"/>
    <n v="1"/>
    <n v="10"/>
    <n v="1282290"/>
    <d v="2001-05-23T07:43:36"/>
    <s v="Cargill Investor Services Ltd"/>
    <x v="0"/>
    <x v="0"/>
    <x v="0"/>
    <x v="0"/>
    <s v="Copper LME Registered Contract"/>
    <s v="Cu LME Reg.      Contract                3 Month         USD/mt-L"/>
    <n v="10"/>
    <m/>
    <x v="0"/>
    <x v="0"/>
    <x v="0"/>
    <n v="1730"/>
    <s v="ADM66058"/>
    <s v="BMARCHAN"/>
    <s v="Enron Metals Trading System"/>
    <x v="0"/>
    <x v="0"/>
    <n v="2148095"/>
    <m/>
  </r>
  <r>
    <x v="1"/>
    <x v="5"/>
    <x v="1"/>
    <n v="1"/>
    <n v="25000"/>
    <n v="1282291"/>
    <d v="2001-05-23T07:43:37"/>
    <s v="Dynegy Liquids Marketing and Trade"/>
    <x v="0"/>
    <x v="0"/>
    <x v="0"/>
    <x v="5"/>
    <s v="US Propane FOB Phy Fwd "/>
    <s v="US Prop FOB Phy  MB TET                  May01           c/Gl-b"/>
    <m/>
    <n v="25000"/>
    <x v="0"/>
    <x v="13"/>
    <x v="0"/>
    <n v="51.5"/>
    <s v="DEDE0001"/>
    <s v="WHICKS"/>
    <s v="EGLI-C3GC"/>
    <x v="6"/>
    <x v="7"/>
    <s v="VB4393.1"/>
    <d v="2001-05-01T21:00:00"/>
  </r>
  <r>
    <x v="1"/>
    <x v="3"/>
    <x v="1"/>
    <n v="1"/>
    <n v="20000"/>
    <n v="1282292"/>
    <d v="2001-05-23T07:43:4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29"/>
    <s v="aepes205"/>
    <s v="JHODGE2"/>
    <s v="ENA-IM ME TCO"/>
    <x v="8"/>
    <x v="5"/>
    <n v="803905"/>
    <d v="2001-05-24T21:00:00"/>
  </r>
  <r>
    <x v="1"/>
    <x v="3"/>
    <x v="1"/>
    <n v="1"/>
    <n v="5000"/>
    <n v="1282293"/>
    <d v="2001-05-23T07:43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3906"/>
    <d v="2001-05-24T21:00:00"/>
  </r>
  <r>
    <x v="0"/>
    <x v="0"/>
    <x v="0"/>
    <n v="1"/>
    <n v="4"/>
    <n v="1282294"/>
    <d v="2001-05-23T07:43:4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DM26133"/>
    <s v="BMARCHAN"/>
    <s v="Enron Metals Trading System"/>
    <x v="0"/>
    <x v="0"/>
    <n v="2148097"/>
    <m/>
  </r>
  <r>
    <x v="1"/>
    <x v="3"/>
    <x v="1"/>
    <n v="1"/>
    <n v="5000"/>
    <n v="1282295"/>
    <d v="2001-05-23T07:43:46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225"/>
    <s v="bcollins"/>
    <s v="TDONOHO"/>
    <s v="ENA - IM Central Gulf"/>
    <x v="8"/>
    <x v="5"/>
    <n v="803907"/>
    <d v="2001-05-24T21:00:00"/>
  </r>
  <r>
    <x v="0"/>
    <x v="0"/>
    <x v="0"/>
    <n v="1"/>
    <n v="20"/>
    <n v="1282296"/>
    <d v="2001-05-23T07:43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8100"/>
    <m/>
  </r>
  <r>
    <x v="1"/>
    <x v="3"/>
    <x v="1"/>
    <n v="1"/>
    <n v="10000"/>
    <n v="1282297"/>
    <d v="2001-05-23T07:44:21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collins"/>
    <s v="TDONOHO"/>
    <s v="ENA - IM Central Gulf"/>
    <x v="8"/>
    <x v="5"/>
    <n v="803909"/>
    <d v="2001-05-24T21:00:00"/>
  </r>
  <r>
    <x v="1"/>
    <x v="3"/>
    <x v="1"/>
    <n v="1"/>
    <n v="10000"/>
    <n v="1282298"/>
    <d v="2001-05-23T07:44:54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"/>
    <s v="garrison"/>
    <s v="ARING"/>
    <s v="ENA-IM NE GULF1"/>
    <x v="8"/>
    <x v="5"/>
    <n v="803910"/>
    <d v="2001-05-24T21:00:00"/>
  </r>
  <r>
    <x v="1"/>
    <x v="3"/>
    <x v="0"/>
    <n v="30"/>
    <n v="600000"/>
    <n v="1282299"/>
    <d v="2001-05-23T07:44:57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399999999999997"/>
    <s v="RICKERSB"/>
    <s v="JARNOLD"/>
    <s v="NG-Price"/>
    <x v="6"/>
    <x v="5"/>
    <s v="VB4394.1"/>
    <d v="2001-06-01T21:00:00"/>
  </r>
  <r>
    <x v="1"/>
    <x v="3"/>
    <x v="1"/>
    <n v="1"/>
    <n v="10000"/>
    <n v="1282300"/>
    <d v="2001-05-23T07:45:06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garrison"/>
    <s v="ARING"/>
    <s v="ENA-IM NE GULF1"/>
    <x v="8"/>
    <x v="5"/>
    <n v="803911"/>
    <d v="2001-05-24T21:00:00"/>
  </r>
  <r>
    <x v="1"/>
    <x v="1"/>
    <x v="1"/>
    <n v="1"/>
    <n v="50"/>
    <n v="1282301"/>
    <d v="2001-05-23T07:45:16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chaoed53"/>
    <s v="JQUENET"/>
    <s v="ST-PJM"/>
    <x v="7"/>
    <x v="6"/>
    <n v="619152.1"/>
    <d v="2001-05-24T21:00:00"/>
  </r>
  <r>
    <x v="1"/>
    <x v="3"/>
    <x v="1"/>
    <n v="1"/>
    <n v="10000"/>
    <n v="1282302"/>
    <d v="2001-05-23T07:45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2"/>
    <d v="2001-05-24T21:00:00"/>
  </r>
  <r>
    <x v="1"/>
    <x v="3"/>
    <x v="1"/>
    <n v="1"/>
    <n v="10000"/>
    <n v="1282303"/>
    <d v="2001-05-23T07:45:25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REMERTODD"/>
    <s v="TDONOHO"/>
    <s v="ENA - IM Central Gulf"/>
    <x v="8"/>
    <x v="5"/>
    <n v="803913"/>
    <d v="2001-05-24T21:00:00"/>
  </r>
  <r>
    <x v="1"/>
    <x v="3"/>
    <x v="1"/>
    <n v="1"/>
    <n v="5000"/>
    <n v="1282305"/>
    <d v="2001-05-23T07:45:32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SCOTTWIR"/>
    <s v="PMIMS"/>
    <s v="ENA - IM MKT Central CG"/>
    <x v="8"/>
    <x v="5"/>
    <n v="803914"/>
    <d v="2001-05-24T21:00:00"/>
  </r>
  <r>
    <x v="1"/>
    <x v="3"/>
    <x v="1"/>
    <n v="1"/>
    <n v="5000"/>
    <n v="1282306"/>
    <d v="2001-05-23T07:45:39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049999999999999"/>
    <s v="TROYKELLY"/>
    <s v="TDONOHO"/>
    <s v="ENA - IM Central Gulf"/>
    <x v="8"/>
    <x v="5"/>
    <n v="803915"/>
    <d v="2001-05-24T21:00:00"/>
  </r>
  <r>
    <x v="1"/>
    <x v="3"/>
    <x v="1"/>
    <n v="1"/>
    <n v="10000"/>
    <n v="1282307"/>
    <d v="2001-05-23T07:45:4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16"/>
    <d v="2001-05-24T21:00:00"/>
  </r>
  <r>
    <x v="0"/>
    <x v="0"/>
    <x v="0"/>
    <n v="1"/>
    <n v="20"/>
    <n v="1282308"/>
    <d v="2001-05-23T07:45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48108"/>
    <m/>
  </r>
  <r>
    <x v="1"/>
    <x v="3"/>
    <x v="0"/>
    <n v="30"/>
    <n v="900000"/>
    <n v="1282309"/>
    <d v="2001-05-23T07:45:48"/>
    <s v="Aquila Risk Management Corporation"/>
    <x v="0"/>
    <x v="0"/>
    <x v="0"/>
    <x v="3"/>
    <s v="US Gas Fin BasisSwap"/>
    <s v="US Gas Basis     TCO Pool                Jun01           USD/MM"/>
    <m/>
    <n v="30000"/>
    <x v="0"/>
    <x v="11"/>
    <x v="0"/>
    <n v="0.20749999999999999"/>
    <s v="AQUILA1004"/>
    <s v="BMCKAY"/>
    <s v="FT-NY"/>
    <x v="6"/>
    <x v="5"/>
    <s v="VB4396.1"/>
    <d v="2001-06-01T21:00:00"/>
  </r>
  <r>
    <x v="1"/>
    <x v="3"/>
    <x v="1"/>
    <n v="1"/>
    <n v="10000"/>
    <n v="1282311"/>
    <d v="2001-05-23T07:45:5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917"/>
    <d v="2001-05-24T21:00:00"/>
  </r>
  <r>
    <x v="1"/>
    <x v="3"/>
    <x v="1"/>
    <n v="1"/>
    <n v="10000"/>
    <n v="1282312"/>
    <d v="2001-05-23T07:46:0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8"/>
    <d v="2001-05-24T21:00:00"/>
  </r>
  <r>
    <x v="0"/>
    <x v="0"/>
    <x v="0"/>
    <n v="1"/>
    <n v="16"/>
    <n v="1282313"/>
    <d v="2001-05-23T07:46:07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42262"/>
    <s v="BMARCHAN"/>
    <s v="Enron Metals Trading System"/>
    <x v="0"/>
    <x v="0"/>
    <n v="2148111"/>
    <m/>
  </r>
  <r>
    <x v="0"/>
    <x v="3"/>
    <x v="1"/>
    <n v="1"/>
    <n v="10000"/>
    <n v="1282314"/>
    <d v="2001-05-23T07:46:15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3"/>
    <s v="DAROOKIE"/>
    <s v="MCUILLA"/>
    <s v="ENA - IM Ontario"/>
    <x v="8"/>
    <x v="5"/>
    <n v="803919"/>
    <d v="2001-05-24T21:00:00"/>
  </r>
  <r>
    <x v="1"/>
    <x v="3"/>
    <x v="1"/>
    <n v="1"/>
    <n v="5000"/>
    <n v="1282315"/>
    <d v="2001-05-23T07:46:2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3920"/>
    <d v="2001-05-24T21:00:00"/>
  </r>
  <r>
    <x v="1"/>
    <x v="3"/>
    <x v="0"/>
    <n v="153"/>
    <n v="382500"/>
    <n v="1282316"/>
    <d v="2001-05-23T07:46:37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699999999999996"/>
    <s v="JOEGRAHAM"/>
    <s v="JARNOLD"/>
    <s v="NG-Price"/>
    <x v="6"/>
    <x v="5"/>
    <s v="VB4397.1"/>
    <d v="2001-06-01T00:00:00"/>
  </r>
  <r>
    <x v="1"/>
    <x v="3"/>
    <x v="1"/>
    <n v="1"/>
    <n v="5000"/>
    <n v="1282317"/>
    <d v="2001-05-23T07:46:5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3921"/>
    <d v="2001-05-24T21:00:00"/>
  </r>
  <r>
    <x v="0"/>
    <x v="0"/>
    <x v="0"/>
    <n v="1"/>
    <n v="20"/>
    <n v="1282318"/>
    <d v="2001-05-23T07:4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8119"/>
    <m/>
  </r>
  <r>
    <x v="0"/>
    <x v="3"/>
    <x v="1"/>
    <n v="1"/>
    <n v="10000"/>
    <n v="1282319"/>
    <d v="2001-05-23T07:47:0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2"/>
    <s v="DAROOKIE"/>
    <s v="MCUILLA"/>
    <s v="ENA - IM Ontario"/>
    <x v="8"/>
    <x v="5"/>
    <n v="803922"/>
    <d v="2001-05-24T21:00:00"/>
  </r>
  <r>
    <x v="1"/>
    <x v="3"/>
    <x v="0"/>
    <n v="30"/>
    <n v="75000"/>
    <n v="1282320"/>
    <d v="2001-05-23T07:47:0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79"/>
    <s v="JARNOLD"/>
    <s v="NG-Price"/>
    <x v="6"/>
    <x v="5"/>
    <s v="VB4398.1"/>
    <d v="2001-06-01T21:00:00"/>
  </r>
  <r>
    <x v="0"/>
    <x v="0"/>
    <x v="0"/>
    <n v="1"/>
    <n v="20"/>
    <n v="1282321"/>
    <d v="2001-05-23T07:47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8121"/>
    <m/>
  </r>
  <r>
    <x v="1"/>
    <x v="3"/>
    <x v="1"/>
    <n v="1"/>
    <n v="10000"/>
    <n v="1282322"/>
    <d v="2001-05-23T07:47:17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aepes206"/>
    <s v="PMIMS"/>
    <s v="ENA - IM MKT Central CG"/>
    <x v="8"/>
    <x v="5"/>
    <n v="803923"/>
    <d v="2001-05-24T21:00:00"/>
  </r>
  <r>
    <x v="0"/>
    <x v="0"/>
    <x v="0"/>
    <n v="1"/>
    <n v="20"/>
    <n v="1282323"/>
    <d v="2001-05-23T07:47:2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SWAINROB"/>
    <s v="BMARCHAN"/>
    <s v="Enron Metals Trading System"/>
    <x v="0"/>
    <x v="0"/>
    <n v="2148124"/>
    <m/>
  </r>
  <r>
    <x v="1"/>
    <x v="3"/>
    <x v="0"/>
    <n v="8"/>
    <n v="80000"/>
    <n v="1282324"/>
    <d v="2001-05-23T07:47:30"/>
    <s v="AEP Energy Services, Inc."/>
    <x v="0"/>
    <x v="0"/>
    <x v="0"/>
    <x v="3"/>
    <s v="US Gas Fin Swap"/>
    <s v="US Gas Daily     HHub                    24-31May01      USD/MM"/>
    <m/>
    <n v="10000"/>
    <x v="0"/>
    <x v="11"/>
    <x v="0"/>
    <n v="4.07"/>
    <s v="aepes222"/>
    <s v="PKEAVEY"/>
    <s v="G-DAILY-EST"/>
    <x v="6"/>
    <x v="5"/>
    <s v="VB4399.1"/>
    <d v="2001-05-24T21:00:00"/>
  </r>
  <r>
    <x v="1"/>
    <x v="3"/>
    <x v="1"/>
    <n v="1"/>
    <n v="5000"/>
    <n v="1282325"/>
    <d v="2001-05-23T07:47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24"/>
    <d v="2001-05-24T21:00:00"/>
  </r>
  <r>
    <x v="1"/>
    <x v="3"/>
    <x v="1"/>
    <n v="1"/>
    <n v="10000"/>
    <n v="1282326"/>
    <d v="2001-05-23T07:47:49"/>
    <s v="Aquila Energy Marketing Corporation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049999999999999"/>
    <s v="LANCEMCW"/>
    <s v="SNEAL"/>
    <s v="ENA-IM NE GULF3"/>
    <x v="8"/>
    <x v="5"/>
    <n v="803926"/>
    <d v="2001-05-24T21:00:00"/>
  </r>
  <r>
    <x v="1"/>
    <x v="3"/>
    <x v="1"/>
    <n v="1"/>
    <n v="5000"/>
    <n v="1282327"/>
    <d v="2001-05-23T07:47:50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2"/>
    <s v="aepes205"/>
    <s v="SHENDRI"/>
    <s v="ENA-IM ME CNG"/>
    <x v="8"/>
    <x v="5"/>
    <n v="803927"/>
    <d v="2001-05-24T21:00:00"/>
  </r>
  <r>
    <x v="1"/>
    <x v="3"/>
    <x v="1"/>
    <n v="1"/>
    <n v="5000"/>
    <n v="1282328"/>
    <d v="2001-05-23T07:47:56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49999999999999"/>
    <s v="SCOTTWIR"/>
    <s v="KSTEVEN"/>
    <s v="ENA-IM Mid Central South"/>
    <x v="8"/>
    <x v="5"/>
    <n v="803928"/>
    <d v="2001-05-24T21:00:00"/>
  </r>
  <r>
    <x v="1"/>
    <x v="3"/>
    <x v="1"/>
    <n v="1"/>
    <n v="5000"/>
    <n v="1282329"/>
    <d v="2001-05-23T07:47:57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49999999999996"/>
    <s v="tracyschwa"/>
    <s v="PMIMS"/>
    <s v="ENA - IM MKT Central CG"/>
    <x v="8"/>
    <x v="5"/>
    <n v="803929"/>
    <d v="2001-05-24T21:00:00"/>
  </r>
  <r>
    <x v="1"/>
    <x v="3"/>
    <x v="1"/>
    <n v="1"/>
    <n v="5000"/>
    <n v="1282330"/>
    <d v="2001-05-23T07:48:00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"/>
    <s v="coopertr"/>
    <s v="KSTEVEN"/>
    <s v="ENA-IM Mid Central South"/>
    <x v="8"/>
    <x v="5"/>
    <n v="803930"/>
    <d v="2001-05-24T21:00:00"/>
  </r>
  <r>
    <x v="1"/>
    <x v="3"/>
    <x v="1"/>
    <n v="1"/>
    <n v="5000"/>
    <n v="1282331"/>
    <d v="2001-05-23T07:48:01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"/>
    <s v="cscharton"/>
    <s v="KSTEVEN"/>
    <s v="ENA-IM Mid Central South"/>
    <x v="8"/>
    <x v="5"/>
    <n v="803931"/>
    <d v="2001-05-24T21:00:00"/>
  </r>
  <r>
    <x v="1"/>
    <x v="1"/>
    <x v="1"/>
    <n v="1"/>
    <n v="50"/>
    <n v="1282332"/>
    <d v="2001-05-23T07:48:02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55"/>
    <s v="grabowskim"/>
    <s v="JQUENET"/>
    <s v="ST-PJM"/>
    <x v="7"/>
    <x v="6"/>
    <n v="619156.1"/>
    <d v="2001-05-24T21:00:00"/>
  </r>
  <r>
    <x v="1"/>
    <x v="3"/>
    <x v="1"/>
    <n v="1"/>
    <n v="5000"/>
    <n v="1282333"/>
    <d v="2001-05-23T07:48:06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REMERTODD"/>
    <s v="KSTEVEN"/>
    <s v="ENA-IM Mid Central South"/>
    <x v="8"/>
    <x v="5"/>
    <n v="803932"/>
    <d v="2001-05-24T21:00:00"/>
  </r>
  <r>
    <x v="1"/>
    <x v="3"/>
    <x v="1"/>
    <n v="1"/>
    <n v="5000"/>
    <n v="1282334"/>
    <d v="2001-05-23T07:48:08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"/>
    <s v="cscharton"/>
    <s v="KSTEVEN"/>
    <s v="ENA-IM Mid Central South"/>
    <x v="8"/>
    <x v="5"/>
    <n v="803933"/>
    <d v="2001-05-24T21:00:00"/>
  </r>
  <r>
    <x v="1"/>
    <x v="3"/>
    <x v="1"/>
    <n v="1"/>
    <n v="5000"/>
    <n v="1282335"/>
    <d v="2001-05-23T07:48:11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KREMERTODD"/>
    <s v="KSTEVEN"/>
    <s v="ENA-IM Mid Central South"/>
    <x v="8"/>
    <x v="5"/>
    <n v="803934"/>
    <d v="2001-05-24T21:00:00"/>
  </r>
  <r>
    <x v="1"/>
    <x v="3"/>
    <x v="1"/>
    <n v="1"/>
    <n v="10000"/>
    <n v="1282336"/>
    <d v="2001-05-23T07:48:12"/>
    <s v="Aquila Energy Marketing Corporation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049999999999999"/>
    <s v="LANCEMCW"/>
    <s v="SNEAL"/>
    <s v="ENA-IM NE GULF3"/>
    <x v="8"/>
    <x v="5"/>
    <n v="803935"/>
    <d v="2001-05-24T21:00:00"/>
  </r>
  <r>
    <x v="1"/>
    <x v="3"/>
    <x v="1"/>
    <n v="1"/>
    <n v="2400"/>
    <n v="1282337"/>
    <d v="2001-05-23T07:48:15"/>
    <s v="PG&amp;E Energy Trading-Gas Corporation"/>
    <x v="0"/>
    <x v="0"/>
    <x v="0"/>
    <x v="3"/>
    <s v="US Gas Phy Fwd Firm non-TX &lt; or = 1Mo "/>
    <s v="US Gas Phy       COL Onshore             24May01         USD/MM"/>
    <m/>
    <n v="2400"/>
    <x v="0"/>
    <x v="11"/>
    <x v="0"/>
    <n v="4.04"/>
    <s v="jonivesela"/>
    <s v="SPEREIR"/>
    <s v="ENA-IM NE GULF2"/>
    <x v="8"/>
    <x v="5"/>
    <n v="803936"/>
    <d v="2001-05-24T21:00:00"/>
  </r>
  <r>
    <x v="1"/>
    <x v="3"/>
    <x v="1"/>
    <n v="1"/>
    <n v="10000"/>
    <n v="1282338"/>
    <d v="2001-05-23T07:48:16"/>
    <s v="Duke Energy Trading and Marketing, L.L.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99999999999996"/>
    <s v="RICKNEITZ"/>
    <s v="SPEREIR"/>
    <s v="ENA-IM NE GULF3"/>
    <x v="8"/>
    <x v="5"/>
    <n v="803937"/>
    <d v="2001-05-24T21:00:00"/>
  </r>
  <r>
    <x v="1"/>
    <x v="3"/>
    <x v="1"/>
    <n v="1"/>
    <n v="5000"/>
    <n v="1282339"/>
    <d v="2001-05-23T07:48:17"/>
    <s v="Aquila Energy Marketing Corporation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550000000000001"/>
    <s v="BIGDADDY"/>
    <s v="TDONOHO"/>
    <s v="ENA - IM Central Gulf"/>
    <x v="8"/>
    <x v="5"/>
    <n v="803938"/>
    <d v="2001-05-24T21:00:00"/>
  </r>
  <r>
    <x v="1"/>
    <x v="3"/>
    <x v="1"/>
    <n v="1"/>
    <n v="10000"/>
    <n v="1282341"/>
    <d v="2001-05-23T07:48:26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"/>
    <s v="tharringto"/>
    <s v="SPEREIR"/>
    <s v="ENA-IM NE GULF3"/>
    <x v="8"/>
    <x v="5"/>
    <n v="803941"/>
    <d v="2001-05-24T21:00:00"/>
  </r>
  <r>
    <x v="0"/>
    <x v="0"/>
    <x v="0"/>
    <n v="1"/>
    <n v="5"/>
    <n v="1282342"/>
    <d v="2001-05-23T07:48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3"/>
    <s v="SARNSBY1"/>
    <s v="BMARCHAN"/>
    <s v="Enron Metals Trading System"/>
    <x v="0"/>
    <x v="0"/>
    <n v="2148130"/>
    <m/>
  </r>
  <r>
    <x v="1"/>
    <x v="3"/>
    <x v="1"/>
    <n v="1"/>
    <n v="5000"/>
    <n v="1282346"/>
    <d v="2001-05-23T07:48:36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50000000000001"/>
    <s v="tomdickey"/>
    <s v="TDONOHO"/>
    <s v="ENA - IM Central Gulf"/>
    <x v="8"/>
    <x v="5"/>
    <n v="803942"/>
    <d v="2001-05-24T21:00:00"/>
  </r>
  <r>
    <x v="1"/>
    <x v="3"/>
    <x v="1"/>
    <n v="1"/>
    <n v="5000"/>
    <n v="1282347"/>
    <d v="2001-05-23T07:48:39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MAXFIELD"/>
    <s v="JWILLI13"/>
    <s v="ENA - IM Mkt Central MICH"/>
    <x v="8"/>
    <x v="5"/>
    <n v="803943"/>
    <d v="2001-05-24T21:00:00"/>
  </r>
  <r>
    <x v="1"/>
    <x v="3"/>
    <x v="1"/>
    <n v="1"/>
    <n v="5000"/>
    <n v="1282348"/>
    <d v="2001-05-23T07:48:41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jpedersen"/>
    <s v="JWILLI13"/>
    <s v="ENA - IM Mkt Central MICH"/>
    <x v="8"/>
    <x v="5"/>
    <n v="803944"/>
    <d v="2001-05-24T21:00:00"/>
  </r>
  <r>
    <x v="1"/>
    <x v="3"/>
    <x v="1"/>
    <n v="1"/>
    <n v="10000"/>
    <n v="1282350"/>
    <d v="2001-05-23T07:48:5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BIGDADDY"/>
    <s v="TDONOHO"/>
    <s v="ENA - IM Central Gulf"/>
    <x v="8"/>
    <x v="5"/>
    <n v="803945"/>
    <d v="2001-05-24T21:00:00"/>
  </r>
  <r>
    <x v="1"/>
    <x v="3"/>
    <x v="0"/>
    <n v="30"/>
    <n v="600000"/>
    <n v="1282351"/>
    <d v="2001-05-23T07:48:57"/>
    <s v="BP Corporation North America Inc."/>
    <x v="0"/>
    <x v="0"/>
    <x v="0"/>
    <x v="3"/>
    <s v="US Gas Fin BasisSwap"/>
    <s v="US Gas Basis     Reliant E               Jun01           USD/MM"/>
    <m/>
    <n v="20000"/>
    <x v="0"/>
    <x v="11"/>
    <x v="0"/>
    <n v="-8.5000000000000006E-2"/>
    <s v="Cozartta"/>
    <s v="KRUSCIT"/>
    <s v="Firm Trading Central"/>
    <x v="6"/>
    <x v="5"/>
    <s v="VB4402.1"/>
    <d v="2001-06-01T21:00:00"/>
  </r>
  <r>
    <x v="1"/>
    <x v="1"/>
    <x v="0"/>
    <n v="1"/>
    <n v="50"/>
    <n v="1282352"/>
    <d v="2001-05-23T07:49:02"/>
    <s v="NRG Power Marketing Inc."/>
    <x v="0"/>
    <x v="0"/>
    <x v="0"/>
    <x v="1"/>
    <s v="US East Power Fin Swap"/>
    <s v="US Pwr Fin Swap  ISO NY Z-A Peak         24May01         USD/MWh"/>
    <n v="50"/>
    <m/>
    <x v="0"/>
    <x v="1"/>
    <x v="0"/>
    <n v="38.25"/>
    <s v="pete1234"/>
    <s v="GGUPTA"/>
    <s v="ST-New England"/>
    <x v="7"/>
    <x v="5"/>
    <n v="619158.1"/>
    <d v="2001-05-24T21:00:00"/>
  </r>
  <r>
    <x v="1"/>
    <x v="3"/>
    <x v="1"/>
    <n v="1"/>
    <n v="10000"/>
    <n v="1282354"/>
    <d v="2001-05-23T07:49:1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KREMERTODD"/>
    <s v="PMIMS"/>
    <s v="ENA - IM MKT Central CG"/>
    <x v="8"/>
    <x v="5"/>
    <n v="803946"/>
    <d v="2001-05-24T21:00:00"/>
  </r>
  <r>
    <x v="1"/>
    <x v="3"/>
    <x v="1"/>
    <n v="1"/>
    <n v="5000"/>
    <n v="1282355"/>
    <d v="2001-05-23T07:49:18"/>
    <s v="AEP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aepes224"/>
    <s v="VPIMENOV"/>
    <s v="ENA-IM ME NEW YORK"/>
    <x v="8"/>
    <x v="5"/>
    <n v="803947"/>
    <d v="2001-05-24T21:00:00"/>
  </r>
  <r>
    <x v="1"/>
    <x v="3"/>
    <x v="1"/>
    <n v="1"/>
    <n v="5000"/>
    <n v="1282356"/>
    <d v="2001-05-23T07:49:19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48"/>
    <d v="2001-05-24T21:00:00"/>
  </r>
  <r>
    <x v="1"/>
    <x v="3"/>
    <x v="1"/>
    <n v="1"/>
    <n v="5000"/>
    <n v="1282358"/>
    <d v="2001-05-23T07:49:28"/>
    <s v="AEP Energy Services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750000000000002"/>
    <s v="aepes224"/>
    <s v="ARING"/>
    <s v="ENA-IM NE GULF1"/>
    <x v="8"/>
    <x v="5"/>
    <n v="803949"/>
    <d v="2001-05-24T21:00:00"/>
  </r>
  <r>
    <x v="0"/>
    <x v="3"/>
    <x v="1"/>
    <n v="1"/>
    <n v="10000"/>
    <n v="1282359"/>
    <d v="2001-05-23T07:49:29"/>
    <s v="PG&amp;E Energy Trading, Canada Corporation"/>
    <x v="0"/>
    <x v="0"/>
    <x v="0"/>
    <x v="3"/>
    <s v="CAN Gas Phy Fwd Firm East &lt; or = 1Mo"/>
    <s v="CAN Gas Phy      Parkway                 24May01         USD/MM"/>
    <n v="10000"/>
    <m/>
    <x v="0"/>
    <x v="11"/>
    <x v="0"/>
    <n v="4.3150000000000004"/>
    <s v="POWELLCO"/>
    <s v="MCUILLA"/>
    <s v="ENA - IM Ontario"/>
    <x v="8"/>
    <x v="5"/>
    <n v="803950"/>
    <d v="2001-05-24T21:00:00"/>
  </r>
  <r>
    <x v="1"/>
    <x v="3"/>
    <x v="0"/>
    <n v="30"/>
    <n v="300000"/>
    <n v="1282360"/>
    <d v="2001-05-23T07:49:3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bradhoese2"/>
    <s v="JARNOLD"/>
    <s v="NG-Price"/>
    <x v="6"/>
    <x v="5"/>
    <s v="VB4404.1"/>
    <d v="2001-06-01T21:00:00"/>
  </r>
  <r>
    <x v="1"/>
    <x v="3"/>
    <x v="1"/>
    <n v="1"/>
    <n v="10000"/>
    <n v="1282361"/>
    <d v="2001-05-23T07:49:49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ADM91068"/>
    <s v="PMIMS"/>
    <s v="ENA - IM MKT Central CG"/>
    <x v="8"/>
    <x v="5"/>
    <n v="803951"/>
    <d v="2001-05-24T21:00:00"/>
  </r>
  <r>
    <x v="1"/>
    <x v="3"/>
    <x v="1"/>
    <n v="1"/>
    <n v="5000"/>
    <n v="1282362"/>
    <d v="2001-05-23T07:49:59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75000000000003"/>
    <s v="schwalbach"/>
    <s v="KSTEVEN"/>
    <s v="ENA-IM Mid Central South"/>
    <x v="8"/>
    <x v="5"/>
    <n v="803952"/>
    <d v="2001-05-24T21:00:00"/>
  </r>
  <r>
    <x v="1"/>
    <x v="3"/>
    <x v="1"/>
    <n v="1"/>
    <n v="5000"/>
    <n v="1282363"/>
    <d v="2001-05-23T07:50:02"/>
    <s v="Reliant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collins"/>
    <s v="PMIMS"/>
    <s v="ENA - IM MKT Central CG"/>
    <x v="8"/>
    <x v="5"/>
    <n v="803953"/>
    <d v="2001-05-24T21:00:00"/>
  </r>
  <r>
    <x v="1"/>
    <x v="3"/>
    <x v="0"/>
    <n v="30"/>
    <n v="3000"/>
    <n v="1282365"/>
    <d v="2001-05-23T07:50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3"/>
    <s v="WHITEWATER"/>
    <s v="MMAGGI"/>
    <s v="NG EXOTIC"/>
    <x v="6"/>
    <x v="5"/>
    <s v="VB4406.1"/>
    <d v="2001-06-01T00:00:00"/>
  </r>
  <r>
    <x v="1"/>
    <x v="3"/>
    <x v="1"/>
    <n v="1"/>
    <n v="5000"/>
    <n v="1282364"/>
    <d v="2001-05-23T07:50:13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3954"/>
    <d v="2001-05-24T21:00:00"/>
  </r>
  <r>
    <x v="0"/>
    <x v="3"/>
    <x v="1"/>
    <n v="1"/>
    <n v="10000"/>
    <n v="1282367"/>
    <d v="2001-05-23T07:50:24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150000000000004"/>
    <s v="POWELLCO"/>
    <s v="MCUILLA"/>
    <s v="ENA - IM Ontario"/>
    <x v="8"/>
    <x v="5"/>
    <n v="803955"/>
    <d v="2001-05-24T21:00:00"/>
  </r>
  <r>
    <x v="1"/>
    <x v="3"/>
    <x v="1"/>
    <n v="1"/>
    <n v="10000"/>
    <n v="1282368"/>
    <d v="2001-05-23T07:50:27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8"/>
    <s v="NMENEN01"/>
    <s v="JHODGE2"/>
    <s v="ENA-IM ME TCO"/>
    <x v="8"/>
    <x v="5"/>
    <n v="803956"/>
    <d v="2001-05-24T21:00:00"/>
  </r>
  <r>
    <x v="1"/>
    <x v="3"/>
    <x v="1"/>
    <n v="1"/>
    <n v="5000"/>
    <n v="1282369"/>
    <d v="2001-05-23T07:50:32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049999999999999"/>
    <s v="RICKNEITZ"/>
    <s v="SPEREIR"/>
    <s v="ENA-IM NE GULF3"/>
    <x v="8"/>
    <x v="5"/>
    <n v="803957"/>
    <d v="2001-05-24T21:00:00"/>
  </r>
  <r>
    <x v="1"/>
    <x v="3"/>
    <x v="0"/>
    <n v="30"/>
    <n v="750000"/>
    <n v="1282370"/>
    <d v="2001-05-23T07:50:51"/>
    <s v="Duke Energy Trading and Marketing, L.L.C."/>
    <x v="0"/>
    <x v="0"/>
    <x v="0"/>
    <x v="3"/>
    <s v="US Gas Fin Swap"/>
    <s v="US Gas Swap      Nymex                   Jun01           USD/MM"/>
    <m/>
    <n v="25000"/>
    <x v="0"/>
    <x v="11"/>
    <x v="0"/>
    <n v="4.1449999999999996"/>
    <s v="JRTHOMAS"/>
    <s v="JARNOLD"/>
    <s v="NG-Price"/>
    <x v="6"/>
    <x v="5"/>
    <s v="VB4407.1"/>
    <d v="2001-06-01T21:00:00"/>
  </r>
  <r>
    <x v="1"/>
    <x v="3"/>
    <x v="0"/>
    <n v="30"/>
    <n v="450000"/>
    <n v="1282371"/>
    <d v="2001-05-23T07:50:59"/>
    <s v="AEP Energy Services, Inc."/>
    <x v="0"/>
    <x v="0"/>
    <x v="0"/>
    <x v="3"/>
    <s v="US Gas Fin Swap"/>
    <s v="US Gas Swap      Nymex                   Jun01           USD/MM"/>
    <n v="15000"/>
    <m/>
    <x v="0"/>
    <x v="11"/>
    <x v="0"/>
    <n v="4.1399999999999997"/>
    <s v="aepes222"/>
    <s v="JARNOLD"/>
    <s v="NG-Price"/>
    <x v="6"/>
    <x v="5"/>
    <s v="VB4408.1"/>
    <d v="2001-06-01T21:00:00"/>
  </r>
  <r>
    <x v="1"/>
    <x v="3"/>
    <x v="1"/>
    <n v="1"/>
    <n v="10000"/>
    <n v="1282372"/>
    <d v="2001-05-23T07:51:03"/>
    <s v="Kaztex Energy Management Inc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487999999999996"/>
    <s v="ADM91068"/>
    <s v="PMIMS"/>
    <s v="ENA - IM MKT Central CG"/>
    <x v="8"/>
    <x v="5"/>
    <n v="803958"/>
    <d v="2001-05-24T21:00:00"/>
  </r>
  <r>
    <x v="1"/>
    <x v="1"/>
    <x v="1"/>
    <n v="1"/>
    <n v="50"/>
    <n v="1282375"/>
    <d v="2001-05-23T07:51:12"/>
    <s v="Conectiv Energy Supply, Inc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jimmchugh1"/>
    <s v="JQUENET"/>
    <s v="ST-PJM"/>
    <x v="7"/>
    <x v="6"/>
    <n v="619169.1"/>
    <d v="2001-05-24T21:00:00"/>
  </r>
  <r>
    <x v="0"/>
    <x v="6"/>
    <x v="0"/>
    <n v="30"/>
    <n v="30000"/>
    <n v="1282379"/>
    <d v="2001-05-23T07:51:15"/>
    <s v="Koch Refining International Pte. Ltd."/>
    <x v="0"/>
    <x v="0"/>
    <x v="0"/>
    <x v="6"/>
    <s v="UK Benzene FOB Financial Swap"/>
    <s v="Benzene Swap     Platts FOB              Sep01           USD/mt"/>
    <n v="1000"/>
    <m/>
    <x v="0"/>
    <x v="12"/>
    <x v="0"/>
    <n v="333"/>
    <s v="ADM56718"/>
    <s v="RBREWIS"/>
    <s v="UK - ECTRIC - Benzene-Financial"/>
    <x v="3"/>
    <x v="4"/>
    <n v="106000"/>
    <d v="2001-09-01T00:00:00"/>
  </r>
  <r>
    <x v="1"/>
    <x v="3"/>
    <x v="1"/>
    <n v="1"/>
    <n v="5000"/>
    <n v="1282378"/>
    <d v="2001-05-23T07:51:15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50000000000001"/>
    <s v="RICKNEITZ"/>
    <s v="SPEREIR"/>
    <s v="ENA-IM NE GULF3"/>
    <x v="8"/>
    <x v="5"/>
    <n v="803959"/>
    <d v="2001-05-24T21:00:00"/>
  </r>
  <r>
    <x v="1"/>
    <x v="3"/>
    <x v="1"/>
    <n v="1"/>
    <n v="5000"/>
    <n v="1282380"/>
    <d v="2001-05-23T07:51:16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imery00"/>
    <s v="KSTEVEN"/>
    <s v="ENA-IM Mid Central South"/>
    <x v="8"/>
    <x v="5"/>
    <n v="803960"/>
    <d v="2001-05-24T21:00:00"/>
  </r>
  <r>
    <x v="1"/>
    <x v="3"/>
    <x v="1"/>
    <n v="1"/>
    <n v="5000"/>
    <n v="1282381"/>
    <d v="2001-05-23T07:51:20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4"/>
    <s v="KSTEVEN"/>
    <s v="ENA-IM Mid Central South"/>
    <x v="8"/>
    <x v="5"/>
    <n v="803961"/>
    <d v="2001-05-24T21:00:00"/>
  </r>
  <r>
    <x v="1"/>
    <x v="3"/>
    <x v="1"/>
    <n v="1"/>
    <n v="2500"/>
    <n v="1282382"/>
    <d v="2001-05-23T07:51:24"/>
    <s v="Mirant Americas Energy Marketing, L.P."/>
    <x v="0"/>
    <x v="0"/>
    <x v="0"/>
    <x v="3"/>
    <s v="US Gas Phy Fwd Firm non-TX &lt; or = 1Mo "/>
    <s v="US Gas Phy       Dom SP TT               24May01         USD/MM"/>
    <m/>
    <n v="2500"/>
    <x v="0"/>
    <x v="11"/>
    <x v="0"/>
    <n v="4.335"/>
    <s v="jkippels01"/>
    <s v="SHENDRI"/>
    <s v="ENA-IM ME CNG"/>
    <x v="8"/>
    <x v="5"/>
    <n v="803962"/>
    <d v="2001-05-24T21:00:00"/>
  </r>
  <r>
    <x v="1"/>
    <x v="3"/>
    <x v="1"/>
    <n v="1"/>
    <n v="5000"/>
    <n v="1282383"/>
    <d v="2001-05-23T07:51:38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pces5126"/>
    <s v="VPIMENOV"/>
    <s v="ENA-IM ME NEW YORK"/>
    <x v="8"/>
    <x v="5"/>
    <n v="803963"/>
    <d v="2001-05-24T21:00:00"/>
  </r>
  <r>
    <x v="1"/>
    <x v="1"/>
    <x v="1"/>
    <n v="1"/>
    <n v="50"/>
    <n v="1282384"/>
    <d v="2001-05-23T07:51:40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gfilomena"/>
    <s v="JQUENET"/>
    <s v="ST-PJM"/>
    <x v="7"/>
    <x v="6"/>
    <n v="619170.1"/>
    <d v="2001-05-24T21:00:00"/>
  </r>
  <r>
    <x v="1"/>
    <x v="3"/>
    <x v="0"/>
    <n v="31"/>
    <n v="77500"/>
    <n v="1282385"/>
    <d v="2001-05-23T07:51:41"/>
    <s v="BP Corporation North America Inc."/>
    <x v="0"/>
    <x v="0"/>
    <x v="0"/>
    <x v="3"/>
    <s v="US Gas Fin Swap"/>
    <s v="US Gas Swap      Nymex                   Jul01           USD/MM"/>
    <n v="2500"/>
    <m/>
    <x v="0"/>
    <x v="11"/>
    <x v="0"/>
    <n v="4.21"/>
    <s v="Mastrosc"/>
    <s v="JARNOLD"/>
    <s v="NG-Price"/>
    <x v="6"/>
    <x v="5"/>
    <s v="VB4412.1"/>
    <d v="2001-07-01T21:00:00"/>
  </r>
  <r>
    <x v="1"/>
    <x v="3"/>
    <x v="1"/>
    <n v="1"/>
    <n v="5000"/>
    <n v="1282387"/>
    <d v="2001-05-23T07:51:50"/>
    <s v="PanCanadian Energy Services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049999999999999"/>
    <s v="pces5126"/>
    <s v="SPEREIR"/>
    <s v="ENA-IM NE GULF3"/>
    <x v="8"/>
    <x v="5"/>
    <n v="803964"/>
    <d v="2001-05-24T21:00:00"/>
  </r>
  <r>
    <x v="1"/>
    <x v="3"/>
    <x v="1"/>
    <n v="1"/>
    <n v="5000"/>
    <n v="1282388"/>
    <d v="2001-05-23T07:51:58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"/>
    <s v="cscharton"/>
    <s v="KSTEVEN"/>
    <s v="ENA-IM Mid Central South"/>
    <x v="8"/>
    <x v="5"/>
    <n v="803965"/>
    <d v="2001-05-24T21:00:00"/>
  </r>
  <r>
    <x v="1"/>
    <x v="3"/>
    <x v="0"/>
    <n v="30"/>
    <n v="525000"/>
    <n v="1282389"/>
    <d v="2001-05-23T07:52:00"/>
    <s v="PG&amp;E Energy Trading-Gas Corporation"/>
    <x v="0"/>
    <x v="0"/>
    <x v="0"/>
    <x v="3"/>
    <s v="US Gas Fin Swap"/>
    <s v="US Gas Swap      Nymex                   Jun01           USD/MM"/>
    <n v="17500"/>
    <m/>
    <x v="0"/>
    <x v="11"/>
    <x v="0"/>
    <n v="4.1399999999999997"/>
    <s v="jimgoetz"/>
    <s v="JARNOLD"/>
    <s v="NG-Price"/>
    <x v="6"/>
    <x v="5"/>
    <s v="VB4413.1"/>
    <d v="2001-06-01T21:00:00"/>
  </r>
  <r>
    <x v="1"/>
    <x v="3"/>
    <x v="1"/>
    <n v="1"/>
    <n v="10000"/>
    <n v="1282390"/>
    <d v="2001-05-23T07:52:0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3966"/>
    <d v="2001-05-24T21:00:00"/>
  </r>
  <r>
    <x v="0"/>
    <x v="0"/>
    <x v="0"/>
    <n v="1"/>
    <n v="1"/>
    <n v="1282391"/>
    <d v="2001-05-23T07:52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40"/>
    <s v="marknunn1"/>
    <s v="ATURNER"/>
    <s v="Enron Metals Trading System"/>
    <x v="0"/>
    <x v="0"/>
    <n v="2148152"/>
    <m/>
  </r>
  <r>
    <x v="1"/>
    <x v="3"/>
    <x v="1"/>
    <n v="1"/>
    <n v="5000"/>
    <n v="1282392"/>
    <d v="2001-05-23T07:52:06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LANCEMCW"/>
    <s v="SPEREIR"/>
    <s v="ENA-IM NE GULF3"/>
    <x v="8"/>
    <x v="5"/>
    <n v="803967"/>
    <d v="2001-05-24T21:00:00"/>
  </r>
  <r>
    <x v="1"/>
    <x v="3"/>
    <x v="1"/>
    <n v="1"/>
    <n v="5000"/>
    <n v="1282393"/>
    <d v="2001-05-23T07:52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LANCEMCW"/>
    <s v="SPEREIR"/>
    <s v="ENA-IM NE GULF3"/>
    <x v="8"/>
    <x v="5"/>
    <n v="803968"/>
    <d v="2001-05-24T21:00:00"/>
  </r>
  <r>
    <x v="1"/>
    <x v="3"/>
    <x v="0"/>
    <n v="30"/>
    <n v="600000"/>
    <n v="1282394"/>
    <d v="2001-05-23T07:52:13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RTHOMAS"/>
    <s v="JARNOLD"/>
    <s v="NG-Price"/>
    <x v="6"/>
    <x v="5"/>
    <s v="VB4414.1"/>
    <d v="2001-06-01T21:00:00"/>
  </r>
  <r>
    <x v="1"/>
    <x v="3"/>
    <x v="1"/>
    <n v="1"/>
    <n v="10000"/>
    <n v="1282395"/>
    <d v="2001-05-23T07:52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aepes206"/>
    <s v="PMIMS"/>
    <s v="ENA - IM MKT Central CG"/>
    <x v="8"/>
    <x v="5"/>
    <n v="803969"/>
    <d v="2001-05-24T21:00:00"/>
  </r>
  <r>
    <x v="0"/>
    <x v="1"/>
    <x v="1"/>
    <n v="2"/>
    <n v="50"/>
    <n v="1282396"/>
    <d v="2001-05-23T07:52:26"/>
    <s v="Dynegy Marketing and Trading Sarl"/>
    <x v="0"/>
    <x v="0"/>
    <x v="0"/>
    <x v="1"/>
    <s v="GER Power Phy Fwd Ffrm"/>
    <s v="GER Pwr Phy FF   Ger Grd BASE HV         26-27May01      EUR/MWh"/>
    <m/>
    <n v="25"/>
    <x v="0"/>
    <x v="1"/>
    <x v="2"/>
    <n v="15.7"/>
    <s v="Herverob"/>
    <s v="MHELLERM"/>
    <s v="UK - ECTRL - Continental Power Book"/>
    <x v="2"/>
    <x v="2"/>
    <n v="106016.1"/>
    <d v="2001-05-26T21:00:00"/>
  </r>
  <r>
    <x v="1"/>
    <x v="3"/>
    <x v="1"/>
    <n v="1"/>
    <n v="5000"/>
    <n v="1282399"/>
    <d v="2001-05-23T07:52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DMCPHERSON"/>
    <s v="KSTEVEN"/>
    <s v="ENA-IM Mid Central South"/>
    <x v="8"/>
    <x v="5"/>
    <n v="803970"/>
    <d v="2001-05-24T21:00:00"/>
  </r>
  <r>
    <x v="1"/>
    <x v="3"/>
    <x v="1"/>
    <n v="1"/>
    <n v="10000"/>
    <n v="1282401"/>
    <d v="2001-05-23T07:52:54"/>
    <s v="TransCanada Energy Marketing USA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13"/>
    <s v="tracyschwa"/>
    <s v="PMIMS"/>
    <s v="ENA - IM MKT Central CG"/>
    <x v="8"/>
    <x v="5"/>
    <n v="803971"/>
    <d v="2001-05-24T21:00:00"/>
  </r>
  <r>
    <x v="1"/>
    <x v="3"/>
    <x v="1"/>
    <n v="1"/>
    <n v="10000"/>
    <n v="1282402"/>
    <d v="2001-05-23T07:52:56"/>
    <s v="Aquila Energy Marketing Corporation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50000000000001"/>
    <s v="LANCEMCW"/>
    <s v="SPEREIR"/>
    <s v="ENA-IM NE GULF3"/>
    <x v="8"/>
    <x v="5"/>
    <n v="803972"/>
    <d v="2001-05-24T21:00:00"/>
  </r>
  <r>
    <x v="1"/>
    <x v="3"/>
    <x v="1"/>
    <n v="1"/>
    <n v="10000"/>
    <n v="1282403"/>
    <d v="2001-05-23T07:52:57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50000000000002"/>
    <s v="garrison"/>
    <s v="ARING"/>
    <s v="ENA-IM NE GULF1"/>
    <x v="8"/>
    <x v="5"/>
    <n v="803973"/>
    <d v="2001-05-24T21:00:00"/>
  </r>
  <r>
    <x v="1"/>
    <x v="3"/>
    <x v="1"/>
    <n v="1"/>
    <n v="5000"/>
    <n v="1282404"/>
    <d v="2001-05-23T07:53:02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tharringto"/>
    <s v="VPIMENOV"/>
    <s v="ENA-IM ME NEW YORK"/>
    <x v="8"/>
    <x v="5"/>
    <n v="803974"/>
    <d v="2001-05-24T21:00:00"/>
  </r>
  <r>
    <x v="1"/>
    <x v="3"/>
    <x v="0"/>
    <n v="8"/>
    <n v="400000"/>
    <n v="1282405"/>
    <d v="2001-05-23T07:53:0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8"/>
    <s v="AQUILA1015"/>
    <s v="EBASS"/>
    <s v="FT-Texas"/>
    <x v="6"/>
    <x v="5"/>
    <s v="VB4418.1"/>
    <d v="2001-05-24T21:00:00"/>
  </r>
  <r>
    <x v="1"/>
    <x v="3"/>
    <x v="1"/>
    <n v="1"/>
    <n v="5000"/>
    <n v="1282406"/>
    <d v="2001-05-23T07:53:07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DMCPHERSON"/>
    <s v="KSTEVEN"/>
    <s v="ENA-IM Mid Central South"/>
    <x v="8"/>
    <x v="5"/>
    <n v="803975"/>
    <d v="2001-05-24T21:00:00"/>
  </r>
  <r>
    <x v="1"/>
    <x v="3"/>
    <x v="1"/>
    <n v="1"/>
    <n v="5000"/>
    <n v="1282407"/>
    <d v="2001-05-23T07:53:09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575"/>
    <s v="MIDCONT2"/>
    <s v="KSTEVEN"/>
    <s v="ENA-IM Mid Central South"/>
    <x v="8"/>
    <x v="5"/>
    <n v="803976"/>
    <d v="2001-05-24T21:00:00"/>
  </r>
  <r>
    <x v="1"/>
    <x v="3"/>
    <x v="1"/>
    <n v="1"/>
    <n v="5000"/>
    <n v="1282408"/>
    <d v="2001-05-23T07:53:0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harringto"/>
    <s v="VPIMENOV"/>
    <s v="ENA-IM ME NEW YORK"/>
    <x v="8"/>
    <x v="5"/>
    <n v="803977"/>
    <d v="2001-05-24T21:00:00"/>
  </r>
  <r>
    <x v="1"/>
    <x v="3"/>
    <x v="1"/>
    <n v="1"/>
    <n v="5000"/>
    <n v="1282409"/>
    <d v="2001-05-23T07:53:14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2"/>
    <s v="KSTEVEN"/>
    <s v="ENA-IM Mid Central South"/>
    <x v="8"/>
    <x v="5"/>
    <n v="803978"/>
    <d v="2001-05-24T21:00:00"/>
  </r>
  <r>
    <x v="1"/>
    <x v="3"/>
    <x v="1"/>
    <n v="1"/>
    <n v="10000"/>
    <n v="1282410"/>
    <d v="2001-05-23T07:53:21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DMCPHERSON"/>
    <s v="ARING"/>
    <s v="ENA-IM NE GULF1"/>
    <x v="8"/>
    <x v="5"/>
    <n v="803979"/>
    <d v="2001-05-24T21:00:00"/>
  </r>
  <r>
    <x v="1"/>
    <x v="3"/>
    <x v="1"/>
    <n v="1"/>
    <n v="10000"/>
    <n v="1282411"/>
    <d v="2001-05-23T07:53:29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74999999999999"/>
    <s v="MCCARTHY"/>
    <s v="TDONOHO"/>
    <s v="ENA - IM Central Gulf"/>
    <x v="8"/>
    <x v="5"/>
    <n v="803980"/>
    <d v="2001-05-24T21:00:00"/>
  </r>
  <r>
    <x v="1"/>
    <x v="3"/>
    <x v="1"/>
    <n v="1"/>
    <n v="10000"/>
    <n v="1282412"/>
    <d v="2001-05-23T07:53:3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"/>
    <s v="gregt00001"/>
    <s v="SPEREIR"/>
    <s v="ENA-IM NE GULF2"/>
    <x v="8"/>
    <x v="5"/>
    <n v="803981"/>
    <d v="2001-05-24T21:00:00"/>
  </r>
  <r>
    <x v="0"/>
    <x v="1"/>
    <x v="1"/>
    <n v="2"/>
    <n v="50"/>
    <n v="1282413"/>
    <d v="2001-05-23T07:53:35"/>
    <s v="Schweizerische Bundesbahnen SBB AG"/>
    <x v="0"/>
    <x v="0"/>
    <x v="0"/>
    <x v="1"/>
    <s v="CH Power Phy Fwd Firm"/>
    <s v="CH Pwr Phy FF    NAT BASE HV             26-27May01      EUR/MWh"/>
    <n v="25"/>
    <m/>
    <x v="0"/>
    <x v="1"/>
    <x v="2"/>
    <n v="15.4"/>
    <s v="149594kb"/>
    <s v="EHOKMARK"/>
    <s v="UK - ECTRL - Continental Power Book"/>
    <x v="2"/>
    <x v="2"/>
    <n v="106017.1"/>
    <d v="2001-05-26T21:00:00"/>
  </r>
  <r>
    <x v="0"/>
    <x v="0"/>
    <x v="0"/>
    <n v="1"/>
    <n v="20"/>
    <n v="1282415"/>
    <d v="2001-05-23T07:53:4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ADM94436"/>
    <s v="BMARCHAN"/>
    <s v="Enron Metals Trading System"/>
    <x v="0"/>
    <x v="0"/>
    <n v="2148162"/>
    <m/>
  </r>
  <r>
    <x v="1"/>
    <x v="3"/>
    <x v="0"/>
    <n v="8"/>
    <n v="240000"/>
    <n v="1282417"/>
    <d v="2001-05-23T07:53:53"/>
    <s v="AEP Energy Services, Inc."/>
    <x v="0"/>
    <x v="0"/>
    <x v="0"/>
    <x v="3"/>
    <s v="US Gas Fin Swap"/>
    <s v="US Gas Daily     HHub                    24-31May01      USD/MM"/>
    <m/>
    <n v="30000"/>
    <x v="0"/>
    <x v="11"/>
    <x v="0"/>
    <n v="4.0750000000000002"/>
    <s v="aepes222"/>
    <s v="PKEAVEY"/>
    <s v="G-DAILY-EST"/>
    <x v="6"/>
    <x v="5"/>
    <s v="VB4420.1"/>
    <d v="2001-05-24T21:00:00"/>
  </r>
  <r>
    <x v="1"/>
    <x v="3"/>
    <x v="1"/>
    <n v="1"/>
    <n v="10000"/>
    <n v="1282418"/>
    <d v="2001-05-23T07:54:07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gregt00001"/>
    <s v="SPEREIR"/>
    <s v="ENA-IM NE GULF2"/>
    <x v="8"/>
    <x v="5"/>
    <n v="803982"/>
    <d v="2001-05-24T21:00:00"/>
  </r>
  <r>
    <x v="1"/>
    <x v="3"/>
    <x v="1"/>
    <n v="1"/>
    <n v="10000"/>
    <n v="1282419"/>
    <d v="2001-05-23T07:54:18"/>
    <s v="Duke Energy Trading and Marketing, L.L.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7"/>
    <s v="KFRIEDRICH"/>
    <s v="ARING"/>
    <s v="ENA-IM NE GULF4"/>
    <x v="8"/>
    <x v="5"/>
    <n v="803983"/>
    <d v="2001-05-24T21:00:00"/>
  </r>
  <r>
    <x v="1"/>
    <x v="1"/>
    <x v="1"/>
    <n v="31"/>
    <n v="1550"/>
    <n v="1282420"/>
    <d v="2001-05-23T07:54:19"/>
    <s v="Reliant E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104"/>
    <s v="smarland"/>
    <s v="FSTURM"/>
    <s v="LT-ECAR"/>
    <x v="7"/>
    <x v="6"/>
    <n v="619172.1"/>
    <d v="2001-07-01T21:00:00"/>
  </r>
  <r>
    <x v="1"/>
    <x v="3"/>
    <x v="1"/>
    <n v="1"/>
    <n v="10000"/>
    <n v="1282421"/>
    <d v="2001-05-23T07:54:27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84"/>
    <d v="2001-05-24T21:00:00"/>
  </r>
  <r>
    <x v="1"/>
    <x v="3"/>
    <x v="1"/>
    <n v="1"/>
    <n v="5000"/>
    <n v="1282423"/>
    <d v="2001-05-23T07:55:13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85"/>
    <d v="2001-05-24T21:00:00"/>
  </r>
  <r>
    <x v="1"/>
    <x v="3"/>
    <x v="1"/>
    <n v="1"/>
    <n v="5000"/>
    <n v="1282424"/>
    <d v="2001-05-23T07:55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SCOTTWIR"/>
    <s v="PMIMS"/>
    <s v="ENA - IM MKT Central CG"/>
    <x v="8"/>
    <x v="5"/>
    <n v="803986"/>
    <d v="2001-05-24T21:00:00"/>
  </r>
  <r>
    <x v="1"/>
    <x v="3"/>
    <x v="1"/>
    <n v="1"/>
    <n v="10000"/>
    <n v="1282425"/>
    <d v="2001-05-23T07:55:43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25"/>
    <s v="MCCARTHY"/>
    <s v="TDONOHO"/>
    <s v="ENA - IM Central Gulf"/>
    <x v="8"/>
    <x v="5"/>
    <n v="803987"/>
    <d v="2001-05-24T21:00:00"/>
  </r>
  <r>
    <x v="1"/>
    <x v="3"/>
    <x v="1"/>
    <n v="1"/>
    <n v="2251"/>
    <n v="1282427"/>
    <d v="2001-05-23T07:55:46"/>
    <s v="PG&amp;E Energy Trading-Gas Corporation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24999999999999"/>
    <s v="jpedersen"/>
    <s v="PMIMS"/>
    <s v="ENA - IM MKT Central CG"/>
    <x v="8"/>
    <x v="5"/>
    <n v="803988"/>
    <d v="2001-05-24T21:00:00"/>
  </r>
  <r>
    <x v="1"/>
    <x v="3"/>
    <x v="1"/>
    <n v="1"/>
    <n v="10000"/>
    <n v="1282428"/>
    <d v="2001-05-23T07:55:52"/>
    <s v="Colonial Energy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"/>
    <s v="BRIANKELLY"/>
    <s v="SPEREIR"/>
    <s v="ENA-IM NE GULF3"/>
    <x v="8"/>
    <x v="5"/>
    <n v="803989"/>
    <d v="2001-05-24T21:00:00"/>
  </r>
  <r>
    <x v="1"/>
    <x v="3"/>
    <x v="1"/>
    <n v="1"/>
    <n v="5000"/>
    <n v="1282429"/>
    <d v="2001-05-23T07:55:58"/>
    <s v="Virginia Power Energy Market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SPJOHRDE"/>
    <s v="SPEREIR"/>
    <s v="ENA-IM NE GULF3"/>
    <x v="8"/>
    <x v="5"/>
    <n v="803990"/>
    <d v="2001-05-24T21:00:00"/>
  </r>
  <r>
    <x v="1"/>
    <x v="1"/>
    <x v="1"/>
    <n v="1"/>
    <n v="50"/>
    <n v="1282433"/>
    <d v="2001-05-23T07:56:18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cgorman1"/>
    <s v="JQUENET"/>
    <s v="ST-PJM"/>
    <x v="7"/>
    <x v="6"/>
    <n v="619178.1"/>
    <d v="2001-05-24T21:00:00"/>
  </r>
  <r>
    <x v="1"/>
    <x v="3"/>
    <x v="1"/>
    <n v="1"/>
    <n v="10000"/>
    <n v="1282434"/>
    <d v="2001-05-23T07:56:23"/>
    <s v="Reliant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imnorman"/>
    <s v="TDONOHO"/>
    <s v="ENA - IM Central Gulf"/>
    <x v="8"/>
    <x v="5"/>
    <n v="803991"/>
    <d v="2001-05-24T21:00:00"/>
  </r>
  <r>
    <x v="1"/>
    <x v="3"/>
    <x v="1"/>
    <n v="1"/>
    <n v="5000"/>
    <n v="1282435"/>
    <d v="2001-05-23T07:56:25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s v="bradjacobs"/>
    <s v="SPEREIR"/>
    <s v="ENA-IM NE GULF3"/>
    <x v="8"/>
    <x v="5"/>
    <n v="803992"/>
    <d v="2001-05-24T21:00:00"/>
  </r>
  <r>
    <x v="0"/>
    <x v="0"/>
    <x v="0"/>
    <n v="1"/>
    <n v="20"/>
    <n v="1282436"/>
    <d v="2001-05-23T07:56:2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johnmanfld"/>
    <s v="BMARCHAN"/>
    <s v="Enron Metals Trading System"/>
    <x v="0"/>
    <x v="0"/>
    <n v="2148177"/>
    <m/>
  </r>
  <r>
    <x v="1"/>
    <x v="1"/>
    <x v="0"/>
    <n v="1"/>
    <n v="50"/>
    <n v="1282437"/>
    <d v="2001-05-23T07:56:48"/>
    <s v="Dynegy Marketing and Trade"/>
    <x v="0"/>
    <x v="0"/>
    <x v="0"/>
    <x v="1"/>
    <s v="US East Power Fin Swap"/>
    <s v="US Pwr Fin Swap  ISO NY Z-G Peak         24May01         USD/MWh"/>
    <n v="50"/>
    <m/>
    <x v="0"/>
    <x v="1"/>
    <x v="0"/>
    <n v="51"/>
    <s v="lindberg"/>
    <s v="GGUPTA"/>
    <s v="ST-New England"/>
    <x v="7"/>
    <x v="5"/>
    <n v="619179.1"/>
    <d v="2001-05-24T21:00:00"/>
  </r>
  <r>
    <x v="1"/>
    <x v="3"/>
    <x v="1"/>
    <n v="1"/>
    <n v="10000"/>
    <n v="1282438"/>
    <d v="2001-05-23T07:56:55"/>
    <s v="Duke Energy Trading and Marketing, L.L.C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"/>
    <s v="NAMHO123"/>
    <s v="SNEAL"/>
    <s v="ENA-IM NE GULF3"/>
    <x v="8"/>
    <x v="5"/>
    <n v="803993"/>
    <d v="2001-05-24T21:00:00"/>
  </r>
  <r>
    <x v="1"/>
    <x v="3"/>
    <x v="1"/>
    <n v="1"/>
    <n v="322"/>
    <n v="1282439"/>
    <d v="2001-05-23T07:57:03"/>
    <s v="PG&amp;E Energy Trading-Gas Corporation"/>
    <x v="0"/>
    <x v="0"/>
    <x v="0"/>
    <x v="3"/>
    <s v="US Gas Phy Fwd Firm non-TX &lt; or = 1Mo "/>
    <s v="US Gas Phy       Consumers Pwr           24May01         USD/MM"/>
    <m/>
    <n v="322"/>
    <x v="0"/>
    <x v="11"/>
    <x v="0"/>
    <n v="4.2949999999999999"/>
    <s v="jpedersen"/>
    <s v="JWILLI13"/>
    <s v="ENA - IM Mkt Central MICH"/>
    <x v="8"/>
    <x v="5"/>
    <n v="803994"/>
    <d v="2001-05-24T21:00:00"/>
  </r>
  <r>
    <x v="1"/>
    <x v="3"/>
    <x v="0"/>
    <n v="30"/>
    <n v="300000"/>
    <n v="1282440"/>
    <d v="2001-05-23T07:57:07"/>
    <s v="PG&amp;E Energy Trading-Gas Corporation"/>
    <x v="0"/>
    <x v="0"/>
    <x v="0"/>
    <x v="3"/>
    <s v="US Gas Fin BasisSwap"/>
    <s v="US Gas Basis     Waha                    Jun01           USD/MM"/>
    <m/>
    <n v="10000"/>
    <x v="0"/>
    <x v="11"/>
    <x v="0"/>
    <n v="-5.7500000000000002E-2"/>
    <s v="andrewk5"/>
    <s v="EBASS"/>
    <s v="FT-Texas"/>
    <x v="6"/>
    <x v="5"/>
    <s v="VB4422.1"/>
    <d v="2001-06-01T21:00:00"/>
  </r>
  <r>
    <x v="1"/>
    <x v="3"/>
    <x v="1"/>
    <n v="1"/>
    <n v="5000"/>
    <n v="1282441"/>
    <d v="2001-05-23T07:57:29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"/>
    <s v="jtaylor1"/>
    <s v="SHENDRI"/>
    <s v="ENA-IM ME CNG"/>
    <x v="8"/>
    <x v="5"/>
    <n v="803995"/>
    <d v="2001-05-24T21:00:00"/>
  </r>
  <r>
    <x v="1"/>
    <x v="3"/>
    <x v="1"/>
    <n v="1"/>
    <n v="5000"/>
    <n v="1282442"/>
    <d v="2001-05-23T07:57:37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96"/>
    <d v="2001-05-24T21:00:00"/>
  </r>
  <r>
    <x v="1"/>
    <x v="3"/>
    <x v="1"/>
    <n v="1"/>
    <n v="5000"/>
    <n v="1282443"/>
    <d v="2001-05-23T07:57:38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wpla08239"/>
    <s v="KSTEVEN"/>
    <s v="ENA-IM Mid Central South"/>
    <x v="8"/>
    <x v="5"/>
    <n v="803997"/>
    <d v="2001-05-24T21:00:00"/>
  </r>
  <r>
    <x v="1"/>
    <x v="3"/>
    <x v="1"/>
    <n v="1"/>
    <n v="10000"/>
    <n v="1282444"/>
    <d v="2001-05-23T07:58:04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3998"/>
    <d v="2001-05-24T21:00:00"/>
  </r>
  <r>
    <x v="0"/>
    <x v="0"/>
    <x v="0"/>
    <n v="1"/>
    <n v="2"/>
    <n v="1282445"/>
    <d v="2001-05-23T07:58:06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9"/>
    <s v="glawrence"/>
    <s v="BMARCHAN"/>
    <s v="Enron Metals Trading System"/>
    <x v="0"/>
    <x v="0"/>
    <n v="2148184"/>
    <m/>
  </r>
  <r>
    <x v="0"/>
    <x v="0"/>
    <x v="0"/>
    <n v="1"/>
    <n v="18"/>
    <n v="1282446"/>
    <d v="2001-05-23T07:58:08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729"/>
    <s v="johnmanfld"/>
    <s v="BMARCHAN"/>
    <s v="Enron Metals Trading System"/>
    <x v="0"/>
    <x v="0"/>
    <n v="2148186"/>
    <m/>
  </r>
  <r>
    <x v="1"/>
    <x v="1"/>
    <x v="0"/>
    <n v="62"/>
    <n v="3100"/>
    <n v="1282447"/>
    <d v="2001-05-23T07:58:14"/>
    <s v="Mirant Americas Energy Marketing, L.P."/>
    <x v="0"/>
    <x v="0"/>
    <x v="0"/>
    <x v="1"/>
    <s v="US East Power Fin Swap"/>
    <s v="US Pwr Fin Swap  ISO NY Z-G Peak         Jul-Aug01       USD/MWh"/>
    <n v="50"/>
    <m/>
    <x v="0"/>
    <x v="1"/>
    <x v="0"/>
    <n v="104"/>
    <s v="bucht00001"/>
    <s v="DDAVIS"/>
    <s v="LT-New England"/>
    <x v="7"/>
    <x v="5"/>
    <n v="619180.1"/>
    <d v="2001-07-01T00:00:00"/>
  </r>
  <r>
    <x v="1"/>
    <x v="3"/>
    <x v="1"/>
    <n v="1"/>
    <n v="5000"/>
    <n v="1282448"/>
    <d v="2001-05-23T07:58:18"/>
    <s v="EnergyUSA-TPC Cor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imothym"/>
    <s v="VPIMENOV"/>
    <s v="ENA-IM ME NEW YORK"/>
    <x v="8"/>
    <x v="5"/>
    <n v="803999"/>
    <d v="2001-05-24T21:00:00"/>
  </r>
  <r>
    <x v="1"/>
    <x v="3"/>
    <x v="1"/>
    <n v="1"/>
    <n v="5000"/>
    <n v="1282449"/>
    <d v="2001-05-23T07:58:19"/>
    <s v="NJR Energy Service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n v="19691994"/>
    <s v="SPEREIR"/>
    <s v="ENA-IM NE GULF3"/>
    <x v="8"/>
    <x v="5"/>
    <n v="804000"/>
    <d v="2001-05-24T21:00:00"/>
  </r>
  <r>
    <x v="1"/>
    <x v="3"/>
    <x v="1"/>
    <n v="1"/>
    <n v="10000"/>
    <n v="1282450"/>
    <d v="2001-05-23T07:58:25"/>
    <s v="PanCanadian Energy Services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"/>
    <s v="pces5126"/>
    <s v="SPEREIR"/>
    <s v="ENA-IM NE GULF3"/>
    <x v="8"/>
    <x v="5"/>
    <n v="804001"/>
    <d v="2001-05-24T21:00:00"/>
  </r>
  <r>
    <x v="1"/>
    <x v="3"/>
    <x v="1"/>
    <n v="1"/>
    <n v="5000"/>
    <n v="1282451"/>
    <d v="2001-05-23T07:58:55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s v="pces5126"/>
    <s v="VPIMENOV"/>
    <s v="ENA-IM ME NEW YORK"/>
    <x v="8"/>
    <x v="5"/>
    <n v="804002"/>
    <d v="2001-05-24T21:00:00"/>
  </r>
  <r>
    <x v="1"/>
    <x v="3"/>
    <x v="1"/>
    <n v="1"/>
    <n v="5000"/>
    <n v="1282452"/>
    <d v="2001-05-23T07:59:02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"/>
    <s v="tomdickey"/>
    <s v="TDONOHO"/>
    <s v="ENA - IM Central Gulf"/>
    <x v="8"/>
    <x v="5"/>
    <n v="804003"/>
    <d v="2001-05-24T21:00:00"/>
  </r>
  <r>
    <x v="1"/>
    <x v="1"/>
    <x v="1"/>
    <n v="30"/>
    <n v="1500"/>
    <n v="1282453"/>
    <d v="2001-05-23T07:59:04"/>
    <s v="El Paso Merchant Energy, L.P."/>
    <x v="0"/>
    <x v="0"/>
    <x v="0"/>
    <x v="1"/>
    <s v="US East Power Phy Fwd Firm"/>
    <s v="US Pwr Phy Firm  TVA Peak                Jun01           USD/MWh"/>
    <n v="50"/>
    <m/>
    <x v="0"/>
    <x v="1"/>
    <x v="0"/>
    <n v="61"/>
    <s v="PowerGLW"/>
    <s v="JKING6"/>
    <s v="LT-SERC"/>
    <x v="7"/>
    <x v="6"/>
    <n v="619181.1"/>
    <d v="2001-06-01T14:25:00"/>
  </r>
  <r>
    <x v="1"/>
    <x v="3"/>
    <x v="1"/>
    <n v="1"/>
    <n v="5000"/>
    <n v="1282454"/>
    <d v="2001-05-23T07:59:3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4004"/>
    <d v="2001-05-24T21:00:00"/>
  </r>
  <r>
    <x v="0"/>
    <x v="3"/>
    <x v="1"/>
    <n v="1"/>
    <n v="10000"/>
    <n v="1282455"/>
    <d v="2001-05-23T07:59:40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099999999999996"/>
    <s v="DAROOKIE"/>
    <s v="MCUILLA"/>
    <s v="ENA - IM Ontario"/>
    <x v="8"/>
    <x v="5"/>
    <n v="804005"/>
    <d v="2001-05-24T21:00:00"/>
  </r>
  <r>
    <x v="1"/>
    <x v="1"/>
    <x v="1"/>
    <n v="2"/>
    <n v="50"/>
    <n v="1282456"/>
    <d v="2001-05-23T07:59:44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90"/>
    <s v="Scavoner"/>
    <s v="TALONSO"/>
    <s v="ST-SW"/>
    <x v="7"/>
    <x v="6"/>
    <n v="619182.1"/>
    <d v="2001-05-25T21:00:00"/>
  </r>
  <r>
    <x v="1"/>
    <x v="1"/>
    <x v="1"/>
    <n v="2"/>
    <n v="50"/>
    <n v="1282457"/>
    <d v="2001-05-23T07:59:45"/>
    <s v="Dynegy Power Marketing, Inc."/>
    <x v="0"/>
    <x v="0"/>
    <x v="0"/>
    <x v="1"/>
    <s v="US West Power Phy Fwd Firm"/>
    <s v="US Pwr Phy Firm  PALVE OffPk             25-26May01      USD/MWh"/>
    <m/>
    <n v="25"/>
    <x v="0"/>
    <x v="1"/>
    <x v="0"/>
    <n v="95"/>
    <s v="iversonm"/>
    <s v="MFISCHE2"/>
    <s v="ST-SW"/>
    <x v="7"/>
    <x v="6"/>
    <n v="619183.1"/>
    <d v="2001-05-25T21:00:00"/>
  </r>
  <r>
    <x v="1"/>
    <x v="1"/>
    <x v="1"/>
    <n v="1"/>
    <n v="50"/>
    <n v="1282458"/>
    <d v="2001-05-23T07:59:48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184.1"/>
    <d v="2001-05-24T21:00:00"/>
  </r>
  <r>
    <x v="1"/>
    <x v="1"/>
    <x v="1"/>
    <n v="2"/>
    <n v="50"/>
    <n v="1282459"/>
    <d v="2001-05-23T07:59:49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300"/>
    <s v="daveyell"/>
    <s v="JRICHTE"/>
    <s v="ST-CA"/>
    <x v="7"/>
    <x v="6"/>
    <n v="619185.1"/>
    <d v="2001-05-25T21:00:00"/>
  </r>
  <r>
    <x v="0"/>
    <x v="0"/>
    <x v="0"/>
    <n v="1"/>
    <n v="20"/>
    <n v="1282460"/>
    <d v="2001-05-23T07:59:51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48194"/>
    <m/>
  </r>
  <r>
    <x v="1"/>
    <x v="3"/>
    <x v="1"/>
    <n v="1"/>
    <n v="10000"/>
    <n v="1282461"/>
    <d v="2001-05-23T07:59:5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006"/>
    <d v="2001-05-24T21:00:00"/>
  </r>
  <r>
    <x v="1"/>
    <x v="1"/>
    <x v="1"/>
    <n v="2"/>
    <n v="50"/>
    <n v="1282462"/>
    <d v="2001-05-23T07:59:56"/>
    <s v="Mirant Americas Energy Marketing, L.P."/>
    <x v="0"/>
    <x v="0"/>
    <x v="0"/>
    <x v="1"/>
    <s v="US West Power Phy Fwd CAISO"/>
    <s v="US Pwr Phy CAISO SP15 Peak               25-26May01      USD/MWh"/>
    <n v="25"/>
    <m/>
    <x v="0"/>
    <x v="1"/>
    <x v="0"/>
    <n v="275"/>
    <s v="jcl00001"/>
    <s v="JRICHTE"/>
    <s v="ST-CA"/>
    <x v="7"/>
    <x v="6"/>
    <n v="619186.1"/>
    <d v="2001-05-25T21:00:00"/>
  </r>
  <r>
    <x v="1"/>
    <x v="3"/>
    <x v="1"/>
    <n v="1"/>
    <n v="25000"/>
    <n v="1282463"/>
    <d v="2001-05-23T07:59:56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750000000000002"/>
    <s v="STEPHENSJE"/>
    <s v="ARING"/>
    <s v="ENA-IM NE GULF1"/>
    <x v="8"/>
    <x v="5"/>
    <n v="804007"/>
    <d v="2001-05-24T21:00:00"/>
  </r>
  <r>
    <x v="1"/>
    <x v="1"/>
    <x v="1"/>
    <n v="2"/>
    <n v="50"/>
    <n v="1282464"/>
    <d v="2001-05-23T08:00:08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epsvc134"/>
    <s v="TALONSO"/>
    <s v="ST-SW"/>
    <x v="7"/>
    <x v="6"/>
    <n v="619187.1"/>
    <d v="2001-05-25T21:00:00"/>
  </r>
  <r>
    <x v="1"/>
    <x v="1"/>
    <x v="1"/>
    <n v="2"/>
    <n v="50"/>
    <n v="1282465"/>
    <d v="2001-05-23T08:00:1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15"/>
    <s v="POWEREX4"/>
    <s v="SCRANDA"/>
    <s v="ST-SW"/>
    <x v="7"/>
    <x v="6"/>
    <n v="619188.1"/>
    <d v="2001-05-25T21:00:00"/>
  </r>
  <r>
    <x v="1"/>
    <x v="3"/>
    <x v="1"/>
    <n v="1"/>
    <n v="10000"/>
    <n v="1282466"/>
    <d v="2001-05-23T08:00:14"/>
    <s v="Cook Inlet Energy Supply L.L.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canadanw1"/>
    <s v="MLENHAR"/>
    <s v="ENA - IM West"/>
    <x v="8"/>
    <x v="5"/>
    <n v="804008"/>
    <d v="2001-05-24T21:00:00"/>
  </r>
  <r>
    <x v="1"/>
    <x v="3"/>
    <x v="1"/>
    <n v="1"/>
    <n v="5000"/>
    <n v="1282467"/>
    <d v="2001-05-23T08:00:1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enharner"/>
    <s v="PMIMS"/>
    <s v="ENA - IM MKT Central CG"/>
    <x v="8"/>
    <x v="5"/>
    <n v="804009"/>
    <d v="2001-05-24T21:00:00"/>
  </r>
  <r>
    <x v="1"/>
    <x v="3"/>
    <x v="1"/>
    <n v="1"/>
    <n v="26"/>
    <n v="1282468"/>
    <d v="2001-05-23T08:00:16"/>
    <s v="TXU Energy Trading Company"/>
    <x v="0"/>
    <x v="0"/>
    <x v="0"/>
    <x v="3"/>
    <s v="US Gas Phy Fwd Firm non-TX &lt; or = 1Mo "/>
    <s v="US Gas Phy       Trunkline ELA           24May01         USD/MM"/>
    <m/>
    <n v="26"/>
    <x v="0"/>
    <x v="11"/>
    <x v="0"/>
    <n v="3.9550000000000001"/>
    <s v="txuetctmb"/>
    <s v="TDONOHO"/>
    <s v="ENA - IM Central Gulf"/>
    <x v="8"/>
    <x v="5"/>
    <n v="804010"/>
    <d v="2001-05-24T21:00:00"/>
  </r>
  <r>
    <x v="1"/>
    <x v="3"/>
    <x v="1"/>
    <n v="1"/>
    <n v="5000"/>
    <n v="1282470"/>
    <d v="2001-05-23T08:00:17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000000000000007"/>
    <s v="ccubbison"/>
    <s v="MLENHAR"/>
    <s v="ENA - IM West"/>
    <x v="8"/>
    <x v="5"/>
    <n v="804012"/>
    <d v="2001-05-24T21:00:00"/>
  </r>
  <r>
    <x v="1"/>
    <x v="3"/>
    <x v="1"/>
    <n v="1"/>
    <n v="5000"/>
    <n v="1282469"/>
    <d v="2001-05-23T08:00:17"/>
    <s v="Cook Inlet Energy Supply L.L.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4"/>
    <s v="canadanw1"/>
    <s v="MLENHAR"/>
    <s v="ENA - IM West"/>
    <x v="8"/>
    <x v="5"/>
    <n v="804011"/>
    <d v="2001-05-24T21:00:00"/>
  </r>
  <r>
    <x v="1"/>
    <x v="3"/>
    <x v="1"/>
    <n v="1"/>
    <n v="5000"/>
    <n v="1282471"/>
    <d v="2001-05-23T08:00:22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"/>
    <s v="EPMELPrdm"/>
    <s v="MLENHAR"/>
    <s v="ENA - IM West"/>
    <x v="8"/>
    <x v="5"/>
    <n v="804013"/>
    <d v="2001-05-24T21:00:00"/>
  </r>
  <r>
    <x v="1"/>
    <x v="3"/>
    <x v="1"/>
    <n v="1"/>
    <n v="10000"/>
    <n v="1282472"/>
    <d v="2001-05-23T08:00:26"/>
    <s v="Sierra Pacific Power Company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USTIN4874"/>
    <s v="MLENHAR"/>
    <s v="ENA - IM West"/>
    <x v="8"/>
    <x v="5"/>
    <n v="804014"/>
    <d v="2001-05-24T21:00:00"/>
  </r>
  <r>
    <x v="1"/>
    <x v="3"/>
    <x v="1"/>
    <n v="1"/>
    <n v="5000"/>
    <n v="1282473"/>
    <d v="2001-05-23T08:00:32"/>
    <s v="Anadarko Energy Services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725000000000001"/>
    <s v="anadarko12"/>
    <s v="KSTEVEN"/>
    <s v="ENA-IM Mid Central South"/>
    <x v="8"/>
    <x v="5"/>
    <n v="804015"/>
    <d v="2001-05-24T21:00:00"/>
  </r>
  <r>
    <x v="1"/>
    <x v="3"/>
    <x v="1"/>
    <n v="1"/>
    <n v="5000"/>
    <n v="1282474"/>
    <d v="2001-05-23T08:00:39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674999999999998"/>
    <s v="cscharton"/>
    <s v="KSTEVEN"/>
    <s v="ENA-IM Mid Central South"/>
    <x v="8"/>
    <x v="5"/>
    <n v="804016"/>
    <d v="2001-05-24T21:00:00"/>
  </r>
  <r>
    <x v="1"/>
    <x v="1"/>
    <x v="1"/>
    <n v="2"/>
    <n v="50"/>
    <n v="1282475"/>
    <d v="2001-05-23T08:00:43"/>
    <s v="American Electric Power Service Corporation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epsvc124"/>
    <s v="JRICHTE"/>
    <s v="ST-CA"/>
    <x v="7"/>
    <x v="6"/>
    <n v="619189.1"/>
    <d v="2001-05-25T21:00:00"/>
  </r>
  <r>
    <x v="0"/>
    <x v="0"/>
    <x v="0"/>
    <n v="1"/>
    <n v="15"/>
    <n v="1282476"/>
    <d v="2001-05-23T08:00:45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730"/>
    <s v="DUNC1206"/>
    <s v="BMARCHAN"/>
    <s v="Enron Metals Trading System"/>
    <x v="0"/>
    <x v="0"/>
    <n v="2148202"/>
    <m/>
  </r>
  <r>
    <x v="1"/>
    <x v="3"/>
    <x v="1"/>
    <n v="1"/>
    <n v="10000"/>
    <n v="1282477"/>
    <d v="2001-05-23T08:00:52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9"/>
    <s v="SHIREMAN"/>
    <s v="MLENHAR"/>
    <s v="ENA - IM West"/>
    <x v="8"/>
    <x v="5"/>
    <n v="804017"/>
    <d v="2001-05-24T21:00:00"/>
  </r>
  <r>
    <x v="1"/>
    <x v="3"/>
    <x v="1"/>
    <n v="1"/>
    <n v="5000"/>
    <n v="1282478"/>
    <d v="2001-05-23T08:00:5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18"/>
    <d v="2001-05-24T21:00:00"/>
  </r>
  <r>
    <x v="1"/>
    <x v="3"/>
    <x v="1"/>
    <n v="1"/>
    <n v="5000"/>
    <n v="1282479"/>
    <d v="2001-05-23T08:00:58"/>
    <s v="Duke Energy Trading and Marketing, L.L.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363000000000003"/>
    <s v="JBULRICH"/>
    <s v="PMIMS"/>
    <s v="ENA - IM MKT Central CG"/>
    <x v="8"/>
    <x v="5"/>
    <n v="804019"/>
    <d v="2001-05-24T21:00:00"/>
  </r>
  <r>
    <x v="1"/>
    <x v="3"/>
    <x v="1"/>
    <n v="1"/>
    <n v="15000"/>
    <n v="1282480"/>
    <d v="2001-05-23T08:01:08"/>
    <s v="Reliant Energy Services,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750000000000002"/>
    <s v="johnlewis"/>
    <s v="ARING"/>
    <s v="ENA-IM NE GULF1"/>
    <x v="8"/>
    <x v="5"/>
    <n v="804020"/>
    <d v="2001-05-24T21:00:00"/>
  </r>
  <r>
    <x v="1"/>
    <x v="1"/>
    <x v="1"/>
    <n v="1"/>
    <n v="50"/>
    <n v="1282481"/>
    <d v="2001-05-23T08:01:10"/>
    <s v="NRG Power Marketing Inc."/>
    <x v="0"/>
    <x v="0"/>
    <x v="0"/>
    <x v="1"/>
    <s v="US East Power Phy Fwd Firm"/>
    <s v="US Pwr Phy Firm  PJM-W OffPk             24May01         USD/MWh"/>
    <m/>
    <n v="50"/>
    <x v="0"/>
    <x v="1"/>
    <x v="0"/>
    <n v="17"/>
    <s v="ross1234"/>
    <s v="JQUENET"/>
    <s v="ST-PJM"/>
    <x v="7"/>
    <x v="6"/>
    <n v="619190.1"/>
    <d v="2001-05-24T21:00:00"/>
  </r>
  <r>
    <x v="1"/>
    <x v="3"/>
    <x v="1"/>
    <n v="1"/>
    <n v="5000"/>
    <n v="1282482"/>
    <d v="2001-05-23T08:01:1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5"/>
    <s v="SHIREMAN"/>
    <s v="MLENHAR"/>
    <s v="ENA - IM West"/>
    <x v="8"/>
    <x v="5"/>
    <n v="804021"/>
    <d v="2001-05-24T21:00:00"/>
  </r>
  <r>
    <x v="1"/>
    <x v="3"/>
    <x v="0"/>
    <n v="30"/>
    <n v="450000"/>
    <n v="1282483"/>
    <d v="2001-05-23T08:01:15"/>
    <s v="Dynegy Marketing and Trade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JORDAN01"/>
    <s v="JARNOLD"/>
    <s v="NG-Price"/>
    <x v="6"/>
    <x v="5"/>
    <s v="VB4423.1"/>
    <d v="2001-06-01T21:00:00"/>
  </r>
  <r>
    <x v="1"/>
    <x v="3"/>
    <x v="0"/>
    <n v="30"/>
    <n v="600000"/>
    <n v="1282484"/>
    <d v="2001-05-23T08:01:28"/>
    <s v="Dynegy Marketing and Trade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ORDAN01"/>
    <s v="JARNOLD"/>
    <s v="NG-Price"/>
    <x v="6"/>
    <x v="5"/>
    <s v="VB4424.1"/>
    <d v="2001-06-01T21:00:00"/>
  </r>
  <r>
    <x v="1"/>
    <x v="3"/>
    <x v="1"/>
    <n v="1"/>
    <n v="10000"/>
    <n v="1282485"/>
    <d v="2001-05-23T08:01:28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MIDCONT1"/>
    <s v="ARING"/>
    <s v="ENA-IM NE GULF1"/>
    <x v="8"/>
    <x v="5"/>
    <n v="804022"/>
    <d v="2001-05-24T21:00:00"/>
  </r>
  <r>
    <x v="1"/>
    <x v="3"/>
    <x v="1"/>
    <n v="1"/>
    <n v="5000"/>
    <n v="1282486"/>
    <d v="2001-05-23T08:01:29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4499999999999993"/>
    <s v="SHIREMAN"/>
    <s v="MLENHAR"/>
    <s v="ENA - IM West"/>
    <x v="8"/>
    <x v="5"/>
    <n v="804023"/>
    <d v="2001-05-24T21:00:00"/>
  </r>
  <r>
    <x v="1"/>
    <x v="3"/>
    <x v="1"/>
    <n v="1"/>
    <n v="7749"/>
    <n v="1282488"/>
    <d v="2001-05-23T08:01:36"/>
    <s v="MidAmerican Energy Company"/>
    <x v="0"/>
    <x v="0"/>
    <x v="0"/>
    <x v="3"/>
    <s v="US Gas Phy Fwd Firm non-TX &lt; or = 1Mo "/>
    <s v="US Gas Phy       NGPL NICOR              24May01         USD/MM"/>
    <m/>
    <n v="7749"/>
    <x v="0"/>
    <x v="11"/>
    <x v="0"/>
    <n v="4.1513"/>
    <s v="PEGGIALL"/>
    <s v="PMIMS"/>
    <s v="ENA - IM MKT Central CG"/>
    <x v="8"/>
    <x v="5"/>
    <n v="804024"/>
    <d v="2001-05-24T21:00:00"/>
  </r>
  <r>
    <x v="1"/>
    <x v="3"/>
    <x v="1"/>
    <n v="1"/>
    <n v="5000"/>
    <n v="1282489"/>
    <d v="2001-05-23T08:01:41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5"/>
    <d v="2001-05-24T21:00:00"/>
  </r>
  <r>
    <x v="1"/>
    <x v="1"/>
    <x v="1"/>
    <n v="2"/>
    <n v="50"/>
    <n v="1282491"/>
    <d v="2001-05-23T08:01:42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epsvc134"/>
    <s v="TALONSO"/>
    <s v="ST-SW"/>
    <x v="7"/>
    <x v="6"/>
    <n v="619191.1"/>
    <d v="2001-05-25T21:00:00"/>
  </r>
  <r>
    <x v="1"/>
    <x v="3"/>
    <x v="1"/>
    <n v="1"/>
    <n v="2251"/>
    <n v="1282490"/>
    <d v="2001-05-23T08:01:42"/>
    <s v="MidAmerican Energy Company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13"/>
    <s v="PEGGIALL"/>
    <s v="PMIMS"/>
    <s v="ENA - IM MKT Central CG"/>
    <x v="8"/>
    <x v="5"/>
    <n v="804026"/>
    <d v="2001-05-24T21:00:00"/>
  </r>
  <r>
    <x v="1"/>
    <x v="3"/>
    <x v="1"/>
    <n v="1"/>
    <n v="5000"/>
    <n v="1282493"/>
    <d v="2001-05-23T08:01:50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8"/>
    <d v="2001-05-24T21:00:00"/>
  </r>
  <r>
    <x v="1"/>
    <x v="3"/>
    <x v="1"/>
    <n v="1"/>
    <n v="10000"/>
    <n v="1282492"/>
    <d v="2001-05-23T08:01:50"/>
    <s v="Reliant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00000000000004"/>
    <s v="bcollins"/>
    <s v="PMIMS"/>
    <s v="ENA - IM MKT Central CG"/>
    <x v="8"/>
    <x v="5"/>
    <n v="804027"/>
    <d v="2001-05-24T21:00:00"/>
  </r>
  <r>
    <x v="1"/>
    <x v="1"/>
    <x v="1"/>
    <n v="2"/>
    <n v="50"/>
    <n v="1282495"/>
    <d v="2001-05-23T08:01:5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20"/>
    <s v="ADM07644"/>
    <s v="CMALLOR"/>
    <s v="ST-CA"/>
    <x v="7"/>
    <x v="6"/>
    <n v="619192.1"/>
    <d v="2001-05-25T21:00:00"/>
  </r>
  <r>
    <x v="1"/>
    <x v="1"/>
    <x v="1"/>
    <n v="2"/>
    <n v="50"/>
    <n v="1282494"/>
    <d v="2001-05-23T08:01:57"/>
    <s v="BP Energy Company"/>
    <x v="0"/>
    <x v="0"/>
    <x v="0"/>
    <x v="1"/>
    <s v="US West Power Phy Fwd Firm"/>
    <s v="US Pwr Phy Firm  PALVE Peak              25-26May01      USD/MWh"/>
    <m/>
    <n v="25"/>
    <x v="0"/>
    <x v="1"/>
    <x v="0"/>
    <n v="270"/>
    <s v="Speightsjp"/>
    <s v="TALONSO"/>
    <s v="ST-SW"/>
    <x v="7"/>
    <x v="6"/>
    <n v="619193.1"/>
    <d v="2001-05-25T21:00:00"/>
  </r>
  <r>
    <x v="1"/>
    <x v="3"/>
    <x v="1"/>
    <n v="1"/>
    <n v="10000"/>
    <n v="1282496"/>
    <d v="2001-05-23T08:01:5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IGDADDY"/>
    <s v="TDONOHO"/>
    <s v="ENA - IM Central Gulf"/>
    <x v="8"/>
    <x v="5"/>
    <n v="804029"/>
    <d v="2001-05-24T21:00:00"/>
  </r>
  <r>
    <x v="1"/>
    <x v="3"/>
    <x v="1"/>
    <n v="1"/>
    <n v="10000"/>
    <n v="1282497"/>
    <d v="2001-05-23T08:02:0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4499999999999993"/>
    <s v="LREICHEL02"/>
    <s v="MLENHAR"/>
    <s v="ENA - IM West"/>
    <x v="8"/>
    <x v="5"/>
    <n v="804030"/>
    <d v="2001-05-24T21:00:00"/>
  </r>
  <r>
    <x v="1"/>
    <x v="3"/>
    <x v="1"/>
    <n v="1"/>
    <n v="10000"/>
    <n v="1282498"/>
    <d v="2001-05-23T08:02:06"/>
    <s v="Conectiv Energy Supply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csaponaro"/>
    <s v="ARING"/>
    <s v="ENA-IM NE GULF1"/>
    <x v="8"/>
    <x v="5"/>
    <n v="804031"/>
    <d v="2001-05-24T21:00:00"/>
  </r>
  <r>
    <x v="1"/>
    <x v="3"/>
    <x v="1"/>
    <n v="1"/>
    <n v="5000"/>
    <n v="1282499"/>
    <d v="2001-05-23T08:02:09"/>
    <s v="NJR Energy Services Company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n v="19691994"/>
    <s v="VPIMENOV"/>
    <s v="ENA-IM ME NEW YORK"/>
    <x v="8"/>
    <x v="5"/>
    <n v="804032"/>
    <d v="2001-05-24T21:00:00"/>
  </r>
  <r>
    <x v="1"/>
    <x v="3"/>
    <x v="1"/>
    <n v="1"/>
    <n v="10000"/>
    <n v="1282500"/>
    <d v="2001-05-23T08:02:10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MIDCONT2"/>
    <s v="TDONOHO"/>
    <s v="ENA - IM Central Gulf"/>
    <x v="8"/>
    <x v="5"/>
    <n v="804033"/>
    <d v="2001-05-24T21:00:00"/>
  </r>
  <r>
    <x v="1"/>
    <x v="2"/>
    <x v="0"/>
    <n v="1"/>
    <n v="50000"/>
    <n v="1282501"/>
    <d v="2001-05-23T08:02:10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01"/>
    <d v="2001-07-01T00:00:00"/>
  </r>
  <r>
    <x v="1"/>
    <x v="3"/>
    <x v="1"/>
    <n v="1"/>
    <n v="10000"/>
    <n v="1282502"/>
    <d v="2001-05-23T08:02:15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5"/>
    <s v="KEVMASEK"/>
    <s v="MLENHAR"/>
    <s v="ENA - IM West"/>
    <x v="8"/>
    <x v="5"/>
    <n v="804034"/>
    <d v="2001-05-24T21:00:00"/>
  </r>
  <r>
    <x v="1"/>
    <x v="3"/>
    <x v="1"/>
    <n v="1"/>
    <n v="5000"/>
    <n v="1282503"/>
    <d v="2001-05-23T08:02:1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36"/>
    <d v="2001-05-24T21:00:00"/>
  </r>
  <r>
    <x v="1"/>
    <x v="3"/>
    <x v="1"/>
    <n v="1"/>
    <n v="5000"/>
    <n v="1282504"/>
    <d v="2001-05-23T08:02:17"/>
    <s v="Cook Inlet Energy Supply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7.95"/>
    <s v="WESTDESK10"/>
    <s v="MLENHAR"/>
    <s v="ENA - IM West"/>
    <x v="8"/>
    <x v="5"/>
    <n v="804035"/>
    <d v="2001-05-24T21:00:00"/>
  </r>
  <r>
    <x v="0"/>
    <x v="0"/>
    <x v="0"/>
    <n v="1"/>
    <n v="10"/>
    <n v="1282505"/>
    <d v="2001-05-23T08:02:20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WAHFAGGOT"/>
    <s v="BMARCHAN"/>
    <s v="Enron Metals Trading System"/>
    <x v="0"/>
    <x v="0"/>
    <n v="2148210"/>
    <m/>
  </r>
  <r>
    <x v="1"/>
    <x v="3"/>
    <x v="1"/>
    <n v="1"/>
    <n v="10000"/>
    <n v="1282506"/>
    <d v="2001-05-23T08:02:2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4037"/>
    <d v="2001-05-24T21:00:00"/>
  </r>
  <r>
    <x v="1"/>
    <x v="1"/>
    <x v="1"/>
    <n v="2"/>
    <n v="50"/>
    <n v="1282508"/>
    <d v="2001-05-23T08:02:22"/>
    <s v="Puget Sound Energy, Inc."/>
    <x v="0"/>
    <x v="0"/>
    <x v="0"/>
    <x v="1"/>
    <s v="US West Power Phy Fwd Firm"/>
    <s v="US Pwr Phy Firm  Mid-C Peak              25-26May01      USD/MWh"/>
    <n v="25"/>
    <m/>
    <x v="0"/>
    <x v="1"/>
    <x v="0"/>
    <n v="290"/>
    <s v="DWILKINS"/>
    <s v="SCRANDA"/>
    <s v="ST-SW"/>
    <x v="7"/>
    <x v="6"/>
    <n v="619194.1"/>
    <d v="2001-05-25T21:00:00"/>
  </r>
  <r>
    <x v="1"/>
    <x v="3"/>
    <x v="1"/>
    <n v="1"/>
    <n v="10000"/>
    <n v="1282507"/>
    <d v="2001-05-23T08:02:22"/>
    <s v="Duke Energy Trading and Marketing, L.L.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"/>
    <s v="NAMHO123"/>
    <s v="SNEAL"/>
    <s v="ENA-IM NE GULF3"/>
    <x v="8"/>
    <x v="5"/>
    <n v="804038"/>
    <d v="2001-05-24T21:00:00"/>
  </r>
  <r>
    <x v="1"/>
    <x v="3"/>
    <x v="1"/>
    <n v="1"/>
    <n v="5000"/>
    <n v="1282509"/>
    <d v="2001-05-23T08:02:22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1"/>
    <s v="SHIREMAN"/>
    <s v="MLENHAR"/>
    <s v="ENA - IM West"/>
    <x v="8"/>
    <x v="5"/>
    <n v="804039"/>
    <d v="2001-05-24T21:00:00"/>
  </r>
  <r>
    <x v="0"/>
    <x v="3"/>
    <x v="1"/>
    <n v="1"/>
    <n v="50000"/>
    <n v="1282510"/>
    <d v="2001-05-23T08:02:24"/>
    <s v="RWE Trading GmbH"/>
    <x v="0"/>
    <x v="0"/>
    <x v="0"/>
    <x v="3"/>
    <s v="UK Gas Phy Fwd NBP"/>
    <s v="UK Gas Phy       NBP                     24May01         p/th"/>
    <n v="50000"/>
    <m/>
    <x v="0"/>
    <x v="4"/>
    <x v="3"/>
    <n v="18.5"/>
    <s v="bahram11"/>
    <s v="MNICHOLA"/>
    <s v="Non Affiliate Gas Book"/>
    <x v="4"/>
    <x v="2"/>
    <n v="104573"/>
    <d v="2001-05-24T21:00:00"/>
  </r>
  <r>
    <x v="1"/>
    <x v="3"/>
    <x v="1"/>
    <n v="1"/>
    <n v="10000"/>
    <n v="1282511"/>
    <d v="2001-05-23T08:02:29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mattreed"/>
    <s v="JTHOLT"/>
    <s v="ENA - IM West"/>
    <x v="8"/>
    <x v="5"/>
    <n v="804040"/>
    <d v="2001-05-24T21:00:00"/>
  </r>
  <r>
    <x v="0"/>
    <x v="0"/>
    <x v="0"/>
    <n v="1"/>
    <n v="10"/>
    <n v="1282514"/>
    <d v="2001-05-23T08:02:31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SWAINROB"/>
    <s v="BMARCHAN"/>
    <s v="Enron Metals Trading System"/>
    <x v="0"/>
    <x v="0"/>
    <n v="2148212"/>
    <m/>
  </r>
  <r>
    <x v="1"/>
    <x v="3"/>
    <x v="1"/>
    <n v="1"/>
    <n v="10000"/>
    <n v="1282513"/>
    <d v="2001-05-23T08:02:31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1"/>
    <d v="2001-05-24T21:00:00"/>
  </r>
  <r>
    <x v="1"/>
    <x v="2"/>
    <x v="0"/>
    <n v="1"/>
    <n v="50000"/>
    <n v="1282512"/>
    <d v="2001-05-23T08:02:31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bradhoese2"/>
    <s v="GWHALLE"/>
    <s v="WTI-GW-NXC1"/>
    <x v="3"/>
    <x v="5"/>
    <n v="106002"/>
    <d v="2001-07-01T00:00:00"/>
  </r>
  <r>
    <x v="1"/>
    <x v="3"/>
    <x v="1"/>
    <n v="1"/>
    <n v="5000"/>
    <n v="1282515"/>
    <d v="2001-05-23T08:02:32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kippels01"/>
    <s v="VPIMENOV"/>
    <s v="ENA-IM ME NEW YORK"/>
    <x v="8"/>
    <x v="5"/>
    <n v="804042"/>
    <d v="2001-05-24T21:00:00"/>
  </r>
  <r>
    <x v="1"/>
    <x v="3"/>
    <x v="1"/>
    <n v="1"/>
    <n v="10000"/>
    <n v="1282517"/>
    <d v="2001-05-23T08:02:3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4"/>
    <d v="2001-05-24T21:00:00"/>
  </r>
  <r>
    <x v="1"/>
    <x v="3"/>
    <x v="1"/>
    <n v="1"/>
    <n v="10000"/>
    <n v="1282516"/>
    <d v="2001-05-23T08:02:35"/>
    <s v="Virginia Power Energy Market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49999999999997"/>
    <s v="SPJOHRDE"/>
    <s v="TDONOHO"/>
    <s v="ENA - IM Central Gulf"/>
    <x v="8"/>
    <x v="5"/>
    <n v="804043"/>
    <d v="2001-05-24T21:00:00"/>
  </r>
  <r>
    <x v="1"/>
    <x v="3"/>
    <x v="1"/>
    <n v="1"/>
    <n v="10000"/>
    <n v="1282520"/>
    <d v="2001-05-23T08:02:36"/>
    <s v="Enserco Energy, In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9"/>
    <s v="mattreed"/>
    <s v="JTHOLT"/>
    <s v="ENA - IM West"/>
    <x v="8"/>
    <x v="5"/>
    <n v="804046"/>
    <d v="2001-05-24T21:00:00"/>
  </r>
  <r>
    <x v="1"/>
    <x v="3"/>
    <x v="1"/>
    <n v="1"/>
    <n v="5000"/>
    <n v="1282518"/>
    <d v="2001-05-23T08:02:36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49999999999998"/>
    <s v="jkippels01"/>
    <s v="VPIMENOV"/>
    <s v="ENA-IM ME NEW YORK"/>
    <x v="8"/>
    <x v="5"/>
    <n v="804047"/>
    <d v="2001-05-24T21:00:00"/>
  </r>
  <r>
    <x v="1"/>
    <x v="3"/>
    <x v="1"/>
    <n v="1"/>
    <n v="5000"/>
    <n v="1282519"/>
    <d v="2001-05-23T08:02:3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7.75"/>
    <s v="SHIREMAN"/>
    <s v="MLENHAR"/>
    <s v="ENA - IM West"/>
    <x v="8"/>
    <x v="5"/>
    <n v="804045"/>
    <d v="2001-05-24T21:00:00"/>
  </r>
  <r>
    <x v="1"/>
    <x v="3"/>
    <x v="1"/>
    <n v="1"/>
    <n v="5000"/>
    <n v="1282521"/>
    <d v="2001-05-23T08:02:37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aepes217"/>
    <s v="JTHOLT"/>
    <s v="ENA - IM West"/>
    <x v="8"/>
    <x v="5"/>
    <n v="804048"/>
    <d v="2001-05-24T21:00:00"/>
  </r>
  <r>
    <x v="1"/>
    <x v="3"/>
    <x v="1"/>
    <n v="1"/>
    <n v="10000"/>
    <n v="1282522"/>
    <d v="2001-05-23T08:02:41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15"/>
    <s v="HEATHERW"/>
    <s v="MLENHAR"/>
    <s v="ENA - IM West"/>
    <x v="8"/>
    <x v="5"/>
    <n v="804049"/>
    <d v="2001-05-24T21:00:00"/>
  </r>
  <r>
    <x v="1"/>
    <x v="3"/>
    <x v="1"/>
    <n v="1"/>
    <n v="5000"/>
    <n v="1282523"/>
    <d v="2001-05-23T08:02:42"/>
    <s v="El Paso Merchant Energy, L.P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EPMELPrdm"/>
    <s v="JTHOLT"/>
    <s v="ENA - IM West"/>
    <x v="8"/>
    <x v="5"/>
    <n v="804050"/>
    <d v="2001-05-24T21:00:00"/>
  </r>
  <r>
    <x v="1"/>
    <x v="1"/>
    <x v="1"/>
    <n v="2"/>
    <n v="50"/>
    <n v="1282524"/>
    <d v="2001-05-23T08:02:43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65"/>
    <s v="benpratt1"/>
    <s v="TALONSO"/>
    <s v="ST-SW"/>
    <x v="7"/>
    <x v="6"/>
    <n v="619195.1"/>
    <d v="2001-05-25T21:00:00"/>
  </r>
  <r>
    <x v="1"/>
    <x v="3"/>
    <x v="1"/>
    <n v="1"/>
    <n v="10000"/>
    <n v="1282527"/>
    <d v="2001-05-23T08:02:45"/>
    <s v="Calpine Energy Services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LREICHEL02"/>
    <s v="JTHOLT"/>
    <s v="ENA - IM West"/>
    <x v="8"/>
    <x v="5"/>
    <n v="804052"/>
    <d v="2001-05-24T21:00:00"/>
  </r>
  <r>
    <x v="1"/>
    <x v="3"/>
    <x v="1"/>
    <n v="1"/>
    <n v="10000"/>
    <n v="1282526"/>
    <d v="2001-05-23T08:02:45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53"/>
    <d v="2001-05-24T21:00:00"/>
  </r>
  <r>
    <x v="1"/>
    <x v="3"/>
    <x v="1"/>
    <n v="1"/>
    <n v="5000"/>
    <n v="1282525"/>
    <d v="2001-05-23T08:02:4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jaelee14"/>
    <s v="VPIMENOV"/>
    <s v="ENA-IM ME NEW YORK"/>
    <x v="8"/>
    <x v="5"/>
    <n v="804051"/>
    <d v="2001-05-24T21:00:00"/>
  </r>
  <r>
    <x v="1"/>
    <x v="3"/>
    <x v="1"/>
    <n v="1"/>
    <n v="5217"/>
    <n v="1282528"/>
    <d v="2001-05-23T08:02:46"/>
    <s v="Mirant Americas Energy Marketing, L.P."/>
    <x v="0"/>
    <x v="0"/>
    <x v="0"/>
    <x v="3"/>
    <s v="US Gas Phy Fwd Firm non-TX &lt; or = 1Mo "/>
    <s v="US Gas Phy       PGT Malin               24May01         USD/MM"/>
    <n v="5217"/>
    <m/>
    <x v="0"/>
    <x v="11"/>
    <x v="0"/>
    <n v="5.15"/>
    <s v="rdm00001"/>
    <s v="MLENHAR"/>
    <s v="ENA - IM West"/>
    <x v="8"/>
    <x v="5"/>
    <n v="804054"/>
    <d v="2001-05-24T21:00:00"/>
  </r>
  <r>
    <x v="1"/>
    <x v="3"/>
    <x v="1"/>
    <n v="1"/>
    <n v="5000"/>
    <n v="1282529"/>
    <d v="2001-05-23T08:02:4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25"/>
    <s v="HEATHERW"/>
    <s v="MLENHAR"/>
    <s v="ENA - IM West"/>
    <x v="8"/>
    <x v="5"/>
    <n v="804055"/>
    <d v="2001-05-24T21:00:00"/>
  </r>
  <r>
    <x v="1"/>
    <x v="3"/>
    <x v="1"/>
    <n v="1"/>
    <n v="5000"/>
    <n v="1282532"/>
    <d v="2001-05-23T08:02:50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4499999999999993"/>
    <s v="HEATHERW"/>
    <s v="MLENHAR"/>
    <s v="ENA - IM West"/>
    <x v="8"/>
    <x v="5"/>
    <n v="804057"/>
    <d v="2001-05-24T21:00:00"/>
  </r>
  <r>
    <x v="1"/>
    <x v="3"/>
    <x v="1"/>
    <n v="1"/>
    <n v="5000"/>
    <n v="1282531"/>
    <d v="2001-05-23T08:02:50"/>
    <s v="Cook Inlet Energy Supply L.L.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7.95"/>
    <s v="WESTDESK10"/>
    <s v="MLENHAR"/>
    <s v="ENA - IM West"/>
    <x v="8"/>
    <x v="5"/>
    <n v="804056"/>
    <d v="2001-05-24T21:00:00"/>
  </r>
  <r>
    <x v="1"/>
    <x v="2"/>
    <x v="0"/>
    <n v="1"/>
    <n v="50000"/>
    <n v="1282530"/>
    <d v="2001-05-23T08:02:50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"/>
    <s v="doncastur"/>
    <s v="GWHALLE"/>
    <s v="WTI-GW-NXC1"/>
    <x v="3"/>
    <x v="5"/>
    <n v="106003"/>
    <d v="2001-07-01T00:00:00"/>
  </r>
  <r>
    <x v="1"/>
    <x v="3"/>
    <x v="0"/>
    <n v="30"/>
    <n v="300000"/>
    <n v="1282534"/>
    <d v="2001-05-23T08:02:53"/>
    <s v="ONEOK Energy Marketing and Trading Company,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49438"/>
    <s v="JARNOLD"/>
    <s v="NG-Price"/>
    <x v="6"/>
    <x v="5"/>
    <s v="VB4428.1"/>
    <d v="2001-06-01T21:00:00"/>
  </r>
  <r>
    <x v="1"/>
    <x v="3"/>
    <x v="1"/>
    <n v="1"/>
    <n v="10000"/>
    <n v="1282533"/>
    <d v="2001-05-23T08:02:5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mattreed"/>
    <s v="JTHOLT"/>
    <s v="ENA - IM West"/>
    <x v="8"/>
    <x v="5"/>
    <n v="804058"/>
    <d v="2001-05-24T21:00:00"/>
  </r>
  <r>
    <x v="1"/>
    <x v="3"/>
    <x v="1"/>
    <n v="1"/>
    <n v="10000"/>
    <n v="1282535"/>
    <d v="2001-05-23T08:02:5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KREMERTODD"/>
    <s v="PMIMS"/>
    <s v="ENA - IM MKT Central CG"/>
    <x v="8"/>
    <x v="5"/>
    <n v="804059"/>
    <d v="2001-05-24T21:00:00"/>
  </r>
  <r>
    <x v="1"/>
    <x v="3"/>
    <x v="1"/>
    <n v="1"/>
    <n v="5000"/>
    <n v="1282536"/>
    <d v="2001-05-23T08:02:5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65"/>
    <s v="HEATHERW"/>
    <s v="MLENHAR"/>
    <s v="ENA - IM West"/>
    <x v="8"/>
    <x v="5"/>
    <n v="804060"/>
    <d v="2001-05-24T21:00:00"/>
  </r>
  <r>
    <x v="1"/>
    <x v="3"/>
    <x v="1"/>
    <n v="1"/>
    <n v="10000"/>
    <n v="1282537"/>
    <d v="2001-05-23T08:02:58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061"/>
    <d v="2001-05-24T21:00:00"/>
  </r>
  <r>
    <x v="1"/>
    <x v="3"/>
    <x v="0"/>
    <n v="31"/>
    <n v="155000"/>
    <n v="1282538"/>
    <d v="2001-05-23T08:03:03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1"/>
    <s v="RODRIGUEZ"/>
    <s v="JARNOLD"/>
    <s v="NG-Price"/>
    <x v="6"/>
    <x v="5"/>
    <s v="VB4430.1"/>
    <d v="2001-07-01T21:00:00"/>
  </r>
  <r>
    <x v="1"/>
    <x v="3"/>
    <x v="0"/>
    <n v="151"/>
    <n v="755000"/>
    <n v="1282540"/>
    <d v="2001-05-23T08:03:06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1"/>
    <x v="0"/>
    <n v="4.6449999999999996"/>
    <s v="ADM49438"/>
    <s v="JARNOLD"/>
    <s v="NG-Price"/>
    <x v="6"/>
    <x v="5"/>
    <s v="VB4431.1"/>
    <d v="2001-11-01T00:00:00"/>
  </r>
  <r>
    <x v="1"/>
    <x v="3"/>
    <x v="1"/>
    <n v="1"/>
    <n v="10000"/>
    <n v="1282541"/>
    <d v="2001-05-23T08:03:06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MIDCONT2"/>
    <s v="TDONOHO"/>
    <s v="ENA - IM Central Gulf"/>
    <x v="8"/>
    <x v="5"/>
    <n v="804062"/>
    <d v="2001-05-24T21:00:00"/>
  </r>
  <r>
    <x v="1"/>
    <x v="1"/>
    <x v="1"/>
    <n v="30"/>
    <n v="1500"/>
    <n v="1282542"/>
    <d v="2001-05-23T08:03:06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196.1"/>
    <d v="2001-06-01T17:11:00"/>
  </r>
  <r>
    <x v="1"/>
    <x v="3"/>
    <x v="1"/>
    <n v="1"/>
    <n v="10000"/>
    <n v="1282543"/>
    <d v="2001-05-23T08:03:07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63"/>
    <d v="2001-05-24T21:00:00"/>
  </r>
  <r>
    <x v="1"/>
    <x v="3"/>
    <x v="1"/>
    <n v="1"/>
    <n v="10000"/>
    <n v="1282544"/>
    <d v="2001-05-23T08:03:07"/>
    <s v="AEP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75000000000001"/>
    <s v="aepes201"/>
    <s v="TDONOHO"/>
    <s v="ENA - IM Central Gulf"/>
    <x v="8"/>
    <x v="5"/>
    <n v="804064"/>
    <d v="2001-05-24T21:00:00"/>
  </r>
  <r>
    <x v="1"/>
    <x v="3"/>
    <x v="1"/>
    <n v="1"/>
    <n v="5000"/>
    <n v="1282545"/>
    <d v="2001-05-23T08:03:09"/>
    <s v="Reliant Energy Services, In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65"/>
    <s v="bbrent01"/>
    <s v="MLENHAR"/>
    <s v="ENA - IM West"/>
    <x v="8"/>
    <x v="5"/>
    <n v="804065"/>
    <d v="2001-05-24T21:00:00"/>
  </r>
  <r>
    <x v="1"/>
    <x v="3"/>
    <x v="1"/>
    <n v="1"/>
    <n v="10000"/>
    <n v="1282546"/>
    <d v="2001-05-23T08:03:10"/>
    <s v="Astra Power, LLC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ADM27493"/>
    <s v="JTHOLT"/>
    <s v="ENA - IM West"/>
    <x v="8"/>
    <x v="5"/>
    <n v="804066"/>
    <d v="2001-05-24T21:00:00"/>
  </r>
  <r>
    <x v="1"/>
    <x v="3"/>
    <x v="1"/>
    <n v="1"/>
    <n v="5000"/>
    <n v="1282547"/>
    <d v="2001-05-23T08:03:13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067"/>
    <d v="2001-05-24T21:00:00"/>
  </r>
  <r>
    <x v="1"/>
    <x v="1"/>
    <x v="1"/>
    <n v="2"/>
    <n v="50"/>
    <n v="1282548"/>
    <d v="2001-05-23T08:03:22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benpratt1"/>
    <s v="JRICHTE"/>
    <s v="ST-CA"/>
    <x v="7"/>
    <x v="6"/>
    <n v="619197.1"/>
    <d v="2001-05-25T21:00:00"/>
  </r>
  <r>
    <x v="1"/>
    <x v="1"/>
    <x v="1"/>
    <n v="2"/>
    <n v="50"/>
    <n v="1282549"/>
    <d v="2001-05-23T08:03:24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65"/>
    <s v="ADM68727"/>
    <s v="TALONSO"/>
    <s v="ST-SW"/>
    <x v="7"/>
    <x v="6"/>
    <n v="619198.1"/>
    <d v="2001-05-25T21:00:00"/>
  </r>
  <r>
    <x v="1"/>
    <x v="3"/>
    <x v="1"/>
    <n v="1"/>
    <n v="4974"/>
    <n v="1282550"/>
    <d v="2001-05-23T08:03:28"/>
    <s v="EnergyUSA-TPC Corp."/>
    <x v="0"/>
    <x v="0"/>
    <x v="0"/>
    <x v="3"/>
    <s v="US Gas Phy Fwd Firm non-TX &lt; or = 1Mo "/>
    <s v="US Gas Phy       Trunkline ELA           24May01         USD/MM"/>
    <m/>
    <n v="4974"/>
    <x v="0"/>
    <x v="11"/>
    <x v="0"/>
    <n v="3.9649999999999999"/>
    <s v="scallender"/>
    <s v="TDONOHO"/>
    <s v="ENA - IM Central Gulf"/>
    <x v="8"/>
    <x v="5"/>
    <n v="804068"/>
    <d v="2001-05-24T21:00:00"/>
  </r>
  <r>
    <x v="1"/>
    <x v="1"/>
    <x v="1"/>
    <n v="2"/>
    <n v="50"/>
    <n v="1282551"/>
    <d v="2001-05-23T08:03:29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300"/>
    <s v="POWEREX4"/>
    <s v="SCRANDA"/>
    <s v="ST-SW"/>
    <x v="7"/>
    <x v="6"/>
    <n v="619199.1"/>
    <d v="2001-05-25T21:00:00"/>
  </r>
  <r>
    <x v="1"/>
    <x v="3"/>
    <x v="1"/>
    <n v="1"/>
    <n v="10000"/>
    <n v="1282552"/>
    <d v="2001-05-23T08:03:32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ADM96017"/>
    <s v="MLENHAR"/>
    <s v="ENA - IM West"/>
    <x v="8"/>
    <x v="5"/>
    <n v="804069"/>
    <d v="2001-05-24T21:00:00"/>
  </r>
  <r>
    <x v="1"/>
    <x v="1"/>
    <x v="1"/>
    <n v="1"/>
    <n v="50"/>
    <n v="1282553"/>
    <d v="2001-05-23T08:03:33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200.1"/>
    <d v="2001-05-24T21:00:00"/>
  </r>
  <r>
    <x v="1"/>
    <x v="3"/>
    <x v="1"/>
    <n v="1"/>
    <n v="5000"/>
    <n v="1282555"/>
    <d v="2001-05-23T08:03:33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070"/>
    <d v="2001-05-24T21:00:00"/>
  </r>
  <r>
    <x v="1"/>
    <x v="3"/>
    <x v="1"/>
    <n v="1"/>
    <n v="10000"/>
    <n v="1282554"/>
    <d v="2001-05-23T08:03:33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"/>
    <s v="MIDCONT1"/>
    <s v="TDONOHO"/>
    <s v="ENA - IM Central Gulf"/>
    <x v="8"/>
    <x v="5"/>
    <n v="804071"/>
    <d v="2001-05-24T21:00:00"/>
  </r>
  <r>
    <x v="1"/>
    <x v="1"/>
    <x v="1"/>
    <n v="2"/>
    <n v="50"/>
    <n v="1282556"/>
    <d v="2001-05-23T08:03:39"/>
    <s v="Reliant Energy Services, Inc.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scunning"/>
    <s v="JRICHTE"/>
    <s v="ST-CA"/>
    <x v="7"/>
    <x v="6"/>
    <n v="619201.1"/>
    <d v="2001-05-25T21:00:00"/>
  </r>
  <r>
    <x v="1"/>
    <x v="1"/>
    <x v="1"/>
    <n v="2"/>
    <n v="50"/>
    <n v="1282557"/>
    <d v="2001-05-23T08:03:44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0"/>
    <s v="epmepNLA"/>
    <s v="TALONSO"/>
    <s v="ST-SW"/>
    <x v="7"/>
    <x v="6"/>
    <n v="619202.1"/>
    <d v="2001-05-25T21:00:00"/>
  </r>
  <r>
    <x v="0"/>
    <x v="0"/>
    <x v="0"/>
    <n v="1"/>
    <n v="20"/>
    <n v="1282558"/>
    <d v="2001-05-23T08:03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stanleyf"/>
    <s v="BMARCHAN"/>
    <s v="Enron Metals Trading System"/>
    <x v="0"/>
    <x v="0"/>
    <n v="2148221"/>
    <m/>
  </r>
  <r>
    <x v="1"/>
    <x v="3"/>
    <x v="1"/>
    <n v="1"/>
    <n v="10000"/>
    <n v="1282559"/>
    <d v="2001-05-23T08:03:46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72"/>
    <d v="2001-05-24T21:00:00"/>
  </r>
  <r>
    <x v="1"/>
    <x v="3"/>
    <x v="1"/>
    <n v="1"/>
    <n v="5000"/>
    <n v="1282560"/>
    <d v="2001-05-23T08:03:4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4073"/>
    <d v="2001-05-24T21:00:00"/>
  </r>
  <r>
    <x v="1"/>
    <x v="3"/>
    <x v="1"/>
    <n v="1"/>
    <n v="10000"/>
    <n v="1282561"/>
    <d v="2001-05-23T08:03:4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074"/>
    <d v="2001-05-24T21:00:00"/>
  </r>
  <r>
    <x v="1"/>
    <x v="1"/>
    <x v="1"/>
    <n v="1"/>
    <n v="50"/>
    <n v="1282563"/>
    <d v="2001-05-23T08:03:54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03.1"/>
    <d v="2001-05-24T21:00:00"/>
  </r>
  <r>
    <x v="1"/>
    <x v="3"/>
    <x v="1"/>
    <n v="1"/>
    <n v="10000"/>
    <n v="1282562"/>
    <d v="2001-05-23T08:03:54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5"/>
    <s v="KEVMASEK"/>
    <s v="MLENHAR"/>
    <s v="ENA - IM West"/>
    <x v="8"/>
    <x v="5"/>
    <n v="804075"/>
    <d v="2001-05-24T21:00:00"/>
  </r>
  <r>
    <x v="1"/>
    <x v="3"/>
    <x v="1"/>
    <n v="1"/>
    <n v="10000"/>
    <n v="1282564"/>
    <d v="2001-05-23T08:03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5"/>
    <s v="SHIREMAN"/>
    <s v="MLENHAR"/>
    <s v="ENA - IM West"/>
    <x v="8"/>
    <x v="5"/>
    <n v="804076"/>
    <d v="2001-05-24T21:00:00"/>
  </r>
  <r>
    <x v="1"/>
    <x v="3"/>
    <x v="1"/>
    <n v="1"/>
    <n v="5000"/>
    <n v="1282565"/>
    <d v="2001-05-23T08:04:00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5"/>
    <s v="ccubbison"/>
    <s v="MLENHAR"/>
    <s v="ENA - IM West"/>
    <x v="8"/>
    <x v="5"/>
    <n v="804077"/>
    <d v="2001-05-24T21:00:00"/>
  </r>
  <r>
    <x v="1"/>
    <x v="1"/>
    <x v="1"/>
    <n v="1"/>
    <n v="50"/>
    <n v="1282566"/>
    <d v="2001-05-23T08:04:02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mattmanley"/>
    <s v="JQUENET"/>
    <s v="ST-PJM"/>
    <x v="7"/>
    <x v="6"/>
    <n v="619204.1"/>
    <d v="2001-05-24T21:00:00"/>
  </r>
  <r>
    <x v="1"/>
    <x v="3"/>
    <x v="1"/>
    <n v="1"/>
    <n v="2075"/>
    <n v="1282567"/>
    <d v="2001-05-23T08:04:03"/>
    <s v="NJR Energy Services Company"/>
    <x v="0"/>
    <x v="0"/>
    <x v="0"/>
    <x v="3"/>
    <s v="US Gas Phy Fwd Firm non-TX &lt; or = 1Mo "/>
    <s v="US Gas Phy       TETCO WLA               24May01         USD/MM"/>
    <n v="2075"/>
    <m/>
    <x v="0"/>
    <x v="11"/>
    <x v="0"/>
    <n v="3.9750000000000001"/>
    <n v="19691994"/>
    <s v="SPEREIR"/>
    <s v="ENA-IM NE GULF3"/>
    <x v="8"/>
    <x v="5"/>
    <n v="804078"/>
    <d v="2001-05-24T21:00:00"/>
  </r>
  <r>
    <x v="1"/>
    <x v="3"/>
    <x v="1"/>
    <n v="1"/>
    <n v="5000"/>
    <n v="1282568"/>
    <d v="2001-05-23T08:04:0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79"/>
    <d v="2001-05-24T21:00:00"/>
  </r>
  <r>
    <x v="1"/>
    <x v="1"/>
    <x v="1"/>
    <n v="2"/>
    <n v="50"/>
    <n v="1282569"/>
    <d v="2001-05-23T08:04:12"/>
    <s v="Sempra Energy Trading Corp."/>
    <x v="0"/>
    <x v="0"/>
    <x v="0"/>
    <x v="1"/>
    <s v="US West Power Phy Fwd Firm"/>
    <s v="US Pwr Phy Firm  PALVE Peak              25-26May01      USD/MWh"/>
    <m/>
    <n v="25"/>
    <x v="0"/>
    <x v="1"/>
    <x v="0"/>
    <n v="275"/>
    <s v="timnhanna"/>
    <s v="TALONSO"/>
    <s v="ST-SW"/>
    <x v="7"/>
    <x v="6"/>
    <n v="619205.1"/>
    <d v="2001-05-25T21:00:00"/>
  </r>
  <r>
    <x v="1"/>
    <x v="1"/>
    <x v="1"/>
    <n v="2"/>
    <n v="50"/>
    <n v="1282570"/>
    <d v="2001-05-23T08:04:16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5"/>
    <s v="benpratt1"/>
    <s v="JRICHTE"/>
    <s v="ST-CA"/>
    <x v="7"/>
    <x v="6"/>
    <n v="619206.1"/>
    <d v="2001-05-25T21:00:00"/>
  </r>
  <r>
    <x v="1"/>
    <x v="3"/>
    <x v="1"/>
    <n v="1"/>
    <n v="10000"/>
    <n v="1282571"/>
    <d v="2001-05-23T08:04:1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5"/>
    <s v="LREICHEL02"/>
    <s v="MLENHAR"/>
    <s v="ENA - IM West"/>
    <x v="8"/>
    <x v="5"/>
    <n v="804080"/>
    <d v="2001-05-24T21:00:00"/>
  </r>
  <r>
    <x v="1"/>
    <x v="3"/>
    <x v="1"/>
    <n v="1"/>
    <n v="10000"/>
    <n v="1282572"/>
    <d v="2001-05-23T08:04:1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KEVINLEGG"/>
    <s v="JTHOLT"/>
    <s v="ENA - IM West"/>
    <x v="8"/>
    <x v="5"/>
    <n v="804081"/>
    <d v="2001-05-24T21:00:00"/>
  </r>
  <r>
    <x v="1"/>
    <x v="3"/>
    <x v="1"/>
    <n v="1"/>
    <n v="10000"/>
    <n v="1282573"/>
    <d v="2001-05-23T08:04:24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85"/>
    <s v="HEATHERW"/>
    <s v="MLENHAR"/>
    <s v="ENA - IM West"/>
    <x v="8"/>
    <x v="5"/>
    <n v="804082"/>
    <d v="2001-05-24T21:00:00"/>
  </r>
  <r>
    <x v="1"/>
    <x v="3"/>
    <x v="1"/>
    <n v="1"/>
    <n v="5000"/>
    <n v="1282574"/>
    <d v="2001-05-23T08:04:2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83"/>
    <d v="2001-05-24T21:00:00"/>
  </r>
  <r>
    <x v="1"/>
    <x v="3"/>
    <x v="1"/>
    <n v="1"/>
    <n v="5000"/>
    <n v="1282575"/>
    <d v="2001-05-23T08:04:33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4"/>
    <d v="2001-05-24T21:00:00"/>
  </r>
  <r>
    <x v="1"/>
    <x v="1"/>
    <x v="1"/>
    <n v="2"/>
    <n v="50"/>
    <n v="1282576"/>
    <d v="2001-05-23T08:04:38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7.5"/>
    <s v="epmepNLA"/>
    <s v="TALONSO"/>
    <s v="ST-SW"/>
    <x v="7"/>
    <x v="6"/>
    <n v="619207.1"/>
    <d v="2001-05-25T21:00:00"/>
  </r>
  <r>
    <x v="0"/>
    <x v="1"/>
    <x v="1"/>
    <n v="5"/>
    <n v="125"/>
    <n v="1282577"/>
    <d v="2001-05-23T08:04:39"/>
    <s v="Energieunion Aktiengesellschaft"/>
    <x v="0"/>
    <x v="0"/>
    <x v="0"/>
    <x v="1"/>
    <s v="GER Power Phy Fwd Ffrm"/>
    <s v="GER Pwr Phy FF   Ger Grd WDPK HV         28May01-01Jun01 EUR/MWh"/>
    <m/>
    <n v="25"/>
    <x v="0"/>
    <x v="1"/>
    <x v="2"/>
    <n v="27.5"/>
    <s v="EUTrading3"/>
    <s v="MHELLERM"/>
    <s v="UK - ECTRL - Continental Power Book"/>
    <x v="2"/>
    <x v="2"/>
    <n v="106022.1"/>
    <d v="2001-05-28T21:00:00"/>
  </r>
  <r>
    <x v="1"/>
    <x v="3"/>
    <x v="1"/>
    <n v="1"/>
    <n v="10000"/>
    <n v="1282578"/>
    <d v="2001-05-23T08:04:39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085"/>
    <d v="2001-05-24T21:00:00"/>
  </r>
  <r>
    <x v="1"/>
    <x v="3"/>
    <x v="1"/>
    <n v="1"/>
    <n v="10000"/>
    <n v="1282579"/>
    <d v="2001-05-23T08:04:43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086"/>
    <d v="2001-05-24T21:00:00"/>
  </r>
  <r>
    <x v="1"/>
    <x v="3"/>
    <x v="1"/>
    <n v="1"/>
    <n v="5000"/>
    <n v="1282580"/>
    <d v="2001-05-23T08:04:44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7"/>
    <d v="2001-05-24T21:00:00"/>
  </r>
  <r>
    <x v="1"/>
    <x v="3"/>
    <x v="1"/>
    <n v="1"/>
    <n v="10000"/>
    <n v="1282581"/>
    <d v="2001-05-23T08:04:45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STEPHENSJE"/>
    <s v="SPEREIR"/>
    <s v="ENA-IM NE GULF2"/>
    <x v="8"/>
    <x v="5"/>
    <n v="804088"/>
    <d v="2001-05-24T21:00:00"/>
  </r>
  <r>
    <x v="1"/>
    <x v="1"/>
    <x v="1"/>
    <n v="2"/>
    <n v="50"/>
    <n v="1282583"/>
    <d v="2001-05-23T08:04:46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09.1"/>
    <d v="2001-05-25T21:00:00"/>
  </r>
  <r>
    <x v="1"/>
    <x v="3"/>
    <x v="1"/>
    <n v="1"/>
    <n v="10000"/>
    <n v="1282582"/>
    <d v="2001-05-23T08:04:46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75000000000001"/>
    <s v="PEGGIALL"/>
    <s v="TDONOHO"/>
    <s v="ENA - IM Central Gulf"/>
    <x v="8"/>
    <x v="5"/>
    <n v="804089"/>
    <d v="2001-05-24T21:00:00"/>
  </r>
  <r>
    <x v="1"/>
    <x v="1"/>
    <x v="1"/>
    <n v="2"/>
    <n v="50"/>
    <n v="1282584"/>
    <d v="2001-05-23T08:05:01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295"/>
    <s v="POWEREX4"/>
    <s v="SCRANDA"/>
    <s v="ST-SW"/>
    <x v="7"/>
    <x v="6"/>
    <n v="619210.1"/>
    <d v="2001-05-25T21:00:00"/>
  </r>
  <r>
    <x v="1"/>
    <x v="1"/>
    <x v="1"/>
    <n v="2"/>
    <n v="50"/>
    <n v="1282585"/>
    <d v="2001-05-23T08:05:0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1.1"/>
    <d v="2001-05-25T21:00:00"/>
  </r>
  <r>
    <x v="1"/>
    <x v="3"/>
    <x v="1"/>
    <n v="1"/>
    <n v="5000"/>
    <n v="1282586"/>
    <d v="2001-05-23T08:05:0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090"/>
    <d v="2001-05-24T21:00:00"/>
  </r>
  <r>
    <x v="1"/>
    <x v="3"/>
    <x v="1"/>
    <n v="1"/>
    <n v="5000"/>
    <n v="1282587"/>
    <d v="2001-05-23T08:05:09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25"/>
    <s v="SHIREMAN"/>
    <s v="MLENHAR"/>
    <s v="ENA - IM West"/>
    <x v="8"/>
    <x v="5"/>
    <n v="804091"/>
    <d v="2001-05-24T21:00:00"/>
  </r>
  <r>
    <x v="1"/>
    <x v="1"/>
    <x v="1"/>
    <n v="2"/>
    <n v="50"/>
    <n v="1282588"/>
    <d v="2001-05-23T08:05:11"/>
    <s v="Dynegy Power Marketing, Inc."/>
    <x v="0"/>
    <x v="0"/>
    <x v="0"/>
    <x v="1"/>
    <s v="US West Power Phy Fwd CAISO"/>
    <s v="US Pwr Phy CAISO NP15 Peak               25-26May01      USD/MWh"/>
    <m/>
    <n v="25"/>
    <x v="0"/>
    <x v="1"/>
    <x v="0"/>
    <n v="290"/>
    <s v="kyleross"/>
    <s v="JRICHTE"/>
    <s v="ST-CA"/>
    <x v="7"/>
    <x v="6"/>
    <n v="619212.1"/>
    <d v="2001-05-25T21:00:00"/>
  </r>
  <r>
    <x v="1"/>
    <x v="1"/>
    <x v="1"/>
    <n v="2"/>
    <n v="50"/>
    <n v="1282589"/>
    <d v="2001-05-23T08:05:26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20"/>
    <s v="debbrooks"/>
    <s v="CMALLOR"/>
    <s v="ST-CA"/>
    <x v="7"/>
    <x v="6"/>
    <n v="619213.1"/>
    <d v="2001-05-25T21:00:00"/>
  </r>
  <r>
    <x v="1"/>
    <x v="1"/>
    <x v="1"/>
    <n v="2"/>
    <n v="50"/>
    <n v="1282590"/>
    <d v="2001-05-23T08:05:27"/>
    <s v="Williams Energy Marketing &amp; Trading Company"/>
    <x v="0"/>
    <x v="0"/>
    <x v="0"/>
    <x v="1"/>
    <s v="US West Power Phy Fwd Firm"/>
    <s v="US Pwr Phy Firm  COB N/S Peak            25-26May01      USD/MWh"/>
    <m/>
    <n v="25"/>
    <x v="0"/>
    <x v="1"/>
    <x v="0"/>
    <n v="305"/>
    <s v="danabrown"/>
    <s v="SCRANDA"/>
    <s v="ST-SW"/>
    <x v="7"/>
    <x v="6"/>
    <n v="619214.1"/>
    <d v="2001-05-25T21:00:00"/>
  </r>
  <r>
    <x v="1"/>
    <x v="3"/>
    <x v="1"/>
    <n v="1"/>
    <n v="10000"/>
    <n v="1282591"/>
    <d v="2001-05-23T08:05:28"/>
    <s v="New Jersey Natural Gas Company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3.9950000000000001"/>
    <n v="12867107"/>
    <s v="SPEREIR"/>
    <s v="ENA-IM NE GULF3"/>
    <x v="8"/>
    <x v="5"/>
    <n v="804092"/>
    <d v="2001-05-24T21:00:00"/>
  </r>
  <r>
    <x v="1"/>
    <x v="1"/>
    <x v="1"/>
    <n v="2"/>
    <n v="50"/>
    <n v="1282593"/>
    <d v="2001-05-23T08:05:31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5"/>
    <s v="ADM68727"/>
    <s v="MFISCHE2"/>
    <s v="ST-SW"/>
    <x v="7"/>
    <x v="6"/>
    <n v="619215.1"/>
    <d v="2001-05-25T21:00:00"/>
  </r>
  <r>
    <x v="1"/>
    <x v="3"/>
    <x v="1"/>
    <n v="1"/>
    <n v="25000"/>
    <n v="1282592"/>
    <d v="2001-05-23T08:05:3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093"/>
    <d v="2001-05-24T21:00:00"/>
  </r>
  <r>
    <x v="1"/>
    <x v="3"/>
    <x v="1"/>
    <n v="1"/>
    <n v="5000"/>
    <n v="1282594"/>
    <d v="2001-05-23T08:05:31"/>
    <s v="Texaco Energy Marketing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ADM56981"/>
    <s v="VPIMENOV"/>
    <s v="ENA-IM ME NEW YORK"/>
    <x v="8"/>
    <x v="5"/>
    <n v="804094"/>
    <d v="2001-05-24T21:00:00"/>
  </r>
  <r>
    <x v="1"/>
    <x v="3"/>
    <x v="1"/>
    <n v="1"/>
    <n v="1493"/>
    <n v="1282595"/>
    <d v="2001-05-23T08:05:38"/>
    <s v="NJR Energy Services Company"/>
    <x v="0"/>
    <x v="0"/>
    <x v="0"/>
    <x v="3"/>
    <s v="US Gas Phy Fwd Firm non-TX &lt; or = 1Mo "/>
    <s v="US Gas Phy       TETCO M3                24May01         USD/MM"/>
    <m/>
    <n v="1493"/>
    <x v="0"/>
    <x v="11"/>
    <x v="0"/>
    <n v="4.4249999999999998"/>
    <n v="19691994"/>
    <s v="VPIMENOV"/>
    <s v="ENA-IM ME NEW YORK"/>
    <x v="8"/>
    <x v="5"/>
    <n v="804095"/>
    <d v="2001-05-24T21:00:00"/>
  </r>
  <r>
    <x v="1"/>
    <x v="1"/>
    <x v="1"/>
    <n v="2"/>
    <n v="50"/>
    <n v="1282596"/>
    <d v="2001-05-23T08:05:43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80"/>
    <s v="benpratt1"/>
    <s v="TALONSO"/>
    <s v="ST-SW"/>
    <x v="7"/>
    <x v="6"/>
    <n v="619216.1"/>
    <d v="2001-05-25T21:00:00"/>
  </r>
  <r>
    <x v="1"/>
    <x v="1"/>
    <x v="1"/>
    <n v="2"/>
    <n v="50"/>
    <n v="1282597"/>
    <d v="2001-05-23T08:05:48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70"/>
    <s v="RCAUTHEN1"/>
    <s v="MFISCHE2"/>
    <s v="ST-SW"/>
    <x v="7"/>
    <x v="6"/>
    <n v="619217.1"/>
    <d v="2001-05-25T21:00:00"/>
  </r>
  <r>
    <x v="1"/>
    <x v="1"/>
    <x v="1"/>
    <n v="2"/>
    <n v="50"/>
    <n v="1282598"/>
    <d v="2001-05-23T08:05:51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95"/>
    <s v="mattern1"/>
    <s v="SCRANDA"/>
    <s v="ST-SW"/>
    <x v="7"/>
    <x v="6"/>
    <n v="619218.1"/>
    <d v="2001-05-25T21:00:00"/>
  </r>
  <r>
    <x v="1"/>
    <x v="3"/>
    <x v="1"/>
    <n v="1"/>
    <n v="5000"/>
    <n v="1282599"/>
    <d v="2001-05-23T08:05:52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450000000000002"/>
    <s v="wwarburton"/>
    <s v="SSOUTH"/>
    <s v="ENA - IM West"/>
    <x v="8"/>
    <x v="5"/>
    <n v="804096"/>
    <d v="2001-05-24T21:00:00"/>
  </r>
  <r>
    <x v="1"/>
    <x v="1"/>
    <x v="1"/>
    <n v="2"/>
    <n v="50"/>
    <n v="1282600"/>
    <d v="2001-05-23T08:05:5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9.1"/>
    <d v="2001-05-25T21:00:00"/>
  </r>
  <r>
    <x v="1"/>
    <x v="3"/>
    <x v="1"/>
    <n v="1"/>
    <n v="10000"/>
    <n v="1282601"/>
    <d v="2001-05-23T08:05:54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097"/>
    <d v="2001-05-24T21:00:00"/>
  </r>
  <r>
    <x v="1"/>
    <x v="3"/>
    <x v="1"/>
    <n v="1"/>
    <n v="10000"/>
    <n v="1282602"/>
    <d v="2001-05-23T08:05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SHIREMAN"/>
    <s v="MLENHAR"/>
    <s v="ENA - IM West"/>
    <x v="8"/>
    <x v="5"/>
    <n v="804098"/>
    <d v="2001-05-24T21:00:00"/>
  </r>
  <r>
    <x v="1"/>
    <x v="1"/>
    <x v="1"/>
    <n v="2"/>
    <n v="50"/>
    <n v="1282604"/>
    <d v="2001-05-23T08:05:57"/>
    <s v="Mirant Americas Energy Marketing, L.P."/>
    <x v="0"/>
    <x v="0"/>
    <x v="0"/>
    <x v="1"/>
    <s v="US West Power Phy Fwd Firm"/>
    <s v="US Pwr Phy Firm  PALVE OffPk             25-26May01      USD/MWh"/>
    <m/>
    <n v="25"/>
    <x v="0"/>
    <x v="1"/>
    <x v="0"/>
    <n v="75"/>
    <s v="jcl00001"/>
    <s v="MFISCHE2"/>
    <s v="ST-SW"/>
    <x v="7"/>
    <x v="6"/>
    <n v="619220.1"/>
    <d v="2001-05-25T21:00:00"/>
  </r>
  <r>
    <x v="1"/>
    <x v="3"/>
    <x v="1"/>
    <n v="1"/>
    <n v="5000"/>
    <n v="1282603"/>
    <d v="2001-05-23T08:05:57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wwarburton"/>
    <s v="SSOUTH"/>
    <s v="ENA - IM West"/>
    <x v="8"/>
    <x v="5"/>
    <n v="804099"/>
    <d v="2001-05-24T21:00:00"/>
  </r>
  <r>
    <x v="1"/>
    <x v="3"/>
    <x v="1"/>
    <n v="1"/>
    <n v="10000"/>
    <n v="1282605"/>
    <d v="2001-05-23T08:06:0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00"/>
    <d v="2001-05-24T21:00:00"/>
  </r>
  <r>
    <x v="1"/>
    <x v="3"/>
    <x v="1"/>
    <n v="1"/>
    <n v="5000"/>
    <n v="1282606"/>
    <d v="2001-05-23T08:06:0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"/>
    <s v="SHIREMAN"/>
    <s v="MLENHAR"/>
    <s v="ENA - IM West"/>
    <x v="8"/>
    <x v="5"/>
    <n v="804101"/>
    <d v="2001-05-24T21:00:00"/>
  </r>
  <r>
    <x v="1"/>
    <x v="1"/>
    <x v="1"/>
    <n v="31"/>
    <n v="775"/>
    <n v="1282608"/>
    <d v="2001-05-23T08:06:0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25"/>
    <s v="beckster"/>
    <s v="MMOTLEY"/>
    <s v="ST-SW"/>
    <x v="7"/>
    <x v="6"/>
    <n v="619222.1"/>
    <d v="2001-08-01T21:00:00"/>
  </r>
  <r>
    <x v="1"/>
    <x v="1"/>
    <x v="1"/>
    <n v="1"/>
    <n v="50"/>
    <n v="1282607"/>
    <d v="2001-05-23T08:06:05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21.1"/>
    <d v="2001-05-24T21:00:00"/>
  </r>
  <r>
    <x v="1"/>
    <x v="1"/>
    <x v="1"/>
    <n v="2"/>
    <n v="50"/>
    <n v="1282609"/>
    <d v="2001-05-23T08:06:0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15"/>
    <s v="ADM07644"/>
    <s v="CMALLOR"/>
    <s v="ST-CA"/>
    <x v="7"/>
    <x v="6"/>
    <n v="619223.1"/>
    <d v="2001-05-25T21:00:00"/>
  </r>
  <r>
    <x v="1"/>
    <x v="3"/>
    <x v="1"/>
    <n v="1"/>
    <n v="5000"/>
    <n v="1282610"/>
    <d v="2001-05-23T08:06:11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4"/>
    <s v="SHIREMAN"/>
    <s v="MLENHAR"/>
    <s v="ENA - IM West"/>
    <x v="8"/>
    <x v="5"/>
    <n v="804102"/>
    <d v="2001-05-24T21:00:00"/>
  </r>
  <r>
    <x v="1"/>
    <x v="3"/>
    <x v="1"/>
    <n v="1"/>
    <n v="5000"/>
    <n v="1282611"/>
    <d v="2001-05-23T08:06:14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85"/>
    <s v="ADM36631"/>
    <s v="MLENHAR"/>
    <s v="ENA - IM West"/>
    <x v="8"/>
    <x v="5"/>
    <n v="804103"/>
    <d v="2001-05-24T21:00:00"/>
  </r>
  <r>
    <x v="1"/>
    <x v="3"/>
    <x v="1"/>
    <n v="1"/>
    <n v="10000"/>
    <n v="1282612"/>
    <d v="2001-05-23T08:06:17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6"/>
    <s v="ccubbison"/>
    <s v="MLENHAR"/>
    <s v="ENA - IM West"/>
    <x v="8"/>
    <x v="5"/>
    <n v="804104"/>
    <d v="2001-05-24T21:00:00"/>
  </r>
  <r>
    <x v="1"/>
    <x v="3"/>
    <x v="1"/>
    <n v="1"/>
    <n v="10000"/>
    <n v="1282613"/>
    <d v="2001-05-23T08:06:19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mdizona"/>
    <s v="MLENHAR"/>
    <s v="ENA - IM West"/>
    <x v="8"/>
    <x v="5"/>
    <n v="804105"/>
    <d v="2001-05-24T21:00:00"/>
  </r>
  <r>
    <x v="1"/>
    <x v="3"/>
    <x v="1"/>
    <n v="1"/>
    <n v="5000"/>
    <n v="1282614"/>
    <d v="2001-05-23T08:06:2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106"/>
    <d v="2001-05-24T21:00:00"/>
  </r>
  <r>
    <x v="1"/>
    <x v="1"/>
    <x v="1"/>
    <n v="2"/>
    <n v="50"/>
    <n v="1282615"/>
    <d v="2001-05-23T08:06:22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iggsbyron"/>
    <s v="TALONSO"/>
    <s v="ST-SW"/>
    <x v="7"/>
    <x v="6"/>
    <n v="619224.1"/>
    <d v="2001-05-25T21:00:00"/>
  </r>
  <r>
    <x v="1"/>
    <x v="3"/>
    <x v="1"/>
    <n v="1"/>
    <n v="5000"/>
    <n v="1282616"/>
    <d v="2001-05-23T08:06:22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000000000000007"/>
    <s v="ADM36631"/>
    <s v="MLENHAR"/>
    <s v="ENA - IM West"/>
    <x v="8"/>
    <x v="5"/>
    <n v="804107"/>
    <d v="2001-05-24T21:00:00"/>
  </r>
  <r>
    <x v="1"/>
    <x v="1"/>
    <x v="1"/>
    <n v="1"/>
    <n v="50"/>
    <n v="1282617"/>
    <d v="2001-05-23T08:06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ADM49879"/>
    <s v="JQUENET"/>
    <s v="ST-PJM"/>
    <x v="7"/>
    <x v="6"/>
    <n v="619225.1"/>
    <d v="2001-05-24T21:00:00"/>
  </r>
  <r>
    <x v="1"/>
    <x v="1"/>
    <x v="1"/>
    <n v="2"/>
    <n v="50"/>
    <n v="1282618"/>
    <d v="2001-05-23T08:06:2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2.5"/>
    <s v="iversonm"/>
    <s v="TALONSO"/>
    <s v="ST-SW"/>
    <x v="7"/>
    <x v="6"/>
    <n v="619226.1"/>
    <d v="2001-05-25T21:00:00"/>
  </r>
  <r>
    <x v="1"/>
    <x v="3"/>
    <x v="1"/>
    <n v="1"/>
    <n v="10000"/>
    <n v="1282619"/>
    <d v="2001-05-23T08:06:25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"/>
    <s v="ADM96017"/>
    <s v="MLENHAR"/>
    <s v="ENA - IM West"/>
    <x v="8"/>
    <x v="5"/>
    <n v="804108"/>
    <d v="2001-05-24T21:00:00"/>
  </r>
  <r>
    <x v="1"/>
    <x v="3"/>
    <x v="1"/>
    <n v="1"/>
    <n v="10000"/>
    <n v="1282620"/>
    <d v="2001-05-23T08:06:2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25"/>
    <s v="HEATHERW"/>
    <s v="MLENHAR"/>
    <s v="ENA - IM West"/>
    <x v="8"/>
    <x v="5"/>
    <n v="804109"/>
    <d v="2001-05-24T21:00:00"/>
  </r>
  <r>
    <x v="1"/>
    <x v="1"/>
    <x v="1"/>
    <n v="2"/>
    <n v="50"/>
    <n v="1282621"/>
    <d v="2001-05-23T08:06:27"/>
    <s v="PacifiCorp Power Marketing, Inc."/>
    <x v="0"/>
    <x v="0"/>
    <x v="0"/>
    <x v="1"/>
    <s v="US West Power Phy Fwd Firm"/>
    <s v="US Pwr Phy Firm  Mid-C Peak              25-26May01      USD/MWh"/>
    <n v="25"/>
    <m/>
    <x v="0"/>
    <x v="1"/>
    <x v="0"/>
    <n v="295"/>
    <s v="ADM12529"/>
    <s v="SCRANDA"/>
    <s v="ST-SW"/>
    <x v="7"/>
    <x v="6"/>
    <n v="619227.1"/>
    <d v="2001-05-25T21:00:00"/>
  </r>
  <r>
    <x v="1"/>
    <x v="1"/>
    <x v="1"/>
    <n v="2"/>
    <n v="50"/>
    <n v="1282622"/>
    <d v="2001-05-23T08:06:3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28.1"/>
    <d v="2001-05-25T21:00:00"/>
  </r>
  <r>
    <x v="1"/>
    <x v="1"/>
    <x v="1"/>
    <n v="2"/>
    <n v="50"/>
    <n v="1282623"/>
    <d v="2001-05-23T08:06:3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5"/>
    <s v="POWEREX4"/>
    <s v="SCRANDA"/>
    <s v="ST-SW"/>
    <x v="7"/>
    <x v="6"/>
    <n v="619229.1"/>
    <d v="2001-05-25T21:00:00"/>
  </r>
  <r>
    <x v="1"/>
    <x v="3"/>
    <x v="1"/>
    <n v="1"/>
    <n v="5000"/>
    <n v="1282624"/>
    <d v="2001-05-23T08:06:32"/>
    <s v="Aquila Energy Marketing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0500000000000007"/>
    <s v="KEVINLEGG"/>
    <s v="MLENHAR"/>
    <s v="ENA - IM West"/>
    <x v="8"/>
    <x v="5"/>
    <n v="804110"/>
    <d v="2001-05-24T21:00:00"/>
  </r>
  <r>
    <x v="1"/>
    <x v="1"/>
    <x v="0"/>
    <n v="92"/>
    <n v="4600"/>
    <n v="1282626"/>
    <d v="2001-05-23T08:06:32"/>
    <s v="Constellation Power Source, Inc."/>
    <x v="0"/>
    <x v="0"/>
    <x v="0"/>
    <x v="1"/>
    <s v="US East Power Fin Swap"/>
    <s v="US Pwr Fin Swap  ISO NY Z-G Peak         Oct-Dec01       USD/MWh"/>
    <m/>
    <n v="50"/>
    <x v="0"/>
    <x v="1"/>
    <x v="0"/>
    <n v="55.75"/>
    <s v="barmstrong"/>
    <s v="DDAVIS"/>
    <s v="LT-New England"/>
    <x v="7"/>
    <x v="5"/>
    <n v="619230.1"/>
    <d v="2001-10-01T00:00:00"/>
  </r>
  <r>
    <x v="1"/>
    <x v="3"/>
    <x v="1"/>
    <n v="1"/>
    <n v="5000"/>
    <n v="1282625"/>
    <d v="2001-05-23T08:06:32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11"/>
    <d v="2001-05-24T21:00:00"/>
  </r>
  <r>
    <x v="1"/>
    <x v="1"/>
    <x v="0"/>
    <n v="1"/>
    <n v="50"/>
    <n v="1282627"/>
    <d v="2001-05-23T08:06:32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231.1"/>
    <d v="2001-05-25T21:00:00"/>
  </r>
  <r>
    <x v="1"/>
    <x v="3"/>
    <x v="1"/>
    <n v="1"/>
    <n v="5000"/>
    <n v="1282628"/>
    <d v="2001-05-23T08:06:34"/>
    <s v="Aquila Energy Marketing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"/>
    <s v="KEVINLEGG"/>
    <s v="MLENHAR"/>
    <s v="ENA - IM West"/>
    <x v="8"/>
    <x v="5"/>
    <n v="804112"/>
    <d v="2001-05-24T21:00:00"/>
  </r>
  <r>
    <x v="1"/>
    <x v="1"/>
    <x v="1"/>
    <n v="4"/>
    <n v="200"/>
    <n v="1282629"/>
    <d v="2001-05-23T08:06:38"/>
    <s v="PSEG Energy Resources &amp; Trade LLC"/>
    <x v="0"/>
    <x v="0"/>
    <x v="0"/>
    <x v="1"/>
    <s v="US East Power Phy Fwd Firm"/>
    <s v="US Pwr Phy Firm  PJM-W Peak              29May01-01Jun01 USD/MWh"/>
    <m/>
    <n v="50"/>
    <x v="0"/>
    <x v="1"/>
    <x v="0"/>
    <n v="35.5"/>
    <s v="mdesousa1"/>
    <s v="JQUENET"/>
    <s v="ST-PJM"/>
    <x v="7"/>
    <x v="6"/>
    <n v="619232.1"/>
    <d v="2001-05-29T21:00:00"/>
  </r>
  <r>
    <x v="1"/>
    <x v="3"/>
    <x v="1"/>
    <n v="1"/>
    <n v="1435"/>
    <n v="1282631"/>
    <d v="2001-05-23T08:06:43"/>
    <s v="Reliant Energy Services, Inc."/>
    <x v="0"/>
    <x v="0"/>
    <x v="0"/>
    <x v="3"/>
    <s v="US Gas Phy Fwd Firm non-TX &lt; or = 1Mo "/>
    <s v="US Gas Phy       PEPL Pool               24May01         USD/MM"/>
    <n v="1435"/>
    <m/>
    <x v="0"/>
    <x v="11"/>
    <x v="0"/>
    <n v="3.9750000000000001"/>
    <s v="kurtgibson"/>
    <s v="KSTEVEN"/>
    <s v="ENA-IM Mid Central South"/>
    <x v="8"/>
    <x v="5"/>
    <n v="804113"/>
    <d v="2001-05-24T21:00:00"/>
  </r>
  <r>
    <x v="1"/>
    <x v="2"/>
    <x v="0"/>
    <n v="1"/>
    <n v="50000"/>
    <n v="1282632"/>
    <d v="2001-05-23T08:06:43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imbeyty"/>
    <s v="GWHALLE"/>
    <s v="WTI-GW-NXC2"/>
    <x v="3"/>
    <x v="5"/>
    <n v="106005"/>
    <d v="2001-07-01T00:00:00"/>
  </r>
  <r>
    <x v="1"/>
    <x v="2"/>
    <x v="0"/>
    <n v="1"/>
    <n v="50000"/>
    <n v="1282633"/>
    <d v="2001-05-23T08:06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N587JK00"/>
    <s v="GWHALLE"/>
    <s v="WTI-GW-NXC2"/>
    <x v="3"/>
    <x v="5"/>
    <n v="106006"/>
    <d v="2001-07-01T00:00:00"/>
  </r>
  <r>
    <x v="1"/>
    <x v="3"/>
    <x v="1"/>
    <n v="1"/>
    <n v="5000"/>
    <n v="1282634"/>
    <d v="2001-05-23T08:06:46"/>
    <s v="AEP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aepes205"/>
    <s v="SHENDRI"/>
    <s v="ENA-IM ME CNG"/>
    <x v="8"/>
    <x v="5"/>
    <n v="804114"/>
    <d v="2001-05-24T21:00:00"/>
  </r>
  <r>
    <x v="1"/>
    <x v="2"/>
    <x v="0"/>
    <n v="1"/>
    <n v="50000"/>
    <n v="1282635"/>
    <d v="2001-05-23T08:06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07"/>
    <d v="2001-07-01T00:00:00"/>
  </r>
  <r>
    <x v="1"/>
    <x v="1"/>
    <x v="1"/>
    <n v="31"/>
    <n v="775"/>
    <n v="1282636"/>
    <d v="2001-05-23T08:06:57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90"/>
    <s v="pvaes123"/>
    <s v="MMOTLEY"/>
    <s v="ST-SW"/>
    <x v="7"/>
    <x v="6"/>
    <n v="619233.1"/>
    <d v="2001-07-01T21:00:00"/>
  </r>
  <r>
    <x v="1"/>
    <x v="3"/>
    <x v="1"/>
    <n v="1"/>
    <n v="5000"/>
    <n v="1282637"/>
    <d v="2001-05-23T08:07:06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15"/>
    <d v="2001-05-24T21:00:00"/>
  </r>
  <r>
    <x v="1"/>
    <x v="3"/>
    <x v="1"/>
    <n v="1"/>
    <n v="5000"/>
    <n v="1282639"/>
    <d v="2001-05-23T08:07:09"/>
    <s v="Interstate Power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ipca08239"/>
    <s v="KSTEVEN"/>
    <s v="ENA-IM Mid Central South"/>
    <x v="8"/>
    <x v="5"/>
    <n v="804117"/>
    <d v="2001-05-24T21:00:00"/>
  </r>
  <r>
    <x v="1"/>
    <x v="3"/>
    <x v="1"/>
    <n v="1"/>
    <n v="20000"/>
    <n v="1282638"/>
    <d v="2001-05-23T08:07:09"/>
    <s v="Virginia Power Energy Marketing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"/>
    <s v="SPJOHRDE"/>
    <s v="JHODGE2"/>
    <s v="ENA-IM ME TCO"/>
    <x v="8"/>
    <x v="5"/>
    <n v="804116"/>
    <d v="2001-05-24T21:00:00"/>
  </r>
  <r>
    <x v="1"/>
    <x v="3"/>
    <x v="1"/>
    <n v="1"/>
    <n v="5000"/>
    <n v="1282640"/>
    <d v="2001-05-23T08:07:10"/>
    <s v="Reliant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8000000000000007"/>
    <s v="bbrent01"/>
    <s v="MLENHAR"/>
    <s v="ENA - IM West"/>
    <x v="8"/>
    <x v="5"/>
    <n v="804118"/>
    <d v="2001-05-24T21:00:00"/>
  </r>
  <r>
    <x v="1"/>
    <x v="3"/>
    <x v="1"/>
    <n v="1"/>
    <n v="10000"/>
    <n v="1282642"/>
    <d v="2001-05-23T08:07:11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aepes201"/>
    <s v="TDONOHO"/>
    <s v="ENA - IM Central Gulf"/>
    <x v="8"/>
    <x v="5"/>
    <n v="804120"/>
    <d v="2001-05-24T21:00:00"/>
  </r>
  <r>
    <x v="1"/>
    <x v="2"/>
    <x v="0"/>
    <n v="1"/>
    <n v="50000"/>
    <n v="1282641"/>
    <d v="2001-05-23T08:07:1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bernbroph"/>
    <s v="GWHALLE"/>
    <s v="WTI-GW-NXC2"/>
    <x v="3"/>
    <x v="5"/>
    <n v="106008"/>
    <d v="2001-07-01T00:00:00"/>
  </r>
  <r>
    <x v="1"/>
    <x v="3"/>
    <x v="1"/>
    <n v="1"/>
    <n v="5000"/>
    <n v="1282643"/>
    <d v="2001-05-23T08:07:12"/>
    <s v="Axia Energy, LP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stratton"/>
    <s v="VPIMENOV"/>
    <s v="ENA-IM ME NEW YORK"/>
    <x v="8"/>
    <x v="5"/>
    <n v="804119"/>
    <d v="2001-05-24T21:00:00"/>
  </r>
  <r>
    <x v="1"/>
    <x v="3"/>
    <x v="1"/>
    <n v="1"/>
    <n v="10000"/>
    <n v="1282644"/>
    <d v="2001-05-23T08:07:18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21"/>
    <d v="2001-05-24T21:00:00"/>
  </r>
  <r>
    <x v="1"/>
    <x v="3"/>
    <x v="1"/>
    <n v="1"/>
    <n v="5000"/>
    <n v="1282645"/>
    <d v="2001-05-23T08:07:23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22"/>
    <d v="2001-05-24T21:00:00"/>
  </r>
  <r>
    <x v="1"/>
    <x v="3"/>
    <x v="1"/>
    <n v="1"/>
    <n v="10000"/>
    <n v="1282647"/>
    <d v="2001-05-23T08:07:2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124"/>
    <d v="2001-05-24T21:00:00"/>
  </r>
  <r>
    <x v="1"/>
    <x v="3"/>
    <x v="1"/>
    <n v="1"/>
    <n v="5000"/>
    <n v="1282646"/>
    <d v="2001-05-23T08:07:28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099999999999996"/>
    <s v="jonivesela"/>
    <s v="JHODGE2"/>
    <s v="ENA-IM ME TCO"/>
    <x v="8"/>
    <x v="5"/>
    <n v="804123"/>
    <d v="2001-05-24T21:00:00"/>
  </r>
  <r>
    <x v="1"/>
    <x v="1"/>
    <x v="1"/>
    <n v="2"/>
    <n v="50"/>
    <n v="1282648"/>
    <d v="2001-05-23T08:07:29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4.1"/>
    <d v="2001-05-25T21:00:00"/>
  </r>
  <r>
    <x v="1"/>
    <x v="3"/>
    <x v="1"/>
    <n v="1"/>
    <n v="5000"/>
    <n v="1282649"/>
    <d v="2001-05-23T08:07:31"/>
    <s v="Wisconsin Power And Light Company"/>
    <x v="0"/>
    <x v="0"/>
    <x v="0"/>
    <x v="3"/>
    <s v="US Gas Phy Fwd Firm non-TX &lt; or = 1Mo "/>
    <s v="US Gas Phy       NBPL/ANR WillCo         24May01         USD/MM"/>
    <m/>
    <n v="5000"/>
    <x v="0"/>
    <x v="11"/>
    <x v="0"/>
    <n v="4.1486999999999998"/>
    <s v="wpla08239"/>
    <s v="PMIMS"/>
    <s v="ENA - IM MKT Central CG"/>
    <x v="8"/>
    <x v="5"/>
    <n v="804125"/>
    <d v="2001-05-24T21:00:00"/>
  </r>
  <r>
    <x v="1"/>
    <x v="3"/>
    <x v="1"/>
    <n v="1"/>
    <n v="5000"/>
    <n v="1282650"/>
    <d v="2001-05-23T08:07:32"/>
    <s v="Tenaska Marketing Ventures"/>
    <x v="0"/>
    <x v="0"/>
    <x v="0"/>
    <x v="3"/>
    <s v="US Gas Phy Fwd Firm non-TX &lt; or = 1Mo "/>
    <s v="US Gas Phy       Cheyenne Hub            24May01         USD/MM"/>
    <m/>
    <n v="5000"/>
    <x v="0"/>
    <x v="11"/>
    <x v="0"/>
    <n v="2.92"/>
    <s v="TMVJDG01"/>
    <s v="JREITME"/>
    <s v="ENA - IM Denver"/>
    <x v="8"/>
    <x v="5"/>
    <n v="804126"/>
    <d v="2001-05-24T21:00:00"/>
  </r>
  <r>
    <x v="1"/>
    <x v="3"/>
    <x v="1"/>
    <n v="1"/>
    <n v="5000"/>
    <n v="1282652"/>
    <d v="2001-05-23T08:07:35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50000000000001"/>
    <s v="MIDCONT1"/>
    <s v="KSTEVEN"/>
    <s v="ENA-IM Mid Central South"/>
    <x v="8"/>
    <x v="5"/>
    <n v="804127"/>
    <d v="2001-05-24T21:00:00"/>
  </r>
  <r>
    <x v="1"/>
    <x v="3"/>
    <x v="1"/>
    <n v="1"/>
    <n v="25000"/>
    <n v="1282651"/>
    <d v="2001-05-23T08:07:35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aepes215"/>
    <s v="ARING"/>
    <s v="ENA-IM NE GULF1"/>
    <x v="8"/>
    <x v="5"/>
    <n v="804128"/>
    <d v="2001-05-24T21:00:00"/>
  </r>
  <r>
    <x v="1"/>
    <x v="1"/>
    <x v="1"/>
    <n v="2"/>
    <n v="50"/>
    <n v="1282653"/>
    <d v="2001-05-23T08:07:37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35.1"/>
    <d v="2001-05-25T21:00:00"/>
  </r>
  <r>
    <x v="1"/>
    <x v="3"/>
    <x v="1"/>
    <n v="1"/>
    <n v="5000"/>
    <n v="1282654"/>
    <d v="2001-05-23T08:07:39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129"/>
    <d v="2001-05-24T21:00:00"/>
  </r>
  <r>
    <x v="1"/>
    <x v="3"/>
    <x v="1"/>
    <n v="1"/>
    <n v="10000"/>
    <n v="1282655"/>
    <d v="2001-05-23T08:07:45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benharner"/>
    <s v="PMIMS"/>
    <s v="ENA - IM MKT Central CG"/>
    <x v="8"/>
    <x v="5"/>
    <n v="804130"/>
    <d v="2001-05-24T21:00:00"/>
  </r>
  <r>
    <x v="1"/>
    <x v="3"/>
    <x v="1"/>
    <n v="1"/>
    <n v="5000"/>
    <n v="1282656"/>
    <d v="2001-05-23T08:07:46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RICKNEITZ"/>
    <s v="SPEREIR"/>
    <s v="ENA-IM NE GULF3"/>
    <x v="8"/>
    <x v="5"/>
    <n v="804131"/>
    <d v="2001-05-24T21:00:00"/>
  </r>
  <r>
    <x v="1"/>
    <x v="3"/>
    <x v="1"/>
    <n v="1"/>
    <n v="2900"/>
    <n v="1282657"/>
    <d v="2001-05-23T08:07:48"/>
    <s v="IGI Resources, Inc."/>
    <x v="0"/>
    <x v="0"/>
    <x v="0"/>
    <x v="3"/>
    <s v="US Gas Phy Fwd Firm non-TX &lt; or = 1Mo "/>
    <s v="US Gas Phy       Opal                    24May01         USD/MM"/>
    <m/>
    <n v="2900"/>
    <x v="0"/>
    <x v="11"/>
    <x v="0"/>
    <n v="2.8849999999999998"/>
    <s v="GRADYNIGI"/>
    <s v="SSOUTH"/>
    <s v="ENA - IM West"/>
    <x v="8"/>
    <x v="5"/>
    <n v="804132"/>
    <d v="2001-05-24T21:00:00"/>
  </r>
  <r>
    <x v="1"/>
    <x v="1"/>
    <x v="1"/>
    <n v="2"/>
    <n v="50"/>
    <n v="1282658"/>
    <d v="2001-05-23T08:07:5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36.1"/>
    <d v="2001-05-25T21:00:00"/>
  </r>
  <r>
    <x v="1"/>
    <x v="3"/>
    <x v="0"/>
    <n v="30"/>
    <n v="900000"/>
    <n v="1282659"/>
    <d v="2001-05-23T08:07:5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5"/>
    <s v="EPMELPmwf"/>
    <s v="BMCKAY"/>
    <s v="FT-NY"/>
    <x v="6"/>
    <x v="5"/>
    <s v="VB4437.1"/>
    <d v="2001-06-01T21:00:00"/>
  </r>
  <r>
    <x v="1"/>
    <x v="3"/>
    <x v="1"/>
    <n v="1"/>
    <n v="5000"/>
    <n v="1282660"/>
    <d v="2001-05-23T08:07:55"/>
    <s v="AEP Energy Services, In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aepes224"/>
    <s v="VPIMENOV"/>
    <s v="ENA-IM ME NEW YORK"/>
    <x v="8"/>
    <x v="5"/>
    <n v="804133"/>
    <d v="2001-05-24T21:00:00"/>
  </r>
  <r>
    <x v="1"/>
    <x v="3"/>
    <x v="0"/>
    <n v="30"/>
    <n v="1200000"/>
    <n v="1282661"/>
    <d v="2001-05-23T08:08:09"/>
    <s v="Aquila Risk Management Corporation"/>
    <x v="0"/>
    <x v="0"/>
    <x v="0"/>
    <x v="3"/>
    <s v="US Gas Fin BasisSwap"/>
    <s v="US Gas Basis     TCO Pool                Jun01           USD/MM"/>
    <m/>
    <n v="40000"/>
    <x v="0"/>
    <x v="11"/>
    <x v="0"/>
    <n v="0.21"/>
    <s v="AQUILA1004"/>
    <s v="BMCKAY"/>
    <s v="FT-NY"/>
    <x v="6"/>
    <x v="5"/>
    <s v="VB4438.1"/>
    <d v="2001-06-01T21:00:00"/>
  </r>
  <r>
    <x v="1"/>
    <x v="1"/>
    <x v="1"/>
    <n v="2"/>
    <n v="50"/>
    <n v="1282662"/>
    <d v="2001-05-23T08:08:13"/>
    <s v="Puget Sound Energy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FINICLE"/>
    <s v="CMALLOR"/>
    <s v="ST-CA"/>
    <x v="7"/>
    <x v="6"/>
    <n v="619237.1"/>
    <d v="2001-05-25T21:00:00"/>
  </r>
  <r>
    <x v="1"/>
    <x v="3"/>
    <x v="1"/>
    <n v="1"/>
    <n v="10000"/>
    <n v="1282663"/>
    <d v="2001-05-23T08:08:18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34"/>
    <d v="2001-05-24T21:00:00"/>
  </r>
  <r>
    <x v="1"/>
    <x v="1"/>
    <x v="1"/>
    <n v="2"/>
    <n v="50"/>
    <n v="1282664"/>
    <d v="2001-05-23T08:08:22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8.1"/>
    <d v="2001-05-25T21:00:00"/>
  </r>
  <r>
    <x v="1"/>
    <x v="3"/>
    <x v="1"/>
    <n v="1"/>
    <n v="10000"/>
    <n v="1282665"/>
    <d v="2001-05-23T08:08:23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35"/>
    <d v="2001-05-24T21:00:00"/>
  </r>
  <r>
    <x v="1"/>
    <x v="3"/>
    <x v="1"/>
    <n v="1"/>
    <n v="10000"/>
    <n v="1282666"/>
    <d v="2001-05-23T08:08:25"/>
    <s v="Williams Energy Marketing &amp; Trading Company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5"/>
    <s v="duanelaw"/>
    <s v="SPEREIR"/>
    <s v="ENA-IM NE GULF2"/>
    <x v="8"/>
    <x v="5"/>
    <n v="804136"/>
    <d v="2001-05-24T21:00:00"/>
  </r>
  <r>
    <x v="1"/>
    <x v="1"/>
    <x v="1"/>
    <n v="92"/>
    <n v="4600"/>
    <n v="1282667"/>
    <d v="2001-05-23T08:08:36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799999999999997"/>
    <s v="CHRYARROW"/>
    <s v="RBENSON"/>
    <s v="LT-PJM"/>
    <x v="7"/>
    <x v="6"/>
    <n v="619239.1"/>
    <d v="2001-10-01T14:12:00"/>
  </r>
  <r>
    <x v="1"/>
    <x v="3"/>
    <x v="1"/>
    <n v="1"/>
    <n v="2500"/>
    <n v="1282669"/>
    <d v="2001-05-23T08:08:47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wwarburton"/>
    <s v="JREITME"/>
    <s v="ENA - IM Denver"/>
    <x v="8"/>
    <x v="5"/>
    <n v="804137"/>
    <d v="2001-05-24T21:00:00"/>
  </r>
  <r>
    <x v="1"/>
    <x v="3"/>
    <x v="1"/>
    <n v="1"/>
    <n v="5516"/>
    <n v="1282668"/>
    <d v="2001-05-23T08:08:47"/>
    <s v="Williams Energy Marketing &amp; Trading Company"/>
    <x v="0"/>
    <x v="0"/>
    <x v="0"/>
    <x v="3"/>
    <s v="US Gas Phy Fwd Firm non-TX &lt; or = 1Mo "/>
    <s v="US Gas Phy       HeHub                   24May01         USD/MM"/>
    <m/>
    <n v="5516"/>
    <x v="0"/>
    <x v="11"/>
    <x v="0"/>
    <n v="4.08"/>
    <s v="duanelaw"/>
    <s v="ARING"/>
    <s v="ENA-IM NE GULF1"/>
    <x v="8"/>
    <x v="5"/>
    <n v="804138"/>
    <d v="2001-05-24T21:00:00"/>
  </r>
  <r>
    <x v="1"/>
    <x v="3"/>
    <x v="1"/>
    <n v="1"/>
    <n v="2500"/>
    <n v="1282670"/>
    <d v="2001-05-23T08:08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wwarburton"/>
    <s v="JREITME"/>
    <s v="ENA - IM Denver"/>
    <x v="8"/>
    <x v="5"/>
    <n v="804139"/>
    <d v="2001-05-24T21:00:00"/>
  </r>
  <r>
    <x v="1"/>
    <x v="1"/>
    <x v="1"/>
    <n v="2"/>
    <n v="50"/>
    <n v="1282671"/>
    <d v="2001-05-23T08:08:58"/>
    <s v="Calpine Energy Services, L.P."/>
    <x v="0"/>
    <x v="0"/>
    <x v="0"/>
    <x v="1"/>
    <s v="US West Power Phy Fwd CAISO"/>
    <s v="US Pwr Phy CAISO NP15 OffPk              25-26May01      USD/MWh"/>
    <n v="25"/>
    <m/>
    <x v="0"/>
    <x v="1"/>
    <x v="0"/>
    <n v="191"/>
    <s v="STMURPHY"/>
    <s v="CMALLOR"/>
    <s v="ST-CA"/>
    <x v="7"/>
    <x v="6"/>
    <n v="619240.1"/>
    <d v="2001-05-25T21:00:00"/>
  </r>
  <r>
    <x v="1"/>
    <x v="1"/>
    <x v="1"/>
    <n v="2"/>
    <n v="50"/>
    <n v="1282673"/>
    <d v="2001-05-23T08:09:00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DM68727"/>
    <s v="TALONSO"/>
    <s v="ST-SW"/>
    <x v="7"/>
    <x v="6"/>
    <n v="619241.1"/>
    <d v="2001-05-25T21:00:00"/>
  </r>
  <r>
    <x v="1"/>
    <x v="3"/>
    <x v="1"/>
    <n v="1"/>
    <n v="10000"/>
    <n v="1282672"/>
    <d v="2001-05-23T08:09:0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40"/>
    <d v="2001-05-24T21:00:00"/>
  </r>
  <r>
    <x v="1"/>
    <x v="1"/>
    <x v="1"/>
    <n v="2"/>
    <n v="50"/>
    <n v="1282674"/>
    <d v="2001-05-23T08:09:01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42.1"/>
    <d v="2001-05-25T21:00:00"/>
  </r>
  <r>
    <x v="1"/>
    <x v="3"/>
    <x v="1"/>
    <n v="1"/>
    <n v="5000"/>
    <n v="1282675"/>
    <d v="2001-05-23T08:09:07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141"/>
    <d v="2001-05-24T21:00:00"/>
  </r>
  <r>
    <x v="1"/>
    <x v="3"/>
    <x v="0"/>
    <n v="30"/>
    <n v="75000"/>
    <n v="1282676"/>
    <d v="2001-05-23T08:09:09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37"/>
    <s v="JARNOLD"/>
    <s v="NG-Price"/>
    <x v="6"/>
    <x v="5"/>
    <s v="VB4439.1"/>
    <d v="2001-06-01T21:00:00"/>
  </r>
  <r>
    <x v="1"/>
    <x v="3"/>
    <x v="1"/>
    <n v="1"/>
    <n v="2500"/>
    <n v="1282677"/>
    <d v="2001-05-23T08:09:14"/>
    <s v="Duke Energy Trading and Marketing, L.L.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9"/>
    <s v="CRAIGDUKE"/>
    <s v="JREITME"/>
    <s v="ENA - IM Denver"/>
    <x v="8"/>
    <x v="5"/>
    <n v="804142"/>
    <d v="2001-05-24T21:00:00"/>
  </r>
  <r>
    <x v="1"/>
    <x v="1"/>
    <x v="1"/>
    <n v="1"/>
    <n v="50"/>
    <n v="1282678"/>
    <d v="2001-05-23T08:09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ADM49879"/>
    <s v="JQUENET"/>
    <s v="ST-PJM"/>
    <x v="7"/>
    <x v="6"/>
    <n v="619243.1"/>
    <d v="2001-05-24T21:00:00"/>
  </r>
  <r>
    <x v="1"/>
    <x v="3"/>
    <x v="1"/>
    <n v="1"/>
    <n v="10000"/>
    <n v="1282679"/>
    <d v="2001-05-23T08:09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"/>
    <s v="LREICHEL02"/>
    <s v="MLENHAR"/>
    <s v="ENA - IM West"/>
    <x v="8"/>
    <x v="5"/>
    <n v="804143"/>
    <d v="2001-05-24T21:00:00"/>
  </r>
  <r>
    <x v="1"/>
    <x v="3"/>
    <x v="1"/>
    <n v="1"/>
    <n v="5000"/>
    <n v="1282680"/>
    <d v="2001-05-23T08:09:25"/>
    <s v="EnergyUSA-TPC Cor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s v="jgriffiths"/>
    <s v="VPIMENOV"/>
    <s v="ENA-IM ME NEW YORK"/>
    <x v="8"/>
    <x v="5"/>
    <n v="804144"/>
    <d v="2001-05-24T21:00:00"/>
  </r>
  <r>
    <x v="1"/>
    <x v="3"/>
    <x v="1"/>
    <n v="1"/>
    <n v="2500"/>
    <n v="1282681"/>
    <d v="2001-05-23T08:09:28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jromita73"/>
    <s v="JREITME"/>
    <s v="ENA - IM Denver"/>
    <x v="8"/>
    <x v="5"/>
    <n v="804145"/>
    <d v="2001-05-24T21:00:00"/>
  </r>
  <r>
    <x v="1"/>
    <x v="3"/>
    <x v="1"/>
    <n v="1"/>
    <n v="10000"/>
    <n v="1282682"/>
    <d v="2001-05-23T08:09:31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146"/>
    <d v="2001-05-24T21:00:00"/>
  </r>
  <r>
    <x v="1"/>
    <x v="3"/>
    <x v="1"/>
    <n v="1"/>
    <n v="10000"/>
    <n v="1282684"/>
    <d v="2001-05-23T08:09:34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148"/>
    <d v="2001-05-24T21:00:00"/>
  </r>
  <r>
    <x v="1"/>
    <x v="3"/>
    <x v="1"/>
    <n v="1"/>
    <n v="5000"/>
    <n v="1282683"/>
    <d v="2001-05-23T08:09:34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3"/>
    <s v="AUSTIN4874"/>
    <s v="MLENHAR"/>
    <s v="ENA - IM West"/>
    <x v="8"/>
    <x v="5"/>
    <n v="804147"/>
    <d v="2001-05-24T21:00:00"/>
  </r>
  <r>
    <x v="1"/>
    <x v="3"/>
    <x v="1"/>
    <n v="1"/>
    <n v="5000"/>
    <n v="1282687"/>
    <d v="2001-05-23T08:09:4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5"/>
    <s v="WESTDESK1"/>
    <s v="SSOUTH"/>
    <s v="ENA - IM West"/>
    <x v="8"/>
    <x v="5"/>
    <n v="804149"/>
    <d v="2001-05-24T21:00:00"/>
  </r>
  <r>
    <x v="1"/>
    <x v="1"/>
    <x v="1"/>
    <n v="2"/>
    <n v="50"/>
    <n v="1282688"/>
    <d v="2001-05-23T08:09:4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0"/>
    <s v="POWEREX4"/>
    <s v="SCRANDA"/>
    <s v="ST-SW"/>
    <x v="7"/>
    <x v="6"/>
    <n v="619244.1"/>
    <d v="2001-05-25T21:00:00"/>
  </r>
  <r>
    <x v="1"/>
    <x v="1"/>
    <x v="1"/>
    <n v="2"/>
    <n v="50"/>
    <n v="1282690"/>
    <d v="2001-05-23T08:09:42"/>
    <s v="Avista Energy, Inc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HARA01234"/>
    <s v="CMALLOR"/>
    <s v="ST-CA"/>
    <x v="7"/>
    <x v="6"/>
    <n v="619245.1"/>
    <d v="2001-05-25T21:00:00"/>
  </r>
  <r>
    <x v="1"/>
    <x v="3"/>
    <x v="1"/>
    <n v="1"/>
    <n v="2827"/>
    <n v="1282689"/>
    <d v="2001-05-23T08:09:42"/>
    <s v="EnergyUSA-TPC Corp."/>
    <x v="0"/>
    <x v="0"/>
    <x v="0"/>
    <x v="3"/>
    <s v="US Gas Phy Fwd Firm non-TX &lt; or = 1Mo "/>
    <s v="US Gas Phy       TETCO ELA               24May01         USD/MM"/>
    <m/>
    <n v="2827"/>
    <x v="0"/>
    <x v="11"/>
    <x v="0"/>
    <n v="4"/>
    <s v="timothym"/>
    <s v="SPEREIR"/>
    <s v="ENA-IM NE GULF3"/>
    <x v="8"/>
    <x v="5"/>
    <n v="804151"/>
    <d v="2001-05-24T21:00:00"/>
  </r>
  <r>
    <x v="0"/>
    <x v="0"/>
    <x v="0"/>
    <n v="1"/>
    <n v="20"/>
    <n v="1282691"/>
    <d v="2001-05-23T08:09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johnmanfld"/>
    <s v="BMARCHAN"/>
    <s v="Enron Metals Trading System"/>
    <x v="0"/>
    <x v="0"/>
    <n v="2148228"/>
    <m/>
  </r>
  <r>
    <x v="1"/>
    <x v="1"/>
    <x v="1"/>
    <n v="2"/>
    <n v="50"/>
    <n v="1282692"/>
    <d v="2001-05-23T08:09:45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5"/>
    <s v="mattern1"/>
    <s v="SCRANDA"/>
    <s v="ST-SW"/>
    <x v="7"/>
    <x v="6"/>
    <n v="619246.1"/>
    <d v="2001-05-25T21:00:00"/>
  </r>
  <r>
    <x v="1"/>
    <x v="1"/>
    <x v="1"/>
    <n v="2"/>
    <n v="50"/>
    <n v="1282693"/>
    <d v="2001-05-23T08:09:50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47.1"/>
    <d v="2001-05-25T21:00:00"/>
  </r>
  <r>
    <x v="0"/>
    <x v="0"/>
    <x v="0"/>
    <n v="1"/>
    <n v="9"/>
    <n v="1282694"/>
    <d v="2001-05-23T08:09:51"/>
    <s v="ED &amp; F Man International Limited"/>
    <x v="0"/>
    <x v="0"/>
    <x v="0"/>
    <x v="0"/>
    <s v="Nickel LME Registered Contract"/>
    <s v="Ni LME Reg.      Contract                3 Month         USD/mt-L"/>
    <n v="9"/>
    <m/>
    <x v="0"/>
    <x v="2"/>
    <x v="0"/>
    <n v="7135"/>
    <s v="slattery"/>
    <s v="ATURNER"/>
    <s v="Enron Metals Trading System"/>
    <x v="0"/>
    <x v="0"/>
    <n v="2148230"/>
    <m/>
  </r>
  <r>
    <x v="1"/>
    <x v="1"/>
    <x v="1"/>
    <n v="2"/>
    <n v="50"/>
    <n v="1282695"/>
    <d v="2001-05-23T08:10:01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KENSIMMS"/>
    <s v="CMALLOR"/>
    <s v="ST-CA"/>
    <x v="7"/>
    <x v="6"/>
    <n v="619248.1"/>
    <d v="2001-05-25T21:00:00"/>
  </r>
  <r>
    <x v="1"/>
    <x v="1"/>
    <x v="1"/>
    <n v="2"/>
    <n v="50"/>
    <n v="1282696"/>
    <d v="2001-05-23T08:10:07"/>
    <s v="City of Santa Clara California, Silicon Valley Power"/>
    <x v="0"/>
    <x v="0"/>
    <x v="0"/>
    <x v="1"/>
    <s v="US West Power Phy Fwd Firm"/>
    <s v="US Pwr Phy Firm  PALVE Peak              25-26May01      USD/MWh"/>
    <n v="25"/>
    <m/>
    <x v="0"/>
    <x v="1"/>
    <x v="0"/>
    <n v="275"/>
    <s v="SAULLOPEZ"/>
    <s v="TALONSO"/>
    <s v="ST-SW"/>
    <x v="7"/>
    <x v="6"/>
    <n v="619249.1"/>
    <d v="2001-05-25T21:00:00"/>
  </r>
  <r>
    <x v="1"/>
    <x v="3"/>
    <x v="1"/>
    <n v="1"/>
    <n v="10000"/>
    <n v="1282697"/>
    <d v="2001-05-23T08:10:14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52"/>
    <d v="2001-05-24T21:00:00"/>
  </r>
  <r>
    <x v="1"/>
    <x v="3"/>
    <x v="1"/>
    <n v="1"/>
    <n v="5000"/>
    <n v="1282698"/>
    <d v="2001-05-23T08:10:1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153"/>
    <d v="2001-05-24T21:00:00"/>
  </r>
  <r>
    <x v="1"/>
    <x v="3"/>
    <x v="1"/>
    <n v="1"/>
    <n v="10000"/>
    <n v="1282699"/>
    <d v="2001-05-23T08:10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54"/>
    <d v="2001-05-24T21:00:00"/>
  </r>
  <r>
    <x v="1"/>
    <x v="3"/>
    <x v="1"/>
    <n v="1"/>
    <n v="5000"/>
    <n v="1282700"/>
    <d v="2001-05-23T08:10:20"/>
    <s v="Duke Energy Trading and Marketing,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249999999999999"/>
    <s v="MIKELARSEN"/>
    <s v="TKUYKEN"/>
    <s v="ENA - IM West"/>
    <x v="8"/>
    <x v="5"/>
    <n v="804155"/>
    <d v="2001-05-24T21:00:00"/>
  </r>
  <r>
    <x v="1"/>
    <x v="3"/>
    <x v="1"/>
    <n v="1"/>
    <n v="5000"/>
    <n v="1282701"/>
    <d v="2001-05-23T08:10:2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5"/>
    <s v="aepes217"/>
    <s v="JTHOLT"/>
    <s v="ENA - IM West"/>
    <x v="8"/>
    <x v="5"/>
    <n v="804157"/>
    <d v="2001-05-24T21:00:00"/>
  </r>
  <r>
    <x v="0"/>
    <x v="0"/>
    <x v="0"/>
    <n v="1"/>
    <n v="20"/>
    <n v="1282702"/>
    <d v="2001-05-23T08:10:2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johnmanfld"/>
    <s v="BMARCHAN"/>
    <s v="Enron Metals Trading System"/>
    <x v="0"/>
    <x v="0"/>
    <n v="2148235"/>
    <m/>
  </r>
  <r>
    <x v="0"/>
    <x v="3"/>
    <x v="1"/>
    <n v="30"/>
    <n v="750000"/>
    <n v="1282703"/>
    <d v="2001-05-23T08:10:27"/>
    <s v="RWE Trading GmbH"/>
    <x v="0"/>
    <x v="0"/>
    <x v="0"/>
    <x v="3"/>
    <s v="UK Gas Phy Fwd NBP"/>
    <s v="UK Gas Phy       NBP                     Jun01           p/th"/>
    <n v="25000"/>
    <m/>
    <x v="0"/>
    <x v="4"/>
    <x v="3"/>
    <n v="20.399999999999999"/>
    <s v="bahram11"/>
    <s v="AFAIRLE"/>
    <s v="Non Affiliate Gas Book"/>
    <x v="4"/>
    <x v="2"/>
    <n v="104574"/>
    <d v="2001-06-01T21:00:00"/>
  </r>
  <r>
    <x v="1"/>
    <x v="1"/>
    <x v="1"/>
    <n v="2"/>
    <n v="50"/>
    <n v="1282704"/>
    <d v="2001-05-23T08:10:29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sandihek"/>
    <s v="CMALLOR"/>
    <s v="ST-CA"/>
    <x v="7"/>
    <x v="6"/>
    <n v="619253.1"/>
    <d v="2001-05-25T21:00:00"/>
  </r>
  <r>
    <x v="1"/>
    <x v="3"/>
    <x v="1"/>
    <n v="1"/>
    <n v="5000"/>
    <n v="1282705"/>
    <d v="2001-05-23T08:10:29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adjacobs"/>
    <s v="SPEREIR"/>
    <s v="ENA-IM NE GULF3"/>
    <x v="8"/>
    <x v="5"/>
    <n v="804158"/>
    <d v="2001-05-24T21:00:00"/>
  </r>
  <r>
    <x v="1"/>
    <x v="3"/>
    <x v="0"/>
    <n v="30"/>
    <n v="900"/>
    <n v="1282707"/>
    <d v="2001-05-23T08:10:32"/>
    <s v="Conoco Inc."/>
    <x v="0"/>
    <x v="0"/>
    <x v="0"/>
    <x v="3"/>
    <s v="US Gas Fin Opt Put"/>
    <s v="US Gas Fin Opt   NYMEX        EP4.0      Jun01           USD/MM-L"/>
    <n v="30"/>
    <m/>
    <x v="0"/>
    <x v="14"/>
    <x v="0"/>
    <n v="3.5000000000000003E-2"/>
    <s v="bradking1"/>
    <s v="MMAGGI"/>
    <s v="NG EXOTIC"/>
    <x v="6"/>
    <x v="5"/>
    <s v="VB4442.1"/>
    <d v="2001-06-01T00:00:00"/>
  </r>
  <r>
    <x v="1"/>
    <x v="3"/>
    <x v="0"/>
    <n v="365"/>
    <n v="912500"/>
    <n v="1282706"/>
    <d v="2001-05-23T08:10:32"/>
    <s v="Aquila Risk Management Corporation"/>
    <x v="0"/>
    <x v="0"/>
    <x v="0"/>
    <x v="3"/>
    <s v="US Gas Fin Swap"/>
    <s v="US Gas Swap      Nymex                   Jan-Dec02       USD/MM"/>
    <n v="2500"/>
    <m/>
    <x v="0"/>
    <x v="11"/>
    <x v="0"/>
    <n v="4.3499999999999996"/>
    <s v="AQUILA1004"/>
    <s v="JARNOLD"/>
    <s v="NG-Price"/>
    <x v="6"/>
    <x v="5"/>
    <s v="VB4441.1"/>
    <d v="2002-01-01T21:00:00"/>
  </r>
  <r>
    <x v="1"/>
    <x v="3"/>
    <x v="1"/>
    <n v="1"/>
    <n v="5000"/>
    <n v="1282709"/>
    <d v="2001-05-23T08:10:34"/>
    <s v="Cook Inlet Energy Supply L.L.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000000000000004"/>
    <s v="EASTDESK7"/>
    <s v="VPIMENOV"/>
    <s v="ENA-IM ME NEW YORK"/>
    <x v="8"/>
    <x v="5"/>
    <n v="804159"/>
    <d v="2001-05-24T21:00:00"/>
  </r>
  <r>
    <x v="1"/>
    <x v="3"/>
    <x v="1"/>
    <n v="1"/>
    <n v="2500"/>
    <n v="1282710"/>
    <d v="2001-05-23T08:10:36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4"/>
    <s v="jromita73"/>
    <s v="JREITME"/>
    <s v="ENA - IM Denver"/>
    <x v="8"/>
    <x v="5"/>
    <n v="804160"/>
    <d v="2001-05-24T21:00:00"/>
  </r>
  <r>
    <x v="0"/>
    <x v="3"/>
    <x v="1"/>
    <n v="4"/>
    <n v="200000"/>
    <n v="1282711"/>
    <d v="2001-05-23T08:10:39"/>
    <s v="Fortum Gas Ltd."/>
    <x v="0"/>
    <x v="0"/>
    <x v="0"/>
    <x v="3"/>
    <s v="UK Gas Phy Fwd NBP"/>
    <s v="UK Gas Phy       NBP WkD                 29May01-01Jun01 p/th"/>
    <n v="50000"/>
    <m/>
    <x v="0"/>
    <x v="4"/>
    <x v="3"/>
    <n v="22.3"/>
    <s v="ahhavvas"/>
    <s v="MNICHOLA"/>
    <s v="Non Affiliate Gas Book"/>
    <x v="4"/>
    <x v="2"/>
    <n v="104575"/>
    <d v="2001-05-29T21:00:00"/>
  </r>
  <r>
    <x v="1"/>
    <x v="1"/>
    <x v="1"/>
    <n v="2"/>
    <n v="50"/>
    <n v="1282712"/>
    <d v="2001-05-23T08:10:41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2.5"/>
    <s v="ADM68727"/>
    <s v="TALONSO"/>
    <s v="ST-SW"/>
    <x v="7"/>
    <x v="6"/>
    <n v="619254.1"/>
    <d v="2001-05-25T21:00:00"/>
  </r>
  <r>
    <x v="1"/>
    <x v="1"/>
    <x v="1"/>
    <n v="2"/>
    <n v="50"/>
    <n v="1282713"/>
    <d v="2001-05-23T08:10:50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295"/>
    <s v="STEVEHANCE"/>
    <s v="SCRANDA"/>
    <s v="ST-SW"/>
    <x v="7"/>
    <x v="6"/>
    <n v="619255.1"/>
    <d v="2001-05-25T21:00:00"/>
  </r>
  <r>
    <x v="1"/>
    <x v="1"/>
    <x v="1"/>
    <n v="2"/>
    <n v="50"/>
    <n v="1282714"/>
    <d v="2001-05-23T08:10:58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72.5"/>
    <s v="iversonm"/>
    <s v="TALONSO"/>
    <s v="ST-SW"/>
    <x v="7"/>
    <x v="6"/>
    <n v="619257.1"/>
    <d v="2001-05-25T21:00:00"/>
  </r>
  <r>
    <x v="1"/>
    <x v="3"/>
    <x v="1"/>
    <n v="1"/>
    <n v="5000"/>
    <n v="1282715"/>
    <d v="2001-05-23T08:11:00"/>
    <s v="Nexen Marketing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DILLABOUGH"/>
    <s v="JWILLI13"/>
    <s v="ENA - IM Mkt Central MICH"/>
    <x v="8"/>
    <x v="5"/>
    <n v="804161"/>
    <d v="2001-05-24T21:00:00"/>
  </r>
  <r>
    <x v="1"/>
    <x v="1"/>
    <x v="1"/>
    <n v="2"/>
    <n v="50"/>
    <n v="1282716"/>
    <d v="2001-05-23T08:11:09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4"/>
    <s v="epmepNLA"/>
    <s v="TALONSO"/>
    <s v="ST-SW"/>
    <x v="7"/>
    <x v="6"/>
    <n v="619259.1"/>
    <d v="2001-05-25T21:00:00"/>
  </r>
  <r>
    <x v="1"/>
    <x v="1"/>
    <x v="1"/>
    <n v="2"/>
    <n v="50"/>
    <n v="1282717"/>
    <d v="2001-05-23T08:11:16"/>
    <s v="Modesto Irrigation District"/>
    <x v="0"/>
    <x v="0"/>
    <x v="0"/>
    <x v="1"/>
    <s v="US West Power Phy Fwd CAISO"/>
    <s v="US Pwr Phy CAISO SP15 Peak               25-26May01      USD/MWh"/>
    <m/>
    <n v="25"/>
    <x v="0"/>
    <x v="1"/>
    <x v="0"/>
    <n v="267"/>
    <s v="debbrooks"/>
    <s v="JRICHTE"/>
    <s v="ST-CA"/>
    <x v="7"/>
    <x v="6"/>
    <n v="619261.1"/>
    <d v="2001-05-25T21:00:00"/>
  </r>
  <r>
    <x v="1"/>
    <x v="3"/>
    <x v="1"/>
    <n v="1"/>
    <n v="242"/>
    <n v="1282718"/>
    <d v="2001-05-23T08:11:21"/>
    <s v="EnergyUSA-TPC Corp."/>
    <x v="0"/>
    <x v="0"/>
    <x v="0"/>
    <x v="3"/>
    <s v="US Gas Phy Fwd Firm non-TX &lt; or = 1Mo "/>
    <s v="US Gas Phy       TETCO ELA               24May01         USD/MM"/>
    <m/>
    <n v="242"/>
    <x v="0"/>
    <x v="11"/>
    <x v="0"/>
    <n v="4.0049999999999999"/>
    <s v="timothym"/>
    <s v="SPEREIR"/>
    <s v="ENA-IM NE GULF3"/>
    <x v="8"/>
    <x v="5"/>
    <n v="804162"/>
    <d v="2001-05-24T21:00:00"/>
  </r>
  <r>
    <x v="1"/>
    <x v="1"/>
    <x v="1"/>
    <n v="2"/>
    <n v="50"/>
    <n v="1282719"/>
    <d v="2001-05-23T08:11:28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0"/>
    <s v="powermax"/>
    <s v="SCRANDA"/>
    <s v="ST-SW"/>
    <x v="7"/>
    <x v="6"/>
    <n v="619263.1"/>
    <d v="2001-05-25T21:00:00"/>
  </r>
  <r>
    <x v="1"/>
    <x v="3"/>
    <x v="1"/>
    <n v="1"/>
    <n v="5000"/>
    <n v="1282720"/>
    <d v="2001-05-23T08:11:31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49999999999999"/>
    <s v="PANNONE12"/>
    <s v="JWILLI13"/>
    <s v="ENA - IM Mkt Central MICH"/>
    <x v="8"/>
    <x v="5"/>
    <n v="804163"/>
    <d v="2001-05-24T21:00:00"/>
  </r>
  <r>
    <x v="1"/>
    <x v="1"/>
    <x v="1"/>
    <n v="2"/>
    <n v="50"/>
    <n v="1282721"/>
    <d v="2001-05-23T08:11:32"/>
    <s v="Northern California Power Agenc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ADM30236"/>
    <s v="CMALLOR"/>
    <s v="ST-CA"/>
    <x v="7"/>
    <x v="6"/>
    <n v="619265.1"/>
    <d v="2001-05-25T21:00:00"/>
  </r>
  <r>
    <x v="1"/>
    <x v="1"/>
    <x v="1"/>
    <n v="2"/>
    <n v="50"/>
    <n v="1282725"/>
    <d v="2001-05-23T08:12:03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4"/>
    <s v="aepsvc134"/>
    <s v="TALONSO"/>
    <s v="ST-SW"/>
    <x v="7"/>
    <x v="6"/>
    <n v="619266.1"/>
    <d v="2001-05-25T21:00:00"/>
  </r>
  <r>
    <x v="1"/>
    <x v="1"/>
    <x v="1"/>
    <n v="2"/>
    <n v="50"/>
    <n v="1282726"/>
    <d v="2001-05-23T08:12:13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5"/>
    <s v="powermax"/>
    <s v="SCRANDA"/>
    <s v="ST-SW"/>
    <x v="7"/>
    <x v="6"/>
    <n v="619267.1"/>
    <d v="2001-05-25T21:00:00"/>
  </r>
  <r>
    <x v="1"/>
    <x v="3"/>
    <x v="1"/>
    <n v="1"/>
    <n v="5000"/>
    <n v="1282728"/>
    <d v="2001-05-23T08:12:14"/>
    <s v="TransCanada Energy Marketing USA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tracyschwa"/>
    <s v="PMIMS"/>
    <s v="ENA - IM MKT Central CG"/>
    <x v="8"/>
    <x v="5"/>
    <n v="804164"/>
    <d v="2001-05-24T21:00:00"/>
  </r>
  <r>
    <x v="1"/>
    <x v="3"/>
    <x v="1"/>
    <n v="1"/>
    <n v="5000"/>
    <n v="1282729"/>
    <d v="2001-05-23T08:12:15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aepes206"/>
    <s v="PMIMS"/>
    <s v="ENA - IM MKT Central CG"/>
    <x v="8"/>
    <x v="5"/>
    <n v="804165"/>
    <d v="2001-05-24T21:00:00"/>
  </r>
  <r>
    <x v="1"/>
    <x v="1"/>
    <x v="1"/>
    <n v="2"/>
    <n v="50"/>
    <n v="1282730"/>
    <d v="2001-05-23T08:12:16"/>
    <s v="Reliant Energy Services, Inc."/>
    <x v="0"/>
    <x v="0"/>
    <x v="0"/>
    <x v="1"/>
    <s v="US West Power Phy Fwd Firm"/>
    <s v="US Pwr Phy Firm  PALVE Peak              25-26May01      USD/MWh"/>
    <n v="25"/>
    <m/>
    <x v="0"/>
    <x v="1"/>
    <x v="0"/>
    <n v="273.5"/>
    <s v="spmoore1"/>
    <s v="TALONSO"/>
    <s v="ST-SW"/>
    <x v="7"/>
    <x v="6"/>
    <n v="619268.1"/>
    <d v="2001-05-25T21:00:00"/>
  </r>
  <r>
    <x v="1"/>
    <x v="3"/>
    <x v="1"/>
    <n v="1"/>
    <n v="5000"/>
    <n v="1282731"/>
    <d v="2001-05-23T08:12:1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4166"/>
    <d v="2001-05-24T21:00:00"/>
  </r>
  <r>
    <x v="1"/>
    <x v="3"/>
    <x v="1"/>
    <n v="1"/>
    <n v="5000"/>
    <n v="1282733"/>
    <d v="2001-05-23T08:12:21"/>
    <s v="Aquila Energy Marketing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24999999999999"/>
    <s v="BIGDADDY"/>
    <s v="KSTEVEN"/>
    <s v="ENA-IM Mid Central South"/>
    <x v="8"/>
    <x v="5"/>
    <n v="804167"/>
    <d v="2001-05-24T21:00:00"/>
  </r>
  <r>
    <x v="1"/>
    <x v="3"/>
    <x v="1"/>
    <n v="1"/>
    <n v="3396"/>
    <n v="1282735"/>
    <d v="2001-05-23T08:12:23"/>
    <s v="EnergyUSA-TPC Corp."/>
    <x v="0"/>
    <x v="0"/>
    <x v="0"/>
    <x v="3"/>
    <s v="US Gas Phy Fwd Firm non-TX &lt; or = 1Mo "/>
    <s v="US Gas Phy       Trunkline ELA           24May01         USD/MM"/>
    <m/>
    <n v="3396"/>
    <x v="0"/>
    <x v="11"/>
    <x v="0"/>
    <n v="3.96"/>
    <s v="scallender"/>
    <s v="TDONOHO"/>
    <s v="ENA - IM Central Gulf"/>
    <x v="8"/>
    <x v="5"/>
    <n v="804168"/>
    <d v="2001-05-24T21:00:00"/>
  </r>
  <r>
    <x v="1"/>
    <x v="1"/>
    <x v="1"/>
    <n v="2"/>
    <n v="50"/>
    <n v="1282737"/>
    <d v="2001-05-23T08:12:24"/>
    <s v="Northern California Power Agency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DM30236"/>
    <s v="JRICHTE"/>
    <s v="ST-CA"/>
    <x v="7"/>
    <x v="6"/>
    <n v="619270.1"/>
    <d v="2001-05-25T21:00:00"/>
  </r>
  <r>
    <x v="0"/>
    <x v="0"/>
    <x v="0"/>
    <n v="1"/>
    <n v="4"/>
    <n v="1282739"/>
    <d v="2001-05-23T08:12:31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8240"/>
    <m/>
  </r>
  <r>
    <x v="1"/>
    <x v="1"/>
    <x v="1"/>
    <n v="2"/>
    <n v="50"/>
    <n v="1282740"/>
    <d v="2001-05-23T08:12:31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73.5"/>
    <s v="benpratt1"/>
    <s v="TALONSO"/>
    <s v="ST-SW"/>
    <x v="7"/>
    <x v="6"/>
    <n v="619271.1"/>
    <d v="2001-05-25T21:00:00"/>
  </r>
  <r>
    <x v="1"/>
    <x v="3"/>
    <x v="1"/>
    <n v="1"/>
    <n v="10000"/>
    <n v="1282738"/>
    <d v="2001-05-23T08:12:31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69"/>
    <d v="2001-05-24T21:00:00"/>
  </r>
  <r>
    <x v="1"/>
    <x v="1"/>
    <x v="1"/>
    <n v="31"/>
    <n v="775"/>
    <n v="1282741"/>
    <d v="2001-05-23T08:12:34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85"/>
    <s v="pvaes123"/>
    <s v="MMOTLEY"/>
    <s v="ST-SW"/>
    <x v="7"/>
    <x v="6"/>
    <n v="619272.1"/>
    <d v="2001-07-01T21:00:00"/>
  </r>
  <r>
    <x v="1"/>
    <x v="1"/>
    <x v="1"/>
    <n v="2"/>
    <n v="50"/>
    <n v="1282742"/>
    <d v="2001-05-23T08:12:35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KENSIMMS"/>
    <s v="CMALLOR"/>
    <s v="ST-CA"/>
    <x v="7"/>
    <x v="6"/>
    <n v="619273.1"/>
    <d v="2001-05-25T21:00:00"/>
  </r>
  <r>
    <x v="1"/>
    <x v="3"/>
    <x v="1"/>
    <n v="1"/>
    <n v="10000"/>
    <n v="1282743"/>
    <d v="2001-05-23T08:12:3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0500000000000007"/>
    <s v="HEATHERW"/>
    <s v="MLENHAR"/>
    <s v="ENA - IM West"/>
    <x v="8"/>
    <x v="5"/>
    <n v="804170"/>
    <d v="2001-05-24T21:00:00"/>
  </r>
  <r>
    <x v="1"/>
    <x v="3"/>
    <x v="1"/>
    <n v="1"/>
    <n v="10000"/>
    <n v="1282744"/>
    <d v="2001-05-23T08:12:42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71"/>
    <d v="2001-05-24T21:00:00"/>
  </r>
  <r>
    <x v="1"/>
    <x v="1"/>
    <x v="1"/>
    <n v="31"/>
    <n v="775"/>
    <n v="1282745"/>
    <d v="2001-05-23T08:12:48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274.1"/>
    <d v="2001-07-01T21:00:00"/>
  </r>
  <r>
    <x v="1"/>
    <x v="3"/>
    <x v="1"/>
    <n v="1"/>
    <n v="10000"/>
    <n v="1282746"/>
    <d v="2001-05-23T08:12:52"/>
    <s v="Coral Energy Resources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pfreyre1"/>
    <s v="PMIMS"/>
    <s v="ENA - IM MKT Central CG"/>
    <x v="8"/>
    <x v="5"/>
    <n v="804172"/>
    <d v="2001-05-24T21:00:00"/>
  </r>
  <r>
    <x v="1"/>
    <x v="1"/>
    <x v="0"/>
    <n v="1"/>
    <n v="50"/>
    <n v="1282747"/>
    <d v="2001-05-23T08:13:03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75"/>
    <s v="wsullivan5"/>
    <s v="GGUPTA"/>
    <s v="ST-New England"/>
    <x v="7"/>
    <x v="5"/>
    <n v="619275.1"/>
    <d v="2001-05-25T21:00:00"/>
  </r>
  <r>
    <x v="1"/>
    <x v="3"/>
    <x v="1"/>
    <n v="1"/>
    <n v="3565"/>
    <n v="1282748"/>
    <d v="2001-05-23T08:13:06"/>
    <s v="TransCanada Energy Marketing USA, Inc."/>
    <x v="0"/>
    <x v="0"/>
    <x v="0"/>
    <x v="3"/>
    <s v="US Gas Phy Fwd Firm non-TX &lt; or = 1Mo "/>
    <s v="US Gas Phy       PEPL Pool               24May01         USD/MM"/>
    <n v="3565"/>
    <m/>
    <x v="0"/>
    <x v="11"/>
    <x v="0"/>
    <n v="3.9750000000000001"/>
    <s v="cscharton"/>
    <s v="KSTEVEN"/>
    <s v="ENA-IM Mid Central South"/>
    <x v="8"/>
    <x v="5"/>
    <n v="804173"/>
    <d v="2001-05-24T21:00:00"/>
  </r>
  <r>
    <x v="1"/>
    <x v="3"/>
    <x v="1"/>
    <n v="1"/>
    <n v="10000"/>
    <n v="1282749"/>
    <d v="2001-05-23T08:13:10"/>
    <s v="Enron Energy Services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5"/>
    <s v="REYNOLDS"/>
    <s v="MLENHAR"/>
    <s v="ENA - IM West"/>
    <x v="8"/>
    <x v="5"/>
    <n v="804174"/>
    <d v="2001-05-24T21:00:00"/>
  </r>
  <r>
    <x v="1"/>
    <x v="3"/>
    <x v="1"/>
    <n v="1"/>
    <n v="5000"/>
    <n v="1282750"/>
    <d v="2001-05-23T08:13:21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75"/>
    <d v="2001-05-24T21:00:00"/>
  </r>
  <r>
    <x v="1"/>
    <x v="3"/>
    <x v="1"/>
    <n v="1"/>
    <n v="5000"/>
    <n v="1282751"/>
    <d v="2001-05-23T08:13:2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txuetcdc"/>
    <s v="SPEREIR"/>
    <s v="ENA-IM NE GULF3"/>
    <x v="8"/>
    <x v="5"/>
    <n v="804176"/>
    <d v="2001-05-24T21:00:00"/>
  </r>
  <r>
    <x v="1"/>
    <x v="1"/>
    <x v="1"/>
    <n v="2"/>
    <n v="50"/>
    <n v="1282752"/>
    <d v="2001-05-23T08:13:29"/>
    <s v="Axia Energy, LP"/>
    <x v="0"/>
    <x v="0"/>
    <x v="0"/>
    <x v="1"/>
    <s v="US West Power Phy Fwd Firm"/>
    <s v="US Pwr Phy Firm  PALVE Peak              25-26May01      USD/MWh"/>
    <m/>
    <n v="25"/>
    <x v="0"/>
    <x v="1"/>
    <x v="0"/>
    <n v="275"/>
    <s v="mdehaven"/>
    <s v="TALONSO"/>
    <s v="ST-SW"/>
    <x v="7"/>
    <x v="6"/>
    <n v="619276.1"/>
    <d v="2001-05-25T21:00:00"/>
  </r>
  <r>
    <x v="1"/>
    <x v="3"/>
    <x v="1"/>
    <n v="1"/>
    <n v="10000"/>
    <n v="1282753"/>
    <d v="2001-05-23T08:13:30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24999999999999"/>
    <s v="KURTISWOOD"/>
    <s v="PMIMS"/>
    <s v="ENA - IM MKT Central CG"/>
    <x v="8"/>
    <x v="5"/>
    <n v="804177"/>
    <d v="2001-05-24T21:00:00"/>
  </r>
  <r>
    <x v="1"/>
    <x v="3"/>
    <x v="1"/>
    <n v="1"/>
    <n v="10000"/>
    <n v="1282754"/>
    <d v="2001-05-23T08:13:33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524999999999999"/>
    <s v="KURTISWOOD"/>
    <s v="PMIMS"/>
    <s v="ENA - IM MKT Central CG"/>
    <x v="8"/>
    <x v="5"/>
    <n v="804178"/>
    <d v="2001-05-24T21:00:00"/>
  </r>
  <r>
    <x v="1"/>
    <x v="3"/>
    <x v="1"/>
    <n v="1"/>
    <n v="10000"/>
    <n v="1282755"/>
    <d v="2001-05-23T08:13:37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179"/>
    <d v="2001-05-24T21:00:00"/>
  </r>
  <r>
    <x v="1"/>
    <x v="3"/>
    <x v="1"/>
    <n v="1"/>
    <n v="10000"/>
    <n v="1282756"/>
    <d v="2001-05-23T08:13:55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80"/>
    <d v="2001-05-24T21:00:00"/>
  </r>
  <r>
    <x v="1"/>
    <x v="3"/>
    <x v="1"/>
    <n v="1"/>
    <n v="5000"/>
    <n v="1282757"/>
    <d v="2001-05-23T08:13:57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4"/>
    <s v="AUSTIN4874"/>
    <s v="MLENHAR"/>
    <s v="ENA - IM West"/>
    <x v="8"/>
    <x v="5"/>
    <n v="804181"/>
    <d v="2001-05-24T21:00:00"/>
  </r>
  <r>
    <x v="1"/>
    <x v="3"/>
    <x v="1"/>
    <n v="1"/>
    <n v="5000"/>
    <n v="1282758"/>
    <d v="2001-05-23T08:13:58"/>
    <s v="Enron Energy Services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6"/>
    <s v="REYNOLDS"/>
    <s v="MLENHAR"/>
    <s v="ENA - IM West"/>
    <x v="8"/>
    <x v="5"/>
    <n v="804182"/>
    <d v="2001-05-24T21:00:00"/>
  </r>
  <r>
    <x v="1"/>
    <x v="1"/>
    <x v="1"/>
    <n v="31"/>
    <n v="775"/>
    <n v="1282759"/>
    <d v="2001-05-23T08:14:02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80"/>
    <s v="powerfunk"/>
    <s v="MMOTLEY"/>
    <s v="ST-SW"/>
    <x v="7"/>
    <x v="6"/>
    <n v="619277.1"/>
    <d v="2001-07-01T21:00:00"/>
  </r>
  <r>
    <x v="1"/>
    <x v="3"/>
    <x v="1"/>
    <n v="1"/>
    <n v="10000"/>
    <n v="1282760"/>
    <d v="2001-05-23T08:14:16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5"/>
    <s v="ADM96017"/>
    <s v="MLENHAR"/>
    <s v="ENA - IM West"/>
    <x v="8"/>
    <x v="5"/>
    <n v="804183"/>
    <d v="2001-05-24T21:00:00"/>
  </r>
  <r>
    <x v="1"/>
    <x v="1"/>
    <x v="1"/>
    <n v="2"/>
    <n v="50"/>
    <n v="1282761"/>
    <d v="2001-05-23T08:14:21"/>
    <s v="BP Energy Company"/>
    <x v="0"/>
    <x v="0"/>
    <x v="0"/>
    <x v="1"/>
    <s v="US West Power Phy Fwd CAISO"/>
    <s v="US Pwr Phy CAISO NP15 Peak               25-26May01      USD/MWh"/>
    <m/>
    <n v="25"/>
    <x v="0"/>
    <x v="1"/>
    <x v="0"/>
    <n v="292"/>
    <s v="Scavoner"/>
    <s v="JRICHTE"/>
    <s v="ST-CA"/>
    <x v="7"/>
    <x v="6"/>
    <n v="619278.1"/>
    <d v="2001-05-25T21:00:00"/>
  </r>
  <r>
    <x v="1"/>
    <x v="3"/>
    <x v="1"/>
    <n v="1"/>
    <n v="10000"/>
    <n v="1282762"/>
    <d v="2001-05-23T08:14:23"/>
    <s v="Cook Inlet Energy Supply L.L.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65"/>
    <s v="CANADANW3"/>
    <s v="MLENHAR"/>
    <s v="ENA - IM West"/>
    <x v="8"/>
    <x v="5"/>
    <n v="804184"/>
    <d v="2001-05-24T21:00:00"/>
  </r>
  <r>
    <x v="1"/>
    <x v="3"/>
    <x v="1"/>
    <n v="1"/>
    <n v="10000"/>
    <n v="1282763"/>
    <d v="2001-05-23T08:14:2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50000000000001"/>
    <s v="bcollins"/>
    <s v="TDONOHO"/>
    <s v="ENA - IM Central Gulf"/>
    <x v="8"/>
    <x v="5"/>
    <n v="804185"/>
    <d v="2001-05-24T21:00:00"/>
  </r>
  <r>
    <x v="1"/>
    <x v="1"/>
    <x v="1"/>
    <n v="2"/>
    <n v="50"/>
    <n v="1282764"/>
    <d v="2001-05-23T08:14:32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279.1"/>
    <d v="2001-05-25T21:00:00"/>
  </r>
  <r>
    <x v="1"/>
    <x v="1"/>
    <x v="1"/>
    <n v="2"/>
    <n v="50"/>
    <n v="1282765"/>
    <d v="2001-05-23T08:14:33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6"/>
    <s v="ADM68727"/>
    <s v="MFISCHE2"/>
    <s v="ST-SW"/>
    <x v="7"/>
    <x v="6"/>
    <n v="619280.1"/>
    <d v="2001-05-25T21:00:00"/>
  </r>
  <r>
    <x v="1"/>
    <x v="3"/>
    <x v="1"/>
    <n v="1"/>
    <n v="5000"/>
    <n v="1282766"/>
    <d v="2001-05-23T08:14:38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29"/>
    <s v="pces5126"/>
    <s v="JHODGE2"/>
    <s v="ENA-IM ME TCO"/>
    <x v="8"/>
    <x v="5"/>
    <n v="804186"/>
    <d v="2001-05-24T21:00:00"/>
  </r>
  <r>
    <x v="1"/>
    <x v="1"/>
    <x v="1"/>
    <n v="1"/>
    <n v="50"/>
    <n v="1282767"/>
    <d v="2001-05-23T08:14:47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281.1"/>
    <d v="2001-05-24T21:00:00"/>
  </r>
  <r>
    <x v="1"/>
    <x v="1"/>
    <x v="1"/>
    <n v="31"/>
    <n v="775"/>
    <n v="1282768"/>
    <d v="2001-05-23T08:14:48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2"/>
    <s v="pvaes123"/>
    <s v="MMOTLEY"/>
    <s v="ST-SW"/>
    <x v="7"/>
    <x v="6"/>
    <n v="619282.1"/>
    <d v="2001-08-01T21:00:00"/>
  </r>
  <r>
    <x v="1"/>
    <x v="1"/>
    <x v="1"/>
    <n v="2"/>
    <n v="50"/>
    <n v="1282769"/>
    <d v="2001-05-23T08:14:52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4.5"/>
    <s v="ADM68727"/>
    <s v="MFISCHE2"/>
    <s v="ST-SW"/>
    <x v="7"/>
    <x v="6"/>
    <n v="619283.1"/>
    <d v="2001-05-25T21:00:00"/>
  </r>
  <r>
    <x v="1"/>
    <x v="3"/>
    <x v="1"/>
    <n v="1"/>
    <n v="5000"/>
    <n v="1282771"/>
    <d v="2001-05-23T08:15:02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188"/>
    <d v="2001-05-24T21:00:00"/>
  </r>
  <r>
    <x v="1"/>
    <x v="3"/>
    <x v="1"/>
    <n v="1"/>
    <n v="4589"/>
    <n v="1282770"/>
    <d v="2001-05-23T08:15:02"/>
    <s v="TXU Energy Trading Company"/>
    <x v="0"/>
    <x v="0"/>
    <x v="0"/>
    <x v="3"/>
    <s v="US Gas Phy Fwd Firm non-TX &lt; or = 1Mo "/>
    <s v="US Gas Phy       TETCO M3                24May01         USD/MM"/>
    <n v="4589"/>
    <m/>
    <x v="0"/>
    <x v="11"/>
    <x v="0"/>
    <n v="4.415"/>
    <s v="txuetcdc"/>
    <s v="VPIMENOV"/>
    <s v="ENA-IM ME NEW YORK"/>
    <x v="8"/>
    <x v="5"/>
    <n v="804187"/>
    <d v="2001-05-24T21:00:00"/>
  </r>
  <r>
    <x v="1"/>
    <x v="1"/>
    <x v="1"/>
    <n v="2"/>
    <n v="50"/>
    <n v="1282772"/>
    <d v="2001-05-23T08:15:03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debbrooks"/>
    <s v="CMALLOR"/>
    <s v="ST-CA"/>
    <x v="7"/>
    <x v="6"/>
    <n v="619284.1"/>
    <d v="2001-05-25T21:00:00"/>
  </r>
  <r>
    <x v="1"/>
    <x v="3"/>
    <x v="1"/>
    <n v="1"/>
    <n v="4293"/>
    <n v="1282774"/>
    <d v="2001-05-23T08:15:06"/>
    <s v="TXU Energy Trading Company"/>
    <x v="0"/>
    <x v="0"/>
    <x v="0"/>
    <x v="3"/>
    <s v="US Gas Phy Fwd Firm non-TX &lt; or = 1Mo "/>
    <s v="US Gas Phy       PGT Malin               24May01         USD/MM"/>
    <n v="4293"/>
    <m/>
    <x v="0"/>
    <x v="11"/>
    <x v="0"/>
    <n v="5.65"/>
    <s v="txuetckbb"/>
    <s v="MLENHAR"/>
    <s v="ENA - IM West"/>
    <x v="8"/>
    <x v="5"/>
    <n v="804190"/>
    <d v="2001-05-24T21:00:00"/>
  </r>
  <r>
    <x v="1"/>
    <x v="3"/>
    <x v="1"/>
    <n v="1"/>
    <n v="4993"/>
    <n v="1282775"/>
    <d v="2001-05-23T08:15:07"/>
    <s v="Enron Energy Services, Inc."/>
    <x v="0"/>
    <x v="0"/>
    <x v="0"/>
    <x v="3"/>
    <s v="US Gas Phy Fwd Firm non-TX &lt; or = 1Mo "/>
    <s v="US Gas Phy       PGT Malin               24May01         USD/MM"/>
    <m/>
    <n v="4993"/>
    <x v="0"/>
    <x v="11"/>
    <x v="0"/>
    <n v="5.85"/>
    <s v="REYNOLDS"/>
    <s v="MLENHAR"/>
    <s v="ENA - IM West"/>
    <x v="8"/>
    <x v="5"/>
    <n v="804191"/>
    <d v="2001-05-24T21:00:00"/>
  </r>
  <r>
    <x v="1"/>
    <x v="1"/>
    <x v="1"/>
    <n v="2"/>
    <n v="50"/>
    <n v="1282776"/>
    <d v="2001-05-23T08:15:09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85"/>
    <s v="mattern1"/>
    <s v="SCRANDA"/>
    <s v="ST-SW"/>
    <x v="7"/>
    <x v="6"/>
    <n v="619285.1"/>
    <d v="2001-05-25T21:00:00"/>
  </r>
  <r>
    <x v="1"/>
    <x v="3"/>
    <x v="0"/>
    <n v="30"/>
    <n v="225000"/>
    <n v="1282777"/>
    <d v="2001-05-23T08:15:13"/>
    <s v="Dynegy Marketing and Trade"/>
    <x v="0"/>
    <x v="0"/>
    <x v="0"/>
    <x v="3"/>
    <s v="US Gas Fin Swap"/>
    <s v="US Gas Swap      Nymex                   Jun01           USD/MM"/>
    <m/>
    <n v="7500"/>
    <x v="0"/>
    <x v="11"/>
    <x v="0"/>
    <n v="4.1399999999999997"/>
    <s v="JORDAN01"/>
    <s v="JARNOLD"/>
    <s v="NG-Price"/>
    <x v="6"/>
    <x v="5"/>
    <s v="VB4451.1"/>
    <d v="2001-06-01T21:00:00"/>
  </r>
  <r>
    <x v="1"/>
    <x v="1"/>
    <x v="1"/>
    <n v="2"/>
    <n v="50"/>
    <n v="1282778"/>
    <d v="2001-05-23T08:15:16"/>
    <s v="Williams Energy Marketing &amp; Trading Company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danabrown"/>
    <s v="CMALLOR"/>
    <s v="ST-CA"/>
    <x v="7"/>
    <x v="6"/>
    <n v="619286.1"/>
    <d v="2001-05-25T21:00:00"/>
  </r>
  <r>
    <x v="1"/>
    <x v="3"/>
    <x v="1"/>
    <n v="1"/>
    <n v="5856"/>
    <n v="1282779"/>
    <d v="2001-05-23T08:15:24"/>
    <s v="Enron Energy Services, Inc."/>
    <x v="0"/>
    <x v="0"/>
    <x v="0"/>
    <x v="3"/>
    <s v="US Gas Phy Fwd Firm non-TX &lt; or = 1Mo "/>
    <s v="US Gas Phy       EPNG Keystone           24May01         USD/MM"/>
    <n v="5856"/>
    <m/>
    <x v="0"/>
    <x v="11"/>
    <x v="0"/>
    <n v="3.9"/>
    <s v="REYNOLDS"/>
    <s v="RGAY"/>
    <s v="ENA - IM West"/>
    <x v="8"/>
    <x v="5"/>
    <n v="804192"/>
    <d v="2001-05-24T21:00:00"/>
  </r>
  <r>
    <x v="1"/>
    <x v="3"/>
    <x v="0"/>
    <n v="30"/>
    <n v="3000"/>
    <n v="1282780"/>
    <d v="2001-05-23T08:15:25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2.1"/>
    <d v="2001-06-01T00:00:00"/>
  </r>
  <r>
    <x v="1"/>
    <x v="1"/>
    <x v="1"/>
    <n v="1"/>
    <n v="50"/>
    <n v="1282782"/>
    <d v="2001-05-23T08:15:28"/>
    <s v="Dynegy Power Marketing, Inc."/>
    <x v="0"/>
    <x v="0"/>
    <x v="0"/>
    <x v="1"/>
    <s v="US East Power Phy Fwd Firm"/>
    <s v="US Pwr Phy Firm  COMED Off-Peak          24May01         USD/MWh"/>
    <n v="50"/>
    <m/>
    <x v="0"/>
    <x v="1"/>
    <x v="0"/>
    <n v="12.5"/>
    <s v="jjjohnson"/>
    <s v="MLORENZ"/>
    <s v="EPMI-Midwest"/>
    <x v="7"/>
    <x v="6"/>
    <n v="619287.1"/>
    <d v="2001-05-24T21:00:00"/>
  </r>
  <r>
    <x v="1"/>
    <x v="3"/>
    <x v="0"/>
    <n v="30"/>
    <n v="3000"/>
    <n v="1282783"/>
    <d v="2001-05-23T08:15:38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4.1"/>
    <d v="2001-06-01T00:00:00"/>
  </r>
  <r>
    <x v="1"/>
    <x v="3"/>
    <x v="1"/>
    <n v="1"/>
    <n v="5000"/>
    <n v="1282785"/>
    <d v="2001-05-23T08:15:43"/>
    <s v="Colonial Energy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IANKELLY"/>
    <s v="SPEREIR"/>
    <s v="ENA-IM NE GULF3"/>
    <x v="8"/>
    <x v="5"/>
    <n v="804193"/>
    <d v="2001-05-24T21:00:00"/>
  </r>
  <r>
    <x v="1"/>
    <x v="1"/>
    <x v="1"/>
    <n v="2"/>
    <n v="50"/>
    <n v="1282786"/>
    <d v="2001-05-23T08:15:44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75"/>
    <s v="benpratt1"/>
    <s v="TALONSO"/>
    <s v="ST-SW"/>
    <x v="7"/>
    <x v="6"/>
    <n v="619288.1"/>
    <d v="2001-05-25T21:00:00"/>
  </r>
  <r>
    <x v="1"/>
    <x v="3"/>
    <x v="1"/>
    <n v="1"/>
    <n v="9000"/>
    <n v="1282788"/>
    <d v="2001-05-23T08:15:48"/>
    <s v="Enron Energy Services, Inc."/>
    <x v="0"/>
    <x v="0"/>
    <x v="0"/>
    <x v="3"/>
    <s v="US Gas Phy Fwd Firm non-TX &lt; or = 1Mo "/>
    <s v="US Gas Phy       EP Blanco Avg           24May01         USD/MM"/>
    <n v="9000"/>
    <m/>
    <x v="0"/>
    <x v="11"/>
    <x v="0"/>
    <n v="3.4750000000000001"/>
    <s v="REYNOLDS"/>
    <s v="TKUYKEN"/>
    <s v="ENA - IM West"/>
    <x v="8"/>
    <x v="5"/>
    <n v="804194"/>
    <d v="2001-05-24T21:00:00"/>
  </r>
  <r>
    <x v="1"/>
    <x v="1"/>
    <x v="1"/>
    <n v="2"/>
    <n v="50"/>
    <n v="1282790"/>
    <d v="2001-05-23T08:15:50"/>
    <s v="Sierra Pacific Power Company"/>
    <x v="0"/>
    <x v="0"/>
    <x v="0"/>
    <x v="1"/>
    <s v="US West Power Phy Fwd Firm"/>
    <s v="US Pwr Phy Firm  Mid-C Peak              25-26May01      USD/MWh"/>
    <n v="25"/>
    <m/>
    <x v="0"/>
    <x v="1"/>
    <x v="0"/>
    <n v="285"/>
    <s v="jhughesjr"/>
    <s v="SCRANDA"/>
    <s v="ST-SW"/>
    <x v="7"/>
    <x v="6"/>
    <n v="619289.1"/>
    <d v="2001-05-25T21:00:00"/>
  </r>
  <r>
    <x v="1"/>
    <x v="3"/>
    <x v="1"/>
    <n v="1"/>
    <n v="10000"/>
    <n v="1282789"/>
    <d v="2001-05-23T08:15:5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50000000000001"/>
    <s v="bcollins"/>
    <s v="TDONOHO"/>
    <s v="ENA - IM Central Gulf"/>
    <x v="8"/>
    <x v="5"/>
    <n v="804195"/>
    <d v="2001-05-24T21:00:00"/>
  </r>
  <r>
    <x v="1"/>
    <x v="3"/>
    <x v="1"/>
    <n v="1"/>
    <n v="10000"/>
    <n v="1282791"/>
    <d v="2001-05-23T08:15:51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9"/>
    <s v="NMENEN01"/>
    <s v="JHODGE2"/>
    <s v="ENA-IM ME TCO"/>
    <x v="8"/>
    <x v="5"/>
    <n v="804196"/>
    <d v="2001-05-24T21:00:00"/>
  </r>
  <r>
    <x v="1"/>
    <x v="3"/>
    <x v="1"/>
    <n v="1"/>
    <n v="25000"/>
    <n v="1282792"/>
    <d v="2001-05-23T08:15:55"/>
    <s v="Cook Inlet Energy Supply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MIDCONT1"/>
    <s v="ARING"/>
    <s v="ENA-IM NE GULF1"/>
    <x v="8"/>
    <x v="5"/>
    <n v="804198"/>
    <d v="2001-05-24T21:00:00"/>
  </r>
  <r>
    <x v="1"/>
    <x v="3"/>
    <x v="1"/>
    <n v="1"/>
    <n v="10000"/>
    <n v="1282793"/>
    <d v="2001-05-23T08:15:56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74999999999996"/>
    <s v="BIGDADDY"/>
    <s v="TDONOHO"/>
    <s v="ENA - IM Central Gulf"/>
    <x v="8"/>
    <x v="5"/>
    <n v="804199"/>
    <d v="2001-05-24T21:00:00"/>
  </r>
  <r>
    <x v="1"/>
    <x v="3"/>
    <x v="1"/>
    <n v="1"/>
    <n v="10000"/>
    <n v="1282794"/>
    <d v="2001-05-23T08:15:56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gregt00001"/>
    <s v="SPEREIR"/>
    <s v="ENA-IM NE GULF2"/>
    <x v="8"/>
    <x v="5"/>
    <n v="804197"/>
    <d v="2001-05-24T21:00:00"/>
  </r>
  <r>
    <x v="1"/>
    <x v="1"/>
    <x v="1"/>
    <n v="2"/>
    <n v="50"/>
    <n v="1282795"/>
    <d v="2001-05-23T08:15:59"/>
    <s v="El Paso Merchant Energy, L.P."/>
    <x v="0"/>
    <x v="0"/>
    <x v="0"/>
    <x v="1"/>
    <s v="US West Power Phy Fwd Firm"/>
    <s v="US Pwr Phy Firm  PALVE OffPk             25-26May01      USD/MWh"/>
    <n v="25"/>
    <m/>
    <x v="0"/>
    <x v="1"/>
    <x v="0"/>
    <n v="63.5"/>
    <s v="epmepNLA"/>
    <s v="MFISCHE2"/>
    <s v="ST-SW"/>
    <x v="7"/>
    <x v="6"/>
    <n v="619290.1"/>
    <d v="2001-05-25T21:00:00"/>
  </r>
  <r>
    <x v="1"/>
    <x v="1"/>
    <x v="1"/>
    <n v="2"/>
    <n v="50"/>
    <n v="1282797"/>
    <d v="2001-05-23T08:16:05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70"/>
    <s v="ROALVAREZ"/>
    <s v="MFISCHE2"/>
    <s v="ST-SW"/>
    <x v="7"/>
    <x v="6"/>
    <n v="619291.1"/>
    <d v="2001-05-25T21:00:00"/>
  </r>
  <r>
    <x v="1"/>
    <x v="3"/>
    <x v="1"/>
    <n v="1"/>
    <n v="5000"/>
    <n v="1282796"/>
    <d v="2001-05-23T08:16:0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50000000000003"/>
    <n v="19691994"/>
    <s v="VPIMENOV"/>
    <s v="ENA-IM ME NEW YORK"/>
    <x v="8"/>
    <x v="5"/>
    <n v="804200"/>
    <d v="2001-05-24T21:00:00"/>
  </r>
  <r>
    <x v="1"/>
    <x v="1"/>
    <x v="1"/>
    <n v="2"/>
    <n v="50"/>
    <n v="1282798"/>
    <d v="2001-05-23T08:16:06"/>
    <s v="Dynegy Power Marketing, Inc."/>
    <x v="0"/>
    <x v="0"/>
    <x v="0"/>
    <x v="1"/>
    <s v="US West Power Phy Fwd CAISO"/>
    <s v="US Pwr Phy CAISO SP15 OffPk              25-26May01      USD/MWh"/>
    <n v="25"/>
    <m/>
    <x v="0"/>
    <x v="1"/>
    <x v="0"/>
    <n v="113"/>
    <s v="iversonm"/>
    <s v="CMALLOR"/>
    <s v="ST-CA"/>
    <x v="7"/>
    <x v="6"/>
    <n v="619292.1"/>
    <d v="2001-05-25T21:00:00"/>
  </r>
  <r>
    <x v="1"/>
    <x v="1"/>
    <x v="1"/>
    <n v="2"/>
    <n v="50"/>
    <n v="1282799"/>
    <d v="2001-05-23T08:16:08"/>
    <s v="Axia Energy, LP"/>
    <x v="0"/>
    <x v="0"/>
    <x v="0"/>
    <x v="1"/>
    <s v="US West Power Phy Fwd Firm"/>
    <s v="US Pwr Phy Firm  PALVE Peak              25-26May01      USD/MWh"/>
    <n v="25"/>
    <m/>
    <x v="0"/>
    <x v="1"/>
    <x v="0"/>
    <n v="274"/>
    <s v="mdehaven"/>
    <s v="TALONSO"/>
    <s v="ST-SW"/>
    <x v="7"/>
    <x v="6"/>
    <n v="619293.1"/>
    <d v="2001-05-25T21:00:00"/>
  </r>
  <r>
    <x v="1"/>
    <x v="3"/>
    <x v="1"/>
    <n v="1"/>
    <n v="5000"/>
    <n v="1282800"/>
    <d v="2001-05-23T08:16:10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75"/>
    <s v="TROYKELLY"/>
    <s v="KSTEVEN"/>
    <s v="ENA-IM Mid Central South"/>
    <x v="8"/>
    <x v="5"/>
    <n v="804201"/>
    <d v="2001-05-24T21:00:00"/>
  </r>
  <r>
    <x v="1"/>
    <x v="3"/>
    <x v="1"/>
    <n v="1"/>
    <n v="5000"/>
    <n v="1282801"/>
    <d v="2001-05-23T08:16:11"/>
    <s v="Colonial Energy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00000000000004"/>
    <s v="VABLAISE"/>
    <s v="VPIMENOV"/>
    <s v="ENA-IM ME NEW YORK"/>
    <x v="8"/>
    <x v="5"/>
    <n v="804202"/>
    <d v="2001-05-24T21:00:00"/>
  </r>
  <r>
    <x v="1"/>
    <x v="3"/>
    <x v="1"/>
    <n v="1"/>
    <n v="5000"/>
    <n v="1282802"/>
    <d v="2001-05-23T08:16:14"/>
    <s v="NJR Energy Service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n v="19691994"/>
    <s v="VPIMENOV"/>
    <s v="ENA-IM ME NEW YORK"/>
    <x v="8"/>
    <x v="5"/>
    <n v="804203"/>
    <d v="2001-05-24T21:00:00"/>
  </r>
  <r>
    <x v="1"/>
    <x v="1"/>
    <x v="1"/>
    <n v="2"/>
    <n v="50"/>
    <n v="1282803"/>
    <d v="2001-05-23T08:16:21"/>
    <s v="Public Service Company Of New Mexico"/>
    <x v="0"/>
    <x v="0"/>
    <x v="0"/>
    <x v="1"/>
    <s v="US West Power Phy Fwd Firm"/>
    <s v="US Pwr Phy Firm  Mead 230 Peak           25-26May01      USD/MWh"/>
    <m/>
    <n v="25"/>
    <x v="0"/>
    <x v="1"/>
    <x v="0"/>
    <n v="279"/>
    <s v="JAMESTOMO"/>
    <s v="TALONSO"/>
    <s v="ST-SW"/>
    <x v="7"/>
    <x v="6"/>
    <n v="619294.1"/>
    <d v="2001-05-25T21:00:00"/>
  </r>
  <r>
    <x v="1"/>
    <x v="1"/>
    <x v="1"/>
    <n v="2"/>
    <n v="50"/>
    <n v="1282804"/>
    <d v="2001-05-23T08:16:24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62"/>
    <s v="RCAUTHEN1"/>
    <s v="MFISCHE2"/>
    <s v="ST-SW"/>
    <x v="7"/>
    <x v="6"/>
    <n v="619295.1"/>
    <d v="2001-05-25T21:00:00"/>
  </r>
  <r>
    <x v="1"/>
    <x v="3"/>
    <x v="1"/>
    <n v="1"/>
    <n v="10000"/>
    <n v="1282805"/>
    <d v="2001-05-23T08:16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aepes206"/>
    <s v="PMIMS"/>
    <s v="ENA - IM MKT Central CG"/>
    <x v="8"/>
    <x v="5"/>
    <n v="804204"/>
    <d v="2001-05-24T21:00:00"/>
  </r>
  <r>
    <x v="1"/>
    <x v="3"/>
    <x v="1"/>
    <n v="1"/>
    <n v="10000"/>
    <n v="1282807"/>
    <d v="2001-05-23T08:16:37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EPMELPgs"/>
    <s v="JTHOLT"/>
    <s v="ENA - IM West"/>
    <x v="8"/>
    <x v="5"/>
    <n v="804206"/>
    <d v="2001-05-24T21:00:00"/>
  </r>
  <r>
    <x v="1"/>
    <x v="3"/>
    <x v="1"/>
    <n v="1"/>
    <n v="10000"/>
    <n v="1282808"/>
    <d v="2001-05-23T08:16:42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EPMELPgs"/>
    <s v="JTHOLT"/>
    <s v="ENA - IM West"/>
    <x v="8"/>
    <x v="5"/>
    <n v="804207"/>
    <d v="2001-05-24T21:00:00"/>
  </r>
  <r>
    <x v="1"/>
    <x v="1"/>
    <x v="1"/>
    <n v="2"/>
    <n v="50"/>
    <n v="1282809"/>
    <d v="2001-05-23T08:16:52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cunning"/>
    <s v="CMALLOR"/>
    <s v="ST-CA"/>
    <x v="7"/>
    <x v="6"/>
    <n v="619296.1"/>
    <d v="2001-05-25T21:00:00"/>
  </r>
  <r>
    <x v="1"/>
    <x v="1"/>
    <x v="1"/>
    <n v="2"/>
    <n v="50"/>
    <n v="1282810"/>
    <d v="2001-05-23T08:16:55"/>
    <s v="Morgan Stanley Capital Group, Inc."/>
    <x v="0"/>
    <x v="0"/>
    <x v="0"/>
    <x v="1"/>
    <s v="US West Power Phy Fwd CAISO"/>
    <s v="US Pwr Phy CAISO SP15 Peak               25-26May01      USD/MWh"/>
    <m/>
    <n v="25"/>
    <x v="0"/>
    <x v="1"/>
    <x v="0"/>
    <n v="263"/>
    <s v="powerfunk"/>
    <s v="JRICHTE"/>
    <s v="ST-CA"/>
    <x v="7"/>
    <x v="6"/>
    <n v="619297.1"/>
    <d v="2001-05-25T21:00:00"/>
  </r>
  <r>
    <x v="1"/>
    <x v="1"/>
    <x v="1"/>
    <n v="1"/>
    <n v="50"/>
    <n v="1282812"/>
    <d v="2001-05-23T08:16:58"/>
    <s v="Axia Energy, LP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shipmanp"/>
    <s v="JQUENET"/>
    <s v="ST-PJM"/>
    <x v="7"/>
    <x v="6"/>
    <n v="619298.1"/>
    <d v="2001-05-24T21:00:00"/>
  </r>
  <r>
    <x v="1"/>
    <x v="3"/>
    <x v="1"/>
    <n v="1"/>
    <n v="10000"/>
    <n v="1282811"/>
    <d v="2001-05-23T08:16:58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keen"/>
    <s v="RGAY"/>
    <s v="ENA - IM West"/>
    <x v="8"/>
    <x v="5"/>
    <n v="804208"/>
    <d v="2001-05-24T21:00:00"/>
  </r>
  <r>
    <x v="1"/>
    <x v="3"/>
    <x v="1"/>
    <n v="1"/>
    <n v="10000"/>
    <n v="1282814"/>
    <d v="2001-05-23T08:17:0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36999999999997"/>
    <s v="vab12345"/>
    <s v="PMIMS"/>
    <s v="ENA - IM MKT Central CG"/>
    <x v="8"/>
    <x v="5"/>
    <n v="804209"/>
    <d v="2001-05-24T21:00:00"/>
  </r>
  <r>
    <x v="1"/>
    <x v="1"/>
    <x v="1"/>
    <n v="2"/>
    <n v="50"/>
    <n v="1282816"/>
    <d v="2001-05-23T08:17:09"/>
    <s v="Idaho Power Company, dba IDACORP Energy"/>
    <x v="0"/>
    <x v="0"/>
    <x v="0"/>
    <x v="1"/>
    <s v="US West Power Phy Fwd Firm"/>
    <s v="US Pwr Phy Firm  PALVE OffPk             25-26May01      USD/MWh"/>
    <m/>
    <n v="25"/>
    <x v="0"/>
    <x v="1"/>
    <x v="0"/>
    <n v="64"/>
    <s v="DWS19640"/>
    <s v="MFISCHE2"/>
    <s v="ST-SW"/>
    <x v="7"/>
    <x v="6"/>
    <n v="619300.1"/>
    <d v="2001-05-25T21:00:00"/>
  </r>
  <r>
    <x v="1"/>
    <x v="1"/>
    <x v="1"/>
    <n v="30"/>
    <n v="1500"/>
    <n v="1282815"/>
    <d v="2001-05-23T08:17:09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55"/>
    <s v="kevinmil"/>
    <s v="MCARSON2"/>
    <s v="LT-SPP"/>
    <x v="7"/>
    <x v="6"/>
    <n v="619299.1"/>
    <d v="2001-09-01T14:16:00"/>
  </r>
  <r>
    <x v="1"/>
    <x v="3"/>
    <x v="1"/>
    <n v="1"/>
    <n v="10000"/>
    <n v="1282817"/>
    <d v="2001-05-23T08:17:1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bcollins"/>
    <s v="PMIMS"/>
    <s v="ENA - IM MKT Central CG"/>
    <x v="8"/>
    <x v="5"/>
    <n v="804211"/>
    <d v="2001-05-24T21:00:00"/>
  </r>
  <r>
    <x v="1"/>
    <x v="1"/>
    <x v="1"/>
    <n v="2"/>
    <n v="50"/>
    <n v="1282818"/>
    <d v="2001-05-23T08:17:14"/>
    <s v="Dynegy Power Marketing, Inc."/>
    <x v="0"/>
    <x v="0"/>
    <x v="0"/>
    <x v="1"/>
    <s v="US West Power Phy Fwd CAISO"/>
    <s v="US Pwr Phy CAISO SP15 Peak               25-26May01      USD/MWh"/>
    <n v="25"/>
    <m/>
    <x v="0"/>
    <x v="1"/>
    <x v="0"/>
    <n v="258"/>
    <s v="mchamblee"/>
    <s v="JRICHTE"/>
    <s v="ST-CA"/>
    <x v="7"/>
    <x v="6"/>
    <n v="619301.1"/>
    <d v="2001-05-25T21:00:00"/>
  </r>
  <r>
    <x v="1"/>
    <x v="1"/>
    <x v="1"/>
    <n v="5"/>
    <n v="250"/>
    <n v="1282819"/>
    <d v="2001-05-23T08:17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3"/>
    <s v="dougsmith1"/>
    <s v="CDORLAN"/>
    <s v="ST-ECAR"/>
    <x v="7"/>
    <x v="6"/>
    <n v="619302.1"/>
    <d v="2001-05-28T21:00:00"/>
  </r>
  <r>
    <x v="1"/>
    <x v="1"/>
    <x v="1"/>
    <n v="1"/>
    <n v="50"/>
    <n v="1282820"/>
    <d v="2001-05-23T08:17:19"/>
    <s v="HQ Energy Services (U.S.) Inc."/>
    <x v="0"/>
    <x v="0"/>
    <x v="0"/>
    <x v="1"/>
    <s v="US East Power Phy Fwd Firm"/>
    <s v="US Pwr Phy Firm  Cinergy OffPk           24May01         USD/MWh"/>
    <m/>
    <n v="50"/>
    <x v="0"/>
    <x v="1"/>
    <x v="0"/>
    <n v="13.75"/>
    <s v="louiev006"/>
    <s v="MLORENZ"/>
    <s v="EPMI-Midwest"/>
    <x v="7"/>
    <x v="6"/>
    <n v="619303.1"/>
    <d v="2001-05-24T21:00:00"/>
  </r>
  <r>
    <x v="0"/>
    <x v="3"/>
    <x v="1"/>
    <n v="30"/>
    <n v="750000"/>
    <n v="1282821"/>
    <d v="2001-05-23T08:17:22"/>
    <s v="Axia Energy Europe Limited"/>
    <x v="0"/>
    <x v="0"/>
    <x v="0"/>
    <x v="3"/>
    <s v="BEL Gas Phy Fwd Zee HUB"/>
    <s v="BEL Gas Phy      ZEE HUB                 Jun01           p/th"/>
    <n v="25000"/>
    <m/>
    <x v="0"/>
    <x v="4"/>
    <x v="3"/>
    <n v="20.6"/>
    <s v="randerson"/>
    <s v="DFURNER"/>
    <s v="Continental Gas Book"/>
    <x v="4"/>
    <x v="2"/>
    <n v="104580"/>
    <d v="2001-06-01T21:00:00"/>
  </r>
  <r>
    <x v="1"/>
    <x v="3"/>
    <x v="0"/>
    <n v="30"/>
    <n v="150000"/>
    <n v="1282822"/>
    <d v="2001-05-23T08:17:28"/>
    <s v="AEP Energy Services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epes203"/>
    <s v="MSANCH2"/>
    <s v="GD-New-Jr"/>
    <x v="6"/>
    <x v="5"/>
    <s v="VB4459.1"/>
    <d v="2001-06-01T21:00:00"/>
  </r>
  <r>
    <x v="1"/>
    <x v="3"/>
    <x v="0"/>
    <n v="153"/>
    <n v="382500"/>
    <n v="1282823"/>
    <d v="2001-05-23T08:17:29"/>
    <s v="Dynegy Marketing and Trade"/>
    <x v="0"/>
    <x v="0"/>
    <x v="0"/>
    <x v="3"/>
    <s v="US Gas Fin Swap"/>
    <s v="US Gas Swap      Nymex                   Jun-Oct01       USD/MM"/>
    <n v="2500"/>
    <m/>
    <x v="0"/>
    <x v="11"/>
    <x v="0"/>
    <n v="4.26"/>
    <s v="SHIMAITIS"/>
    <s v="JARNOLD"/>
    <s v="NG-Price"/>
    <x v="6"/>
    <x v="5"/>
    <s v="VB4458.1"/>
    <d v="2001-06-01T00:00:00"/>
  </r>
  <r>
    <x v="1"/>
    <x v="3"/>
    <x v="1"/>
    <n v="1"/>
    <n v="10000"/>
    <n v="1282824"/>
    <d v="2001-05-23T08:17:29"/>
    <s v="PG&amp;E Energy Trading-Gas Corporation"/>
    <x v="0"/>
    <x v="0"/>
    <x v="0"/>
    <x v="3"/>
    <s v="US Gas Phy Fwd Firm non-TX &lt; or = 1Mo "/>
    <s v="US Gas Phy       NGPL NIPSCO             24May01         USD/MM"/>
    <m/>
    <n v="10000"/>
    <x v="0"/>
    <x v="11"/>
    <x v="0"/>
    <n v="4.1662999999999997"/>
    <s v="jpedersen"/>
    <s v="PMIMS"/>
    <s v="ENA - IM MKT Central CG"/>
    <x v="8"/>
    <x v="5"/>
    <n v="804212"/>
    <d v="2001-05-24T21:00:00"/>
  </r>
  <r>
    <x v="1"/>
    <x v="3"/>
    <x v="1"/>
    <n v="1"/>
    <n v="10000"/>
    <n v="1282826"/>
    <d v="2001-05-23T08:17:34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7"/>
    <s v="amdizona"/>
    <s v="MLENHAR"/>
    <s v="ENA - IM West"/>
    <x v="8"/>
    <x v="5"/>
    <n v="804213"/>
    <d v="2001-05-24T21:00:00"/>
  </r>
  <r>
    <x v="1"/>
    <x v="3"/>
    <x v="1"/>
    <n v="1"/>
    <n v="10000"/>
    <n v="1282827"/>
    <d v="2001-05-23T08:17:41"/>
    <s v="Duke Energy Trading and Marketing, L.L.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HEATHERW"/>
    <s v="JTHOLT"/>
    <s v="ENA - IM West"/>
    <x v="8"/>
    <x v="5"/>
    <n v="804214"/>
    <d v="2001-05-24T21:00:00"/>
  </r>
  <r>
    <x v="1"/>
    <x v="1"/>
    <x v="1"/>
    <n v="2"/>
    <n v="50"/>
    <n v="1282828"/>
    <d v="2001-05-23T08:17:45"/>
    <s v="Mirant Americas Energy Marketing, L.P."/>
    <x v="0"/>
    <x v="0"/>
    <x v="0"/>
    <x v="1"/>
    <s v="US West Power Phy Fwd Firm"/>
    <s v="US Pwr Phy Firm  PALVE Peak              25-26May01      USD/MWh"/>
    <n v="25"/>
    <m/>
    <x v="0"/>
    <x v="1"/>
    <x v="0"/>
    <n v="274"/>
    <s v="jcl00001"/>
    <s v="TALONSO"/>
    <s v="ST-SW"/>
    <x v="7"/>
    <x v="6"/>
    <n v="619305.1"/>
    <d v="2001-05-25T21:00:00"/>
  </r>
  <r>
    <x v="1"/>
    <x v="1"/>
    <x v="1"/>
    <n v="2"/>
    <n v="50"/>
    <n v="1282830"/>
    <d v="2001-05-23T08:17:54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KENSIMMS"/>
    <s v="CMALLOR"/>
    <s v="ST-CA"/>
    <x v="7"/>
    <x v="6"/>
    <n v="619306.1"/>
    <d v="2001-05-25T21:00:00"/>
  </r>
  <r>
    <x v="1"/>
    <x v="3"/>
    <x v="1"/>
    <n v="1"/>
    <n v="10000"/>
    <n v="1282829"/>
    <d v="2001-05-23T08:17:54"/>
    <s v="Unocal Energy Trad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74999999999999"/>
    <s v="UETINGAS01"/>
    <s v="TDONOHO"/>
    <s v="ENA - IM Central Gulf"/>
    <x v="8"/>
    <x v="5"/>
    <n v="804215"/>
    <d v="2001-05-24T21:00:00"/>
  </r>
  <r>
    <x v="1"/>
    <x v="1"/>
    <x v="1"/>
    <n v="2"/>
    <n v="50"/>
    <n v="1282831"/>
    <d v="2001-05-23T08:18:0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295"/>
    <s v="POWEREX4"/>
    <s v="SCRANDA"/>
    <s v="ST-SW"/>
    <x v="7"/>
    <x v="6"/>
    <n v="619307.1"/>
    <d v="2001-05-25T21:00:00"/>
  </r>
  <r>
    <x v="1"/>
    <x v="3"/>
    <x v="1"/>
    <n v="1"/>
    <n v="500"/>
    <n v="1282832"/>
    <d v="2001-05-23T08:18:02"/>
    <s v="Coral Energy Resources, L.P."/>
    <x v="0"/>
    <x v="0"/>
    <x v="0"/>
    <x v="3"/>
    <s v="US Gas Phy Fwd Firm non-TX &lt; or = 1Mo "/>
    <s v="US Gas Phy       Transco Z6 NY           24May01         USD/MM"/>
    <n v="500"/>
    <m/>
    <x v="0"/>
    <x v="11"/>
    <x v="0"/>
    <n v="4.4349999999999996"/>
    <s v="ericgraffp"/>
    <s v="VPIMENOV"/>
    <s v="ENA-IM ME NEW YORK"/>
    <x v="8"/>
    <x v="5"/>
    <n v="804216"/>
    <d v="2001-05-24T21:00:00"/>
  </r>
  <r>
    <x v="1"/>
    <x v="3"/>
    <x v="1"/>
    <n v="1"/>
    <n v="10000"/>
    <n v="1282833"/>
    <d v="2001-05-23T08:18:10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4217"/>
    <d v="2001-05-24T21:00:00"/>
  </r>
  <r>
    <x v="0"/>
    <x v="3"/>
    <x v="1"/>
    <n v="1"/>
    <n v="10000"/>
    <n v="1282835"/>
    <d v="2001-05-23T08:18:19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099999999999996"/>
    <s v="arvanitis1"/>
    <s v="MCUILLA"/>
    <s v="ENA - IM Ontario"/>
    <x v="8"/>
    <x v="5"/>
    <n v="804218"/>
    <d v="2001-05-24T21:00:00"/>
  </r>
  <r>
    <x v="1"/>
    <x v="3"/>
    <x v="1"/>
    <n v="1"/>
    <n v="5000"/>
    <n v="1282836"/>
    <d v="2001-05-23T08:18:34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19"/>
    <d v="2001-05-24T21:00:00"/>
  </r>
  <r>
    <x v="1"/>
    <x v="1"/>
    <x v="1"/>
    <n v="2"/>
    <n v="50"/>
    <n v="1282837"/>
    <d v="2001-05-23T08:18:35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08.1"/>
    <d v="2001-05-25T21:00:00"/>
  </r>
  <r>
    <x v="1"/>
    <x v="1"/>
    <x v="1"/>
    <n v="30"/>
    <n v="750"/>
    <n v="1282838"/>
    <d v="2001-05-23T08:1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45"/>
    <s v="jgoodman"/>
    <s v="MMOTLEY"/>
    <s v="ST-SW"/>
    <x v="7"/>
    <x v="6"/>
    <n v="619309.1"/>
    <d v="2001-09-01T21:00:00"/>
  </r>
  <r>
    <x v="1"/>
    <x v="1"/>
    <x v="1"/>
    <n v="2"/>
    <n v="50"/>
    <n v="1282839"/>
    <d v="2001-05-23T08:18:39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DM68727"/>
    <s v="TALONSO"/>
    <s v="ST-SW"/>
    <x v="7"/>
    <x v="6"/>
    <n v="619310.1"/>
    <d v="2001-05-25T21:00:00"/>
  </r>
  <r>
    <x v="1"/>
    <x v="3"/>
    <x v="1"/>
    <n v="1"/>
    <n v="5000"/>
    <n v="1282840"/>
    <d v="2001-05-23T08:18:46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6"/>
    <s v="AUSTIN4874"/>
    <s v="MLENHAR"/>
    <s v="ENA - IM West"/>
    <x v="8"/>
    <x v="5"/>
    <n v="804220"/>
    <d v="2001-05-24T21:00:00"/>
  </r>
  <r>
    <x v="1"/>
    <x v="1"/>
    <x v="1"/>
    <n v="2"/>
    <n v="50"/>
    <n v="1282841"/>
    <d v="2001-05-23T08:18:51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80"/>
    <s v="jstebbins"/>
    <s v="SCRANDA"/>
    <s v="ST-SW"/>
    <x v="7"/>
    <x v="6"/>
    <n v="619311.1"/>
    <d v="2001-05-25T21:00:00"/>
  </r>
  <r>
    <x v="1"/>
    <x v="1"/>
    <x v="1"/>
    <n v="30"/>
    <n v="1500"/>
    <n v="1282842"/>
    <d v="2001-05-23T08:18:58"/>
    <s v="Williams Energy Marketing &amp; Trading Company"/>
    <x v="0"/>
    <x v="0"/>
    <x v="0"/>
    <x v="1"/>
    <s v="US East Power Phy Fwd Firm"/>
    <s v="US Pwr Phy Firm  Cinergy Peak            Sep01           USD/MWh"/>
    <m/>
    <n v="50"/>
    <x v="0"/>
    <x v="1"/>
    <x v="0"/>
    <n v="39"/>
    <s v="danogrady"/>
    <s v="FSTURM"/>
    <s v="ST-ECAR"/>
    <x v="7"/>
    <x v="6"/>
    <n v="619312.1"/>
    <d v="2001-09-01T17:11:00"/>
  </r>
  <r>
    <x v="1"/>
    <x v="1"/>
    <x v="1"/>
    <n v="2"/>
    <n v="50"/>
    <n v="1282843"/>
    <d v="2001-05-23T08:18:59"/>
    <s v="Duke Energy Trading and Marketing, L.L.C."/>
    <x v="0"/>
    <x v="0"/>
    <x v="0"/>
    <x v="1"/>
    <s v="US West Power Phy Fwd Firm"/>
    <s v="US Pwr Phy Firm  COB N/S Peak            25-26May01      USD/MWh"/>
    <n v="25"/>
    <m/>
    <x v="0"/>
    <x v="1"/>
    <x v="0"/>
    <n v="290"/>
    <s v="jstebbins"/>
    <s v="SCRANDA"/>
    <s v="ST-SW"/>
    <x v="7"/>
    <x v="6"/>
    <n v="619313.1"/>
    <d v="2001-05-25T21:00:00"/>
  </r>
  <r>
    <x v="1"/>
    <x v="3"/>
    <x v="1"/>
    <n v="1"/>
    <n v="5000"/>
    <n v="1282844"/>
    <d v="2001-05-23T08:19:18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txuetclj"/>
    <s v="VPIMENOV"/>
    <s v="ENA-IM ME NEW YORK"/>
    <x v="8"/>
    <x v="5"/>
    <n v="804221"/>
    <d v="2001-05-24T21:00:00"/>
  </r>
  <r>
    <x v="1"/>
    <x v="3"/>
    <x v="1"/>
    <n v="1"/>
    <n v="4350"/>
    <n v="1282845"/>
    <d v="2001-05-23T08:19:19"/>
    <s v="El Paso Merchant Energy, L.P."/>
    <x v="0"/>
    <x v="0"/>
    <x v="0"/>
    <x v="3"/>
    <s v="US Gas Phy Fwd Firm non-TX &lt; or = 1Mo "/>
    <s v="US Gas Phy       Opal                    24May01         USD/MM"/>
    <n v="4350"/>
    <m/>
    <x v="0"/>
    <x v="11"/>
    <x v="0"/>
    <n v="2.89"/>
    <s v="EPMELPrr2"/>
    <s v="SSOUTH"/>
    <s v="ENA - IM West"/>
    <x v="8"/>
    <x v="5"/>
    <n v="804222"/>
    <d v="2001-05-24T21:00:00"/>
  </r>
  <r>
    <x v="1"/>
    <x v="2"/>
    <x v="0"/>
    <n v="1"/>
    <n v="50000"/>
    <n v="1282846"/>
    <d v="2001-05-23T08:1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2"/>
    <d v="2001-07-01T00:00:00"/>
  </r>
  <r>
    <x v="1"/>
    <x v="3"/>
    <x v="1"/>
    <n v="1"/>
    <n v="10000"/>
    <n v="1282847"/>
    <d v="2001-05-23T08:19:2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KEVINLEGG"/>
    <s v="JTHOLT"/>
    <s v="ENA - IM West"/>
    <x v="8"/>
    <x v="5"/>
    <n v="804223"/>
    <d v="2001-05-24T21:00:00"/>
  </r>
  <r>
    <x v="1"/>
    <x v="3"/>
    <x v="1"/>
    <n v="1"/>
    <n v="5000"/>
    <n v="1282848"/>
    <d v="2001-05-23T08:19:31"/>
    <s v="El Paso Merchant Energy, L.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5"/>
    <s v="EPMELPclk"/>
    <s v="VPIMENOV"/>
    <s v="ENA-IM ME NEW YORK"/>
    <x v="8"/>
    <x v="5"/>
    <n v="804224"/>
    <d v="2001-05-24T21:00:00"/>
  </r>
  <r>
    <x v="1"/>
    <x v="3"/>
    <x v="1"/>
    <n v="1"/>
    <n v="10000"/>
    <n v="1282849"/>
    <d v="2001-05-23T08:19:34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62999999999999"/>
    <s v="quantum3"/>
    <s v="PMIMS"/>
    <s v="ENA - IM MKT Central CG"/>
    <x v="8"/>
    <x v="5"/>
    <n v="804225"/>
    <d v="2001-05-24T21:00:00"/>
  </r>
  <r>
    <x v="1"/>
    <x v="3"/>
    <x v="1"/>
    <n v="1"/>
    <n v="3000"/>
    <n v="1282850"/>
    <d v="2001-05-23T08:19:35"/>
    <s v="Coast Energy Group, a division of Cornerstone Propane, L.P."/>
    <x v="0"/>
    <x v="0"/>
    <x v="0"/>
    <x v="3"/>
    <s v="US Gas Phy Fwd Firm non-TX &lt; or = 1Mo "/>
    <s v="US Gas Phy       NNG Demarc              24May01         USD/MM"/>
    <m/>
    <n v="3000"/>
    <x v="0"/>
    <x v="11"/>
    <x v="0"/>
    <n v="4.03"/>
    <s v="buckdiers"/>
    <s v="KSTEVEN"/>
    <s v="ENA-IM Mid Central South"/>
    <x v="8"/>
    <x v="5"/>
    <n v="804226"/>
    <d v="2001-05-24T21:00:00"/>
  </r>
  <r>
    <x v="1"/>
    <x v="1"/>
    <x v="1"/>
    <n v="2"/>
    <n v="50"/>
    <n v="1282851"/>
    <d v="2001-05-23T08:19:48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powermax"/>
    <s v="CMALLOR"/>
    <s v="ST-CA"/>
    <x v="7"/>
    <x v="6"/>
    <n v="619314.1"/>
    <d v="2001-05-25T21:00:00"/>
  </r>
  <r>
    <x v="1"/>
    <x v="3"/>
    <x v="1"/>
    <n v="1"/>
    <n v="10000"/>
    <n v="1282852"/>
    <d v="2001-05-23T08:19:51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HEATHERW"/>
    <s v="JTHOLT"/>
    <s v="ENA - IM West"/>
    <x v="8"/>
    <x v="5"/>
    <n v="804227"/>
    <d v="2001-05-24T21:00:00"/>
  </r>
  <r>
    <x v="1"/>
    <x v="1"/>
    <x v="1"/>
    <n v="2"/>
    <n v="50"/>
    <n v="1282853"/>
    <d v="2001-05-23T08:19:54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3.5"/>
    <s v="SAULLOPEZ"/>
    <s v="MFISCHE2"/>
    <s v="ST-SW"/>
    <x v="7"/>
    <x v="6"/>
    <n v="619315.1"/>
    <d v="2001-05-25T21:00:00"/>
  </r>
  <r>
    <x v="1"/>
    <x v="3"/>
    <x v="1"/>
    <n v="1"/>
    <n v="5000"/>
    <n v="1282854"/>
    <d v="2001-05-23T08:19:56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228"/>
    <d v="2001-05-24T21:00:00"/>
  </r>
  <r>
    <x v="1"/>
    <x v="1"/>
    <x v="1"/>
    <n v="2"/>
    <n v="50"/>
    <n v="1282857"/>
    <d v="2001-05-23T08:20:00"/>
    <s v="American Electric Power Service Corporation"/>
    <x v="0"/>
    <x v="0"/>
    <x v="0"/>
    <x v="1"/>
    <s v="US West Power Phy Fwd CAISO"/>
    <s v="US Pwr Phy CAISO SP15 Peak               25-26May01      USD/MWh"/>
    <n v="25"/>
    <m/>
    <x v="0"/>
    <x v="1"/>
    <x v="0"/>
    <n v="250"/>
    <s v="aepsvc134"/>
    <s v="JRICHTE"/>
    <s v="ST-CA"/>
    <x v="7"/>
    <x v="6"/>
    <n v="619316.1"/>
    <d v="2001-05-25T21:00:00"/>
  </r>
  <r>
    <x v="0"/>
    <x v="0"/>
    <x v="0"/>
    <n v="1"/>
    <n v="2"/>
    <n v="1282858"/>
    <d v="2001-05-23T08:20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8"/>
    <s v="marknunn1"/>
    <s v="BMARCHAN"/>
    <s v="Enron Metals Trading System"/>
    <x v="0"/>
    <x v="0"/>
    <n v="2148242"/>
    <m/>
  </r>
  <r>
    <x v="1"/>
    <x v="1"/>
    <x v="1"/>
    <n v="30"/>
    <n v="1500"/>
    <n v="1282860"/>
    <d v="2001-05-23T08:20:04"/>
    <s v="Peco Energy Company"/>
    <x v="0"/>
    <x v="0"/>
    <x v="0"/>
    <x v="1"/>
    <s v="US East Power Phy Fwd Firm"/>
    <s v="US Pwr Phy Firm  Cinergy Peak            Jun02           USD/MWh"/>
    <m/>
    <n v="50"/>
    <x v="0"/>
    <x v="1"/>
    <x v="0"/>
    <n v="55.25"/>
    <s v="OTCDESK2"/>
    <s v="FSTURM"/>
    <s v="LT-ECAR"/>
    <x v="7"/>
    <x v="6"/>
    <n v="619317.1"/>
    <d v="2002-06-01T17:11:00"/>
  </r>
  <r>
    <x v="1"/>
    <x v="1"/>
    <x v="1"/>
    <n v="30"/>
    <n v="750"/>
    <n v="1282861"/>
    <d v="2001-05-23T08:20:07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8"/>
    <s v="jgoodman"/>
    <s v="RBADEER"/>
    <s v="LT-CA"/>
    <x v="7"/>
    <x v="6"/>
    <n v="619318.1"/>
    <d v="2001-09-01T21:00:00"/>
  </r>
  <r>
    <x v="1"/>
    <x v="3"/>
    <x v="1"/>
    <n v="1"/>
    <n v="10000"/>
    <n v="1282862"/>
    <d v="2001-05-23T08:20:08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aepes201"/>
    <s v="TDONOHO"/>
    <s v="ENA - IM Central Gulf"/>
    <x v="8"/>
    <x v="5"/>
    <n v="804230"/>
    <d v="2001-05-24T21:00:00"/>
  </r>
  <r>
    <x v="0"/>
    <x v="0"/>
    <x v="0"/>
    <n v="1"/>
    <n v="18"/>
    <n v="1282864"/>
    <d v="2001-05-23T08:20:09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28"/>
    <s v="ADM08839"/>
    <s v="BMARCHAN"/>
    <s v="Enron Metals Trading System"/>
    <x v="0"/>
    <x v="0"/>
    <n v="2148244"/>
    <m/>
  </r>
  <r>
    <x v="1"/>
    <x v="1"/>
    <x v="1"/>
    <n v="31"/>
    <n v="775"/>
    <n v="1282865"/>
    <d v="2001-05-23T08:20:11"/>
    <s v="Aquila Energy Marketing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WESTPOWER"/>
    <s v="MMOTLEY"/>
    <s v="ST-SW"/>
    <x v="7"/>
    <x v="6"/>
    <n v="619319.1"/>
    <d v="2001-08-01T21:00:00"/>
  </r>
  <r>
    <x v="1"/>
    <x v="3"/>
    <x v="1"/>
    <n v="1"/>
    <n v="10000"/>
    <n v="1282866"/>
    <d v="2001-05-23T08:20:16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EASTDESK7"/>
    <s v="ARING"/>
    <s v="ENA-IM NE GULF1"/>
    <x v="8"/>
    <x v="5"/>
    <n v="804231"/>
    <d v="2001-05-24T21:00:00"/>
  </r>
  <r>
    <x v="1"/>
    <x v="3"/>
    <x v="0"/>
    <n v="30"/>
    <n v="600000"/>
    <n v="1282867"/>
    <d v="2001-05-23T08:20:18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65.1"/>
    <d v="2001-06-01T21:00:00"/>
  </r>
  <r>
    <x v="1"/>
    <x v="1"/>
    <x v="1"/>
    <n v="2"/>
    <n v="50"/>
    <n v="1282869"/>
    <d v="2001-05-23T08:20:22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82"/>
    <s v="STEVEHANCE"/>
    <s v="JRICHTE"/>
    <s v="ST-CA"/>
    <x v="7"/>
    <x v="6"/>
    <n v="619320.1"/>
    <d v="2001-05-25T21:00:00"/>
  </r>
  <r>
    <x v="1"/>
    <x v="3"/>
    <x v="1"/>
    <n v="1"/>
    <n v="5000"/>
    <n v="1282870"/>
    <d v="2001-05-23T08:20:25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232"/>
    <d v="2001-05-24T21:00:00"/>
  </r>
  <r>
    <x v="1"/>
    <x v="1"/>
    <x v="1"/>
    <n v="31"/>
    <n v="775"/>
    <n v="1282874"/>
    <d v="2001-05-23T08:20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335"/>
    <s v="PowerMAS"/>
    <s v="RBADEER"/>
    <s v="ST-CA"/>
    <x v="7"/>
    <x v="6"/>
    <n v="619322.1"/>
    <d v="2001-07-01T21:00:00"/>
  </r>
  <r>
    <x v="1"/>
    <x v="1"/>
    <x v="1"/>
    <n v="31"/>
    <n v="775"/>
    <n v="1282873"/>
    <d v="2001-05-23T08:20:31"/>
    <s v="Sempra Energy Trading Corp."/>
    <x v="0"/>
    <x v="0"/>
    <x v="0"/>
    <x v="1"/>
    <s v="US West Power Phy Fwd Firm"/>
    <s v="US Pwr Phy Firm  PALVE Peak              Aug01           USD/MWh"/>
    <n v="25"/>
    <m/>
    <x v="0"/>
    <x v="1"/>
    <x v="0"/>
    <n v="426"/>
    <s v="beckster"/>
    <s v="MMOTLEY"/>
    <s v="ST-SW"/>
    <x v="7"/>
    <x v="6"/>
    <n v="619321.1"/>
    <d v="2001-08-01T21:00:00"/>
  </r>
  <r>
    <x v="1"/>
    <x v="3"/>
    <x v="1"/>
    <n v="1"/>
    <n v="5000"/>
    <n v="1282875"/>
    <d v="2001-05-23T08:20:3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NedCosman"/>
    <s v="VPIMENOV"/>
    <s v="ENA-IM ME NEW YORK"/>
    <x v="8"/>
    <x v="5"/>
    <n v="804233"/>
    <d v="2001-05-24T21:00:00"/>
  </r>
  <r>
    <x v="1"/>
    <x v="1"/>
    <x v="1"/>
    <n v="2"/>
    <n v="50"/>
    <n v="1282876"/>
    <d v="2001-05-23T08:20:33"/>
    <s v="Seattle City Light"/>
    <x v="0"/>
    <x v="0"/>
    <x v="0"/>
    <x v="1"/>
    <s v="US West Power Phy Fwd Firm"/>
    <s v="US Pwr Phy Firm  Mid-C Peak              25-26May01      USD/MWh"/>
    <n v="25"/>
    <m/>
    <x v="0"/>
    <x v="1"/>
    <x v="0"/>
    <n v="275"/>
    <s v="LLCONRAD"/>
    <s v="SCRANDA"/>
    <s v="ST-SW"/>
    <x v="7"/>
    <x v="6"/>
    <n v="619323.1"/>
    <d v="2001-05-25T21:00:00"/>
  </r>
  <r>
    <x v="1"/>
    <x v="1"/>
    <x v="1"/>
    <n v="31"/>
    <n v="775"/>
    <n v="1282879"/>
    <d v="2001-05-23T08:20:38"/>
    <s v="American Electric Power Service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aepsvc135"/>
    <s v="MMOTLEY"/>
    <s v="ST-SW"/>
    <x v="7"/>
    <x v="6"/>
    <n v="619324.1"/>
    <d v="2001-08-01T21:00:00"/>
  </r>
  <r>
    <x v="1"/>
    <x v="1"/>
    <x v="1"/>
    <n v="2"/>
    <n v="50"/>
    <n v="1282880"/>
    <d v="2001-05-23T08:20:43"/>
    <s v="Los Angeles Dept. of Water &amp; Power"/>
    <x v="0"/>
    <x v="0"/>
    <x v="0"/>
    <x v="1"/>
    <s v="US West Power Phy Fwd Firm"/>
    <s v="US Pwr Phy Firm  PALVE Peak              25-26May01      USD/MWh"/>
    <n v="25"/>
    <m/>
    <x v="0"/>
    <x v="1"/>
    <x v="0"/>
    <n v="267.5"/>
    <s v="jfcordero"/>
    <s v="TALONSO"/>
    <s v="ST-SW"/>
    <x v="7"/>
    <x v="6"/>
    <n v="619325.1"/>
    <d v="2001-05-25T21:00:00"/>
  </r>
  <r>
    <x v="1"/>
    <x v="3"/>
    <x v="0"/>
    <n v="30"/>
    <n v="600000"/>
    <n v="1282881"/>
    <d v="2001-05-23T08:20:44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1.1"/>
    <d v="2001-06-01T21:00:00"/>
  </r>
  <r>
    <x v="1"/>
    <x v="3"/>
    <x v="1"/>
    <n v="1"/>
    <n v="5000"/>
    <n v="1282882"/>
    <d v="2001-05-23T08:20:4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234"/>
    <d v="2001-05-24T21:00:00"/>
  </r>
  <r>
    <x v="1"/>
    <x v="3"/>
    <x v="1"/>
    <n v="1"/>
    <n v="5000"/>
    <n v="1282884"/>
    <d v="2001-05-23T08:20:53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"/>
    <s v="TROYKELLY"/>
    <s v="KSTEVEN"/>
    <s v="ENA-IM Mid Central South"/>
    <x v="8"/>
    <x v="5"/>
    <n v="804235"/>
    <d v="2001-05-24T21:00:00"/>
  </r>
  <r>
    <x v="1"/>
    <x v="3"/>
    <x v="0"/>
    <n v="61"/>
    <n v="305000"/>
    <n v="1282885"/>
    <d v="2001-05-23T08:20:54"/>
    <s v="Aquila Risk Management Corporation"/>
    <x v="0"/>
    <x v="0"/>
    <x v="0"/>
    <x v="3"/>
    <s v="US Gas Fin BasisSwap"/>
    <s v="US Gas Basis     NGI SoCal               Nov-Dec01       USD/MM"/>
    <m/>
    <n v="5000"/>
    <x v="0"/>
    <x v="11"/>
    <x v="0"/>
    <n v="6.3"/>
    <s v="AQUILA1001"/>
    <s v="KHOLST"/>
    <s v="FT-West"/>
    <x v="6"/>
    <x v="5"/>
    <s v="VB4472.1"/>
    <d v="2001-11-01T00:00:00"/>
  </r>
  <r>
    <x v="1"/>
    <x v="1"/>
    <x v="1"/>
    <n v="31"/>
    <n v="775"/>
    <n v="1282889"/>
    <d v="2001-05-23T08:20:59"/>
    <s v="NRG Power Marketing Inc."/>
    <x v="1"/>
    <x v="1"/>
    <x v="0"/>
    <x v="1"/>
    <s v="US West Power Phy Fwd Firm"/>
    <s v="US Pwr Phy Firm  PALVE Peak              Aug01           USD/MWh"/>
    <n v="25"/>
    <m/>
    <x v="0"/>
    <x v="1"/>
    <x v="0"/>
    <n v="426"/>
    <s v="POWERWEST"/>
    <s v="MMOTLEY"/>
    <s v="ST-SW"/>
    <x v="7"/>
    <x v="6"/>
    <n v="619326.1"/>
    <d v="2001-08-01T21:00:00"/>
  </r>
  <r>
    <x v="1"/>
    <x v="3"/>
    <x v="0"/>
    <n v="365"/>
    <n v="547500"/>
    <n v="1282891"/>
    <d v="2001-05-23T08:21:01"/>
    <s v="Bank of Montreal"/>
    <x v="0"/>
    <x v="0"/>
    <x v="0"/>
    <x v="3"/>
    <s v="US Gas Fin Swap"/>
    <s v="US Gas Swap      Nymex                   Jan-Dec02       USD/MM"/>
    <n v="1500"/>
    <m/>
    <x v="0"/>
    <x v="11"/>
    <x v="0"/>
    <n v="4.3600000000000003"/>
    <s v="ADM18948"/>
    <s v="JARNOLD"/>
    <s v="NG-Price"/>
    <x v="6"/>
    <x v="5"/>
    <s v="VB4475.1"/>
    <d v="2002-01-01T21:00:00"/>
  </r>
  <r>
    <x v="1"/>
    <x v="1"/>
    <x v="1"/>
    <n v="30"/>
    <n v="750"/>
    <n v="1282892"/>
    <d v="2001-05-23T08:21:02"/>
    <s v="El Paso Merchant Energy, L.P."/>
    <x v="0"/>
    <x v="0"/>
    <x v="0"/>
    <x v="1"/>
    <s v="US West Power Phy Fwd CAISO"/>
    <s v="US Pwr Phy CAISO NP15 Peak               Sep01           USD/MWh"/>
    <m/>
    <n v="25"/>
    <x v="0"/>
    <x v="1"/>
    <x v="0"/>
    <n v="230"/>
    <s v="PowerMAS"/>
    <s v="RBADEER"/>
    <s v="LT-CA"/>
    <x v="7"/>
    <x v="6"/>
    <n v="619327.1"/>
    <d v="2001-09-01T21:00:00"/>
  </r>
  <r>
    <x v="1"/>
    <x v="3"/>
    <x v="1"/>
    <n v="1"/>
    <n v="5000"/>
    <n v="1282893"/>
    <d v="2001-05-23T08:21:04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236"/>
    <d v="2001-05-24T21:00:00"/>
  </r>
  <r>
    <x v="1"/>
    <x v="3"/>
    <x v="1"/>
    <n v="1"/>
    <n v="10000"/>
    <n v="1282894"/>
    <d v="2001-05-23T08:21:0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37"/>
    <d v="2001-05-24T21:00:00"/>
  </r>
  <r>
    <x v="1"/>
    <x v="3"/>
    <x v="1"/>
    <n v="1"/>
    <n v="5000"/>
    <n v="1282895"/>
    <d v="2001-05-23T08:21:06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238"/>
    <d v="2001-05-24T21:00:00"/>
  </r>
  <r>
    <x v="1"/>
    <x v="3"/>
    <x v="1"/>
    <n v="1"/>
    <n v="5000"/>
    <n v="1282896"/>
    <d v="2001-05-23T08:21:07"/>
    <s v="Aquila Energy Marketing Corporation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"/>
    <s v="toddbandy"/>
    <s v="KSTEVEN"/>
    <s v="ENA-IM Mid Central South"/>
    <x v="8"/>
    <x v="5"/>
    <n v="804239"/>
    <d v="2001-05-24T21:00:00"/>
  </r>
  <r>
    <x v="1"/>
    <x v="3"/>
    <x v="0"/>
    <n v="151"/>
    <n v="755000"/>
    <n v="1282897"/>
    <d v="2001-05-23T08:21:09"/>
    <s v="Aquila Risk Management Corporation"/>
    <x v="0"/>
    <x v="0"/>
    <x v="0"/>
    <x v="3"/>
    <s v="US Gas Fin Swap"/>
    <s v="US Gas Swap      Nymex                   Nov01-Mar02     USD/MM"/>
    <n v="5000"/>
    <m/>
    <x v="0"/>
    <x v="11"/>
    <x v="0"/>
    <n v="4.66"/>
    <s v="AQUILA1004"/>
    <s v="JARNOLD"/>
    <s v="NG-Price"/>
    <x v="6"/>
    <x v="5"/>
    <s v="VB4477.1"/>
    <d v="2001-11-01T00:00:00"/>
  </r>
  <r>
    <x v="1"/>
    <x v="3"/>
    <x v="0"/>
    <n v="30"/>
    <n v="600000"/>
    <n v="1282898"/>
    <d v="2001-05-23T08:21:10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8.1"/>
    <d v="2001-06-01T21:00:00"/>
  </r>
  <r>
    <x v="1"/>
    <x v="3"/>
    <x v="1"/>
    <n v="1"/>
    <n v="10000"/>
    <n v="1282899"/>
    <d v="2001-05-23T08:21:13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74999999999998"/>
    <s v="KURTISWOOD"/>
    <s v="PMIMS"/>
    <s v="ENA - IM MKT Central CG"/>
    <x v="8"/>
    <x v="5"/>
    <n v="804240"/>
    <d v="2001-05-24T21:00:00"/>
  </r>
  <r>
    <x v="1"/>
    <x v="3"/>
    <x v="1"/>
    <n v="1"/>
    <n v="10000"/>
    <n v="1282900"/>
    <d v="2001-05-23T08:21:16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74999999999998"/>
    <s v="KURTISWOOD"/>
    <s v="PMIMS"/>
    <s v="ENA - IM MKT Central CG"/>
    <x v="8"/>
    <x v="5"/>
    <n v="804241"/>
    <d v="2001-05-24T21:00:00"/>
  </r>
  <r>
    <x v="1"/>
    <x v="1"/>
    <x v="1"/>
    <n v="2"/>
    <n v="50"/>
    <n v="1282901"/>
    <d v="2001-05-23T08:21:18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28.1"/>
    <d v="2001-05-25T21:00:00"/>
  </r>
  <r>
    <x v="1"/>
    <x v="3"/>
    <x v="0"/>
    <n v="30"/>
    <n v="450000"/>
    <n v="1282908"/>
    <d v="2001-05-23T08:21:30"/>
    <s v="Aquila Risk Management Corporation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AQUILA1041"/>
    <s v="JARNOLD"/>
    <s v="NG-Price"/>
    <x v="6"/>
    <x v="5"/>
    <s v="VB4483.1"/>
    <d v="2001-06-01T21:00:00"/>
  </r>
  <r>
    <x v="1"/>
    <x v="3"/>
    <x v="1"/>
    <n v="1"/>
    <n v="10000"/>
    <n v="1282907"/>
    <d v="2001-05-23T08:21:3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242"/>
    <d v="2001-05-24T21:00:00"/>
  </r>
  <r>
    <x v="1"/>
    <x v="3"/>
    <x v="1"/>
    <n v="1"/>
    <n v="3076"/>
    <n v="1282909"/>
    <d v="2001-05-23T08:21:31"/>
    <s v="Aquila Energy Marketing Corporation"/>
    <x v="0"/>
    <x v="0"/>
    <x v="0"/>
    <x v="3"/>
    <s v="US Gas Phy Fwd Firm non-TX &lt; or = 1Mo "/>
    <s v="US Gas Phy       NNG Ventura             24May01         USD/MM"/>
    <m/>
    <n v="3076"/>
    <x v="0"/>
    <x v="11"/>
    <x v="0"/>
    <n v="4.0374999999999996"/>
    <s v="toddbandy"/>
    <s v="KSTEVEN"/>
    <s v="ENA-IM Mid Central South"/>
    <x v="8"/>
    <x v="5"/>
    <n v="804243"/>
    <d v="2001-05-24T21:00:00"/>
  </r>
  <r>
    <x v="1"/>
    <x v="3"/>
    <x v="1"/>
    <n v="1"/>
    <n v="10000"/>
    <n v="1282910"/>
    <d v="2001-05-23T08:21:35"/>
    <s v="Constellation Power Source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"/>
    <s v="cprovenzan"/>
    <s v="ARING"/>
    <s v="ENA-IM NE GULF1"/>
    <x v="8"/>
    <x v="5"/>
    <n v="804246"/>
    <d v="2001-05-24T21:00:00"/>
  </r>
  <r>
    <x v="1"/>
    <x v="3"/>
    <x v="1"/>
    <n v="1"/>
    <n v="3511"/>
    <n v="1282911"/>
    <d v="2001-05-23T08:21:36"/>
    <s v="PanCanadian Energy Services Inc."/>
    <x v="0"/>
    <x v="0"/>
    <x v="0"/>
    <x v="3"/>
    <s v="US Gas Phy Fwd Firm non-TX &lt; or = 1Mo "/>
    <s v="US Gas Phy       Trunkline ELA           24May01         USD/MM"/>
    <m/>
    <n v="3511"/>
    <x v="0"/>
    <x v="11"/>
    <x v="0"/>
    <n v="3.9649999999999999"/>
    <s v="pces5155"/>
    <s v="TDONOHO"/>
    <s v="ENA - IM Central Gulf"/>
    <x v="8"/>
    <x v="5"/>
    <n v="804245"/>
    <d v="2001-05-24T21:00:00"/>
  </r>
  <r>
    <x v="1"/>
    <x v="3"/>
    <x v="1"/>
    <n v="1"/>
    <n v="5000"/>
    <n v="1282912"/>
    <d v="2001-05-23T08:21:36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BRIANKELLY"/>
    <s v="VPIMENOV"/>
    <s v="ENA-IM ME NEW YORK"/>
    <x v="8"/>
    <x v="5"/>
    <n v="804244"/>
    <d v="2001-05-24T21:00:00"/>
  </r>
  <r>
    <x v="1"/>
    <x v="1"/>
    <x v="1"/>
    <n v="2"/>
    <n v="50"/>
    <n v="1282913"/>
    <d v="2001-05-23T08:21:39"/>
    <s v="Allegheny Energy Supply Company, LLC"/>
    <x v="0"/>
    <x v="0"/>
    <x v="0"/>
    <x v="1"/>
    <s v="US West Power Phy Fwd Firm"/>
    <s v="US Pwr Phy Firm  PALVE Peak              25-26May01      USD/MWh"/>
    <n v="25"/>
    <m/>
    <x v="0"/>
    <x v="1"/>
    <x v="0"/>
    <n v="265"/>
    <s v="wbaes123"/>
    <s v="TALONSO"/>
    <s v="ST-SW"/>
    <x v="7"/>
    <x v="6"/>
    <n v="619329.1"/>
    <d v="2001-05-25T21:00:00"/>
  </r>
  <r>
    <x v="1"/>
    <x v="3"/>
    <x v="1"/>
    <n v="1"/>
    <n v="10000"/>
    <n v="1282914"/>
    <d v="2001-05-23T08:21:3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47"/>
    <d v="2001-05-24T21:00:00"/>
  </r>
  <r>
    <x v="1"/>
    <x v="1"/>
    <x v="1"/>
    <n v="30"/>
    <n v="1500"/>
    <n v="1282915"/>
    <d v="2001-05-23T08:21:4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55"/>
    <s v="DANMURPHY"/>
    <s v="JKING6"/>
    <s v="LT-SERC"/>
    <x v="7"/>
    <x v="6"/>
    <n v="619330.1"/>
    <d v="2001-09-01T14:25:00"/>
  </r>
  <r>
    <x v="1"/>
    <x v="3"/>
    <x v="1"/>
    <n v="1"/>
    <n v="10000"/>
    <n v="1282917"/>
    <d v="2001-05-23T08:21:4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49"/>
    <d v="2001-05-24T21:00:00"/>
  </r>
  <r>
    <x v="1"/>
    <x v="3"/>
    <x v="1"/>
    <n v="1"/>
    <n v="5000"/>
    <n v="1282916"/>
    <d v="2001-05-23T08:21:44"/>
    <s v="Enserco Energy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2"/>
    <s v="wwarburton"/>
    <s v="JREITME"/>
    <s v="ENA - IM Denver"/>
    <x v="8"/>
    <x v="5"/>
    <n v="804248"/>
    <d v="2001-05-24T21:00:00"/>
  </r>
  <r>
    <x v="1"/>
    <x v="3"/>
    <x v="0"/>
    <n v="30"/>
    <n v="150000"/>
    <n v="1282918"/>
    <d v="2001-05-23T08:21:45"/>
    <s v="AEP Energy Services, Inc."/>
    <x v="0"/>
    <x v="0"/>
    <x v="0"/>
    <x v="3"/>
    <s v="US Gas Fin Swap"/>
    <s v="US Gas Daily     HHub                    Jun01           USD/MM"/>
    <n v="5000"/>
    <m/>
    <x v="0"/>
    <x v="11"/>
    <x v="0"/>
    <n v="4.1449999999999996"/>
    <s v="aepes222"/>
    <s v="JARNOLD"/>
    <s v="NG-Price"/>
    <x v="6"/>
    <x v="5"/>
    <s v="VB4484.1"/>
    <d v="2001-06-01T21:59:00"/>
  </r>
  <r>
    <x v="1"/>
    <x v="1"/>
    <x v="1"/>
    <n v="30"/>
    <n v="1500"/>
    <n v="1282919"/>
    <d v="2001-05-23T08:21:47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6"/>
    <s v="BRETJONES"/>
    <s v="CDORLAN"/>
    <s v="ST-ECAR"/>
    <x v="7"/>
    <x v="6"/>
    <n v="619331.1"/>
    <d v="2001-06-01T17:11:00"/>
  </r>
  <r>
    <x v="1"/>
    <x v="3"/>
    <x v="1"/>
    <n v="1"/>
    <n v="10000"/>
    <n v="1282920"/>
    <d v="2001-05-23T08:21:4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0"/>
    <d v="2001-05-24T21:00:00"/>
  </r>
  <r>
    <x v="1"/>
    <x v="1"/>
    <x v="1"/>
    <n v="2"/>
    <n v="50"/>
    <n v="1282922"/>
    <d v="2001-05-23T08:21:52"/>
    <s v="Duke Energy Trading and Marketing, L.L.C."/>
    <x v="0"/>
    <x v="0"/>
    <x v="0"/>
    <x v="1"/>
    <s v="US West Power Phy Fwd Firm"/>
    <s v="US Pwr Phy Firm  Mid-C OffPk             25-26May01      USD/MWh"/>
    <n v="25"/>
    <m/>
    <x v="0"/>
    <x v="1"/>
    <x v="0"/>
    <n v="173"/>
    <s v="jstebbins"/>
    <s v="SCRANDA"/>
    <s v="ST-SW"/>
    <x v="7"/>
    <x v="6"/>
    <n v="619332.1"/>
    <d v="2001-05-25T21:00:00"/>
  </r>
  <r>
    <x v="1"/>
    <x v="3"/>
    <x v="1"/>
    <n v="1"/>
    <n v="10000"/>
    <n v="1282921"/>
    <d v="2001-05-23T08:21:5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51"/>
    <d v="2001-05-24T21:00:00"/>
  </r>
  <r>
    <x v="1"/>
    <x v="3"/>
    <x v="1"/>
    <n v="1"/>
    <n v="5000"/>
    <n v="1282924"/>
    <d v="2001-05-23T08:21:54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n v="10041965"/>
    <s v="VPIMENOV"/>
    <s v="ENA-IM ME NEW YORK"/>
    <x v="8"/>
    <x v="5"/>
    <n v="804253"/>
    <d v="2001-05-24T21:00:00"/>
  </r>
  <r>
    <x v="1"/>
    <x v="3"/>
    <x v="1"/>
    <n v="1"/>
    <n v="10000"/>
    <n v="1282923"/>
    <d v="2001-05-23T08:21:54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52"/>
    <d v="2001-05-24T21:00:00"/>
  </r>
  <r>
    <x v="1"/>
    <x v="3"/>
    <x v="1"/>
    <n v="1"/>
    <n v="10000"/>
    <n v="1282925"/>
    <d v="2001-05-23T08:21:55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4"/>
    <d v="2001-05-24T21:00:00"/>
  </r>
  <r>
    <x v="1"/>
    <x v="1"/>
    <x v="1"/>
    <n v="30"/>
    <n v="1500"/>
    <n v="1282928"/>
    <d v="2001-05-23T08:21:5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7"/>
    <s v="kevinmil"/>
    <s v="MCARSON2"/>
    <s v="LT-SPP"/>
    <x v="7"/>
    <x v="6"/>
    <n v="619333.1"/>
    <d v="2001-09-01T14:16:00"/>
  </r>
  <r>
    <x v="1"/>
    <x v="3"/>
    <x v="0"/>
    <n v="31"/>
    <n v="3100"/>
    <n v="1282929"/>
    <d v="2001-05-23T08:22:01"/>
    <s v="Tractebel Energy Marketing, Inc."/>
    <x v="0"/>
    <x v="0"/>
    <x v="0"/>
    <x v="3"/>
    <s v="US Gas Fin Opt Call"/>
    <s v="US Gas Fin Opt   NYMEX        EC5.0      Aug01           USD/MM-L"/>
    <m/>
    <n v="100"/>
    <x v="0"/>
    <x v="14"/>
    <x v="0"/>
    <n v="0.18"/>
    <s v="HALUKNOYIN"/>
    <s v="MMAGGI"/>
    <s v="NG EXOTIC"/>
    <x v="6"/>
    <x v="5"/>
    <s v="VB4488.1"/>
    <d v="2001-08-01T00:00:00"/>
  </r>
  <r>
    <x v="1"/>
    <x v="1"/>
    <x v="1"/>
    <n v="2"/>
    <n v="50"/>
    <n v="1282933"/>
    <d v="2001-05-23T08:22:02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4"/>
    <s v="SAULLOPEZ"/>
    <s v="MFISCHE2"/>
    <s v="ST-SW"/>
    <x v="7"/>
    <x v="6"/>
    <n v="619334.1"/>
    <d v="2001-05-25T21:00:00"/>
  </r>
  <r>
    <x v="1"/>
    <x v="3"/>
    <x v="1"/>
    <n v="1"/>
    <n v="10000"/>
    <n v="1282934"/>
    <d v="2001-05-23T08:22:0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255"/>
    <d v="2001-05-24T21:00:00"/>
  </r>
  <r>
    <x v="1"/>
    <x v="3"/>
    <x v="0"/>
    <n v="30"/>
    <n v="150000"/>
    <n v="1282935"/>
    <d v="2001-05-23T08:22:04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"/>
    <s v="brendanc"/>
    <s v="KHOLST"/>
    <s v="FT-West"/>
    <x v="6"/>
    <x v="5"/>
    <s v="VB4487.1"/>
    <d v="2001-09-01T21:00:00"/>
  </r>
  <r>
    <x v="1"/>
    <x v="3"/>
    <x v="1"/>
    <n v="1"/>
    <n v="10000"/>
    <n v="1282936"/>
    <d v="2001-05-23T08:22:04"/>
    <s v="Nicor Gas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vab12345"/>
    <s v="TDONOHO"/>
    <s v="ENA - IM Central Gulf"/>
    <x v="8"/>
    <x v="5"/>
    <n v="804257"/>
    <d v="2001-05-24T21:00:00"/>
  </r>
  <r>
    <x v="1"/>
    <x v="3"/>
    <x v="1"/>
    <n v="1"/>
    <n v="10000"/>
    <n v="1282937"/>
    <d v="2001-05-23T08:22:06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56"/>
    <d v="2001-05-24T21:00:00"/>
  </r>
  <r>
    <x v="1"/>
    <x v="3"/>
    <x v="1"/>
    <n v="1"/>
    <n v="10000"/>
    <n v="1282938"/>
    <d v="2001-05-23T08:22:0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benharner"/>
    <s v="PMIMS"/>
    <s v="ENA - IM MKT Central CG"/>
    <x v="8"/>
    <x v="5"/>
    <n v="804258"/>
    <d v="2001-05-24T21:00:00"/>
  </r>
  <r>
    <x v="1"/>
    <x v="3"/>
    <x v="1"/>
    <n v="1"/>
    <n v="5000"/>
    <n v="1282939"/>
    <d v="2001-05-23T08:22:1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49999999999999"/>
    <s v="SCOTTWIR"/>
    <s v="KSTEVEN"/>
    <s v="ENA-IM Mid Central South"/>
    <x v="8"/>
    <x v="5"/>
    <n v="804259"/>
    <d v="2001-05-24T21:00:00"/>
  </r>
  <r>
    <x v="1"/>
    <x v="3"/>
    <x v="1"/>
    <n v="1"/>
    <n v="10000"/>
    <n v="1282940"/>
    <d v="2001-05-23T08:22:13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1"/>
    <s v="kzanaboni"/>
    <s v="JTHOLT"/>
    <s v="ENA - IM West"/>
    <x v="8"/>
    <x v="5"/>
    <n v="804260"/>
    <d v="2001-05-24T21:00:00"/>
  </r>
  <r>
    <x v="1"/>
    <x v="3"/>
    <x v="1"/>
    <n v="1"/>
    <n v="10000"/>
    <n v="1282941"/>
    <d v="2001-05-23T08:22:13"/>
    <s v="Constellation Power Source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cprovenzan"/>
    <s v="ARING"/>
    <s v="ENA-IM NE GULF1"/>
    <x v="8"/>
    <x v="5"/>
    <n v="804261"/>
    <d v="2001-05-24T21:00:00"/>
  </r>
  <r>
    <x v="1"/>
    <x v="3"/>
    <x v="1"/>
    <n v="1"/>
    <n v="10000"/>
    <n v="1282943"/>
    <d v="2001-05-23T08:22:1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262"/>
    <d v="2001-05-24T21:00:00"/>
  </r>
  <r>
    <x v="1"/>
    <x v="3"/>
    <x v="1"/>
    <n v="1"/>
    <n v="10000"/>
    <n v="1282942"/>
    <d v="2001-05-23T08:22:15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bcollins"/>
    <s v="TDONOHO"/>
    <s v="ENA - IM Central Gulf"/>
    <x v="8"/>
    <x v="5"/>
    <n v="804263"/>
    <d v="2001-05-24T21:00:00"/>
  </r>
  <r>
    <x v="1"/>
    <x v="1"/>
    <x v="1"/>
    <n v="2"/>
    <n v="50"/>
    <n v="1282944"/>
    <d v="2001-05-23T08:22:16"/>
    <s v="Duke Energy Trading and Marketing, L.L.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daveyell"/>
    <s v="CMALLOR"/>
    <s v="ST-CA"/>
    <x v="7"/>
    <x v="6"/>
    <n v="619335.1"/>
    <d v="2001-05-25T21:00:00"/>
  </r>
  <r>
    <x v="0"/>
    <x v="3"/>
    <x v="1"/>
    <n v="1"/>
    <n v="5000"/>
    <n v="1282947"/>
    <d v="2001-05-23T08:22:18"/>
    <s v="PG&amp;E Energy Trading, Canada Corporation"/>
    <x v="0"/>
    <x v="0"/>
    <x v="0"/>
    <x v="3"/>
    <s v="CAN Gas Phy Fwd Firm East &lt; or = 1Mo"/>
    <s v="CAN Gas Phy      Iroquois, TCPL          24May01         USD/MM"/>
    <m/>
    <n v="5000"/>
    <x v="0"/>
    <x v="11"/>
    <x v="0"/>
    <n v="4.3449999999999998"/>
    <s v="ADM54361"/>
    <s v="MCUILLA"/>
    <s v="ENA - IM Ontario"/>
    <x v="8"/>
    <x v="5"/>
    <n v="804265"/>
    <d v="2001-05-24T21:00:00"/>
  </r>
  <r>
    <x v="1"/>
    <x v="3"/>
    <x v="0"/>
    <n v="31"/>
    <n v="155000"/>
    <n v="1282945"/>
    <d v="2001-05-23T08:22:18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9"/>
    <s v="WHALENMIKE"/>
    <s v="KHOLST"/>
    <s v="FT-West"/>
    <x v="6"/>
    <x v="5"/>
    <s v="VB4490.1"/>
    <d v="2001-08-01T21:00:00"/>
  </r>
  <r>
    <x v="1"/>
    <x v="3"/>
    <x v="1"/>
    <n v="1"/>
    <n v="5000"/>
    <n v="1282946"/>
    <d v="2001-05-23T08:22:1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MICKELSON1"/>
    <s v="SSOUTH"/>
    <s v="ENA - IM West"/>
    <x v="8"/>
    <x v="5"/>
    <n v="804264"/>
    <d v="2001-05-24T21:00:00"/>
  </r>
  <r>
    <x v="1"/>
    <x v="3"/>
    <x v="0"/>
    <n v="30"/>
    <n v="300000"/>
    <n v="1282948"/>
    <d v="2001-05-23T08:22:19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EFFAVERY"/>
    <s v="JARNOLD"/>
    <s v="NG-Price"/>
    <x v="6"/>
    <x v="5"/>
    <s v="VB4492.1"/>
    <d v="2001-06-01T21:00:00"/>
  </r>
  <r>
    <x v="1"/>
    <x v="3"/>
    <x v="1"/>
    <n v="1"/>
    <n v="10000"/>
    <n v="1282949"/>
    <d v="2001-05-23T08:22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66"/>
    <d v="2001-05-24T21:00:00"/>
  </r>
  <r>
    <x v="1"/>
    <x v="3"/>
    <x v="1"/>
    <n v="1"/>
    <n v="10000"/>
    <n v="1282950"/>
    <d v="2001-05-23T08:22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267"/>
    <d v="2001-05-24T21:00:00"/>
  </r>
  <r>
    <x v="1"/>
    <x v="1"/>
    <x v="1"/>
    <n v="59"/>
    <n v="2950"/>
    <n v="1282951"/>
    <d v="2001-05-23T08:22:2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41.25"/>
    <s v="robmoore"/>
    <s v="FSTURM"/>
    <s v="LT-ECAR"/>
    <x v="7"/>
    <x v="6"/>
    <n v="619336.1"/>
    <d v="2002-01-01T17:11:00"/>
  </r>
  <r>
    <x v="1"/>
    <x v="3"/>
    <x v="0"/>
    <n v="30"/>
    <n v="150000"/>
    <n v="1282953"/>
    <d v="2001-05-23T08:22:23"/>
    <s v="Enron Energy Services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ANDYMIGS"/>
    <s v="JARNOLD"/>
    <s v="NG-Price"/>
    <x v="6"/>
    <x v="5"/>
    <s v="VB4493.1"/>
    <d v="2001-06-01T21:00:00"/>
  </r>
  <r>
    <x v="1"/>
    <x v="3"/>
    <x v="1"/>
    <n v="1"/>
    <n v="10000"/>
    <n v="1282955"/>
    <d v="2001-05-23T08:22:34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268"/>
    <d v="2001-05-24T21:00:00"/>
  </r>
  <r>
    <x v="1"/>
    <x v="3"/>
    <x v="0"/>
    <n v="30"/>
    <n v="150000"/>
    <n v="1282956"/>
    <d v="2001-05-23T08:22:39"/>
    <s v="BP Corporation North America Inc."/>
    <x v="0"/>
    <x v="0"/>
    <x v="0"/>
    <x v="3"/>
    <s v="US Gas Fin BasisSwap"/>
    <s v="US Gas Basis     NGI SoCal               Sep01           USD/MM"/>
    <m/>
    <n v="5000"/>
    <x v="0"/>
    <x v="11"/>
    <x v="0"/>
    <n v="8.14"/>
    <s v="Quekchin"/>
    <s v="KHOLST"/>
    <s v="FT-West"/>
    <x v="6"/>
    <x v="5"/>
    <s v="VB4494.1"/>
    <d v="2001-09-01T21:00:00"/>
  </r>
  <r>
    <x v="1"/>
    <x v="1"/>
    <x v="1"/>
    <n v="2"/>
    <n v="50"/>
    <n v="1282957"/>
    <d v="2001-05-23T08:22:40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68"/>
    <s v="ROALVAREZ"/>
    <s v="MFISCHE2"/>
    <s v="ST-SW"/>
    <x v="7"/>
    <x v="6"/>
    <n v="619338.1"/>
    <d v="2001-05-25T21:00:00"/>
  </r>
  <r>
    <x v="1"/>
    <x v="1"/>
    <x v="1"/>
    <n v="2"/>
    <n v="10"/>
    <n v="1282960"/>
    <d v="2001-05-23T08:22:50"/>
    <s v="El Paso Merchant Energy, L.P."/>
    <x v="0"/>
    <x v="0"/>
    <x v="0"/>
    <x v="1"/>
    <s v="US West Power Phy Fwd CAISO"/>
    <s v="US Pwr Phy CAISO NP15 OffPk odd-lot      25-26May01      USD/MWh"/>
    <m/>
    <n v="5"/>
    <x v="0"/>
    <x v="1"/>
    <x v="0"/>
    <n v="195"/>
    <s v="epmepNLA"/>
    <s v="PPLATTE"/>
    <s v="ST-CA"/>
    <x v="7"/>
    <x v="6"/>
    <n v="619339.1"/>
    <d v="2001-05-25T21:00:00"/>
  </r>
  <r>
    <x v="1"/>
    <x v="3"/>
    <x v="1"/>
    <n v="1"/>
    <n v="5000"/>
    <n v="1282958"/>
    <d v="2001-05-23T08:22:5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274999999999999"/>
    <s v="schwalbach"/>
    <s v="KSTEVEN"/>
    <s v="ENA-IM Mid Central South"/>
    <x v="8"/>
    <x v="5"/>
    <n v="804269"/>
    <d v="2001-05-24T21:00:00"/>
  </r>
  <r>
    <x v="1"/>
    <x v="3"/>
    <x v="1"/>
    <n v="1"/>
    <n v="10000"/>
    <n v="1282959"/>
    <d v="2001-05-23T08:22:50"/>
    <s v="Cook Inlet Energy Supply L.L.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WESTDESK1"/>
    <s v="RGAY"/>
    <s v="ENA - IM West"/>
    <x v="8"/>
    <x v="5"/>
    <n v="804270"/>
    <d v="2001-05-24T21:00:00"/>
  </r>
  <r>
    <x v="1"/>
    <x v="1"/>
    <x v="1"/>
    <n v="2"/>
    <n v="50"/>
    <n v="1282961"/>
    <d v="2001-05-23T08:22:55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65"/>
    <s v="RCAUTHEN1"/>
    <s v="MFISCHE2"/>
    <s v="ST-SW"/>
    <x v="7"/>
    <x v="6"/>
    <n v="619340.1"/>
    <d v="2001-05-25T21:00:00"/>
  </r>
  <r>
    <x v="1"/>
    <x v="3"/>
    <x v="0"/>
    <n v="92"/>
    <n v="460000"/>
    <n v="1282962"/>
    <d v="2001-05-23T08:22:59"/>
    <s v="El Paso Merchant Energy, L.P."/>
    <x v="0"/>
    <x v="0"/>
    <x v="0"/>
    <x v="3"/>
    <s v="US Gas Fin BasisSwap"/>
    <s v="US Gas Basis     Dom APP                 Jul-Sep01       USD/MM"/>
    <m/>
    <n v="5000"/>
    <x v="0"/>
    <x v="11"/>
    <x v="0"/>
    <n v="0.2475"/>
    <s v="EPMELPmwf"/>
    <s v="BMCKAY"/>
    <s v="FT-NY"/>
    <x v="6"/>
    <x v="5"/>
    <s v="VB4495.1"/>
    <d v="2001-07-01T00:00:00"/>
  </r>
  <r>
    <x v="1"/>
    <x v="3"/>
    <x v="1"/>
    <n v="1"/>
    <n v="5000"/>
    <n v="1282963"/>
    <d v="2001-05-23T08:23:01"/>
    <s v="Nicor Gas Company"/>
    <x v="0"/>
    <x v="0"/>
    <x v="0"/>
    <x v="3"/>
    <s v="US Gas Phy Fwd Firm non-TX &lt; or = 1Mo "/>
    <s v="US Gas Phy       NGPL TxOkGCPool         24May01         USD/MM"/>
    <n v="5000"/>
    <m/>
    <x v="0"/>
    <x v="11"/>
    <x v="0"/>
    <n v="4"/>
    <s v="vab12345"/>
    <s v="TDONOHO"/>
    <s v="ENA - IM Central Gulf"/>
    <x v="8"/>
    <x v="5"/>
    <n v="804271"/>
    <d v="2001-05-24T21:00:00"/>
  </r>
  <r>
    <x v="1"/>
    <x v="3"/>
    <x v="0"/>
    <n v="30"/>
    <n v="75000"/>
    <n v="1282964"/>
    <d v="2001-05-23T08:23:03"/>
    <s v="Bankers Trust Company"/>
    <x v="0"/>
    <x v="0"/>
    <x v="0"/>
    <x v="3"/>
    <s v="US Gas Fin BasisSwap"/>
    <s v="US Gas Basis     NGI SoCal               Jun01           USD/MM"/>
    <m/>
    <n v="2500"/>
    <x v="0"/>
    <x v="11"/>
    <x v="0"/>
    <n v="9.2100000000000009"/>
    <s v="eracer00"/>
    <s v="KHOLST"/>
    <s v="FT-West"/>
    <x v="6"/>
    <x v="5"/>
    <s v="VB4496.1"/>
    <d v="2001-06-01T21:00:00"/>
  </r>
  <r>
    <x v="1"/>
    <x v="1"/>
    <x v="1"/>
    <n v="59"/>
    <n v="2950"/>
    <n v="1282965"/>
    <d v="2001-05-23T08:23:04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75"/>
    <s v="PowerSXD"/>
    <s v="RBENSON"/>
    <s v="LT-PJM"/>
    <x v="7"/>
    <x v="6"/>
    <n v="619341.1"/>
    <d v="2002-01-01T14:12:00"/>
  </r>
  <r>
    <x v="1"/>
    <x v="3"/>
    <x v="0"/>
    <n v="31"/>
    <n v="155000"/>
    <n v="1282966"/>
    <d v="2001-05-23T08:23:06"/>
    <s v="BP Corporation North America Inc."/>
    <x v="0"/>
    <x v="0"/>
    <x v="0"/>
    <x v="3"/>
    <s v="US Gas Fin Swap"/>
    <s v="US Gas Swap      Nymex                   Jul01           USD/MM"/>
    <m/>
    <n v="5000"/>
    <x v="0"/>
    <x v="11"/>
    <x v="0"/>
    <n v="4.2249999999999996"/>
    <s v="Lamoreal"/>
    <s v="JARNOLD"/>
    <s v="NG-Price"/>
    <x v="6"/>
    <x v="5"/>
    <s v="VB4497.1"/>
    <d v="2001-07-01T21:00:00"/>
  </r>
  <r>
    <x v="1"/>
    <x v="3"/>
    <x v="1"/>
    <n v="1"/>
    <n v="5000"/>
    <n v="1282968"/>
    <d v="2001-05-23T08:23:13"/>
    <s v="Tenaska Marketing Ventures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850000000000001"/>
    <s v="TMVTML01"/>
    <s v="JWILLI13"/>
    <s v="ENA - IM Mkt Central MICH"/>
    <x v="8"/>
    <x v="5"/>
    <n v="804272"/>
    <d v="2001-05-24T21:00:00"/>
  </r>
  <r>
    <x v="1"/>
    <x v="3"/>
    <x v="0"/>
    <n v="31"/>
    <n v="155000"/>
    <n v="1282969"/>
    <d v="2001-05-23T08:23:16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76"/>
    <s v="LREICHEL02"/>
    <s v="KHOLST"/>
    <s v="FT-West"/>
    <x v="6"/>
    <x v="5"/>
    <s v="VB4498.1"/>
    <d v="2001-07-01T21:00:00"/>
  </r>
  <r>
    <x v="1"/>
    <x v="3"/>
    <x v="0"/>
    <n v="30"/>
    <n v="150000"/>
    <n v="1282970"/>
    <d v="2001-05-23T08:23:18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LREICHEL02"/>
    <s v="KHOLST"/>
    <s v="FT-West"/>
    <x v="6"/>
    <x v="5"/>
    <s v="VB4499.1"/>
    <d v="2001-09-01T21:00:00"/>
  </r>
  <r>
    <x v="1"/>
    <x v="1"/>
    <x v="1"/>
    <n v="2"/>
    <n v="50"/>
    <n v="1282971"/>
    <d v="2001-05-23T08:23:21"/>
    <s v="Coral Power, L.L.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Velasquez"/>
    <s v="CMALLOR"/>
    <s v="ST-CA"/>
    <x v="7"/>
    <x v="6"/>
    <n v="619342.1"/>
    <d v="2001-05-25T21:00:00"/>
  </r>
  <r>
    <x v="1"/>
    <x v="3"/>
    <x v="0"/>
    <n v="31"/>
    <n v="155000"/>
    <n v="1282972"/>
    <d v="2001-05-23T08:23:25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82"/>
    <s v="LREICHEL02"/>
    <s v="KHOLST"/>
    <s v="FT-West"/>
    <x v="6"/>
    <x v="5"/>
    <s v="VB4500.1"/>
    <d v="2001-08-01T21:00:00"/>
  </r>
  <r>
    <x v="1"/>
    <x v="3"/>
    <x v="1"/>
    <n v="1"/>
    <n v="10000"/>
    <n v="1282973"/>
    <d v="2001-05-23T08:23:2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74999999999998"/>
    <s v="aepes206"/>
    <s v="PMIMS"/>
    <s v="ENA - IM MKT Central CG"/>
    <x v="8"/>
    <x v="5"/>
    <n v="804273"/>
    <d v="2001-05-24T21:00:00"/>
  </r>
  <r>
    <x v="1"/>
    <x v="1"/>
    <x v="1"/>
    <n v="2"/>
    <n v="16"/>
    <n v="1282974"/>
    <d v="2001-05-23T08:23:31"/>
    <s v="AES NewEnergy, Inc."/>
    <x v="0"/>
    <x v="0"/>
    <x v="0"/>
    <x v="1"/>
    <s v="US West Power Phy Fwd CAISO"/>
    <s v="US Pwr Phy CAISO SP15 OffPk odd-lot      25-26May01      USD/MWh"/>
    <n v="8"/>
    <m/>
    <x v="0"/>
    <x v="1"/>
    <x v="0"/>
    <n v="110"/>
    <s v="ADM07644"/>
    <s v="PPLATTE"/>
    <s v="ST-CA"/>
    <x v="7"/>
    <x v="6"/>
    <n v="619343.1"/>
    <d v="2001-05-25T21:00:00"/>
  </r>
  <r>
    <x v="1"/>
    <x v="1"/>
    <x v="1"/>
    <n v="365"/>
    <n v="18250"/>
    <n v="1282975"/>
    <d v="2001-05-23T08:23:35"/>
    <s v="Morgan Stanley Capital Group, Inc."/>
    <x v="0"/>
    <x v="0"/>
    <x v="0"/>
    <x v="1"/>
    <s v="US East Power Phy Fwd Firm"/>
    <s v="US Pwr Phy Firm  COMED Off-Peak          Jan-Dec02       USD/MWh"/>
    <n v="50"/>
    <m/>
    <x v="0"/>
    <x v="1"/>
    <x v="0"/>
    <n v="23"/>
    <s v="seanoneal"/>
    <s v="FSTURM"/>
    <s v="ST-Main"/>
    <x v="7"/>
    <x v="6"/>
    <n v="619344.1"/>
    <d v="2002-01-01T21:00:00"/>
  </r>
  <r>
    <x v="1"/>
    <x v="3"/>
    <x v="0"/>
    <n v="30"/>
    <n v="75000"/>
    <n v="1282976"/>
    <d v="2001-05-23T08:23:46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AQUILA1041"/>
    <s v="JARNOLD"/>
    <s v="NG-Price"/>
    <x v="6"/>
    <x v="5"/>
    <s v="VB4501.1"/>
    <d v="2001-06-01T21:00:00"/>
  </r>
  <r>
    <x v="1"/>
    <x v="3"/>
    <x v="0"/>
    <n v="31"/>
    <n v="155000"/>
    <n v="1282977"/>
    <d v="2001-05-23T08:24:00"/>
    <s v="Aquila Risk Management Corporation"/>
    <x v="0"/>
    <x v="0"/>
    <x v="0"/>
    <x v="3"/>
    <s v="US Gas Fin BasisSwap"/>
    <s v="US Gas Basis     TETCO M3                Jul01           USD/MM"/>
    <m/>
    <n v="5000"/>
    <x v="0"/>
    <x v="11"/>
    <x v="0"/>
    <n v="0.38250000000000001"/>
    <s v="AQUILA1075"/>
    <s v="BMCKAY"/>
    <s v="FT-NY"/>
    <x v="6"/>
    <x v="5"/>
    <s v="VB4502.1"/>
    <d v="2001-07-01T21:00:00"/>
  </r>
  <r>
    <x v="1"/>
    <x v="3"/>
    <x v="1"/>
    <n v="1"/>
    <n v="5000"/>
    <n v="1282978"/>
    <d v="2001-05-23T08:24:0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74"/>
    <d v="2001-05-24T21:00:00"/>
  </r>
  <r>
    <x v="1"/>
    <x v="3"/>
    <x v="1"/>
    <n v="1"/>
    <n v="10000"/>
    <n v="1282979"/>
    <d v="2001-05-23T08:24:01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rdm"/>
    <s v="RGAY"/>
    <s v="ENA - IM West"/>
    <x v="8"/>
    <x v="5"/>
    <n v="804275"/>
    <d v="2001-05-24T21:00:00"/>
  </r>
  <r>
    <x v="1"/>
    <x v="3"/>
    <x v="1"/>
    <n v="1"/>
    <n v="5000"/>
    <n v="1282980"/>
    <d v="2001-05-23T08:24:04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aepes224"/>
    <s v="VPIMENOV"/>
    <s v="ENA-IM ME NEW YORK"/>
    <x v="8"/>
    <x v="5"/>
    <n v="804276"/>
    <d v="2001-05-24T21:00:00"/>
  </r>
  <r>
    <x v="1"/>
    <x v="1"/>
    <x v="1"/>
    <n v="59"/>
    <n v="2950"/>
    <n v="1282981"/>
    <d v="2001-05-23T08:24:05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"/>
    <s v="PowerGLW"/>
    <s v="FSTURM"/>
    <s v="LT-ECAR"/>
    <x v="7"/>
    <x v="6"/>
    <n v="619345.1"/>
    <d v="2002-01-01T17:03:00"/>
  </r>
  <r>
    <x v="1"/>
    <x v="3"/>
    <x v="0"/>
    <n v="30"/>
    <n v="450000"/>
    <n v="1282982"/>
    <d v="2001-05-23T08:24:07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kschwartz"/>
    <s v="JARNOLD"/>
    <s v="NG-Price"/>
    <x v="6"/>
    <x v="5"/>
    <s v="VB4503.1"/>
    <d v="2001-06-01T21:00:00"/>
  </r>
  <r>
    <x v="1"/>
    <x v="1"/>
    <x v="1"/>
    <n v="59"/>
    <n v="2950"/>
    <n v="1282983"/>
    <d v="2001-05-23T08:24:09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25"/>
    <s v="PowerGLW"/>
    <s v="FSTURM"/>
    <s v="LT-ECAR"/>
    <x v="7"/>
    <x v="6"/>
    <n v="619346.1"/>
    <d v="2002-01-01T17:03:00"/>
  </r>
  <r>
    <x v="1"/>
    <x v="1"/>
    <x v="1"/>
    <n v="2"/>
    <n v="50"/>
    <n v="1282984"/>
    <d v="2001-05-23T08:24:10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265"/>
    <s v="daveyell"/>
    <s v="JRICHTE"/>
    <s v="ST-CA"/>
    <x v="7"/>
    <x v="6"/>
    <n v="619347.1"/>
    <d v="2001-05-25T21:00:00"/>
  </r>
  <r>
    <x v="1"/>
    <x v="1"/>
    <x v="1"/>
    <n v="59"/>
    <n v="2950"/>
    <n v="1282985"/>
    <d v="2001-05-23T08:24:1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5"/>
    <s v="PowerGLW"/>
    <s v="FSTURM"/>
    <s v="LT-ECAR"/>
    <x v="7"/>
    <x v="6"/>
    <n v="619348.1"/>
    <d v="2002-01-01T17:03:00"/>
  </r>
  <r>
    <x v="1"/>
    <x v="3"/>
    <x v="1"/>
    <n v="1"/>
    <n v="10000"/>
    <n v="1282986"/>
    <d v="2001-05-23T08:24:18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"/>
    <s v="stratton"/>
    <s v="SPEREIR"/>
    <s v="ENA-IM NE GULF3"/>
    <x v="8"/>
    <x v="5"/>
    <n v="804278"/>
    <d v="2001-05-24T21:00:00"/>
  </r>
  <r>
    <x v="1"/>
    <x v="3"/>
    <x v="1"/>
    <n v="1"/>
    <n v="10000"/>
    <n v="1282989"/>
    <d v="2001-05-23T08:24:21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12"/>
    <s v="WAYNEPIVEC"/>
    <s v="PMIMS"/>
    <s v="ENA - IM MKT Central CG"/>
    <x v="8"/>
    <x v="5"/>
    <n v="804279"/>
    <d v="2001-05-24T21:00:00"/>
  </r>
  <r>
    <x v="1"/>
    <x v="1"/>
    <x v="1"/>
    <n v="2"/>
    <n v="12"/>
    <n v="1282990"/>
    <d v="2001-05-23T08:24:22"/>
    <s v="Sempra Energy Trading Corp."/>
    <x v="0"/>
    <x v="0"/>
    <x v="0"/>
    <x v="1"/>
    <s v="US West Power Phy Fwd CAISO"/>
    <s v="US Pwr Phy CAISO NP15 Peak odd-lot       25-26May01      USD/MWh"/>
    <n v="6"/>
    <m/>
    <x v="0"/>
    <x v="1"/>
    <x v="0"/>
    <n v="255"/>
    <s v="timnhanna"/>
    <s v="PPLATTE"/>
    <s v="ST-CA"/>
    <x v="7"/>
    <x v="6"/>
    <n v="619350.1"/>
    <d v="2001-05-25T21:00:00"/>
  </r>
  <r>
    <x v="1"/>
    <x v="3"/>
    <x v="1"/>
    <n v="1"/>
    <n v="10000"/>
    <n v="1282991"/>
    <d v="2001-05-23T08:24:23"/>
    <s v="PG&amp;E Energy Trading-Gas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georgede"/>
    <s v="RGAY"/>
    <s v="ENA - IM West"/>
    <x v="8"/>
    <x v="5"/>
    <n v="804280"/>
    <d v="2001-05-24T21:00:00"/>
  </r>
  <r>
    <x v="1"/>
    <x v="3"/>
    <x v="1"/>
    <n v="1"/>
    <n v="10000"/>
    <n v="1282992"/>
    <d v="2001-05-23T08:24:26"/>
    <s v="Dynegy Marketing and Trade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MAXFIELD"/>
    <s v="PMIMS"/>
    <s v="ENA - IM MKT Central CG"/>
    <x v="8"/>
    <x v="5"/>
    <n v="804281"/>
    <d v="2001-05-24T21:00:00"/>
  </r>
  <r>
    <x v="1"/>
    <x v="1"/>
    <x v="1"/>
    <n v="2"/>
    <n v="50"/>
    <n v="1282993"/>
    <d v="2001-05-23T08:24:2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351.1"/>
    <d v="2001-05-25T21:00:00"/>
  </r>
  <r>
    <x v="1"/>
    <x v="3"/>
    <x v="1"/>
    <n v="1"/>
    <n v="5000"/>
    <n v="1282994"/>
    <d v="2001-05-23T08:24:29"/>
    <s v="Unocal Energy Trad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3.99"/>
    <s v="UETINGAS04"/>
    <s v="SNEAL"/>
    <s v="ENA-IM NE GULF3"/>
    <x v="8"/>
    <x v="5"/>
    <n v="804282"/>
    <d v="2001-05-24T21:00:00"/>
  </r>
  <r>
    <x v="1"/>
    <x v="3"/>
    <x v="1"/>
    <n v="1"/>
    <n v="10000"/>
    <n v="1282995"/>
    <d v="2001-05-23T08:24:30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5"/>
    <s v="WAYNEPIVEC"/>
    <s v="PMIMS"/>
    <s v="ENA - IM MKT Central CG"/>
    <x v="8"/>
    <x v="5"/>
    <n v="804283"/>
    <d v="2001-05-24T21:00:00"/>
  </r>
  <r>
    <x v="1"/>
    <x v="1"/>
    <x v="1"/>
    <n v="2"/>
    <n v="50"/>
    <n v="1282996"/>
    <d v="2001-05-23T08:24:31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0"/>
    <s v="mattern1"/>
    <s v="SCRANDA"/>
    <s v="ST-SW"/>
    <x v="7"/>
    <x v="6"/>
    <n v="619352.1"/>
    <d v="2001-05-25T21:00:00"/>
  </r>
  <r>
    <x v="1"/>
    <x v="1"/>
    <x v="1"/>
    <n v="2"/>
    <n v="50"/>
    <n v="1282997"/>
    <d v="2001-05-23T08:24:42"/>
    <s v="Aquila Energy Marketing Corporation"/>
    <x v="0"/>
    <x v="0"/>
    <x v="0"/>
    <x v="1"/>
    <s v="US West Power Phy Fwd Firm"/>
    <s v="US Pwr Phy Firm  PALVE OffPk             25-26May01      USD/MWh"/>
    <n v="25"/>
    <m/>
    <x v="0"/>
    <x v="1"/>
    <x v="0"/>
    <n v="63"/>
    <s v="WESTPOWER"/>
    <s v="MFISCHE2"/>
    <s v="ST-SW"/>
    <x v="7"/>
    <x v="6"/>
    <n v="619353.1"/>
    <d v="2001-05-25T21:00:00"/>
  </r>
  <r>
    <x v="1"/>
    <x v="3"/>
    <x v="0"/>
    <n v="90"/>
    <n v="450000"/>
    <n v="1282998"/>
    <d v="2001-05-23T08:24:47"/>
    <s v="Cinergy Marketing &amp; Trading, LLC"/>
    <x v="0"/>
    <x v="0"/>
    <x v="0"/>
    <x v="3"/>
    <s v="US Gas Fin BasisSwap"/>
    <s v="US Gas Basis     NGI SoCal               Jan-Mar02       USD/MM"/>
    <m/>
    <n v="5000"/>
    <x v="0"/>
    <x v="11"/>
    <x v="0"/>
    <n v="4.7699999999999996"/>
    <s v="WHALENMIKE"/>
    <s v="KHOLST"/>
    <s v="FT-West"/>
    <x v="6"/>
    <x v="5"/>
    <s v="VB4506.1"/>
    <d v="2002-01-01T00:00:00"/>
  </r>
  <r>
    <x v="1"/>
    <x v="3"/>
    <x v="0"/>
    <n v="30"/>
    <n v="900000"/>
    <n v="1282999"/>
    <d v="2001-05-23T08:24:49"/>
    <s v="Aquila Risk Management Corporation"/>
    <x v="0"/>
    <x v="0"/>
    <x v="0"/>
    <x v="3"/>
    <s v="US Gas Fin BasisSwap"/>
    <s v="US Gas Basis     Transco Z6 NY           Jun01           USD/MM"/>
    <m/>
    <n v="30000"/>
    <x v="0"/>
    <x v="11"/>
    <x v="0"/>
    <n v="0.41249999999999998"/>
    <s v="AQUILA1003"/>
    <s v="BMCKAY"/>
    <s v="FT-NY"/>
    <x v="6"/>
    <x v="5"/>
    <s v="VB4507.1"/>
    <d v="2001-06-01T21:00:00"/>
  </r>
  <r>
    <x v="1"/>
    <x v="3"/>
    <x v="1"/>
    <n v="1"/>
    <n v="5000"/>
    <n v="1283000"/>
    <d v="2001-05-23T08:24:49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24999999999998"/>
    <s v="toddbandy"/>
    <s v="KSTEVEN"/>
    <s v="ENA-IM Mid Central South"/>
    <x v="8"/>
    <x v="5"/>
    <n v="804284"/>
    <d v="2001-05-24T21:00:00"/>
  </r>
  <r>
    <x v="1"/>
    <x v="1"/>
    <x v="1"/>
    <n v="2"/>
    <n v="50"/>
    <n v="1283002"/>
    <d v="2001-05-23T08:24:50"/>
    <s v="Idaho Power Company, dba IDACORP Energ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JSJ14000"/>
    <s v="CMALLOR"/>
    <s v="ST-CA"/>
    <x v="7"/>
    <x v="6"/>
    <n v="619354.1"/>
    <d v="2001-05-25T21:00:00"/>
  </r>
  <r>
    <x v="1"/>
    <x v="3"/>
    <x v="0"/>
    <n v="61"/>
    <n v="305000"/>
    <n v="1283001"/>
    <d v="2001-05-23T08:24:50"/>
    <s v="Cinergy Marketing &amp; Trading, LLC"/>
    <x v="0"/>
    <x v="0"/>
    <x v="0"/>
    <x v="3"/>
    <s v="US Gas Fin BasisSwap"/>
    <s v="US Gas Basis     NGI SoCal               Nov-Dec01       USD/MM"/>
    <n v="5000"/>
    <m/>
    <x v="0"/>
    <x v="11"/>
    <x v="0"/>
    <n v="6.4"/>
    <s v="WHALENMIKE"/>
    <s v="KHOLST"/>
    <s v="FT-West"/>
    <x v="6"/>
    <x v="5"/>
    <s v="VB4508.1"/>
    <d v="2001-11-01T00:00:00"/>
  </r>
  <r>
    <x v="1"/>
    <x v="3"/>
    <x v="0"/>
    <n v="31"/>
    <n v="155000"/>
    <n v="1283003"/>
    <d v="2001-05-23T08:24:56"/>
    <s v="Cinergy Marketing &amp; Trading, LLC"/>
    <x v="0"/>
    <x v="0"/>
    <x v="0"/>
    <x v="3"/>
    <s v="US Gas Fin BasisSwap"/>
    <s v="US Gas Basis     NGI SoCal               Oct01           USD/MM"/>
    <n v="5000"/>
    <m/>
    <x v="0"/>
    <x v="11"/>
    <x v="0"/>
    <n v="6.84"/>
    <s v="WHALENMIKE"/>
    <s v="KHOLST"/>
    <s v="FT-West"/>
    <x v="6"/>
    <x v="5"/>
    <s v="VB4509.1"/>
    <d v="2001-10-01T00:00:00"/>
  </r>
  <r>
    <x v="1"/>
    <x v="1"/>
    <x v="1"/>
    <n v="2"/>
    <n v="50"/>
    <n v="1283004"/>
    <d v="2001-05-23T08:25:03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2"/>
    <s v="MABOWLING"/>
    <s v="MFISCHE2"/>
    <s v="ST-SW"/>
    <x v="7"/>
    <x v="6"/>
    <n v="619355.1"/>
    <d v="2001-05-25T21:00:00"/>
  </r>
  <r>
    <x v="1"/>
    <x v="3"/>
    <x v="1"/>
    <n v="1"/>
    <n v="5000"/>
    <n v="1283005"/>
    <d v="2001-05-23T08:25:06"/>
    <s v="Cinergy Marketing &amp; Trading, LLC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99999999999996"/>
    <s v="STOCKHAMN"/>
    <s v="SHENDRI"/>
    <s v="ENA-IM ME CNG"/>
    <x v="8"/>
    <x v="5"/>
    <n v="804285"/>
    <d v="2001-05-24T21:00:00"/>
  </r>
  <r>
    <x v="1"/>
    <x v="1"/>
    <x v="1"/>
    <n v="2"/>
    <n v="50"/>
    <n v="1283006"/>
    <d v="2001-05-23T08:25:13"/>
    <s v="Calpine Energy Services, L.P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STMURPHY"/>
    <s v="CMALLOR"/>
    <s v="ST-CA"/>
    <x v="7"/>
    <x v="6"/>
    <n v="619356.1"/>
    <d v="2001-05-25T21:00:00"/>
  </r>
  <r>
    <x v="1"/>
    <x v="1"/>
    <x v="1"/>
    <n v="2"/>
    <n v="50"/>
    <n v="1283007"/>
    <d v="2001-05-23T08:25:20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HARA01234"/>
    <s v="CMALLOR"/>
    <s v="ST-CA"/>
    <x v="7"/>
    <x v="6"/>
    <n v="619357.1"/>
    <d v="2001-05-25T21:00:00"/>
  </r>
  <r>
    <x v="1"/>
    <x v="1"/>
    <x v="1"/>
    <n v="2"/>
    <n v="50"/>
    <n v="1283009"/>
    <d v="2001-05-23T08:25:21"/>
    <s v="Mirant Americas Energy Marketing, L.P."/>
    <x v="0"/>
    <x v="0"/>
    <x v="0"/>
    <x v="1"/>
    <s v="US West Power Phy Fwd CAISO"/>
    <s v="US Pwr Phy CAISO SP15 Peak               25-26May01      USD/MWh"/>
    <m/>
    <n v="25"/>
    <x v="0"/>
    <x v="1"/>
    <x v="0"/>
    <n v="240"/>
    <s v="jcl00001"/>
    <s v="JRICHTE"/>
    <s v="ST-CA"/>
    <x v="7"/>
    <x v="6"/>
    <n v="619358.1"/>
    <d v="2001-05-25T21:00:00"/>
  </r>
  <r>
    <x v="1"/>
    <x v="3"/>
    <x v="0"/>
    <n v="30"/>
    <n v="900000"/>
    <n v="1283008"/>
    <d v="2001-05-23T08:25:2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75"/>
    <s v="EPMELPmwf"/>
    <s v="BMCKAY"/>
    <s v="FT-NY"/>
    <x v="6"/>
    <x v="5"/>
    <s v="VB4510.1"/>
    <d v="2001-06-01T21:00:00"/>
  </r>
  <r>
    <x v="1"/>
    <x v="1"/>
    <x v="1"/>
    <n v="2"/>
    <n v="50"/>
    <n v="1283010"/>
    <d v="2001-05-23T08:25:25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60"/>
    <s v="jstebbins"/>
    <s v="SCRANDA"/>
    <s v="ST-SW"/>
    <x v="7"/>
    <x v="6"/>
    <n v="619359.1"/>
    <d v="2001-05-25T21:00:00"/>
  </r>
  <r>
    <x v="1"/>
    <x v="3"/>
    <x v="1"/>
    <n v="1"/>
    <n v="5000"/>
    <n v="1283011"/>
    <d v="2001-05-23T08:25:27"/>
    <s v="Unocal Energy Trading,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3.99"/>
    <s v="UETINGAS04"/>
    <s v="SPEREIR"/>
    <s v="ENA-IM NE GULF3"/>
    <x v="8"/>
    <x v="5"/>
    <n v="804286"/>
    <d v="2001-05-24T21:00:00"/>
  </r>
  <r>
    <x v="1"/>
    <x v="3"/>
    <x v="1"/>
    <n v="1"/>
    <n v="4548"/>
    <n v="1283012"/>
    <d v="2001-05-23T08:25:39"/>
    <s v="Mirant Americas Energy Marketing, L.P."/>
    <x v="0"/>
    <x v="0"/>
    <x v="0"/>
    <x v="3"/>
    <s v="US Gas Phy Fwd Firm non-TX &lt; or = 1Mo "/>
    <s v="US Gas Phy       SoCal EHR               24May01         USD/MM"/>
    <n v="4548"/>
    <m/>
    <x v="0"/>
    <x v="11"/>
    <x v="0"/>
    <n v="13.85"/>
    <s v="ppa00001"/>
    <s v="JTHOLT"/>
    <s v="ENA - IM West"/>
    <x v="8"/>
    <x v="5"/>
    <n v="804287"/>
    <d v="2001-05-24T21:00:00"/>
  </r>
  <r>
    <x v="1"/>
    <x v="1"/>
    <x v="1"/>
    <n v="2"/>
    <n v="50"/>
    <n v="1283014"/>
    <d v="2001-05-23T08:25:40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powermax"/>
    <s v="CMALLOR"/>
    <s v="ST-CA"/>
    <x v="7"/>
    <x v="6"/>
    <n v="619360.1"/>
    <d v="2001-05-25T21:00:00"/>
  </r>
  <r>
    <x v="1"/>
    <x v="1"/>
    <x v="1"/>
    <n v="2"/>
    <n v="50"/>
    <n v="1283015"/>
    <d v="2001-05-23T08:25:44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6"/>
    <s v="HARA01234"/>
    <s v="CMALLOR"/>
    <s v="ST-CA"/>
    <x v="7"/>
    <x v="6"/>
    <n v="619361.1"/>
    <d v="2001-05-25T21:00:00"/>
  </r>
  <r>
    <x v="1"/>
    <x v="3"/>
    <x v="1"/>
    <n v="1"/>
    <n v="10000"/>
    <n v="1283017"/>
    <d v="2001-05-23T08:25:49"/>
    <s v="Dynegy Marketing and Trade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3.9874999999999998"/>
    <s v="TONYT003"/>
    <s v="SNEAL"/>
    <s v="ENA-IM NE GULF3"/>
    <x v="8"/>
    <x v="5"/>
    <n v="804288"/>
    <d v="2001-05-24T21:00:00"/>
  </r>
  <r>
    <x v="1"/>
    <x v="3"/>
    <x v="1"/>
    <n v="1"/>
    <n v="4793"/>
    <n v="1283018"/>
    <d v="2001-05-23T08:25:51"/>
    <s v="Duke Energy Trading and Marketing, L.L.C."/>
    <x v="0"/>
    <x v="0"/>
    <x v="0"/>
    <x v="3"/>
    <s v="US Gas Phy Fwd Firm non-TX &lt; or = 1Mo "/>
    <s v="US Gas Phy       ANR SE Gath             24May01         USD/MM"/>
    <n v="4793"/>
    <m/>
    <x v="0"/>
    <x v="11"/>
    <x v="0"/>
    <n v="4.0049000000000001"/>
    <s v="KFLOVELESS"/>
    <s v="TDONOHO"/>
    <s v="ENA - IM Central Gulf"/>
    <x v="8"/>
    <x v="5"/>
    <n v="804289"/>
    <d v="2001-05-24T21:00:00"/>
  </r>
  <r>
    <x v="1"/>
    <x v="3"/>
    <x v="1"/>
    <n v="1"/>
    <n v="10000"/>
    <n v="1283019"/>
    <d v="2001-05-23T08:25:55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0"/>
    <d v="2001-05-24T21:00:00"/>
  </r>
  <r>
    <x v="1"/>
    <x v="3"/>
    <x v="1"/>
    <n v="1"/>
    <n v="10000"/>
    <n v="1283020"/>
    <d v="2001-05-23T08:26:00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1"/>
    <d v="2001-05-24T21:00:00"/>
  </r>
  <r>
    <x v="1"/>
    <x v="3"/>
    <x v="1"/>
    <n v="1"/>
    <n v="5000"/>
    <n v="1283021"/>
    <d v="2001-05-23T08:26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LANCEMCW"/>
    <s v="SPEREIR"/>
    <s v="ENA-IM NE GULF3"/>
    <x v="8"/>
    <x v="5"/>
    <n v="804292"/>
    <d v="2001-05-24T21:00:00"/>
  </r>
  <r>
    <x v="1"/>
    <x v="3"/>
    <x v="1"/>
    <n v="1"/>
    <n v="5000"/>
    <n v="1283022"/>
    <d v="2001-05-23T08:26:16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248999999999997"/>
    <s v="SPJOHRDE"/>
    <s v="TDONOHO"/>
    <s v="ENA - IM Central Gulf"/>
    <x v="8"/>
    <x v="5"/>
    <n v="804293"/>
    <d v="2001-05-24T21:00:00"/>
  </r>
  <r>
    <x v="1"/>
    <x v="3"/>
    <x v="1"/>
    <n v="1"/>
    <n v="5000"/>
    <n v="1283023"/>
    <d v="2001-05-23T08:26:17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6"/>
    <s v="LANCEMCW"/>
    <s v="SPEREIR"/>
    <s v="ENA-IM NE GULF3"/>
    <x v="8"/>
    <x v="5"/>
    <n v="804294"/>
    <d v="2001-05-24T21:00:00"/>
  </r>
  <r>
    <x v="1"/>
    <x v="3"/>
    <x v="1"/>
    <n v="1"/>
    <n v="4866"/>
    <n v="1283024"/>
    <d v="2001-05-23T08:26:21"/>
    <s v="PG&amp;E Energy Trading-Gas Corporation"/>
    <x v="0"/>
    <x v="0"/>
    <x v="0"/>
    <x v="3"/>
    <s v="US Gas Phy Fwd Firm non-TX &lt; or = 1Mo "/>
    <s v="US Gas Phy       SoCal EHR               24May01         USD/MM"/>
    <n v="4866"/>
    <m/>
    <x v="0"/>
    <x v="11"/>
    <x v="0"/>
    <n v="13.8"/>
    <s v="ADM36631"/>
    <s v="JTHOLT"/>
    <s v="ENA - IM West"/>
    <x v="8"/>
    <x v="5"/>
    <n v="804295"/>
    <d v="2001-05-24T21:00:00"/>
  </r>
  <r>
    <x v="1"/>
    <x v="3"/>
    <x v="0"/>
    <n v="8"/>
    <n v="400000"/>
    <n v="1283025"/>
    <d v="2001-05-23T08:26:2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513.1"/>
    <d v="2001-05-24T21:00:00"/>
  </r>
  <r>
    <x v="1"/>
    <x v="3"/>
    <x v="1"/>
    <n v="1"/>
    <n v="5000"/>
    <n v="1283026"/>
    <d v="2001-05-23T08:26:33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50000000000001"/>
    <s v="robsommerf"/>
    <s v="KSTEVEN"/>
    <s v="ENA-IM Mid Central South"/>
    <x v="8"/>
    <x v="5"/>
    <n v="804296"/>
    <d v="2001-05-24T21:00:00"/>
  </r>
  <r>
    <x v="1"/>
    <x v="3"/>
    <x v="1"/>
    <n v="1"/>
    <n v="2537"/>
    <n v="1283027"/>
    <d v="2001-05-23T08:26:37"/>
    <s v="EnergyUSA-TPC Corp."/>
    <x v="0"/>
    <x v="0"/>
    <x v="0"/>
    <x v="3"/>
    <s v="US Gas Phy Fwd Firm non-TX &lt; or = 1Mo "/>
    <s v="US Gas Phy       TETCO M3                24May01         USD/MM"/>
    <n v="2537"/>
    <m/>
    <x v="0"/>
    <x v="11"/>
    <x v="0"/>
    <n v="4.415"/>
    <s v="timothym"/>
    <s v="VPIMENOV"/>
    <s v="ENA-IM ME NEW YORK"/>
    <x v="8"/>
    <x v="5"/>
    <n v="804297"/>
    <d v="2001-05-24T21:00:00"/>
  </r>
  <r>
    <x v="1"/>
    <x v="3"/>
    <x v="1"/>
    <n v="1"/>
    <n v="10000"/>
    <n v="1283028"/>
    <d v="2001-05-23T08:26:42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FLOYDS14"/>
    <s v="RGAY"/>
    <s v="ENA - IM West"/>
    <x v="8"/>
    <x v="5"/>
    <n v="804298"/>
    <d v="2001-05-24T21:00:00"/>
  </r>
  <r>
    <x v="1"/>
    <x v="1"/>
    <x v="1"/>
    <n v="31"/>
    <n v="775"/>
    <n v="1283031"/>
    <d v="2001-05-23T08:26:51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90"/>
    <s v="aepsvc135"/>
    <s v="MMOTLEY"/>
    <s v="ST-SW"/>
    <x v="7"/>
    <x v="6"/>
    <n v="619363.1"/>
    <d v="2001-07-01T21:00:00"/>
  </r>
  <r>
    <x v="0"/>
    <x v="1"/>
    <x v="1"/>
    <n v="2"/>
    <n v="50"/>
    <n v="1283032"/>
    <d v="2001-05-23T08:26:54"/>
    <s v="Stadtwerke Dusseldorf AG"/>
    <x v="0"/>
    <x v="0"/>
    <x v="0"/>
    <x v="1"/>
    <s v="GER Power Phy Fwd Ffrm"/>
    <s v="GER Pwr Phy FF   Ger Grd BASE HV         26-27May01      EUR/MWh"/>
    <m/>
    <n v="25"/>
    <x v="0"/>
    <x v="1"/>
    <x v="2"/>
    <n v="15.75"/>
    <s v="Tanja001"/>
    <s v="MHELLERM"/>
    <s v="UK - ECTRL - Continental Power Book"/>
    <x v="2"/>
    <x v="2"/>
    <n v="106034.1"/>
    <d v="2001-05-26T21:00:00"/>
  </r>
  <r>
    <x v="1"/>
    <x v="1"/>
    <x v="1"/>
    <n v="2"/>
    <n v="50"/>
    <n v="1283033"/>
    <d v="2001-05-23T08:27:21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0"/>
    <s v="MABOWLING"/>
    <s v="MFISCHE2"/>
    <s v="ST-SW"/>
    <x v="7"/>
    <x v="6"/>
    <n v="619364.1"/>
    <d v="2001-05-25T21:00:00"/>
  </r>
  <r>
    <x v="1"/>
    <x v="1"/>
    <x v="1"/>
    <n v="2"/>
    <n v="50"/>
    <n v="1283034"/>
    <d v="2001-05-23T08:27:49"/>
    <s v="Morgan Stanley Capital Group, Inc."/>
    <x v="0"/>
    <x v="0"/>
    <x v="0"/>
    <x v="1"/>
    <s v="US West Power Phy Fwd CAISO"/>
    <s v="US Pwr Phy CAISO SP15 OffPk              25-26May01      USD/MWh"/>
    <n v="25"/>
    <m/>
    <x v="0"/>
    <x v="1"/>
    <x v="0"/>
    <n v="112"/>
    <s v="powermax"/>
    <s v="CMALLOR"/>
    <s v="ST-CA"/>
    <x v="7"/>
    <x v="6"/>
    <n v="619365.1"/>
    <d v="2001-05-25T21:00:00"/>
  </r>
  <r>
    <x v="1"/>
    <x v="1"/>
    <x v="1"/>
    <n v="2"/>
    <n v="50"/>
    <n v="1283035"/>
    <d v="2001-05-23T08:27:49"/>
    <s v="American Electric Power Service Corporation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aepsvc134"/>
    <s v="CMALLOR"/>
    <s v="ST-CA"/>
    <x v="7"/>
    <x v="6"/>
    <n v="619366.1"/>
    <d v="2001-05-25T21:00:00"/>
  </r>
  <r>
    <x v="1"/>
    <x v="1"/>
    <x v="1"/>
    <n v="30"/>
    <n v="1500"/>
    <n v="1283036"/>
    <d v="2001-05-23T08:27:5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85"/>
    <s v="BRETJONES"/>
    <s v="CDORLAN"/>
    <s v="ST-ECAR"/>
    <x v="7"/>
    <x v="6"/>
    <n v="619367.1"/>
    <d v="2001-06-01T17:11:00"/>
  </r>
  <r>
    <x v="1"/>
    <x v="3"/>
    <x v="1"/>
    <n v="1"/>
    <n v="956"/>
    <n v="1283037"/>
    <d v="2001-05-23T08:27:55"/>
    <s v="TXU Energy Trading Company"/>
    <x v="0"/>
    <x v="0"/>
    <x v="0"/>
    <x v="3"/>
    <s v="US Gas Phy Fwd Firm non-TX &lt; or = 1Mo "/>
    <s v="US Gas Phy       TETCO M3                24May01         USD/MM"/>
    <n v="956"/>
    <m/>
    <x v="0"/>
    <x v="11"/>
    <x v="0"/>
    <n v="4.41"/>
    <s v="txuetcdc"/>
    <s v="VPIMENOV"/>
    <s v="ENA-IM ME NEW YORK"/>
    <x v="8"/>
    <x v="5"/>
    <n v="804300"/>
    <d v="2001-05-24T21:00:00"/>
  </r>
  <r>
    <x v="1"/>
    <x v="3"/>
    <x v="1"/>
    <n v="1"/>
    <n v="5000"/>
    <n v="1283038"/>
    <d v="2001-05-23T08:28:1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"/>
    <s v="NedCosman"/>
    <s v="VPIMENOV"/>
    <s v="ENA-IM ME NEW YORK"/>
    <x v="8"/>
    <x v="5"/>
    <n v="804301"/>
    <d v="2001-05-24T21:00:00"/>
  </r>
  <r>
    <x v="1"/>
    <x v="3"/>
    <x v="1"/>
    <n v="1"/>
    <n v="10000"/>
    <n v="1283039"/>
    <d v="2001-05-23T08:28:22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302"/>
    <d v="2001-05-24T21:00:00"/>
  </r>
  <r>
    <x v="1"/>
    <x v="3"/>
    <x v="1"/>
    <n v="1"/>
    <n v="10000"/>
    <n v="1283040"/>
    <d v="2001-05-23T08:28:22"/>
    <s v="Dynegy Marketing and Trad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TONYT003"/>
    <s v="SPEREIR"/>
    <s v="ENA-IM NE GULF2"/>
    <x v="8"/>
    <x v="5"/>
    <n v="804303"/>
    <d v="2001-05-24T21:00:00"/>
  </r>
  <r>
    <x v="1"/>
    <x v="3"/>
    <x v="0"/>
    <n v="30"/>
    <n v="900000"/>
    <n v="1283041"/>
    <d v="2001-05-23T08:28:27"/>
    <s v="Phibro Inc."/>
    <x v="0"/>
    <x v="0"/>
    <x v="0"/>
    <x v="3"/>
    <s v="US Gas Fin BasisSwap"/>
    <s v="US Gas Basis     TETCO M3                Jun01           USD/MM"/>
    <m/>
    <n v="30000"/>
    <x v="0"/>
    <x v="11"/>
    <x v="0"/>
    <n v="0.36249999999999999"/>
    <s v="FROSTYCT"/>
    <s v="BMCKAY"/>
    <s v="FT-NY"/>
    <x v="6"/>
    <x v="5"/>
    <s v="VB4514.1"/>
    <d v="2001-06-01T21:00:00"/>
  </r>
  <r>
    <x v="1"/>
    <x v="1"/>
    <x v="1"/>
    <n v="2"/>
    <n v="50"/>
    <n v="1283042"/>
    <d v="2001-05-23T08:28:32"/>
    <s v="AES NewEnergy, Inc."/>
    <x v="0"/>
    <x v="0"/>
    <x v="0"/>
    <x v="1"/>
    <s v="US West Power Phy Fwd CAISO"/>
    <s v="US Pwr Phy CAISO SP15 Peak               25-26May01      USD/MWh"/>
    <n v="25"/>
    <m/>
    <x v="0"/>
    <x v="1"/>
    <x v="0"/>
    <n v="230"/>
    <s v="sunshine1"/>
    <s v="JRICHTE"/>
    <s v="ST-CA"/>
    <x v="7"/>
    <x v="6"/>
    <n v="619369.1"/>
    <d v="2001-05-25T21:00:00"/>
  </r>
  <r>
    <x v="1"/>
    <x v="3"/>
    <x v="1"/>
    <n v="1"/>
    <n v="497"/>
    <n v="1283043"/>
    <d v="2001-05-23T08:28:36"/>
    <s v="WPS Energy Services, Inc."/>
    <x v="0"/>
    <x v="0"/>
    <x v="0"/>
    <x v="3"/>
    <s v="US Gas Phy Fwd Firm non-TX &lt; or = 1Mo "/>
    <s v="US Gas Phy       Consumers Pwr           24May01         USD/MM"/>
    <n v="497"/>
    <m/>
    <x v="0"/>
    <x v="11"/>
    <x v="0"/>
    <n v="4.2850000000000001"/>
    <s v="TC2SHANDY"/>
    <s v="JWILLI13"/>
    <s v="ENA - IM Mkt Central MICH"/>
    <x v="8"/>
    <x v="5"/>
    <n v="804304"/>
    <d v="2001-05-24T21:00:00"/>
  </r>
  <r>
    <x v="1"/>
    <x v="3"/>
    <x v="1"/>
    <n v="1"/>
    <n v="10000"/>
    <n v="1283044"/>
    <d v="2001-05-23T08:28:3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LREICHEL02"/>
    <s v="MLENHAR"/>
    <s v="ENA - IM West"/>
    <x v="8"/>
    <x v="5"/>
    <n v="804305"/>
    <d v="2001-05-24T21:00:00"/>
  </r>
  <r>
    <x v="1"/>
    <x v="3"/>
    <x v="0"/>
    <n v="30"/>
    <n v="300000"/>
    <n v="1283045"/>
    <d v="2001-05-23T08:28:44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EFFREYONG"/>
    <s v="JARNOLD"/>
    <s v="NG-Price"/>
    <x v="6"/>
    <x v="5"/>
    <s v="VB4515.1"/>
    <d v="2001-06-01T21:00:00"/>
  </r>
  <r>
    <x v="1"/>
    <x v="3"/>
    <x v="1"/>
    <n v="1"/>
    <n v="20000"/>
    <n v="1283046"/>
    <d v="2001-05-23T08:28:45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49999999999997"/>
    <s v="aepes205"/>
    <s v="JHODGE2"/>
    <s v="ENA-IM ME TCO"/>
    <x v="8"/>
    <x v="5"/>
    <n v="804306"/>
    <d v="2001-05-24T21:00:00"/>
  </r>
  <r>
    <x v="1"/>
    <x v="3"/>
    <x v="1"/>
    <n v="1"/>
    <n v="5000"/>
    <n v="1283047"/>
    <d v="2001-05-23T08:28:47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3"/>
    <s v="EPRIME29"/>
    <s v="JREITME"/>
    <s v="ENA - IM Denver"/>
    <x v="8"/>
    <x v="5"/>
    <n v="804307"/>
    <d v="2001-05-24T21:00:00"/>
  </r>
  <r>
    <x v="1"/>
    <x v="3"/>
    <x v="1"/>
    <n v="1"/>
    <n v="5000"/>
    <n v="1283048"/>
    <d v="2001-05-23T08:28:5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1"/>
    <s v="EPMELPrr2"/>
    <s v="SSOUTH"/>
    <s v="ENA - IM West"/>
    <x v="8"/>
    <x v="5"/>
    <n v="804309"/>
    <d v="2001-05-24T21:00:00"/>
  </r>
  <r>
    <x v="1"/>
    <x v="3"/>
    <x v="0"/>
    <n v="30"/>
    <n v="150000"/>
    <n v="1283050"/>
    <d v="2001-05-23T08:28:54"/>
    <s v="Enterprise Products Operat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ADM13739"/>
    <s v="JARNOLD"/>
    <s v="NG-Price"/>
    <x v="6"/>
    <x v="5"/>
    <s v="VB4516.1"/>
    <d v="2001-06-01T21:00:00"/>
  </r>
  <r>
    <x v="1"/>
    <x v="3"/>
    <x v="1"/>
    <n v="1"/>
    <n v="10000"/>
    <n v="1283049"/>
    <d v="2001-05-23T08:28:54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IDCONT2"/>
    <s v="TDONOHO"/>
    <s v="ENA - IM Central Gulf"/>
    <x v="8"/>
    <x v="5"/>
    <n v="804310"/>
    <d v="2001-05-24T21:00:00"/>
  </r>
  <r>
    <x v="1"/>
    <x v="3"/>
    <x v="1"/>
    <n v="1"/>
    <n v="684"/>
    <n v="1283051"/>
    <d v="2001-05-23T08:29:02"/>
    <s v="El Paso Merchant Energy, L.P."/>
    <x v="0"/>
    <x v="0"/>
    <x v="0"/>
    <x v="3"/>
    <s v="US Gas Phy Fwd Firm non-TX &lt; or = 1Mo "/>
    <s v="US Gas Phy       NNG Ventura             24May01         USD/MM"/>
    <m/>
    <n v="684"/>
    <x v="0"/>
    <x v="11"/>
    <x v="0"/>
    <n v="4.0350000000000001"/>
    <s v="EPMELPgc"/>
    <s v="KSTEVEN"/>
    <s v="ENA-IM Mid Central South"/>
    <x v="8"/>
    <x v="5"/>
    <n v="804312"/>
    <d v="2001-05-24T21:00:00"/>
  </r>
  <r>
    <x v="1"/>
    <x v="3"/>
    <x v="1"/>
    <n v="1"/>
    <n v="10000"/>
    <n v="1283052"/>
    <d v="2001-05-23T08:29:14"/>
    <s v="Coral Energy Resources, L.P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schneider"/>
    <s v="TDONOHO"/>
    <s v="ENA - IM Central Gulf"/>
    <x v="8"/>
    <x v="5"/>
    <n v="804313"/>
    <d v="2001-05-24T21:00:00"/>
  </r>
  <r>
    <x v="1"/>
    <x v="3"/>
    <x v="1"/>
    <n v="1"/>
    <n v="25000"/>
    <n v="1283054"/>
    <d v="2001-05-23T08:29:20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garrison"/>
    <s v="ARING"/>
    <s v="ENA-IM NE GULF1"/>
    <x v="8"/>
    <x v="5"/>
    <n v="804314"/>
    <d v="2001-05-24T21:00:00"/>
  </r>
  <r>
    <x v="1"/>
    <x v="3"/>
    <x v="1"/>
    <n v="1"/>
    <n v="10000"/>
    <n v="1283055"/>
    <d v="2001-05-23T08:29:2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15"/>
    <d v="2001-05-24T21:00:00"/>
  </r>
  <r>
    <x v="1"/>
    <x v="3"/>
    <x v="1"/>
    <n v="1"/>
    <n v="10000"/>
    <n v="1283057"/>
    <d v="2001-05-23T08:29:40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"/>
    <s v="aepes206"/>
    <s v="PMIMS"/>
    <s v="ENA - IM MKT Central CG"/>
    <x v="8"/>
    <x v="5"/>
    <n v="804316"/>
    <d v="2001-05-24T21:00:00"/>
  </r>
  <r>
    <x v="1"/>
    <x v="3"/>
    <x v="1"/>
    <n v="1"/>
    <n v="10000"/>
    <n v="1283058"/>
    <d v="2001-05-23T08:29:42"/>
    <s v="PanCanadian Energy Services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pces5020"/>
    <s v="MLENHAR"/>
    <s v="ENA - IM West"/>
    <x v="8"/>
    <x v="5"/>
    <n v="804317"/>
    <d v="2001-05-24T21:00:00"/>
  </r>
  <r>
    <x v="1"/>
    <x v="1"/>
    <x v="1"/>
    <n v="31"/>
    <n v="1550"/>
    <n v="1283060"/>
    <d v="2001-05-23T08:29:46"/>
    <s v="El Paso Merchant Energy, L.P."/>
    <x v="0"/>
    <x v="0"/>
    <x v="0"/>
    <x v="1"/>
    <s v="US East Power Phy Fwd Firm"/>
    <s v="US Pwr Phy Firm  Cinergy Peak            May02           USD/MWh"/>
    <m/>
    <n v="50"/>
    <x v="0"/>
    <x v="1"/>
    <x v="0"/>
    <n v="42.5"/>
    <s v="PowerGLW"/>
    <s v="FSTURM"/>
    <s v="EPMI-Midwest"/>
    <x v="7"/>
    <x v="6"/>
    <n v="619371.1"/>
    <d v="2002-05-01T17:11:00"/>
  </r>
  <r>
    <x v="1"/>
    <x v="3"/>
    <x v="1"/>
    <n v="1"/>
    <n v="10000"/>
    <n v="1283061"/>
    <d v="2001-05-23T08:29:4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aepes216"/>
    <s v="RGAY"/>
    <s v="ENA - IM West"/>
    <x v="8"/>
    <x v="5"/>
    <n v="804318"/>
    <d v="2001-05-24T21:00:00"/>
  </r>
  <r>
    <x v="1"/>
    <x v="3"/>
    <x v="1"/>
    <n v="1"/>
    <n v="5000"/>
    <n v="1283062"/>
    <d v="2001-05-23T08:29:48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"/>
    <s v="MIDCONT1"/>
    <s v="KSTEVEN"/>
    <s v="ENA-IM Mid Central South"/>
    <x v="8"/>
    <x v="5"/>
    <n v="804319"/>
    <d v="2001-05-24T21:00:00"/>
  </r>
  <r>
    <x v="1"/>
    <x v="3"/>
    <x v="1"/>
    <n v="1"/>
    <n v="10000"/>
    <n v="1283064"/>
    <d v="2001-05-23T08:29:5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12999999999998"/>
    <s v="aepes206"/>
    <s v="PMIMS"/>
    <s v="ENA - IM MKT Central CG"/>
    <x v="8"/>
    <x v="5"/>
    <n v="804320"/>
    <d v="2001-05-24T21:00:00"/>
  </r>
  <r>
    <x v="1"/>
    <x v="3"/>
    <x v="1"/>
    <n v="1"/>
    <n v="5000"/>
    <n v="1283065"/>
    <d v="2001-05-23T08:30:00"/>
    <s v="Mirant Americas Energy Marketing, L.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574999999999999"/>
    <s v="phank00001"/>
    <s v="SHENDRI"/>
    <s v="ENA-IM ME CNG"/>
    <x v="8"/>
    <x v="5"/>
    <n v="804321"/>
    <d v="2001-05-24T21:00:00"/>
  </r>
  <r>
    <x v="1"/>
    <x v="3"/>
    <x v="1"/>
    <n v="30"/>
    <n v="150000"/>
    <n v="1283066"/>
    <d v="2001-05-23T08:30:01"/>
    <s v="BP Energy Company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35"/>
    <s v="ADM05933"/>
    <s v="VPIMENOV"/>
    <s v="ENA-IM ME NEW YORK"/>
    <x v="8"/>
    <x v="5"/>
    <s v="VB4519.1 / 804323"/>
    <d v="2001-06-01T21:00:00"/>
  </r>
  <r>
    <x v="1"/>
    <x v="1"/>
    <x v="1"/>
    <n v="4"/>
    <n v="200"/>
    <n v="1283067"/>
    <d v="2001-05-23T08:30:02"/>
    <s v="Constellation Power Source, Inc."/>
    <x v="0"/>
    <x v="0"/>
    <x v="0"/>
    <x v="1"/>
    <s v="US East Power Phy Fwd Firm"/>
    <s v="US Pwr Phy Firm  PJM-W Peak              29May01-01Jun01 USD/MWh"/>
    <n v="50"/>
    <m/>
    <x v="0"/>
    <x v="1"/>
    <x v="0"/>
    <n v="36.5"/>
    <s v="gfilomena"/>
    <s v="JQUENET"/>
    <s v="ST-PJM"/>
    <x v="7"/>
    <x v="6"/>
    <n v="619372.1"/>
    <d v="2001-05-29T21:00:00"/>
  </r>
  <r>
    <x v="1"/>
    <x v="3"/>
    <x v="0"/>
    <n v="30"/>
    <n v="600000"/>
    <n v="1283068"/>
    <d v="2001-05-23T08:30:0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aepes214"/>
    <s v="JARNOLD"/>
    <s v="NG-Price"/>
    <x v="6"/>
    <x v="5"/>
    <s v="VB4520.1"/>
    <d v="2001-06-01T21:00:00"/>
  </r>
  <r>
    <x v="1"/>
    <x v="3"/>
    <x v="1"/>
    <n v="1"/>
    <n v="10000"/>
    <n v="1283069"/>
    <d v="2001-05-23T08:30:07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322"/>
    <d v="2001-05-24T21:00:00"/>
  </r>
  <r>
    <x v="0"/>
    <x v="3"/>
    <x v="1"/>
    <n v="2"/>
    <n v="100000"/>
    <n v="1283070"/>
    <d v="2001-05-23T08:30:09"/>
    <s v="Accord Energy Ltd."/>
    <x v="0"/>
    <x v="0"/>
    <x v="0"/>
    <x v="3"/>
    <s v="BEL Gas Phy Fwd Zee HUB"/>
    <s v="BEL Gas Phy      ZEE HUB                 24-25May01      p/th"/>
    <n v="50000"/>
    <m/>
    <x v="0"/>
    <x v="4"/>
    <x v="3"/>
    <n v="18.600000000000001"/>
    <s v="andygard"/>
    <s v="DFURNER"/>
    <s v="Continental Gas Book"/>
    <x v="4"/>
    <x v="2"/>
    <n v="104586"/>
    <d v="2001-05-24T21:00:00"/>
  </r>
  <r>
    <x v="1"/>
    <x v="3"/>
    <x v="1"/>
    <n v="1"/>
    <n v="5000"/>
    <n v="1283071"/>
    <d v="2001-05-23T08:30:1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cscharton"/>
    <s v="KSTEVEN"/>
    <s v="ENA-IM Mid Central South"/>
    <x v="8"/>
    <x v="5"/>
    <n v="804325"/>
    <d v="2001-05-24T21:00:00"/>
  </r>
  <r>
    <x v="1"/>
    <x v="3"/>
    <x v="1"/>
    <n v="1"/>
    <n v="25000"/>
    <n v="1283072"/>
    <d v="2001-05-23T08:30:11"/>
    <s v="Colonial Energy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BRIANKELLY"/>
    <s v="ARING"/>
    <s v="ENA-IM NE GULF1"/>
    <x v="8"/>
    <x v="5"/>
    <n v="804326"/>
    <d v="2001-05-24T21:00:00"/>
  </r>
  <r>
    <x v="1"/>
    <x v="3"/>
    <x v="1"/>
    <n v="1"/>
    <n v="1013"/>
    <n v="1283073"/>
    <d v="2001-05-23T08:30:16"/>
    <s v="Western Gas Resources, Inc."/>
    <x v="0"/>
    <x v="0"/>
    <x v="0"/>
    <x v="3"/>
    <s v="US Gas Phy Fwd Firm non-TX &lt; or = 1Mo "/>
    <s v="US Gas Phy       NGPL Midcont            24May01         USD/MM"/>
    <n v="1013"/>
    <m/>
    <x v="0"/>
    <x v="11"/>
    <x v="0"/>
    <n v="3.9649999999999999"/>
    <s v="RICKALLEN"/>
    <s v="KSTEVEN"/>
    <s v="ENA-IM Mid Central South"/>
    <x v="8"/>
    <x v="5"/>
    <n v="804327"/>
    <d v="2001-05-24T21:00:00"/>
  </r>
  <r>
    <x v="1"/>
    <x v="1"/>
    <x v="1"/>
    <n v="2"/>
    <n v="4"/>
    <n v="1283075"/>
    <d v="2001-05-23T08:30:19"/>
    <s v="AES NewEnergy, Inc."/>
    <x v="0"/>
    <x v="0"/>
    <x v="0"/>
    <x v="1"/>
    <s v="US West Power Phy Fwd CAISO"/>
    <s v="US Pwr Phy CAISO SP15 OffPk odd-lot      25-26May01      USD/MWh"/>
    <n v="2"/>
    <m/>
    <x v="0"/>
    <x v="1"/>
    <x v="0"/>
    <n v="105"/>
    <s v="ADM07644"/>
    <s v="PPLATTE"/>
    <s v="ST-CA"/>
    <x v="7"/>
    <x v="6"/>
    <n v="619373.1"/>
    <d v="2001-05-25T21:00:00"/>
  </r>
  <r>
    <x v="1"/>
    <x v="3"/>
    <x v="1"/>
    <n v="1"/>
    <n v="10000"/>
    <n v="1283076"/>
    <d v="2001-05-23T08:30:25"/>
    <s v="BP Energy Company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BPclements"/>
    <s v="MLENHAR"/>
    <s v="ENA - IM West"/>
    <x v="8"/>
    <x v="5"/>
    <n v="804328"/>
    <d v="2001-05-24T21:00:00"/>
  </r>
  <r>
    <x v="1"/>
    <x v="3"/>
    <x v="0"/>
    <n v="30"/>
    <n v="600000"/>
    <n v="1283077"/>
    <d v="2001-05-23T08:30:26"/>
    <s v="Axia Energy, LP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therrell"/>
    <s v="JARNOLD"/>
    <s v="NG-Price"/>
    <x v="6"/>
    <x v="5"/>
    <s v="VB4522.1"/>
    <d v="2001-06-01T21:00:00"/>
  </r>
  <r>
    <x v="1"/>
    <x v="3"/>
    <x v="0"/>
    <n v="30"/>
    <n v="600000"/>
    <n v="1283079"/>
    <d v="2001-05-23T08:30:31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399999999999997"/>
    <s v="steven12"/>
    <s v="JARNOLD"/>
    <s v="NG-Price"/>
    <x v="6"/>
    <x v="5"/>
    <s v="VB4524.1"/>
    <d v="2001-06-01T21:00:00"/>
  </r>
  <r>
    <x v="0"/>
    <x v="3"/>
    <x v="1"/>
    <n v="2"/>
    <n v="100000"/>
    <n v="1283078"/>
    <d v="2001-05-23T08:30:31"/>
    <s v="RWE Trading GmbH"/>
    <x v="0"/>
    <x v="0"/>
    <x v="0"/>
    <x v="3"/>
    <s v="UK Gas Phy Fwd NBP"/>
    <s v="UK Gas Phy       NBP                     24-25May01      p/th"/>
    <n v="50000"/>
    <m/>
    <x v="0"/>
    <x v="4"/>
    <x v="3"/>
    <n v="18.55"/>
    <s v="bahram11"/>
    <s v="MNICHOLA"/>
    <s v="Non Affiliate Gas Book"/>
    <x v="4"/>
    <x v="2"/>
    <n v="104587"/>
    <d v="2001-05-24T21:00:00"/>
  </r>
  <r>
    <x v="0"/>
    <x v="3"/>
    <x v="1"/>
    <n v="1"/>
    <n v="5000"/>
    <n v="1283080"/>
    <d v="2001-05-23T08:30:31"/>
    <s v="Dynegy Canada Inc.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3"/>
    <s v="DAROOKIE"/>
    <s v="MCUILLA"/>
    <s v="ENA - IM Ontario"/>
    <x v="8"/>
    <x v="5"/>
    <n v="804329"/>
    <d v="2001-05-24T21:00:00"/>
  </r>
  <r>
    <x v="1"/>
    <x v="3"/>
    <x v="0"/>
    <n v="31"/>
    <n v="155000"/>
    <n v="1283081"/>
    <d v="2001-05-23T08:30:33"/>
    <s v="Sempra Energy Trading Corp."/>
    <x v="0"/>
    <x v="0"/>
    <x v="0"/>
    <x v="3"/>
    <s v="US Gas Fin BasisSwap"/>
    <s v="US Gas Basis     NGI SoCal               Jul01           USD/MM"/>
    <m/>
    <n v="5000"/>
    <x v="0"/>
    <x v="11"/>
    <x v="0"/>
    <n v="8.8000000000000007"/>
    <s v="HDESTEFA"/>
    <s v="KHOLST"/>
    <s v="FT-West"/>
    <x v="6"/>
    <x v="5"/>
    <s v="VB4523.1"/>
    <d v="2001-07-01T21:00:00"/>
  </r>
  <r>
    <x v="0"/>
    <x v="3"/>
    <x v="1"/>
    <n v="1"/>
    <n v="10000"/>
    <n v="1283083"/>
    <d v="2001-05-23T08:30:4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2"/>
    <s v="arvanitis1"/>
    <s v="MCUILLA"/>
    <s v="ENA - IM Ontario"/>
    <x v="8"/>
    <x v="5"/>
    <n v="804330"/>
    <d v="2001-05-24T21:00:00"/>
  </r>
  <r>
    <x v="1"/>
    <x v="3"/>
    <x v="0"/>
    <n v="30"/>
    <n v="300000"/>
    <n v="1283084"/>
    <d v="2001-05-23T08:30:46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mtherrell"/>
    <s v="JARNOLD"/>
    <s v="NG-Price"/>
    <x v="6"/>
    <x v="5"/>
    <s v="VB4526.1"/>
    <d v="2001-06-01T21:00:00"/>
  </r>
  <r>
    <x v="1"/>
    <x v="3"/>
    <x v="1"/>
    <n v="1"/>
    <n v="10000"/>
    <n v="1283085"/>
    <d v="2001-05-23T08:30:4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24999999999996"/>
    <s v="aepes206"/>
    <s v="PMIMS"/>
    <s v="ENA - IM MKT Central CG"/>
    <x v="8"/>
    <x v="5"/>
    <n v="804331"/>
    <d v="2001-05-24T21:00:00"/>
  </r>
  <r>
    <x v="1"/>
    <x v="1"/>
    <x v="1"/>
    <n v="2"/>
    <n v="10"/>
    <n v="1283086"/>
    <d v="2001-05-23T08:30:50"/>
    <s v="El Paso Merchant Energy, L.P."/>
    <x v="0"/>
    <x v="0"/>
    <x v="0"/>
    <x v="1"/>
    <s v="US West Power Phy Fwd CAISO"/>
    <s v="US Pwr Phy CAISO NP15 Peak odd-lot       25-26May01      USD/MWh"/>
    <m/>
    <n v="5"/>
    <x v="0"/>
    <x v="1"/>
    <x v="0"/>
    <n v="270"/>
    <s v="epmepNLA"/>
    <s v="PPLATTE"/>
    <s v="ST-CA"/>
    <x v="7"/>
    <x v="6"/>
    <n v="619374.1"/>
    <d v="2001-05-25T21:00:00"/>
  </r>
  <r>
    <x v="1"/>
    <x v="3"/>
    <x v="1"/>
    <n v="1"/>
    <n v="10000"/>
    <n v="1283087"/>
    <d v="2001-05-23T08:30:51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332"/>
    <d v="2001-05-24T21:00:00"/>
  </r>
  <r>
    <x v="1"/>
    <x v="3"/>
    <x v="1"/>
    <n v="1"/>
    <n v="10000"/>
    <n v="1283088"/>
    <d v="2001-05-23T08:31:0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37000000000004"/>
    <s v="aepes206"/>
    <s v="PMIMS"/>
    <s v="ENA - IM MKT Central CG"/>
    <x v="8"/>
    <x v="5"/>
    <n v="804333"/>
    <d v="2001-05-24T21:00:00"/>
  </r>
  <r>
    <x v="0"/>
    <x v="3"/>
    <x v="1"/>
    <n v="1"/>
    <n v="247"/>
    <n v="1283089"/>
    <d v="2001-05-23T08:31:07"/>
    <s v="Aquila Canada Corp."/>
    <x v="0"/>
    <x v="0"/>
    <x v="0"/>
    <x v="3"/>
    <s v="CAN Gas Phy Fwd Firm East &lt; or = 1Mo"/>
    <s v="CAN Gas Phy      Parkway                 24May01         USD/MM"/>
    <m/>
    <n v="247"/>
    <x v="0"/>
    <x v="11"/>
    <x v="0"/>
    <n v="4.3499999999999996"/>
    <s v="dread2000"/>
    <s v="MCUILLA"/>
    <s v="ENA - IM Ontario"/>
    <x v="8"/>
    <x v="5"/>
    <n v="804334"/>
    <d v="2001-05-24T21:00:00"/>
  </r>
  <r>
    <x v="1"/>
    <x v="3"/>
    <x v="1"/>
    <n v="1"/>
    <n v="10000"/>
    <n v="1283090"/>
    <d v="2001-05-23T08:31:0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bcollins"/>
    <s v="TDONOHO"/>
    <s v="ENA - IM Central Gulf"/>
    <x v="8"/>
    <x v="5"/>
    <n v="804336"/>
    <d v="2001-05-24T21:00:00"/>
  </r>
  <r>
    <x v="1"/>
    <x v="3"/>
    <x v="1"/>
    <n v="1"/>
    <n v="10000"/>
    <n v="1283091"/>
    <d v="2001-05-23T08:31:1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5"/>
    <s v="aepes206"/>
    <s v="PMIMS"/>
    <s v="ENA - IM MKT Central CG"/>
    <x v="8"/>
    <x v="5"/>
    <n v="804337"/>
    <d v="2001-05-24T21:00:00"/>
  </r>
  <r>
    <x v="1"/>
    <x v="1"/>
    <x v="1"/>
    <n v="30"/>
    <n v="1500"/>
    <n v="1283092"/>
    <d v="2001-05-23T08:31:12"/>
    <s v="Williams Energy Marketing &amp; Trading Company"/>
    <x v="0"/>
    <x v="0"/>
    <x v="0"/>
    <x v="1"/>
    <s v="US East Power Phy Fwd Firm"/>
    <s v="US Pwr Phy Firm  SOCO Peak               Jun01           USD/MWh"/>
    <m/>
    <n v="50"/>
    <x v="0"/>
    <x v="1"/>
    <x v="0"/>
    <n v="68.75"/>
    <s v="jheinecke1"/>
    <s v="KPRESTO"/>
    <s v="LT-SERC"/>
    <x v="7"/>
    <x v="6"/>
    <n v="619375.1"/>
    <d v="2001-06-01T21:00:00"/>
  </r>
  <r>
    <x v="1"/>
    <x v="3"/>
    <x v="0"/>
    <n v="30"/>
    <n v="300000"/>
    <n v="1283093"/>
    <d v="2001-05-23T08:31:14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13739"/>
    <s v="JARNOLD"/>
    <s v="NG-Price"/>
    <x v="6"/>
    <x v="5"/>
    <s v="VB4527.1"/>
    <d v="2001-06-01T21:00:00"/>
  </r>
  <r>
    <x v="0"/>
    <x v="3"/>
    <x v="1"/>
    <n v="1"/>
    <n v="10000"/>
    <n v="1283096"/>
    <d v="2001-05-23T08:31:2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arvanitis1"/>
    <s v="MCUILLA"/>
    <s v="ENA - IM Ontario"/>
    <x v="8"/>
    <x v="5"/>
    <n v="804339"/>
    <d v="2001-05-24T21:00:00"/>
  </r>
  <r>
    <x v="1"/>
    <x v="3"/>
    <x v="1"/>
    <n v="1"/>
    <n v="10000"/>
    <n v="1283095"/>
    <d v="2001-05-23T08:31:2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HEATHERW"/>
    <s v="MLENHAR"/>
    <s v="ENA - IM West"/>
    <x v="8"/>
    <x v="5"/>
    <n v="804338"/>
    <d v="2001-05-24T21:00:00"/>
  </r>
  <r>
    <x v="1"/>
    <x v="3"/>
    <x v="1"/>
    <n v="1"/>
    <n v="10000"/>
    <n v="1283098"/>
    <d v="2001-05-23T08:31:28"/>
    <s v="Tractebel Energy Marketing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KEVMASEK"/>
    <s v="MLENHAR"/>
    <s v="ENA - IM West"/>
    <x v="8"/>
    <x v="5"/>
    <n v="804341"/>
    <d v="2001-05-24T21:00:00"/>
  </r>
  <r>
    <x v="1"/>
    <x v="3"/>
    <x v="0"/>
    <n v="30"/>
    <n v="300000"/>
    <n v="1283099"/>
    <d v="2001-05-23T08:31:32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kenirwin"/>
    <s v="JARNOLD"/>
    <s v="NG-Price"/>
    <x v="6"/>
    <x v="5"/>
    <s v="VB4529.1"/>
    <d v="2001-06-01T21:00:00"/>
  </r>
  <r>
    <x v="1"/>
    <x v="3"/>
    <x v="1"/>
    <n v="1"/>
    <n v="20000"/>
    <n v="1283100"/>
    <d v="2001-05-23T08:31:32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99999999999996"/>
    <s v="STOCKHAMN"/>
    <s v="JHODGE2"/>
    <s v="ENA-IM ME TCO"/>
    <x v="8"/>
    <x v="5"/>
    <n v="804342"/>
    <d v="2001-05-24T21:00:00"/>
  </r>
  <r>
    <x v="1"/>
    <x v="3"/>
    <x v="1"/>
    <n v="1"/>
    <n v="5000"/>
    <n v="1283101"/>
    <d v="2001-05-23T08:31:42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"/>
    <s v="PANNONE12"/>
    <s v="JWILLI13"/>
    <s v="ENA - IM Mkt Central MICH"/>
    <x v="8"/>
    <x v="5"/>
    <n v="804343"/>
    <d v="2001-05-24T21:00:00"/>
  </r>
  <r>
    <x v="1"/>
    <x v="3"/>
    <x v="1"/>
    <n v="1"/>
    <n v="5000"/>
    <n v="1283102"/>
    <d v="2001-05-23T08:31:47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texexener"/>
    <s v="SHENDRI"/>
    <s v="ENA-IM ME CNG"/>
    <x v="8"/>
    <x v="5"/>
    <n v="804344"/>
    <d v="2001-05-24T21:00:00"/>
  </r>
  <r>
    <x v="1"/>
    <x v="3"/>
    <x v="1"/>
    <n v="1"/>
    <n v="10000"/>
    <n v="1283103"/>
    <d v="2001-05-23T08:31:49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bcollins"/>
    <s v="TDONOHO"/>
    <s v="ENA - IM Central Gulf"/>
    <x v="8"/>
    <x v="5"/>
    <n v="804346"/>
    <d v="2001-05-24T21:00:00"/>
  </r>
  <r>
    <x v="1"/>
    <x v="3"/>
    <x v="1"/>
    <n v="1"/>
    <n v="10000"/>
    <n v="1283104"/>
    <d v="2001-05-23T08:31:49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98999999999996"/>
    <s v="MIDCONT2"/>
    <s v="TDONOHO"/>
    <s v="ENA - IM Central Gulf"/>
    <x v="8"/>
    <x v="5"/>
    <n v="804345"/>
    <d v="2001-05-24T21:00:00"/>
  </r>
  <r>
    <x v="1"/>
    <x v="1"/>
    <x v="1"/>
    <n v="2"/>
    <n v="50"/>
    <n v="1283105"/>
    <d v="2001-05-23T08:31:50"/>
    <s v="Morgan Stanley Capital Group, Inc."/>
    <x v="0"/>
    <x v="0"/>
    <x v="0"/>
    <x v="1"/>
    <s v="US West Power Phy Fwd CAISO"/>
    <s v="US Pwr Phy CAISO SP15 Peak               25-26May01      USD/MWh"/>
    <n v="25"/>
    <m/>
    <x v="0"/>
    <x v="1"/>
    <x v="0"/>
    <n v="223"/>
    <s v="powerfunk"/>
    <s v="JRICHTE"/>
    <s v="ST-CA"/>
    <x v="7"/>
    <x v="6"/>
    <n v="619378.1"/>
    <d v="2001-05-25T21:00:00"/>
  </r>
  <r>
    <x v="1"/>
    <x v="3"/>
    <x v="1"/>
    <n v="1"/>
    <n v="5000"/>
    <n v="1283107"/>
    <d v="2001-05-23T08:31:53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"/>
    <s v="PANNONE12"/>
    <s v="JWILLI13"/>
    <s v="ENA - IM Mkt Central MICH"/>
    <x v="8"/>
    <x v="5"/>
    <n v="804348"/>
    <d v="2001-05-24T21:00:00"/>
  </r>
  <r>
    <x v="1"/>
    <x v="3"/>
    <x v="1"/>
    <n v="1"/>
    <n v="10000"/>
    <n v="1283106"/>
    <d v="2001-05-23T08:31:53"/>
    <s v="BP Energy Company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075000000000003"/>
    <s v="ZHWF0S01"/>
    <s v="SNEAL"/>
    <s v="ENA-IM NE GULF3"/>
    <x v="8"/>
    <x v="5"/>
    <n v="804347"/>
    <d v="2001-05-24T21:00:00"/>
  </r>
  <r>
    <x v="1"/>
    <x v="3"/>
    <x v="1"/>
    <n v="1"/>
    <n v="5000"/>
    <n v="1283108"/>
    <d v="2001-05-23T08:31:55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texexener"/>
    <s v="SHENDRI"/>
    <s v="ENA-IM ME CNG"/>
    <x v="8"/>
    <x v="5"/>
    <n v="804349"/>
    <d v="2001-05-24T21:00:00"/>
  </r>
  <r>
    <x v="0"/>
    <x v="1"/>
    <x v="1"/>
    <n v="2"/>
    <n v="50"/>
    <n v="1283109"/>
    <d v="2001-05-23T08:31:5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5"/>
    <s v="ADM02151"/>
    <s v="MHELLERM"/>
    <s v="UK - ECTRL - Continental Power Book"/>
    <x v="2"/>
    <x v="2"/>
    <n v="106035.1"/>
    <d v="2001-05-26T21:00:00"/>
  </r>
  <r>
    <x v="1"/>
    <x v="3"/>
    <x v="1"/>
    <n v="1"/>
    <n v="5000"/>
    <n v="1283110"/>
    <d v="2001-05-23T08:31:56"/>
    <s v="HS Energy Services, Inc."/>
    <x v="0"/>
    <x v="0"/>
    <x v="0"/>
    <x v="3"/>
    <s v="US Gas Phy Fwd Firm non-TX &lt; or = 1Mo "/>
    <s v="US Gas Phy       CIG Mainline            24May01         USD/MM"/>
    <n v="5000"/>
    <m/>
    <x v="0"/>
    <x v="11"/>
    <x v="0"/>
    <n v="2.9"/>
    <s v="JIMLK19641"/>
    <s v="JREITME"/>
    <s v="ENA - IM Denver"/>
    <x v="8"/>
    <x v="5"/>
    <n v="804350"/>
    <d v="2001-05-24T21:00:00"/>
  </r>
  <r>
    <x v="1"/>
    <x v="3"/>
    <x v="1"/>
    <n v="1"/>
    <n v="10000"/>
    <n v="1283111"/>
    <d v="2001-05-23T08:32:02"/>
    <s v="Nicor Gas Company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3.9950000000000001"/>
    <s v="vab12345"/>
    <s v="SNEAL"/>
    <s v="ENA-IM NE GULF3"/>
    <x v="8"/>
    <x v="5"/>
    <n v="804351"/>
    <d v="2001-05-24T21:00:00"/>
  </r>
  <r>
    <x v="1"/>
    <x v="3"/>
    <x v="1"/>
    <n v="1"/>
    <n v="20000"/>
    <n v="1283112"/>
    <d v="2001-05-23T08:32:03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352"/>
    <d v="2001-05-24T21:00:00"/>
  </r>
  <r>
    <x v="0"/>
    <x v="0"/>
    <x v="0"/>
    <n v="1"/>
    <n v="1"/>
    <n v="1283114"/>
    <d v="2001-05-23T08:32:04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125"/>
    <s v="chashastie"/>
    <s v="ATURNER"/>
    <s v="Enron Metals Trading System"/>
    <x v="0"/>
    <x v="0"/>
    <n v="2148256"/>
    <m/>
  </r>
  <r>
    <x v="1"/>
    <x v="3"/>
    <x v="1"/>
    <n v="1"/>
    <n v="10000"/>
    <n v="1283113"/>
    <d v="2001-05-23T08:32:04"/>
    <s v="Aquila Energy Marketing Corporation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LANCEMCW"/>
    <s v="ARING"/>
    <s v="ENA-IM NE GULF1"/>
    <x v="8"/>
    <x v="5"/>
    <n v="804353"/>
    <d v="2001-05-24T21:00:00"/>
  </r>
  <r>
    <x v="1"/>
    <x v="1"/>
    <x v="1"/>
    <n v="2"/>
    <n v="50"/>
    <n v="1283115"/>
    <d v="2001-05-23T08:32:06"/>
    <s v="Allegheny Energy Supply Company, LLC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wbaes123"/>
    <s v="CMALLOR"/>
    <s v="ST-CA"/>
    <x v="7"/>
    <x v="6"/>
    <n v="619379.1"/>
    <d v="2001-05-25T21:00:00"/>
  </r>
  <r>
    <x v="1"/>
    <x v="3"/>
    <x v="1"/>
    <n v="1"/>
    <n v="10000"/>
    <n v="1283116"/>
    <d v="2001-05-23T08:32:08"/>
    <s v="Cinergy Marketing &amp; Trading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WAYNEPIVEC"/>
    <s v="PMIMS"/>
    <s v="ENA - IM MKT Central CG"/>
    <x v="8"/>
    <x v="5"/>
    <n v="804354"/>
    <d v="2001-05-24T21:00:00"/>
  </r>
  <r>
    <x v="1"/>
    <x v="3"/>
    <x v="1"/>
    <n v="1"/>
    <n v="10000"/>
    <n v="1283118"/>
    <d v="2001-05-23T08:32:10"/>
    <s v="Dynegy Marketing and Trade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55"/>
    <s v="MICKELSON1"/>
    <s v="MLENHAR"/>
    <s v="ENA - IM West"/>
    <x v="8"/>
    <x v="5"/>
    <n v="804355"/>
    <d v="2001-05-24T21:00:00"/>
  </r>
  <r>
    <x v="1"/>
    <x v="3"/>
    <x v="1"/>
    <n v="1"/>
    <n v="10000"/>
    <n v="1283119"/>
    <d v="2001-05-23T08:32:16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5"/>
    <s v="vab12345"/>
    <s v="PMIMS"/>
    <s v="ENA - IM MKT Central CG"/>
    <x v="8"/>
    <x v="5"/>
    <n v="804356"/>
    <d v="2001-05-24T21:00:00"/>
  </r>
  <r>
    <x v="1"/>
    <x v="3"/>
    <x v="1"/>
    <n v="1"/>
    <n v="5000"/>
    <n v="1283120"/>
    <d v="2001-05-23T08:32:17"/>
    <s v="Reliant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jaelee14"/>
    <s v="SHENDRI"/>
    <s v="ENA-IM ME CNG"/>
    <x v="8"/>
    <x v="5"/>
    <n v="804358"/>
    <d v="2001-05-24T21:00:00"/>
  </r>
  <r>
    <x v="1"/>
    <x v="1"/>
    <x v="1"/>
    <n v="31"/>
    <n v="775"/>
    <n v="1283122"/>
    <d v="2001-05-23T08:32:18"/>
    <s v="Idaho Power Company, dba IDACORP Energy"/>
    <x v="0"/>
    <x v="0"/>
    <x v="0"/>
    <x v="1"/>
    <s v="US West Power Phy Fwd Firm"/>
    <s v="US Pwr Phy Firm  Mid-C Peak              Jul01           USD/MWh"/>
    <n v="25"/>
    <m/>
    <x v="0"/>
    <x v="1"/>
    <x v="0"/>
    <n v="360"/>
    <s v="DCF40410"/>
    <s v="MSWERZB"/>
    <s v="LT-NW"/>
    <x v="7"/>
    <x v="6"/>
    <n v="619380.1"/>
    <d v="2001-07-01T21:00:00"/>
  </r>
  <r>
    <x v="1"/>
    <x v="3"/>
    <x v="1"/>
    <n v="1"/>
    <n v="500"/>
    <n v="1283121"/>
    <d v="2001-05-23T08:32:18"/>
    <s v="WPS Energy Services, Inc."/>
    <x v="0"/>
    <x v="0"/>
    <x v="0"/>
    <x v="3"/>
    <s v="US Gas Phy Fwd Firm non-TX &lt; or = 1Mo "/>
    <s v="US Gas Phy       Mich Con                24May01         USD/MM"/>
    <m/>
    <n v="500"/>
    <x v="0"/>
    <x v="11"/>
    <x v="0"/>
    <n v="4.3099999999999996"/>
    <s v="TRAVERSE99"/>
    <s v="JWILLI13"/>
    <s v="ENA - IM Mkt Central MICH"/>
    <x v="8"/>
    <x v="5"/>
    <n v="804357"/>
    <d v="2001-05-24T21:00:00"/>
  </r>
  <r>
    <x v="1"/>
    <x v="1"/>
    <x v="1"/>
    <n v="1"/>
    <n v="50"/>
    <n v="1283123"/>
    <d v="2001-05-23T08:32:18"/>
    <s v="Peco Energy Company"/>
    <x v="0"/>
    <x v="0"/>
    <x v="0"/>
    <x v="1"/>
    <s v="US East Power Phy Fwd Firm"/>
    <s v="US Pwr Phy Firm  PJM-W Peak              25May01         USD/MWh"/>
    <m/>
    <n v="50"/>
    <x v="0"/>
    <x v="1"/>
    <x v="0"/>
    <n v="31"/>
    <s v="OTCDESK4"/>
    <s v="JQUENET"/>
    <s v="ST-PJM"/>
    <x v="7"/>
    <x v="6"/>
    <n v="619381.1"/>
    <d v="2001-05-25T21:00:00"/>
  </r>
  <r>
    <x v="1"/>
    <x v="3"/>
    <x v="0"/>
    <n v="8"/>
    <n v="240000"/>
    <n v="1283124"/>
    <d v="2001-05-23T08:32:20"/>
    <s v="Mirant Americas Energy Marketing, L.P."/>
    <x v="0"/>
    <x v="0"/>
    <x v="0"/>
    <x v="3"/>
    <s v="US Gas Fin Swap"/>
    <s v="US Gas Daily     HHub                    24-31May01      USD/MM"/>
    <m/>
    <n v="30000"/>
    <x v="0"/>
    <x v="11"/>
    <x v="0"/>
    <n v="4.09"/>
    <s v="dnixon01"/>
    <s v="PKEAVEY"/>
    <s v="G-DAILY-EST"/>
    <x v="6"/>
    <x v="5"/>
    <s v="VB4531.1"/>
    <d v="2001-05-24T21:00:00"/>
  </r>
  <r>
    <x v="1"/>
    <x v="3"/>
    <x v="1"/>
    <n v="1"/>
    <n v="10000"/>
    <n v="1283126"/>
    <d v="2001-05-23T08:32:28"/>
    <s v="Texex Energy Partners Ltd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049999999999999"/>
    <s v="texexener"/>
    <s v="SNEAL"/>
    <s v="ENA-IM NE GULF3"/>
    <x v="8"/>
    <x v="5"/>
    <n v="804359"/>
    <d v="2001-05-24T21:00:00"/>
  </r>
  <r>
    <x v="1"/>
    <x v="3"/>
    <x v="1"/>
    <n v="1"/>
    <n v="5000"/>
    <n v="1283127"/>
    <d v="2001-05-23T08:32:29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49999999999999"/>
    <s v="DMCPHERSON"/>
    <s v="KSTEVEN"/>
    <s v="ENA-IM Mid Central South"/>
    <x v="8"/>
    <x v="5"/>
    <n v="804360"/>
    <d v="2001-05-24T21:00:00"/>
  </r>
  <r>
    <x v="1"/>
    <x v="3"/>
    <x v="1"/>
    <n v="1"/>
    <n v="25000"/>
    <n v="1283128"/>
    <d v="2001-05-23T08:32:36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FMORGAN1"/>
    <s v="ARING"/>
    <s v="ENA-IM NE GULF1"/>
    <x v="8"/>
    <x v="5"/>
    <n v="804361"/>
    <d v="2001-05-24T21:00:00"/>
  </r>
  <r>
    <x v="1"/>
    <x v="3"/>
    <x v="1"/>
    <n v="1"/>
    <n v="4503"/>
    <n v="1283129"/>
    <d v="2001-05-23T08:32:37"/>
    <s v="Aquila Energy Marketing Corporation"/>
    <x v="0"/>
    <x v="0"/>
    <x v="0"/>
    <x v="3"/>
    <s v="US Gas Phy Fwd Firm non-TX &lt; or = 1Mo "/>
    <s v="US Gas Phy       Consumers Pwr           24May01         USD/MM"/>
    <n v="4503"/>
    <m/>
    <x v="0"/>
    <x v="11"/>
    <x v="0"/>
    <n v="4.2949999999999999"/>
    <s v="BIGDADDY"/>
    <s v="JWILLI13"/>
    <s v="ENA - IM Mkt Central MICH"/>
    <x v="8"/>
    <x v="5"/>
    <n v="804362"/>
    <d v="2001-05-24T21:00:00"/>
  </r>
  <r>
    <x v="1"/>
    <x v="1"/>
    <x v="1"/>
    <n v="2"/>
    <n v="50"/>
    <n v="1283130"/>
    <d v="2001-05-23T08:32:40"/>
    <s v="Morgan Stanley Capital Group, Inc."/>
    <x v="0"/>
    <x v="0"/>
    <x v="0"/>
    <x v="1"/>
    <s v="US West Power Phy Fwd Firm"/>
    <s v="US Pwr Phy Firm  PALVE OffPk             25-26May01      USD/MWh"/>
    <n v="25"/>
    <m/>
    <x v="0"/>
    <x v="1"/>
    <x v="0"/>
    <n v="57"/>
    <s v="powermax"/>
    <s v="MFISCHE2"/>
    <s v="ST-SW"/>
    <x v="7"/>
    <x v="6"/>
    <n v="619382.1"/>
    <d v="2001-05-25T21:00:00"/>
  </r>
  <r>
    <x v="1"/>
    <x v="1"/>
    <x v="1"/>
    <n v="2"/>
    <n v="50"/>
    <n v="1283131"/>
    <d v="2001-05-23T08:32:42"/>
    <s v="Coral Power, L.L.C."/>
    <x v="0"/>
    <x v="0"/>
    <x v="0"/>
    <x v="1"/>
    <s v="US West Power Phy Fwd CAISO"/>
    <s v="US Pwr Phy CAISO NP15 Peak               25-26May01      USD/MWh"/>
    <n v="25"/>
    <m/>
    <x v="0"/>
    <x v="1"/>
    <x v="0"/>
    <n v="245"/>
    <s v="Velasquez"/>
    <s v="JRICHTE"/>
    <s v="ST-CA"/>
    <x v="7"/>
    <x v="6"/>
    <n v="619383.1"/>
    <d v="2001-05-25T21:00:00"/>
  </r>
  <r>
    <x v="1"/>
    <x v="3"/>
    <x v="1"/>
    <n v="1"/>
    <n v="10000"/>
    <n v="1283132"/>
    <d v="2001-05-23T08:32:42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4364"/>
    <d v="2001-05-24T21:00:00"/>
  </r>
  <r>
    <x v="1"/>
    <x v="3"/>
    <x v="1"/>
    <n v="1"/>
    <n v="5000"/>
    <n v="1283133"/>
    <d v="2001-05-23T08:32:43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"/>
    <s v="BIGDADDY"/>
    <s v="JWILLI13"/>
    <s v="ENA - IM Mkt Central MICH"/>
    <x v="8"/>
    <x v="5"/>
    <n v="804365"/>
    <d v="2001-05-24T21:00:00"/>
  </r>
  <r>
    <x v="1"/>
    <x v="3"/>
    <x v="1"/>
    <n v="1"/>
    <n v="5000"/>
    <n v="1283135"/>
    <d v="2001-05-23T08:32:51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75"/>
    <s v="cscharton"/>
    <s v="KSTEVEN"/>
    <s v="ENA-IM Mid Central South"/>
    <x v="8"/>
    <x v="5"/>
    <n v="804366"/>
    <d v="2001-05-24T21:00:00"/>
  </r>
  <r>
    <x v="1"/>
    <x v="1"/>
    <x v="1"/>
    <n v="1"/>
    <n v="50"/>
    <n v="1283136"/>
    <d v="2001-05-23T08:32:5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DM49879"/>
    <s v="JQUENET"/>
    <s v="ST-PJM"/>
    <x v="7"/>
    <x v="6"/>
    <n v="619385.1"/>
    <d v="2001-05-24T21:00:00"/>
  </r>
  <r>
    <x v="1"/>
    <x v="3"/>
    <x v="1"/>
    <n v="1"/>
    <n v="5000"/>
    <n v="1283137"/>
    <d v="2001-05-23T08:32:56"/>
    <s v="Reliant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aelee14"/>
    <s v="VPIMENOV"/>
    <s v="ENA-IM ME NEW YORK"/>
    <x v="8"/>
    <x v="5"/>
    <n v="804368"/>
    <d v="2001-05-24T21:00:00"/>
  </r>
  <r>
    <x v="1"/>
    <x v="3"/>
    <x v="1"/>
    <n v="1"/>
    <n v="10000"/>
    <n v="1283139"/>
    <d v="2001-05-23T08:32:5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70"/>
    <d v="2001-05-24T21:00:00"/>
  </r>
  <r>
    <x v="1"/>
    <x v="3"/>
    <x v="1"/>
    <n v="1"/>
    <n v="5000"/>
    <n v="1283138"/>
    <d v="2001-05-23T08:32:57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"/>
    <s v="cscharton"/>
    <s v="KSTEVEN"/>
    <s v="ENA-IM Mid Central South"/>
    <x v="8"/>
    <x v="5"/>
    <n v="804369"/>
    <d v="2001-05-24T21:00:00"/>
  </r>
  <r>
    <x v="1"/>
    <x v="1"/>
    <x v="1"/>
    <n v="2"/>
    <n v="50"/>
    <n v="1283140"/>
    <d v="2001-05-23T08:32:58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pmoore1"/>
    <s v="CMALLOR"/>
    <s v="ST-CA"/>
    <x v="7"/>
    <x v="6"/>
    <n v="619386.1"/>
    <d v="2001-05-25T21:00:00"/>
  </r>
  <r>
    <x v="1"/>
    <x v="3"/>
    <x v="1"/>
    <n v="1"/>
    <n v="1489"/>
    <n v="1283141"/>
    <d v="2001-05-23T08:33:07"/>
    <s v="EnergyUSA-TPC Corp."/>
    <x v="0"/>
    <x v="0"/>
    <x v="0"/>
    <x v="3"/>
    <s v="US Gas Phy Fwd Firm non-TX &lt; or = 1Mo "/>
    <s v="US Gas Phy       Trunkline ELA           24May01         USD/MM"/>
    <m/>
    <n v="1489"/>
    <x v="0"/>
    <x v="11"/>
    <x v="0"/>
    <n v="3.9649999999999999"/>
    <s v="scallender"/>
    <s v="TDONOHO"/>
    <s v="ENA - IM Central Gulf"/>
    <x v="8"/>
    <x v="5"/>
    <n v="804371"/>
    <d v="2001-05-24T21:00:00"/>
  </r>
  <r>
    <x v="1"/>
    <x v="3"/>
    <x v="1"/>
    <n v="1"/>
    <n v="2500"/>
    <n v="1283142"/>
    <d v="2001-05-23T08:33:08"/>
    <s v="Williams Energy Marketing &amp; Trading Company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9"/>
    <s v="bguderian"/>
    <s v="JREITME"/>
    <s v="ENA - IM Denver"/>
    <x v="8"/>
    <x v="5"/>
    <n v="804372"/>
    <d v="2001-05-24T21:00:00"/>
  </r>
  <r>
    <x v="1"/>
    <x v="3"/>
    <x v="1"/>
    <n v="1"/>
    <n v="10000"/>
    <n v="1283143"/>
    <d v="2001-05-23T08:33:10"/>
    <s v="Axia Energy, LP"/>
    <x v="0"/>
    <x v="0"/>
    <x v="0"/>
    <x v="3"/>
    <s v="US Gas Phy Fwd Firm TX &lt; or = 1Mo "/>
    <s v="US Gas Phy       HPL/AguaD               24May01         USD/MM"/>
    <m/>
    <n v="10000"/>
    <x v="0"/>
    <x v="11"/>
    <x v="0"/>
    <n v="4.01"/>
    <s v="sstrick9"/>
    <s v="JPARKS"/>
    <s v="HPLC - IM HPLC"/>
    <x v="8"/>
    <x v="8"/>
    <n v="804373"/>
    <d v="2001-05-24T21:00:00"/>
  </r>
  <r>
    <x v="1"/>
    <x v="3"/>
    <x v="1"/>
    <n v="1"/>
    <n v="333"/>
    <n v="1283144"/>
    <d v="2001-05-23T08:33:11"/>
    <s v="WPS Energy Services, Inc."/>
    <x v="0"/>
    <x v="0"/>
    <x v="0"/>
    <x v="3"/>
    <s v="US Gas Phy Fwd Firm non-TX &lt; or = 1Mo "/>
    <s v="US Gas Phy       Consumers Pwr           24May01         USD/MM"/>
    <n v="333"/>
    <m/>
    <x v="0"/>
    <x v="11"/>
    <x v="0"/>
    <n v="4.29"/>
    <s v="TRAVERSE99"/>
    <s v="JWILLI13"/>
    <s v="ENA - IM Mkt Central MICH"/>
    <x v="8"/>
    <x v="5"/>
    <n v="804374"/>
    <d v="2001-05-24T21:00:00"/>
  </r>
  <r>
    <x v="1"/>
    <x v="3"/>
    <x v="1"/>
    <n v="1"/>
    <n v="1188"/>
    <n v="1283145"/>
    <d v="2001-05-23T08:33:16"/>
    <s v="Texaco Natural Gas Inc."/>
    <x v="0"/>
    <x v="0"/>
    <x v="0"/>
    <x v="3"/>
    <s v="US Gas Phy Fwd Firm non-TX &lt; or = 1Mo "/>
    <s v="US Gas Phy       Opal                    24May01         USD/MM"/>
    <n v="1188"/>
    <m/>
    <x v="0"/>
    <x v="11"/>
    <x v="0"/>
    <n v="2.895"/>
    <s v="LEAHFACKE"/>
    <s v="SSOUTH"/>
    <s v="ENA - IM West"/>
    <x v="8"/>
    <x v="5"/>
    <n v="804375"/>
    <d v="2001-05-24T21:00:00"/>
  </r>
  <r>
    <x v="1"/>
    <x v="3"/>
    <x v="0"/>
    <n v="31"/>
    <n v="620000"/>
    <n v="1283147"/>
    <d v="2001-05-23T08:33:22"/>
    <s v="Hess Energy Trading Company LLC"/>
    <x v="0"/>
    <x v="0"/>
    <x v="0"/>
    <x v="3"/>
    <s v="US Gas Fin Swap"/>
    <s v="US Gas Swap      Nymex                   Aug01           USD/MM"/>
    <n v="20000"/>
    <m/>
    <x v="0"/>
    <x v="11"/>
    <x v="0"/>
    <n v="4.2975000000000003"/>
    <s v="mhorowitz"/>
    <s v="JARNOLD"/>
    <s v="NG-Price"/>
    <x v="6"/>
    <x v="5"/>
    <s v="VB4534.1"/>
    <d v="2001-08-01T21:00:00"/>
  </r>
  <r>
    <x v="1"/>
    <x v="3"/>
    <x v="1"/>
    <n v="1"/>
    <n v="25000"/>
    <n v="1283150"/>
    <d v="2001-05-23T08:33:24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FMORGAN1"/>
    <s v="ARING"/>
    <s v="ENA-IM NE GULF1"/>
    <x v="8"/>
    <x v="5"/>
    <n v="804376"/>
    <d v="2001-05-24T21:00:00"/>
  </r>
  <r>
    <x v="1"/>
    <x v="3"/>
    <x v="1"/>
    <n v="1"/>
    <n v="5000"/>
    <n v="1283151"/>
    <d v="2001-05-23T08:33:29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50000000000001"/>
    <n v="12867107"/>
    <s v="SPEREIR"/>
    <s v="ENA-IM NE GULF3"/>
    <x v="8"/>
    <x v="5"/>
    <n v="804377"/>
    <d v="2001-05-24T21:00:00"/>
  </r>
  <r>
    <x v="1"/>
    <x v="1"/>
    <x v="1"/>
    <n v="2"/>
    <n v="50"/>
    <n v="1283152"/>
    <d v="2001-05-23T08:33:3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85"/>
    <s v="kyleross"/>
    <s v="CMALLOR"/>
    <s v="ST-CA"/>
    <x v="7"/>
    <x v="6"/>
    <n v="619388.1"/>
    <d v="2001-05-25T21:00:00"/>
  </r>
  <r>
    <x v="1"/>
    <x v="1"/>
    <x v="1"/>
    <n v="59"/>
    <n v="2950"/>
    <n v="1283153"/>
    <d v="2001-05-23T08:33:41"/>
    <s v="Aquila Energy Marketing Corporation"/>
    <x v="2"/>
    <x v="1"/>
    <x v="0"/>
    <x v="1"/>
    <s v="US East Power Phy Fwd Firm Unplan B"/>
    <s v="US Pwr Phy Unp B ERCOT Peak              Jan-Feb02       USD/MWh"/>
    <m/>
    <n v="50"/>
    <x v="0"/>
    <x v="1"/>
    <x v="0"/>
    <n v="40.5"/>
    <s v="BDAH1234"/>
    <s v="DSMITH3"/>
    <s v="LT-ERCOT"/>
    <x v="7"/>
    <x v="6"/>
    <n v="619389.1"/>
    <d v="2002-01-01T00:00:00"/>
  </r>
  <r>
    <x v="1"/>
    <x v="3"/>
    <x v="0"/>
    <n v="30"/>
    <n v="300000"/>
    <n v="1283154"/>
    <d v="2001-05-23T08:33:42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ADM18276"/>
    <s v="JARNOLD"/>
    <s v="NG-Price"/>
    <x v="6"/>
    <x v="5"/>
    <s v="VB4535.1"/>
    <d v="2001-06-01T21:00:00"/>
  </r>
  <r>
    <x v="1"/>
    <x v="3"/>
    <x v="1"/>
    <n v="1"/>
    <n v="10000"/>
    <n v="1283155"/>
    <d v="2001-05-23T08:33:49"/>
    <s v="BP Energy Company"/>
    <x v="0"/>
    <x v="0"/>
    <x v="0"/>
    <x v="3"/>
    <s v="US Gas Phy Fwd Firm TX &lt; or = 1Mo "/>
    <s v="US Gas Phy       Waha                    24May01         USD/MM"/>
    <m/>
    <n v="10000"/>
    <x v="0"/>
    <x v="11"/>
    <x v="0"/>
    <n v="3.99"/>
    <s v="Hallbrian1"/>
    <s v="JPARKS"/>
    <s v="HPLC - IM HPLC"/>
    <x v="8"/>
    <x v="8"/>
    <n v="804378"/>
    <d v="2001-05-24T21:00:00"/>
  </r>
  <r>
    <x v="1"/>
    <x v="3"/>
    <x v="1"/>
    <n v="1"/>
    <n v="5000"/>
    <n v="1283157"/>
    <d v="2001-05-23T08:33:5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74999999999998"/>
    <s v="TROYKELLY"/>
    <s v="KSTEVEN"/>
    <s v="ENA-IM Mid Central South"/>
    <x v="8"/>
    <x v="5"/>
    <n v="804379"/>
    <d v="2001-05-24T21:00:00"/>
  </r>
  <r>
    <x v="1"/>
    <x v="3"/>
    <x v="1"/>
    <n v="1"/>
    <n v="1200"/>
    <n v="1283158"/>
    <d v="2001-05-23T08:33:58"/>
    <s v="Marathon Oil Company"/>
    <x v="0"/>
    <x v="0"/>
    <x v="0"/>
    <x v="3"/>
    <s v="US Gas Phy Fwd Firm non-TX &lt; or = 1Mo "/>
    <s v="US Gas Phy       Trunkline ELA           24May01         USD/MM"/>
    <n v="1200"/>
    <m/>
    <x v="0"/>
    <x v="11"/>
    <x v="0"/>
    <n v="3.96"/>
    <s v="CADILLAC"/>
    <s v="TDONOHO"/>
    <s v="ENA - IM Central Gulf"/>
    <x v="8"/>
    <x v="5"/>
    <n v="804380"/>
    <d v="2001-05-24T21:00:00"/>
  </r>
  <r>
    <x v="1"/>
    <x v="3"/>
    <x v="1"/>
    <n v="1"/>
    <n v="10000"/>
    <n v="1283159"/>
    <d v="2001-05-23T08:34:0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aepes206"/>
    <s v="PMIMS"/>
    <s v="ENA - IM MKT Central CG"/>
    <x v="8"/>
    <x v="5"/>
    <n v="804381"/>
    <d v="2001-05-24T21:00:00"/>
  </r>
  <r>
    <x v="1"/>
    <x v="3"/>
    <x v="1"/>
    <n v="1"/>
    <n v="10000"/>
    <n v="1283160"/>
    <d v="2001-05-23T08:34:0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75000000000004"/>
    <s v="aepes206"/>
    <s v="PMIMS"/>
    <s v="ENA - IM MKT Central CG"/>
    <x v="8"/>
    <x v="5"/>
    <n v="804382"/>
    <d v="2001-05-24T21:00:00"/>
  </r>
  <r>
    <x v="1"/>
    <x v="3"/>
    <x v="1"/>
    <n v="30"/>
    <n v="150000"/>
    <n v="1283161"/>
    <d v="2001-05-23T08:34:09"/>
    <s v="Conoco Inc."/>
    <x v="0"/>
    <x v="0"/>
    <x v="0"/>
    <x v="3"/>
    <s v="US Gas Phy Index Firm non-TX &lt; or = 1Mo"/>
    <s v="US Gas Phy Index TransZ6NNY NL1          Jun01           USD/MM"/>
    <n v="5000"/>
    <m/>
    <x v="0"/>
    <x v="11"/>
    <x v="0"/>
    <n v="0.36499999999999999"/>
    <s v="keholub1"/>
    <s v="VPIMENOV"/>
    <s v="ENA-IM ME NEW YORK"/>
    <x v="8"/>
    <x v="5"/>
    <s v="VB4537.1 / 804386"/>
    <d v="2001-06-01T21:00:00"/>
  </r>
  <r>
    <x v="1"/>
    <x v="3"/>
    <x v="1"/>
    <n v="1"/>
    <n v="5000"/>
    <n v="1283162"/>
    <d v="2001-05-23T08:34:10"/>
    <s v="Unocal Energy Trad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UETINGAS04"/>
    <s v="SPEREIR"/>
    <s v="ENA-IM NE GULF3"/>
    <x v="8"/>
    <x v="5"/>
    <n v="804383"/>
    <d v="2001-05-24T21:00:00"/>
  </r>
  <r>
    <x v="1"/>
    <x v="3"/>
    <x v="1"/>
    <n v="1"/>
    <n v="5000"/>
    <n v="1283163"/>
    <d v="2001-05-23T08:34:1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384"/>
    <d v="2001-05-24T21:00:00"/>
  </r>
  <r>
    <x v="1"/>
    <x v="3"/>
    <x v="1"/>
    <n v="1"/>
    <n v="10000"/>
    <n v="1283164"/>
    <d v="2001-05-23T08:34:14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1"/>
    <s v="TDONOHO"/>
    <s v="ENA - IM Central Gulf"/>
    <x v="8"/>
    <x v="5"/>
    <n v="804385"/>
    <d v="2001-05-24T21:00:00"/>
  </r>
  <r>
    <x v="1"/>
    <x v="3"/>
    <x v="1"/>
    <n v="1"/>
    <n v="10000"/>
    <n v="1283165"/>
    <d v="2001-05-23T08:34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4388"/>
    <d v="2001-05-24T21:00:00"/>
  </r>
  <r>
    <x v="1"/>
    <x v="3"/>
    <x v="1"/>
    <n v="1"/>
    <n v="5000"/>
    <n v="1283166"/>
    <d v="2001-05-23T08:34:35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TOMSAX01"/>
    <s v="KSTEVEN"/>
    <s v="ENA-IM Mid Central South"/>
    <x v="8"/>
    <x v="5"/>
    <n v="804389"/>
    <d v="2001-05-24T21:00:00"/>
  </r>
  <r>
    <x v="1"/>
    <x v="3"/>
    <x v="0"/>
    <n v="153"/>
    <n v="765000"/>
    <n v="1283167"/>
    <d v="2001-05-23T08:34:36"/>
    <s v="Bank of America, National Association"/>
    <x v="0"/>
    <x v="0"/>
    <x v="0"/>
    <x v="3"/>
    <s v="US Gas Fin Swap"/>
    <s v="US Gas Swap      Nymex                   Jun-Oct01       USD/MM"/>
    <m/>
    <n v="5000"/>
    <x v="0"/>
    <x v="11"/>
    <x v="0"/>
    <n v="4.28"/>
    <s v="JOEGRAHAM"/>
    <s v="JARNOLD"/>
    <s v="NG-Price"/>
    <x v="6"/>
    <x v="5"/>
    <s v="VB4538.1"/>
    <d v="2001-06-01T00:00:00"/>
  </r>
  <r>
    <x v="1"/>
    <x v="3"/>
    <x v="1"/>
    <n v="1"/>
    <n v="5000"/>
    <n v="1283168"/>
    <d v="2001-05-23T08:34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DMCPHERSON"/>
    <s v="KSTEVEN"/>
    <s v="ENA-IM Mid Central South"/>
    <x v="8"/>
    <x v="5"/>
    <n v="804390"/>
    <d v="2001-05-24T21:00:00"/>
  </r>
  <r>
    <x v="1"/>
    <x v="3"/>
    <x v="1"/>
    <n v="1"/>
    <n v="10000"/>
    <n v="1283170"/>
    <d v="2001-05-23T08:34:41"/>
    <s v="Reliant Energy Services, In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kimnorman"/>
    <s v="ARING"/>
    <s v="ENA-IM NE GULF4"/>
    <x v="8"/>
    <x v="5"/>
    <n v="804391"/>
    <d v="2001-05-24T21:00:00"/>
  </r>
  <r>
    <x v="1"/>
    <x v="3"/>
    <x v="0"/>
    <n v="61"/>
    <n v="305000"/>
    <n v="1283171"/>
    <d v="2001-05-23T08:34:43"/>
    <s v="Dynegy Marketing and Trade"/>
    <x v="0"/>
    <x v="0"/>
    <x v="0"/>
    <x v="3"/>
    <s v="US Gas Fin BasisSwap"/>
    <s v="US Gas Basis     NGI SoCal               Nov-Dec01       USD/MM"/>
    <n v="5000"/>
    <m/>
    <x v="0"/>
    <x v="11"/>
    <x v="0"/>
    <n v="6.3"/>
    <s v="LESLIE01"/>
    <s v="KHOLST"/>
    <s v="FT-West"/>
    <x v="6"/>
    <x v="5"/>
    <s v="VB4540.1"/>
    <d v="2001-11-01T00:00:00"/>
  </r>
  <r>
    <x v="1"/>
    <x v="1"/>
    <x v="1"/>
    <n v="5"/>
    <n v="250"/>
    <n v="1283172"/>
    <d v="2001-05-23T08:34:47"/>
    <s v="PSEG Energy Resources &amp; Trade LLC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skilpat1"/>
    <s v="CDORLAN"/>
    <s v="ST-ECAR"/>
    <x v="7"/>
    <x v="6"/>
    <n v="619390.1"/>
    <d v="2001-05-28T21:00:00"/>
  </r>
  <r>
    <x v="1"/>
    <x v="3"/>
    <x v="1"/>
    <n v="1"/>
    <n v="20000"/>
    <n v="1283175"/>
    <d v="2001-05-23T08:34:58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392"/>
    <d v="2001-05-24T21:00:00"/>
  </r>
  <r>
    <x v="1"/>
    <x v="3"/>
    <x v="1"/>
    <n v="1"/>
    <n v="5000"/>
    <n v="1283176"/>
    <d v="2001-05-23T08:35:00"/>
    <s v="EnergyUSA-TPC Corp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574999999999999"/>
    <s v="jgriffiths"/>
    <s v="SHENDRI"/>
    <s v="ENA-IM ME CNG"/>
    <x v="8"/>
    <x v="5"/>
    <n v="804393"/>
    <d v="2001-05-24T21:00:00"/>
  </r>
  <r>
    <x v="1"/>
    <x v="3"/>
    <x v="0"/>
    <n v="30"/>
    <n v="150000"/>
    <n v="1283177"/>
    <d v="2001-05-23T08:35:01"/>
    <s v="Allegheny Energy Supply Company, LLC"/>
    <x v="0"/>
    <x v="0"/>
    <x v="0"/>
    <x v="3"/>
    <s v="US Gas Fin BasisSwap"/>
    <s v="US Gas Basis     NGI SoCal               Jun01           USD/MM"/>
    <n v="5000"/>
    <m/>
    <x v="0"/>
    <x v="11"/>
    <x v="0"/>
    <n v="8.89"/>
    <s v="pvaes123"/>
    <s v="KHOLST"/>
    <s v="FT-West"/>
    <x v="6"/>
    <x v="5"/>
    <s v="VB4543.1"/>
    <d v="2001-06-01T21:00:00"/>
  </r>
  <r>
    <x v="1"/>
    <x v="1"/>
    <x v="1"/>
    <n v="30"/>
    <n v="750"/>
    <n v="1283178"/>
    <d v="2001-05-23T08:35:01"/>
    <s v="Aquila Energy Marketing Corporation"/>
    <x v="0"/>
    <x v="0"/>
    <x v="0"/>
    <x v="1"/>
    <s v="US West Power Phy Fwd Firm"/>
    <s v="US Pwr Phy Firm  PALVE Peak              Sep01           USD/MWh"/>
    <n v="25"/>
    <m/>
    <x v="0"/>
    <x v="1"/>
    <x v="0"/>
    <n v="240"/>
    <s v="WESTPOWER"/>
    <s v="MMOTLEY"/>
    <s v="ST-SW"/>
    <x v="7"/>
    <x v="6"/>
    <n v="619392.1"/>
    <d v="2001-09-01T21:00:00"/>
  </r>
  <r>
    <x v="1"/>
    <x v="1"/>
    <x v="1"/>
    <n v="2"/>
    <n v="20"/>
    <n v="1283180"/>
    <d v="2001-05-23T08:35:04"/>
    <s v="Sempra Energy Trading Corp."/>
    <x v="0"/>
    <x v="0"/>
    <x v="0"/>
    <x v="1"/>
    <s v="US West Power Phy Fwd CAISO"/>
    <s v="US Pwr Phy CAISO NP15 Peak odd-lot       25-26May01      USD/MWh"/>
    <n v="10"/>
    <m/>
    <x v="0"/>
    <x v="1"/>
    <x v="0"/>
    <n v="247"/>
    <s v="timnhanna"/>
    <s v="PPLATTE"/>
    <s v="ST-CA"/>
    <x v="7"/>
    <x v="6"/>
    <n v="619393.1"/>
    <d v="2001-05-25T21:00:00"/>
  </r>
  <r>
    <x v="1"/>
    <x v="3"/>
    <x v="0"/>
    <n v="30"/>
    <n v="150000"/>
    <n v="1283182"/>
    <d v="2001-05-23T08:35:15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9700000000000006"/>
    <s v="sjt00001"/>
    <s v="KHOLST"/>
    <s v="FT-West"/>
    <x v="6"/>
    <x v="5"/>
    <s v="VB4545.1"/>
    <d v="2001-06-01T21:00:00"/>
  </r>
  <r>
    <x v="1"/>
    <x v="3"/>
    <x v="1"/>
    <n v="1"/>
    <n v="2500"/>
    <n v="1283183"/>
    <d v="2001-05-23T08:35:15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ANDYCARTER"/>
    <s v="JREITME"/>
    <s v="ENA - IM Denver"/>
    <x v="8"/>
    <x v="5"/>
    <n v="804395"/>
    <d v="2001-05-24T21:00:00"/>
  </r>
  <r>
    <x v="1"/>
    <x v="3"/>
    <x v="1"/>
    <n v="1"/>
    <n v="10000"/>
    <n v="1283181"/>
    <d v="2001-05-23T08:35:15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2"/>
    <s v="EASTDESK7"/>
    <s v="ARING"/>
    <s v="ENA-IM NE GULF1"/>
    <x v="8"/>
    <x v="5"/>
    <n v="804394"/>
    <d v="2001-05-24T21:00:00"/>
  </r>
  <r>
    <x v="1"/>
    <x v="3"/>
    <x v="0"/>
    <n v="30"/>
    <n v="300000"/>
    <n v="1283185"/>
    <d v="2001-05-23T08:35:18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arkgriff"/>
    <s v="JARNOLD"/>
    <s v="NG-Price"/>
    <x v="6"/>
    <x v="5"/>
    <s v="VB4546.1"/>
    <d v="2001-06-01T21:00:00"/>
  </r>
  <r>
    <x v="1"/>
    <x v="3"/>
    <x v="1"/>
    <n v="1"/>
    <n v="3800"/>
    <n v="1283184"/>
    <d v="2001-05-23T08:35:18"/>
    <s v="AEP Energy Services, Inc."/>
    <x v="0"/>
    <x v="0"/>
    <x v="0"/>
    <x v="3"/>
    <s v="US Gas Phy Fwd Firm non-TX &lt; or = 1Mo "/>
    <s v="US Gas Phy       Trunkline ELA           24May01         USD/MM"/>
    <n v="3800"/>
    <m/>
    <x v="0"/>
    <x v="11"/>
    <x v="0"/>
    <n v="3.9750000000000001"/>
    <s v="aepes201"/>
    <s v="TDONOHO"/>
    <s v="ENA - IM Central Gulf"/>
    <x v="8"/>
    <x v="5"/>
    <n v="804396"/>
    <d v="2001-05-24T21:00:00"/>
  </r>
  <r>
    <x v="1"/>
    <x v="3"/>
    <x v="1"/>
    <n v="1"/>
    <n v="2500"/>
    <n v="1283186"/>
    <d v="2001-05-23T08:35:19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ANDYCARTER"/>
    <s v="JREITME"/>
    <s v="ENA - IM Denver"/>
    <x v="8"/>
    <x v="5"/>
    <n v="804397"/>
    <d v="2001-05-24T21:00:00"/>
  </r>
  <r>
    <x v="1"/>
    <x v="3"/>
    <x v="1"/>
    <n v="1"/>
    <n v="25000"/>
    <n v="1283187"/>
    <d v="2001-05-23T08:35:2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garrison"/>
    <s v="ARING"/>
    <s v="ENA-IM NE GULF1"/>
    <x v="8"/>
    <x v="5"/>
    <n v="804398"/>
    <d v="2001-05-24T21:00:00"/>
  </r>
  <r>
    <x v="1"/>
    <x v="1"/>
    <x v="1"/>
    <n v="92"/>
    <n v="4600"/>
    <n v="1283188"/>
    <d v="2001-05-23T08:35:22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"/>
    <s v="smarland"/>
    <s v="FSTURM"/>
    <s v="EPMI-Midwest"/>
    <x v="7"/>
    <x v="6"/>
    <n v="619394.1"/>
    <d v="2002-10-01T17:11:00"/>
  </r>
  <r>
    <x v="1"/>
    <x v="3"/>
    <x v="1"/>
    <n v="1"/>
    <n v="10000"/>
    <n v="1283189"/>
    <d v="2001-05-23T08:35:24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BERRYJOE1"/>
    <s v="RGAY"/>
    <s v="ENA - IM West"/>
    <x v="8"/>
    <x v="5"/>
    <n v="804399"/>
    <d v="2001-05-24T21:00:00"/>
  </r>
  <r>
    <x v="1"/>
    <x v="3"/>
    <x v="1"/>
    <n v="1"/>
    <n v="10000"/>
    <n v="1283190"/>
    <d v="2001-05-23T08:35:2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"/>
    <s v="bcollins"/>
    <s v="TDONOHO"/>
    <s v="ENA - IM Central Gulf"/>
    <x v="8"/>
    <x v="5"/>
    <n v="804400"/>
    <d v="2001-05-24T21:00:00"/>
  </r>
  <r>
    <x v="1"/>
    <x v="3"/>
    <x v="1"/>
    <n v="1"/>
    <n v="10000"/>
    <n v="1283192"/>
    <d v="2001-05-23T08:35:28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rdm00001"/>
    <s v="MLENHAR"/>
    <s v="ENA - IM West"/>
    <x v="8"/>
    <x v="5"/>
    <n v="804402"/>
    <d v="2001-05-24T21:00:00"/>
  </r>
  <r>
    <x v="1"/>
    <x v="3"/>
    <x v="1"/>
    <n v="1"/>
    <n v="10000"/>
    <n v="1283191"/>
    <d v="2001-05-23T08:35:28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8"/>
    <s v="EASTDESK"/>
    <s v="SNEAL"/>
    <s v="ENA-IM NE GULF3"/>
    <x v="8"/>
    <x v="5"/>
    <n v="804401"/>
    <d v="2001-05-24T21:00:00"/>
  </r>
  <r>
    <x v="0"/>
    <x v="3"/>
    <x v="0"/>
    <n v="214"/>
    <n v="1070000"/>
    <n v="1283194"/>
    <d v="2001-05-23T08:35:32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499999999999999"/>
    <s v="EPMELPteg"/>
    <s v="JMCKAY"/>
    <s v="FT-CAND-EGSC"/>
    <x v="6"/>
    <x v="9"/>
    <s v="VB4547.1"/>
    <d v="2002-04-01T00:00:00"/>
  </r>
  <r>
    <x v="1"/>
    <x v="3"/>
    <x v="1"/>
    <n v="1"/>
    <n v="5000"/>
    <n v="1283193"/>
    <d v="2001-05-23T08:35:32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49999999999999"/>
    <s v="aepes224"/>
    <s v="VPIMENOV"/>
    <s v="ENA-IM ME NEW YORK"/>
    <x v="8"/>
    <x v="5"/>
    <n v="804403"/>
    <d v="2001-05-24T21:00:00"/>
  </r>
  <r>
    <x v="1"/>
    <x v="3"/>
    <x v="1"/>
    <n v="1"/>
    <n v="5000"/>
    <n v="1283195"/>
    <d v="2001-05-23T08:35:37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n v="12867107"/>
    <s v="SPEREIR"/>
    <s v="ENA-IM NE GULF3"/>
    <x v="8"/>
    <x v="5"/>
    <n v="804404"/>
    <d v="2001-05-24T21:00:00"/>
  </r>
  <r>
    <x v="1"/>
    <x v="3"/>
    <x v="0"/>
    <n v="8"/>
    <n v="80000"/>
    <n v="1283196"/>
    <d v="2001-05-23T08:35:40"/>
    <s v="Cook Inlet Energy Supply L.L.C."/>
    <x v="0"/>
    <x v="0"/>
    <x v="0"/>
    <x v="3"/>
    <s v="US Gas Fin Swap"/>
    <s v="US Gas Daily     ANR OK                  24-31May01      USD/MM"/>
    <m/>
    <n v="10000"/>
    <x v="0"/>
    <x v="11"/>
    <x v="0"/>
    <n v="3.97"/>
    <s v="MIDCONT1"/>
    <s v="ALEWIS"/>
    <s v="GD-CENTRAL"/>
    <x v="6"/>
    <x v="5"/>
    <s v="VB4548.1"/>
    <d v="2001-05-24T21:00:00"/>
  </r>
  <r>
    <x v="1"/>
    <x v="3"/>
    <x v="1"/>
    <n v="1"/>
    <n v="10000"/>
    <n v="1283197"/>
    <d v="2001-05-23T08:35:45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2"/>
    <s v="EASTDESK"/>
    <s v="JHODGE2"/>
    <s v="ENA-IM ME TCO"/>
    <x v="8"/>
    <x v="5"/>
    <n v="804405"/>
    <d v="2001-05-24T21:00:00"/>
  </r>
  <r>
    <x v="1"/>
    <x v="3"/>
    <x v="1"/>
    <n v="1"/>
    <n v="5000"/>
    <n v="1283198"/>
    <d v="2001-05-23T08:35:46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1"/>
    <s v="EPRIME29"/>
    <s v="JREITME"/>
    <s v="ENA - IM Denver"/>
    <x v="8"/>
    <x v="5"/>
    <n v="804406"/>
    <d v="2001-05-24T21:00:00"/>
  </r>
  <r>
    <x v="1"/>
    <x v="3"/>
    <x v="1"/>
    <n v="1"/>
    <n v="25000"/>
    <n v="1283200"/>
    <d v="2001-05-23T08:35:4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garrison"/>
    <s v="ARING"/>
    <s v="ENA-IM NE GULF1"/>
    <x v="8"/>
    <x v="5"/>
    <n v="804407"/>
    <d v="2001-05-24T21:00:00"/>
  </r>
  <r>
    <x v="0"/>
    <x v="0"/>
    <x v="0"/>
    <n v="1"/>
    <n v="20"/>
    <n v="1283201"/>
    <d v="2001-05-23T08:35:5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2"/>
    <s v="ADM08839"/>
    <s v="ATURNER"/>
    <s v="Enron Metals Trading System"/>
    <x v="0"/>
    <x v="0"/>
    <n v="2148258"/>
    <m/>
  </r>
  <r>
    <x v="1"/>
    <x v="3"/>
    <x v="1"/>
    <n v="8"/>
    <n v="16000"/>
    <n v="1283202"/>
    <d v="2001-05-23T08:35:57"/>
    <s v="EnergyUSA - Appalachian Corp"/>
    <x v="0"/>
    <x v="0"/>
    <x v="0"/>
    <x v="3"/>
    <s v="US Gas Phy Fwd Firm non-TX &lt; or = 1Mo "/>
    <s v="US Gas Phy       TCO Pool                24-31May01      USD/MM"/>
    <m/>
    <n v="2000"/>
    <x v="0"/>
    <x v="11"/>
    <x v="0"/>
    <n v="4.3250000000000002"/>
    <s v="tmeyers1"/>
    <s v="JHODGE2"/>
    <s v="ENA-IM ME TCO"/>
    <x v="8"/>
    <x v="5"/>
    <n v="804412"/>
    <d v="2001-05-24T21:00:00"/>
  </r>
  <r>
    <x v="1"/>
    <x v="3"/>
    <x v="1"/>
    <n v="1"/>
    <n v="5000"/>
    <n v="1283204"/>
    <d v="2001-05-23T08:35:5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374999999999996"/>
    <s v="schwalbach"/>
    <s v="KSTEVEN"/>
    <s v="ENA-IM Mid Central South"/>
    <x v="8"/>
    <x v="5"/>
    <n v="804408"/>
    <d v="2001-05-24T21:00:00"/>
  </r>
  <r>
    <x v="1"/>
    <x v="3"/>
    <x v="1"/>
    <n v="1"/>
    <n v="5000"/>
    <n v="1283206"/>
    <d v="2001-05-23T08:36:0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scallender"/>
    <s v="TDONOHO"/>
    <s v="ENA - IM Central Gulf"/>
    <x v="8"/>
    <x v="5"/>
    <n v="804409"/>
    <d v="2001-05-24T21:00:00"/>
  </r>
  <r>
    <x v="1"/>
    <x v="3"/>
    <x v="1"/>
    <n v="1"/>
    <n v="5000"/>
    <n v="1283207"/>
    <d v="2001-05-23T08:36:0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410"/>
    <d v="2001-05-24T21:00:00"/>
  </r>
  <r>
    <x v="1"/>
    <x v="3"/>
    <x v="1"/>
    <n v="1"/>
    <n v="5000"/>
    <n v="1283209"/>
    <d v="2001-05-23T08:36:05"/>
    <s v="Cook Inlet Energy Supply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"/>
    <s v="EASTDESK5"/>
    <s v="JHODGE2"/>
    <s v="ENA-IM ME TCO"/>
    <x v="8"/>
    <x v="5"/>
    <n v="804413"/>
    <d v="2001-05-24T21:00:00"/>
  </r>
  <r>
    <x v="1"/>
    <x v="3"/>
    <x v="1"/>
    <n v="1"/>
    <n v="1500"/>
    <n v="1283208"/>
    <d v="2001-05-23T08:36:05"/>
    <s v="Coast Energy Group, a division of Cornerstone Propane, L.P."/>
    <x v="0"/>
    <x v="0"/>
    <x v="0"/>
    <x v="3"/>
    <s v="US Gas Phy Fwd Firm non-TX &lt; or = 1Mo "/>
    <s v="US Gas Phy       TENN 500                24May01         USD/MM"/>
    <m/>
    <n v="1500"/>
    <x v="0"/>
    <x v="11"/>
    <x v="0"/>
    <n v="4.01"/>
    <s v="buckdiers"/>
    <s v="SNEAL"/>
    <s v="ENA-IM NE GULF3"/>
    <x v="8"/>
    <x v="5"/>
    <n v="804411"/>
    <d v="2001-05-24T21:00:00"/>
  </r>
  <r>
    <x v="1"/>
    <x v="3"/>
    <x v="0"/>
    <n v="151"/>
    <n v="755000"/>
    <n v="1283210"/>
    <d v="2001-05-23T08:36:07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65"/>
    <s v="andrewk5"/>
    <s v="JARNOLD"/>
    <s v="NG-Price"/>
    <x v="6"/>
    <x v="5"/>
    <s v="VB4552.1"/>
    <d v="2001-11-01T00:00:00"/>
  </r>
  <r>
    <x v="1"/>
    <x v="3"/>
    <x v="1"/>
    <n v="1"/>
    <n v="531"/>
    <n v="1283211"/>
    <d v="2001-05-23T08:36:07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849999999999999"/>
    <s v="EASTDESK"/>
    <s v="SNEAL"/>
    <s v="ENA-IM NE GULF3"/>
    <x v="8"/>
    <x v="5"/>
    <n v="804414"/>
    <d v="2001-05-24T21:00:00"/>
  </r>
  <r>
    <x v="1"/>
    <x v="3"/>
    <x v="1"/>
    <n v="1"/>
    <n v="5000"/>
    <n v="1283213"/>
    <d v="2001-05-23T08:36:08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416"/>
    <d v="2001-05-24T21:00:00"/>
  </r>
  <r>
    <x v="1"/>
    <x v="3"/>
    <x v="1"/>
    <n v="1"/>
    <n v="2500"/>
    <n v="1283212"/>
    <d v="2001-05-23T08:36:08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8"/>
    <s v="JIMLK19641"/>
    <s v="JREITME"/>
    <s v="ENA - IM Denver"/>
    <x v="8"/>
    <x v="5"/>
    <n v="804415"/>
    <d v="2001-05-24T21:00:00"/>
  </r>
  <r>
    <x v="1"/>
    <x v="3"/>
    <x v="1"/>
    <n v="1"/>
    <n v="5000"/>
    <n v="1283214"/>
    <d v="2001-05-23T08:36:13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"/>
    <s v="fishmongr"/>
    <s v="KSTEVEN"/>
    <s v="ENA-IM Mid Central South"/>
    <x v="8"/>
    <x v="5"/>
    <n v="804417"/>
    <d v="2001-05-24T21:00:00"/>
  </r>
  <r>
    <x v="1"/>
    <x v="3"/>
    <x v="1"/>
    <n v="1"/>
    <n v="10000"/>
    <n v="1283216"/>
    <d v="2001-05-23T08:36:19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"/>
    <s v="HEATHERW"/>
    <s v="MLENHAR"/>
    <s v="ENA - IM West"/>
    <x v="8"/>
    <x v="5"/>
    <n v="804418"/>
    <d v="2001-05-24T21:00:00"/>
  </r>
  <r>
    <x v="1"/>
    <x v="3"/>
    <x v="0"/>
    <n v="153"/>
    <n v="765000"/>
    <n v="1283217"/>
    <d v="2001-05-23T08:36:20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"/>
    <s v="JEFFFOX1"/>
    <s v="JARNOLD"/>
    <s v="NG-Price"/>
    <x v="6"/>
    <x v="5"/>
    <s v="VB4553.1"/>
    <d v="2001-06-01T00:00:00"/>
  </r>
  <r>
    <x v="1"/>
    <x v="3"/>
    <x v="1"/>
    <n v="1"/>
    <n v="10000"/>
    <n v="1283219"/>
    <d v="2001-05-23T08:36:2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4420"/>
    <d v="2001-05-24T21:00:00"/>
  </r>
  <r>
    <x v="1"/>
    <x v="3"/>
    <x v="1"/>
    <n v="1"/>
    <n v="2500"/>
    <n v="1283220"/>
    <d v="2001-05-23T08:36:22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wwarburton"/>
    <s v="JREITME"/>
    <s v="ENA - IM Denver"/>
    <x v="8"/>
    <x v="5"/>
    <n v="804421"/>
    <d v="2001-05-24T21:00:00"/>
  </r>
  <r>
    <x v="1"/>
    <x v="3"/>
    <x v="1"/>
    <n v="1"/>
    <n v="5000"/>
    <n v="1283221"/>
    <d v="2001-05-23T08:36:22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350000000000001"/>
    <s v="toddbandy"/>
    <s v="TDONOHO"/>
    <s v="ENA - IM Central Gulf"/>
    <x v="8"/>
    <x v="5"/>
    <n v="804422"/>
    <d v="2001-05-24T21:00:00"/>
  </r>
  <r>
    <x v="1"/>
    <x v="3"/>
    <x v="0"/>
    <n v="8"/>
    <n v="400000"/>
    <n v="1283222"/>
    <d v="2001-05-23T08:36:25"/>
    <s v="Firm Trading Bridgeline Gas Marketing"/>
    <x v="0"/>
    <x v="0"/>
    <x v="0"/>
    <x v="3"/>
    <s v="US Gas Fin Swap"/>
    <s v="US Gas Daily     HSC                     24-31May01      USD/MM"/>
    <m/>
    <n v="50000"/>
    <x v="0"/>
    <x v="11"/>
    <x v="0"/>
    <n v="4.1050000000000004"/>
    <s v="ADM84149"/>
    <s v="EBASS"/>
    <s v="FT-Texas"/>
    <x v="6"/>
    <x v="5"/>
    <s v="VB4555.1"/>
    <d v="2001-05-24T21:00:00"/>
  </r>
  <r>
    <x v="1"/>
    <x v="3"/>
    <x v="0"/>
    <n v="30"/>
    <n v="300000"/>
    <n v="1283223"/>
    <d v="2001-05-23T08:36:30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65"/>
    <s v="ADM45207"/>
    <s v="JARNOLD"/>
    <s v="NG-Price"/>
    <x v="6"/>
    <x v="5"/>
    <s v="VB4556.1"/>
    <d v="2001-06-01T21:00:00"/>
  </r>
  <r>
    <x v="1"/>
    <x v="3"/>
    <x v="1"/>
    <n v="1"/>
    <n v="10000"/>
    <n v="1283224"/>
    <d v="2001-05-23T08:36:3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423"/>
    <d v="2001-05-24T21:00:00"/>
  </r>
  <r>
    <x v="0"/>
    <x v="3"/>
    <x v="1"/>
    <n v="1"/>
    <n v="10000"/>
    <n v="1283225"/>
    <d v="2001-05-23T08:36:32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DAROOKIE"/>
    <s v="MCUILLA"/>
    <s v="ENA - IM Ontario"/>
    <x v="8"/>
    <x v="5"/>
    <n v="804424"/>
    <d v="2001-05-24T21:00:00"/>
  </r>
  <r>
    <x v="1"/>
    <x v="1"/>
    <x v="1"/>
    <n v="30"/>
    <n v="1500"/>
    <n v="1283226"/>
    <d v="2001-05-23T08:36:3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BRETJONES"/>
    <s v="CDORLAN"/>
    <s v="ST-ECAR"/>
    <x v="7"/>
    <x v="6"/>
    <n v="619402.1"/>
    <d v="2001-06-01T17:11:00"/>
  </r>
  <r>
    <x v="0"/>
    <x v="3"/>
    <x v="1"/>
    <n v="1"/>
    <n v="5000"/>
    <n v="1283229"/>
    <d v="2001-05-23T08:36:36"/>
    <s v="PG&amp;E Energy Trading, Canada Corporation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75"/>
    <s v="ADM54361"/>
    <s v="MCUILLA"/>
    <s v="ENA - IM Ontario"/>
    <x v="8"/>
    <x v="5"/>
    <n v="804425"/>
    <d v="2001-05-24T21:00:00"/>
  </r>
  <r>
    <x v="1"/>
    <x v="3"/>
    <x v="1"/>
    <n v="1"/>
    <n v="10000"/>
    <n v="1283228"/>
    <d v="2001-05-23T08:36:3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49999999999997"/>
    <s v="aepes201"/>
    <s v="TDONOHO"/>
    <s v="ENA - IM Central Gulf"/>
    <x v="8"/>
    <x v="5"/>
    <n v="804427"/>
    <d v="2001-05-24T21:00:00"/>
  </r>
  <r>
    <x v="1"/>
    <x v="1"/>
    <x v="1"/>
    <n v="5"/>
    <n v="250"/>
    <n v="1283230"/>
    <d v="2001-05-23T08:36:37"/>
    <s v="Cinergy Services, Inc.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DaveWilson"/>
    <s v="CDORLAN"/>
    <s v="ST-ECAR"/>
    <x v="7"/>
    <x v="6"/>
    <n v="619404.1"/>
    <d v="2001-05-28T21:00:00"/>
  </r>
  <r>
    <x v="1"/>
    <x v="3"/>
    <x v="1"/>
    <n v="1"/>
    <n v="10000"/>
    <n v="1283231"/>
    <d v="2001-05-23T08:36:37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"/>
    <s v="ADM96017"/>
    <s v="MLENHAR"/>
    <s v="ENA - IM West"/>
    <x v="8"/>
    <x v="5"/>
    <n v="804426"/>
    <d v="2001-05-24T21:00:00"/>
  </r>
  <r>
    <x v="1"/>
    <x v="3"/>
    <x v="1"/>
    <n v="1"/>
    <n v="2500"/>
    <n v="1283232"/>
    <d v="2001-05-23T08:36:38"/>
    <s v="Enserco Energy, Inc."/>
    <x v="0"/>
    <x v="0"/>
    <x v="0"/>
    <x v="3"/>
    <s v="US Gas Phy Fwd Firm non-TX &lt; or = 1Mo "/>
    <s v="US Gas Phy       Cheyenne Hub            24May01         USD/MM"/>
    <n v="2500"/>
    <m/>
    <x v="0"/>
    <x v="11"/>
    <x v="0"/>
    <n v="2.89"/>
    <s v="wwarburton"/>
    <s v="JREITME"/>
    <s v="ENA - IM Denver"/>
    <x v="8"/>
    <x v="5"/>
    <n v="804428"/>
    <d v="2001-05-24T21:00:00"/>
  </r>
  <r>
    <x v="1"/>
    <x v="3"/>
    <x v="1"/>
    <n v="1"/>
    <n v="25000"/>
    <n v="1283233"/>
    <d v="2001-05-23T08:36:3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garrison"/>
    <s v="ARING"/>
    <s v="ENA-IM NE GULF1"/>
    <x v="8"/>
    <x v="5"/>
    <n v="804429"/>
    <d v="2001-05-24T21:00:00"/>
  </r>
  <r>
    <x v="1"/>
    <x v="3"/>
    <x v="1"/>
    <n v="1"/>
    <n v="10000"/>
    <n v="1283234"/>
    <d v="2001-05-23T08:36:4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LREICHEL02"/>
    <s v="MLENHAR"/>
    <s v="ENA - IM West"/>
    <x v="8"/>
    <x v="5"/>
    <n v="804431"/>
    <d v="2001-05-24T21:00:00"/>
  </r>
  <r>
    <x v="1"/>
    <x v="3"/>
    <x v="1"/>
    <n v="1"/>
    <n v="5000"/>
    <n v="1283235"/>
    <d v="2001-05-23T08:36:40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kimery00"/>
    <s v="KSTEVEN"/>
    <s v="ENA-IM Mid Central South"/>
    <x v="8"/>
    <x v="5"/>
    <n v="804430"/>
    <d v="2001-05-24T21:00:00"/>
  </r>
  <r>
    <x v="1"/>
    <x v="3"/>
    <x v="0"/>
    <n v="30"/>
    <n v="150000"/>
    <n v="1283236"/>
    <d v="2001-05-23T08:36:4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6"/>
    <s v="bradhoese2"/>
    <s v="JARNOLD"/>
    <s v="NG-Price"/>
    <x v="6"/>
    <x v="5"/>
    <s v="VB4558.1"/>
    <d v="2001-06-01T21:00:00"/>
  </r>
  <r>
    <x v="1"/>
    <x v="3"/>
    <x v="1"/>
    <n v="1"/>
    <n v="5000"/>
    <n v="1283237"/>
    <d v="2001-05-23T08:36:42"/>
    <s v="PG&amp;E Energy Trading-Gas Corporation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49999999999999"/>
    <s v="perryperg"/>
    <s v="KSTEVEN"/>
    <s v="ENA-IM Mid Central South"/>
    <x v="8"/>
    <x v="5"/>
    <n v="804432"/>
    <d v="2001-05-24T21:00:00"/>
  </r>
  <r>
    <x v="1"/>
    <x v="3"/>
    <x v="1"/>
    <n v="1"/>
    <n v="10000"/>
    <n v="1283238"/>
    <d v="2001-05-23T08:36:44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MIDCONT1"/>
    <s v="TDONOHO"/>
    <s v="ENA - IM Central Gulf"/>
    <x v="8"/>
    <x v="5"/>
    <n v="804433"/>
    <d v="2001-05-24T21:00:00"/>
  </r>
  <r>
    <x v="1"/>
    <x v="3"/>
    <x v="1"/>
    <n v="1"/>
    <n v="10000"/>
    <n v="1283239"/>
    <d v="2001-05-23T08:36:45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KREMERTODD"/>
    <s v="PMIMS"/>
    <s v="ENA - IM MKT Central CG"/>
    <x v="8"/>
    <x v="5"/>
    <n v="804434"/>
    <d v="2001-05-24T21:00:00"/>
  </r>
  <r>
    <x v="1"/>
    <x v="3"/>
    <x v="1"/>
    <n v="1"/>
    <n v="5000"/>
    <n v="1283240"/>
    <d v="2001-05-23T08:36:45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25000000000004"/>
    <s v="toddbandy"/>
    <s v="KSTEVEN"/>
    <s v="ENA-IM Mid Central South"/>
    <x v="8"/>
    <x v="5"/>
    <n v="804435"/>
    <d v="2001-05-24T21:00:00"/>
  </r>
  <r>
    <x v="1"/>
    <x v="3"/>
    <x v="0"/>
    <n v="30"/>
    <n v="300000"/>
    <n v="1283242"/>
    <d v="2001-05-23T08:36:47"/>
    <s v="Calpine Energy Services, L.P."/>
    <x v="0"/>
    <x v="0"/>
    <x v="0"/>
    <x v="3"/>
    <s v="US Gas Fin Swap"/>
    <s v="US Gas Swap      Nymex                   Jun01           USD/MM"/>
    <m/>
    <n v="10000"/>
    <x v="0"/>
    <x v="11"/>
    <x v="0"/>
    <n v="4.17"/>
    <s v="JEFFFOX1"/>
    <s v="JARNOLD"/>
    <s v="NG-Price"/>
    <x v="6"/>
    <x v="5"/>
    <s v="VB4559.1"/>
    <d v="2001-06-01T21:00:00"/>
  </r>
  <r>
    <x v="1"/>
    <x v="3"/>
    <x v="1"/>
    <n v="1"/>
    <n v="5000"/>
    <n v="1283243"/>
    <d v="2001-05-23T08:36:48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74999999999998"/>
    <s v="MIDCONT1"/>
    <s v="KSTEVEN"/>
    <s v="ENA-IM Mid Central South"/>
    <x v="8"/>
    <x v="5"/>
    <n v="804436"/>
    <d v="2001-05-24T21:00:00"/>
  </r>
  <r>
    <x v="1"/>
    <x v="3"/>
    <x v="1"/>
    <n v="1"/>
    <n v="5000"/>
    <n v="1283244"/>
    <d v="2001-05-23T08:36:51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4437"/>
    <d v="2001-05-24T21:00:00"/>
  </r>
  <r>
    <x v="1"/>
    <x v="3"/>
    <x v="0"/>
    <n v="30"/>
    <n v="300000"/>
    <n v="1283245"/>
    <d v="2001-05-23T08:36:52"/>
    <s v="Aquila Canada Corp."/>
    <x v="0"/>
    <x v="0"/>
    <x v="0"/>
    <x v="3"/>
    <s v="US Gas Fin Swap"/>
    <s v="US Gas Swap      Nymex                   Jun01           USD/MM"/>
    <m/>
    <n v="10000"/>
    <x v="0"/>
    <x v="11"/>
    <x v="0"/>
    <n v="4.17"/>
    <s v="davidlake"/>
    <s v="JARNOLD"/>
    <s v="NG-Price"/>
    <x v="6"/>
    <x v="5"/>
    <s v="VB4561.1"/>
    <d v="2001-06-01T21:00:00"/>
  </r>
  <r>
    <x v="1"/>
    <x v="3"/>
    <x v="0"/>
    <n v="365"/>
    <n v="1825000"/>
    <n v="1283246"/>
    <d v="2001-05-23T08:36:54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"/>
    <s v="JEFFFOX1"/>
    <s v="JARNOLD"/>
    <s v="NG-Price"/>
    <x v="6"/>
    <x v="5"/>
    <s v="VB4560.1"/>
    <d v="2002-01-01T21:00:00"/>
  </r>
  <r>
    <x v="1"/>
    <x v="3"/>
    <x v="1"/>
    <n v="1"/>
    <n v="3387"/>
    <n v="1283247"/>
    <d v="2001-05-23T08:36:55"/>
    <s v="BP Energy Company"/>
    <x v="0"/>
    <x v="0"/>
    <x v="0"/>
    <x v="3"/>
    <s v="US Gas Phy Fwd Firm non-TX &lt; or = 1Mo "/>
    <s v="US Gas Phy       HeHub                   24May01         USD/MM"/>
    <m/>
    <n v="3387"/>
    <x v="0"/>
    <x v="11"/>
    <x v="0"/>
    <n v="4.1100000000000003"/>
    <s v="LONGERLL"/>
    <s v="ARING"/>
    <s v="ENA-IM NE GULF1"/>
    <x v="8"/>
    <x v="5"/>
    <n v="804438"/>
    <d v="2001-05-24T21:00:00"/>
  </r>
  <r>
    <x v="1"/>
    <x v="3"/>
    <x v="1"/>
    <n v="1"/>
    <n v="10000"/>
    <n v="1283248"/>
    <d v="2001-05-23T08:36:56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FLOYDS14"/>
    <s v="RGAY"/>
    <s v="ENA - IM West"/>
    <x v="8"/>
    <x v="5"/>
    <n v="804439"/>
    <d v="2001-05-24T21:00:00"/>
  </r>
  <r>
    <x v="1"/>
    <x v="3"/>
    <x v="1"/>
    <n v="1"/>
    <n v="5000"/>
    <n v="1283249"/>
    <d v="2001-05-23T08:36:56"/>
    <s v="Duke Energy Trading and Marketing,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25000000000002"/>
    <s v="RHUGGINS"/>
    <s v="KSTEVEN"/>
    <s v="ENA-IM Mid Central South"/>
    <x v="8"/>
    <x v="5"/>
    <n v="804440"/>
    <d v="2001-05-24T21:00:00"/>
  </r>
  <r>
    <x v="1"/>
    <x v="3"/>
    <x v="0"/>
    <n v="30"/>
    <n v="300000"/>
    <n v="1283250"/>
    <d v="2001-05-23T08:36:57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65"/>
    <s v="ADM13739"/>
    <s v="JARNOLD"/>
    <s v="NG-Price"/>
    <x v="6"/>
    <x v="5"/>
    <s v="VB4563.1"/>
    <d v="2001-06-01T21:00:00"/>
  </r>
  <r>
    <x v="1"/>
    <x v="3"/>
    <x v="1"/>
    <n v="8"/>
    <n v="39304"/>
    <n v="1283251"/>
    <d v="2001-05-23T08:36:57"/>
    <s v="PG&amp;E Energy Trading-Gas Corporation"/>
    <x v="0"/>
    <x v="0"/>
    <x v="0"/>
    <x v="3"/>
    <s v="US Gas Phy Fwd Firm non-TX &lt; or = 1Mo "/>
    <s v="US Gas Phy       NGPL TxOkGCPool         24-31May01      USD/MM"/>
    <m/>
    <n v="4913"/>
    <x v="0"/>
    <x v="11"/>
    <x v="0"/>
    <n v="4.0350000000000001"/>
    <s v="winyahay"/>
    <s v="TDONOHO"/>
    <s v="ENA - IM Central Gulf"/>
    <x v="8"/>
    <x v="5"/>
    <n v="804441"/>
    <d v="2001-05-24T21:00:00"/>
  </r>
  <r>
    <x v="1"/>
    <x v="3"/>
    <x v="1"/>
    <n v="1"/>
    <n v="5000"/>
    <n v="1283253"/>
    <d v="2001-05-23T08:36:58"/>
    <s v="Coast Energy Canada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85"/>
    <s v="EOL3PTREE"/>
    <s v="MLENHAR"/>
    <s v="ENA - IM West"/>
    <x v="8"/>
    <x v="5"/>
    <n v="804443"/>
    <d v="2001-05-24T21:00:00"/>
  </r>
  <r>
    <x v="0"/>
    <x v="3"/>
    <x v="1"/>
    <n v="1"/>
    <n v="3475"/>
    <n v="1283254"/>
    <d v="2001-05-23T08:36:59"/>
    <s v="Aquila Canada Corp."/>
    <x v="0"/>
    <x v="0"/>
    <x v="0"/>
    <x v="3"/>
    <s v="CAN Gas Phy Fwd Firm East &lt; or = 1Mo"/>
    <s v="CAN Gas Phy      Niagara, TCPL           24May01         USD/MM"/>
    <n v="3475"/>
    <m/>
    <x v="0"/>
    <x v="11"/>
    <x v="0"/>
    <n v="4.37"/>
    <s v="dread2000"/>
    <s v="MCUILLA"/>
    <s v="ENA - IM Ontario"/>
    <x v="8"/>
    <x v="5"/>
    <n v="804442"/>
    <d v="2001-05-24T21:00:00"/>
  </r>
  <r>
    <x v="1"/>
    <x v="1"/>
    <x v="1"/>
    <n v="2"/>
    <n v="50"/>
    <n v="1283255"/>
    <d v="2001-05-23T08:37:01"/>
    <s v="Williams Energy Marketing &amp; Trading Company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brianhurst"/>
    <s v="CMALLOR"/>
    <s v="ST-CA"/>
    <x v="7"/>
    <x v="6"/>
    <n v="619408.1"/>
    <d v="2001-05-25T21:00:00"/>
  </r>
  <r>
    <x v="1"/>
    <x v="3"/>
    <x v="1"/>
    <n v="1"/>
    <n v="5000"/>
    <n v="1283256"/>
    <d v="2001-05-23T08:37:01"/>
    <s v="Aquila Energy Marketing Corporation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099999999999996"/>
    <s v="benharner"/>
    <s v="JWILLI13"/>
    <s v="ENA - IM Mkt Central MICH"/>
    <x v="8"/>
    <x v="5"/>
    <n v="804444"/>
    <d v="2001-05-24T21:00:00"/>
  </r>
  <r>
    <x v="1"/>
    <x v="3"/>
    <x v="0"/>
    <n v="31"/>
    <n v="4650"/>
    <n v="1283259"/>
    <d v="2001-05-23T08:37:02"/>
    <s v="BP Corporation North America Inc."/>
    <x v="0"/>
    <x v="0"/>
    <x v="0"/>
    <x v="3"/>
    <s v="US Gas Fin Swap"/>
    <s v="US Gas Swap      Nymex                   Aug01           USD/MM-L"/>
    <n v="150"/>
    <m/>
    <x v="0"/>
    <x v="14"/>
    <x v="0"/>
    <n v="4.3129999999999997"/>
    <s v="Lamoreal"/>
    <s v="JARNOLD"/>
    <s v="NG-Price"/>
    <x v="6"/>
    <x v="5"/>
    <s v="VB4565.1"/>
    <d v="2001-08-01T21:00:00"/>
  </r>
  <r>
    <x v="1"/>
    <x v="3"/>
    <x v="0"/>
    <n v="31"/>
    <n v="4650"/>
    <n v="1283258"/>
    <d v="2001-05-23T08:37:02"/>
    <s v="BP Corporation North America Inc."/>
    <x v="0"/>
    <x v="0"/>
    <x v="0"/>
    <x v="3"/>
    <s v="US Gas Fin Swap"/>
    <s v="US Gas Swap      Nymex                   Jul01           USD/MM-L"/>
    <m/>
    <n v="150"/>
    <x v="0"/>
    <x v="14"/>
    <x v="0"/>
    <n v="4.2350000000000003"/>
    <s v="Lamoreal"/>
    <s v="JARNOLD"/>
    <s v="NG-Price"/>
    <x v="6"/>
    <x v="5"/>
    <s v="VB4564.1"/>
    <d v="2001-07-01T21:00:00"/>
  </r>
  <r>
    <x v="1"/>
    <x v="3"/>
    <x v="1"/>
    <n v="1"/>
    <n v="5000"/>
    <n v="1283261"/>
    <d v="2001-05-23T08:37:03"/>
    <s v="NJR Energy Services Company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n v="19691994"/>
    <s v="SHENDRI"/>
    <s v="ENA-IM ME CNG"/>
    <x v="8"/>
    <x v="5"/>
    <n v="804446"/>
    <d v="2001-05-24T21:00:00"/>
  </r>
  <r>
    <x v="1"/>
    <x v="3"/>
    <x v="1"/>
    <n v="1"/>
    <n v="20000"/>
    <n v="1283260"/>
    <d v="2001-05-23T08:37:0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4445"/>
    <d v="2001-05-24T21:00:00"/>
  </r>
  <r>
    <x v="1"/>
    <x v="3"/>
    <x v="1"/>
    <n v="1"/>
    <n v="10000"/>
    <n v="1283262"/>
    <d v="2001-05-23T08:37:0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99999999999996"/>
    <s v="bcollins"/>
    <s v="TDONOHO"/>
    <s v="ENA - IM Central Gulf"/>
    <x v="8"/>
    <x v="5"/>
    <n v="804447"/>
    <d v="2001-05-24T21:00:00"/>
  </r>
  <r>
    <x v="1"/>
    <x v="1"/>
    <x v="1"/>
    <n v="30"/>
    <n v="1500"/>
    <n v="1283263"/>
    <d v="2001-05-23T08:37:05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0"/>
    <s v="jrobertson"/>
    <s v="JQUENET"/>
    <s v="LT-PJM"/>
    <x v="7"/>
    <x v="6"/>
    <n v="619409.1"/>
    <d v="2001-06-01T14:12:00"/>
  </r>
  <r>
    <x v="1"/>
    <x v="3"/>
    <x v="0"/>
    <n v="30"/>
    <n v="600000"/>
    <n v="1283264"/>
    <d v="2001-05-23T08:37:0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"/>
    <s v="JLIPMAN1"/>
    <s v="JARNOLD"/>
    <s v="NG-Price"/>
    <x v="6"/>
    <x v="5"/>
    <s v="VB4570.1"/>
    <d v="2001-06-01T21:00:00"/>
  </r>
  <r>
    <x v="1"/>
    <x v="3"/>
    <x v="0"/>
    <n v="153"/>
    <n v="765000"/>
    <n v="1283265"/>
    <d v="2001-05-23T08:37:09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49999999999999"/>
    <s v="JEFFFOX1"/>
    <s v="JARNOLD"/>
    <s v="NG-Price"/>
    <x v="6"/>
    <x v="5"/>
    <s v="VB4566.1"/>
    <d v="2001-06-01T00:00:00"/>
  </r>
  <r>
    <x v="1"/>
    <x v="3"/>
    <x v="0"/>
    <n v="8"/>
    <n v="40000"/>
    <n v="1283266"/>
    <d v="2001-05-23T08:37:09"/>
    <s v="Enserco Energy, Inc."/>
    <x v="0"/>
    <x v="0"/>
    <x v="0"/>
    <x v="3"/>
    <s v="US Gas Fin Swap"/>
    <s v="US Gas Daily     Malin                   24-31May01      USD/MM"/>
    <m/>
    <n v="5000"/>
    <x v="0"/>
    <x v="11"/>
    <x v="0"/>
    <n v="5.6"/>
    <s v="mattreed"/>
    <s v="MLENHAR"/>
    <s v="West-Perm"/>
    <x v="6"/>
    <x v="5"/>
    <s v="VB4567.1"/>
    <d v="2001-05-24T21:00:00"/>
  </r>
  <r>
    <x v="1"/>
    <x v="3"/>
    <x v="0"/>
    <n v="31"/>
    <n v="155000"/>
    <n v="1283267"/>
    <d v="2001-05-23T08:37:11"/>
    <s v="Mirant Americas Energy Marketing, L.P."/>
    <x v="0"/>
    <x v="0"/>
    <x v="0"/>
    <x v="3"/>
    <s v="US Gas Fin BasisSwap"/>
    <s v="US Gas Basis     Transco Z6 NY           Jul01           USD/MM"/>
    <m/>
    <n v="5000"/>
    <x v="0"/>
    <x v="11"/>
    <x v="0"/>
    <n v="0.53"/>
    <s v="wsh00001"/>
    <s v="BMCKAY"/>
    <s v="FT-NY"/>
    <x v="6"/>
    <x v="5"/>
    <s v="VB4569.1"/>
    <d v="2001-07-01T21:00:00"/>
  </r>
  <r>
    <x v="1"/>
    <x v="3"/>
    <x v="0"/>
    <n v="30"/>
    <n v="3000"/>
    <n v="1283269"/>
    <d v="2001-05-23T08:37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2.5000000000000001E-2"/>
    <s v="WHITEWATER"/>
    <s v="MMAGGI"/>
    <s v="NG EXOTIC"/>
    <x v="6"/>
    <x v="5"/>
    <s v="VB4573.1"/>
    <d v="2001-06-01T00:00:00"/>
  </r>
  <r>
    <x v="1"/>
    <x v="3"/>
    <x v="1"/>
    <n v="1"/>
    <n v="145"/>
    <n v="1283268"/>
    <d v="2001-05-23T08:37:13"/>
    <s v="Ashland Specialty Chemicals Company"/>
    <x v="0"/>
    <x v="0"/>
    <x v="0"/>
    <x v="3"/>
    <s v="US Gas Phy Fwd Firm non-TX &lt; or = 1Mo "/>
    <s v="US Gas Phy       TENN 800                24May01         USD/MM"/>
    <m/>
    <n v="145"/>
    <x v="0"/>
    <x v="11"/>
    <x v="0"/>
    <n v="4.0149999999999997"/>
    <s v="ADM07229"/>
    <s v="SNEAL"/>
    <s v="ENA-IM NE GULF3"/>
    <x v="8"/>
    <x v="5"/>
    <n v="804448"/>
    <d v="2001-05-24T21:00:00"/>
  </r>
  <r>
    <x v="1"/>
    <x v="3"/>
    <x v="0"/>
    <n v="365"/>
    <n v="1825000"/>
    <n v="1283272"/>
    <d v="2001-05-23T08:37:17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5"/>
    <s v="JEFFFOX1"/>
    <s v="JARNOLD"/>
    <s v="NG-Price"/>
    <x v="6"/>
    <x v="5"/>
    <s v="VB4572.1"/>
    <d v="2002-01-01T21:00:00"/>
  </r>
  <r>
    <x v="1"/>
    <x v="3"/>
    <x v="1"/>
    <n v="1"/>
    <n v="5000"/>
    <n v="1283271"/>
    <d v="2001-05-23T08:37:17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schwalbach"/>
    <s v="KSTEVEN"/>
    <s v="ENA-IM Mid Central South"/>
    <x v="8"/>
    <x v="5"/>
    <n v="804449"/>
    <d v="2001-05-24T21:00:00"/>
  </r>
  <r>
    <x v="1"/>
    <x v="3"/>
    <x v="0"/>
    <n v="31"/>
    <n v="465000"/>
    <n v="1283273"/>
    <d v="2001-05-23T08:37:19"/>
    <s v="Glencore Ltd."/>
    <x v="0"/>
    <x v="0"/>
    <x v="0"/>
    <x v="3"/>
    <s v="US Gas Fin Swap"/>
    <s v="US Gas Swap      Nymex                   Jul01           USD/MM"/>
    <n v="15000"/>
    <m/>
    <x v="0"/>
    <x v="11"/>
    <x v="0"/>
    <n v="4.2350000000000003"/>
    <s v="ADM48210"/>
    <s v="JARNOLD"/>
    <s v="NG-Price"/>
    <x v="6"/>
    <x v="5"/>
    <s v="VB4576.1"/>
    <d v="2001-07-01T21:00:00"/>
  </r>
  <r>
    <x v="0"/>
    <x v="3"/>
    <x v="1"/>
    <n v="1"/>
    <n v="10000"/>
    <n v="1283276"/>
    <d v="2001-05-23T08:37:2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rvanitis1"/>
    <s v="MCUILLA"/>
    <s v="ENA - IM Ontario"/>
    <x v="8"/>
    <x v="5"/>
    <n v="804451"/>
    <d v="2001-05-24T21:00:00"/>
  </r>
  <r>
    <x v="1"/>
    <x v="3"/>
    <x v="1"/>
    <n v="1"/>
    <n v="5000"/>
    <n v="1283275"/>
    <d v="2001-05-23T08:37:20"/>
    <s v="Texex Energy Partners Ltd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texexener"/>
    <s v="VPIMENOV"/>
    <s v="ENA-IM ME NEW YORK"/>
    <x v="8"/>
    <x v="5"/>
    <n v="804450"/>
    <d v="2001-05-24T21:00:00"/>
  </r>
  <r>
    <x v="1"/>
    <x v="3"/>
    <x v="1"/>
    <n v="1"/>
    <n v="5000"/>
    <n v="1283277"/>
    <d v="2001-05-23T08:37:21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824999999999999"/>
    <s v="CLIFFBRUN"/>
    <s v="TDONOHO"/>
    <s v="ENA - IM Central Gulf"/>
    <x v="8"/>
    <x v="5"/>
    <n v="804452"/>
    <d v="2001-05-24T21:00:00"/>
  </r>
  <r>
    <x v="1"/>
    <x v="3"/>
    <x v="1"/>
    <n v="1"/>
    <n v="5000"/>
    <n v="1283278"/>
    <d v="2001-05-23T08:37:22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SCOTTWIR"/>
    <s v="KSTEVEN"/>
    <s v="ENA-IM Mid Central South"/>
    <x v="8"/>
    <x v="5"/>
    <n v="804453"/>
    <d v="2001-05-24T21:00:00"/>
  </r>
  <r>
    <x v="1"/>
    <x v="3"/>
    <x v="0"/>
    <n v="30"/>
    <n v="450000"/>
    <n v="1283279"/>
    <d v="2001-05-23T08:37:24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17"/>
    <s v="rsavocch"/>
    <s v="JARNOLD"/>
    <s v="NG-Price"/>
    <x v="6"/>
    <x v="5"/>
    <s v="VB4577.1"/>
    <d v="2001-06-01T21:00:00"/>
  </r>
  <r>
    <x v="1"/>
    <x v="3"/>
    <x v="1"/>
    <n v="1"/>
    <n v="5000"/>
    <n v="1283280"/>
    <d v="2001-05-23T08:37:25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bobharp2"/>
    <s v="SSOUTH"/>
    <s v="ENA - IM West"/>
    <x v="8"/>
    <x v="5"/>
    <n v="804454"/>
    <d v="2001-05-24T21:00:00"/>
  </r>
  <r>
    <x v="1"/>
    <x v="3"/>
    <x v="1"/>
    <n v="1"/>
    <n v="15000"/>
    <n v="1283281"/>
    <d v="2001-05-23T08:37:26"/>
    <s v="BP Energy Company"/>
    <x v="0"/>
    <x v="0"/>
    <x v="0"/>
    <x v="3"/>
    <s v="US Gas Phy Fwd Firm TX &lt; or = 1Mo "/>
    <s v="US Gas Phy       Waha                    24May01         USD/MM"/>
    <m/>
    <n v="15000"/>
    <x v="0"/>
    <x v="11"/>
    <x v="0"/>
    <n v="4"/>
    <s v="Hallbrian1"/>
    <s v="JPARKS"/>
    <s v="HPLC - IM HPLC"/>
    <x v="8"/>
    <x v="8"/>
    <n v="804455"/>
    <d v="2001-05-24T21:00:00"/>
  </r>
  <r>
    <x v="1"/>
    <x v="3"/>
    <x v="0"/>
    <n v="31"/>
    <n v="77500"/>
    <n v="1283284"/>
    <d v="2001-05-23T08:37:34"/>
    <s v="Cinergy Marketing &amp; Trading, LLC"/>
    <x v="0"/>
    <x v="0"/>
    <x v="0"/>
    <x v="3"/>
    <s v="US Gas Fin Swap"/>
    <s v="US Gas Swap      Nymex                   Aug01           USD/MM"/>
    <n v="2500"/>
    <m/>
    <x v="0"/>
    <x v="11"/>
    <x v="0"/>
    <n v="4.3150000000000004"/>
    <s v="GLOVERBJ"/>
    <s v="JARNOLD"/>
    <s v="NG-Price"/>
    <x v="6"/>
    <x v="5"/>
    <s v="VB4580.1"/>
    <d v="2001-08-01T21:00:00"/>
  </r>
  <r>
    <x v="1"/>
    <x v="3"/>
    <x v="1"/>
    <n v="1"/>
    <n v="5000"/>
    <n v="1283287"/>
    <d v="2001-05-23T08:37:35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050000000000004"/>
    <s v="ADM48146"/>
    <s v="ARING"/>
    <s v="ENA-IM NE GULF1"/>
    <x v="8"/>
    <x v="5"/>
    <n v="804456"/>
    <d v="2001-05-24T21:00:00"/>
  </r>
  <r>
    <x v="1"/>
    <x v="3"/>
    <x v="0"/>
    <n v="30"/>
    <n v="300000"/>
    <n v="1283288"/>
    <d v="2001-05-23T08:37:39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ADM45207"/>
    <s v="JARNOLD"/>
    <s v="NG-Price"/>
    <x v="6"/>
    <x v="5"/>
    <s v="VB4581.1"/>
    <d v="2001-06-01T21:00:00"/>
  </r>
  <r>
    <x v="1"/>
    <x v="3"/>
    <x v="1"/>
    <n v="1"/>
    <n v="5000"/>
    <n v="1283289"/>
    <d v="2001-05-23T08:37:40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wpla08239"/>
    <s v="KSTEVEN"/>
    <s v="ENA-IM Mid Central South"/>
    <x v="8"/>
    <x v="5"/>
    <n v="804458"/>
    <d v="2001-05-24T21:00:00"/>
  </r>
  <r>
    <x v="0"/>
    <x v="3"/>
    <x v="1"/>
    <n v="1"/>
    <n v="10000"/>
    <n v="1283290"/>
    <d v="2001-05-23T08:37:41"/>
    <s v="Aquila Canada Cor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read2000"/>
    <s v="MCUILLA"/>
    <s v="ENA - IM Ontario"/>
    <x v="8"/>
    <x v="5"/>
    <n v="804459"/>
    <d v="2001-05-24T21:00:00"/>
  </r>
  <r>
    <x v="1"/>
    <x v="3"/>
    <x v="1"/>
    <n v="1"/>
    <n v="5000"/>
    <n v="1283291"/>
    <d v="2001-05-23T08:37:4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950000000000001"/>
    <s v="scallender"/>
    <s v="TDONOHO"/>
    <s v="ENA - IM Central Gulf"/>
    <x v="8"/>
    <x v="5"/>
    <n v="804460"/>
    <d v="2001-05-24T21:00:00"/>
  </r>
  <r>
    <x v="1"/>
    <x v="3"/>
    <x v="0"/>
    <n v="30"/>
    <n v="525000"/>
    <n v="1283293"/>
    <d v="2001-05-23T08:37:44"/>
    <s v="Hess Energy Trading Company LLC"/>
    <x v="0"/>
    <x v="0"/>
    <x v="0"/>
    <x v="3"/>
    <s v="US Gas Fin Swap"/>
    <s v="US Gas Swap      Nymex                   Jun01           USD/MM"/>
    <n v="17500"/>
    <m/>
    <x v="0"/>
    <x v="11"/>
    <x v="0"/>
    <n v="4.165"/>
    <s v="MICWHITE"/>
    <s v="JARNOLD"/>
    <s v="NG-Price"/>
    <x v="6"/>
    <x v="5"/>
    <s v="VB4583.1"/>
    <d v="2001-06-01T21:00:00"/>
  </r>
  <r>
    <x v="1"/>
    <x v="3"/>
    <x v="1"/>
    <n v="1"/>
    <n v="10000"/>
    <n v="1283292"/>
    <d v="2001-05-23T08:37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25000000000003"/>
    <s v="BIGDADDY"/>
    <s v="PMIMS"/>
    <s v="ENA - IM MKT Central CG"/>
    <x v="8"/>
    <x v="5"/>
    <n v="804461"/>
    <d v="2001-05-24T21:00:00"/>
  </r>
  <r>
    <x v="1"/>
    <x v="3"/>
    <x v="1"/>
    <n v="1"/>
    <n v="5000"/>
    <n v="1283294"/>
    <d v="2001-05-23T08:37:46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75000000000001"/>
    <s v="PEGGIALL"/>
    <s v="KSTEVEN"/>
    <s v="ENA-IM Mid Central South"/>
    <x v="8"/>
    <x v="5"/>
    <n v="804462"/>
    <d v="2001-05-24T21:00:00"/>
  </r>
  <r>
    <x v="1"/>
    <x v="3"/>
    <x v="1"/>
    <n v="1"/>
    <n v="5000"/>
    <n v="1283296"/>
    <d v="2001-05-23T08:37:4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9"/>
    <s v="aepes201"/>
    <s v="TDONOHO"/>
    <s v="ENA - IM Central Gulf"/>
    <x v="8"/>
    <x v="5"/>
    <n v="804463"/>
    <d v="2001-05-24T21:00:00"/>
  </r>
  <r>
    <x v="1"/>
    <x v="1"/>
    <x v="1"/>
    <n v="30"/>
    <n v="1500"/>
    <n v="1283297"/>
    <d v="2001-05-23T08:37:4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5.5"/>
    <s v="ZACHA007"/>
    <s v="FSTURM"/>
    <s v="LT-ECAR"/>
    <x v="7"/>
    <x v="6"/>
    <n v="619410.1"/>
    <d v="2002-06-01T17:11:00"/>
  </r>
  <r>
    <x v="1"/>
    <x v="1"/>
    <x v="1"/>
    <n v="1"/>
    <n v="50"/>
    <n v="1283299"/>
    <d v="2001-05-23T08:37:49"/>
    <s v="Dynegy Power Marketing, Inc.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jjjohnson"/>
    <s v="MLORENZ"/>
    <s v="ST-Main"/>
    <x v="7"/>
    <x v="6"/>
    <n v="619411.1"/>
    <d v="2001-05-24T21:00:00"/>
  </r>
  <r>
    <x v="1"/>
    <x v="3"/>
    <x v="1"/>
    <n v="1"/>
    <n v="2500"/>
    <n v="1283298"/>
    <d v="2001-05-23T08:37:49"/>
    <s v="e prime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7"/>
    <s v="EPRIME29"/>
    <s v="JREITME"/>
    <s v="ENA - IM Denver"/>
    <x v="8"/>
    <x v="5"/>
    <n v="804464"/>
    <d v="2001-05-24T21:00:00"/>
  </r>
  <r>
    <x v="1"/>
    <x v="3"/>
    <x v="1"/>
    <n v="1"/>
    <n v="5000"/>
    <n v="1283301"/>
    <d v="2001-05-23T08:37:50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txuetckbb"/>
    <s v="MLENHAR"/>
    <s v="ENA - IM West"/>
    <x v="8"/>
    <x v="5"/>
    <n v="804465"/>
    <d v="2001-05-24T21:00:00"/>
  </r>
  <r>
    <x v="1"/>
    <x v="3"/>
    <x v="1"/>
    <n v="1"/>
    <n v="10000"/>
    <n v="1283302"/>
    <d v="2001-05-23T08:37:51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IGDADDY"/>
    <s v="PMIMS"/>
    <s v="ENA - IM MKT Central CG"/>
    <x v="8"/>
    <x v="5"/>
    <n v="804466"/>
    <d v="2001-05-24T21:00:00"/>
  </r>
  <r>
    <x v="1"/>
    <x v="2"/>
    <x v="0"/>
    <n v="1"/>
    <n v="50000"/>
    <n v="1283303"/>
    <d v="2001-05-23T08:37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JTREADWAY"/>
    <s v="GWHALLE"/>
    <s v="WTI-GW-NXC2"/>
    <x v="3"/>
    <x v="5"/>
    <n v="106013"/>
    <d v="2001-07-01T00:00:00"/>
  </r>
  <r>
    <x v="1"/>
    <x v="3"/>
    <x v="0"/>
    <n v="30"/>
    <n v="300000"/>
    <n v="1283305"/>
    <d v="2001-05-23T08:37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65"/>
    <s v="PATGRIMES"/>
    <s v="JARNOLD"/>
    <s v="NG-Price"/>
    <x v="6"/>
    <x v="5"/>
    <s v="VB4586.1"/>
    <d v="2001-06-01T21:00:00"/>
  </r>
  <r>
    <x v="1"/>
    <x v="3"/>
    <x v="1"/>
    <n v="1"/>
    <n v="10000"/>
    <n v="1283304"/>
    <d v="2001-05-23T08:37:5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4467"/>
    <d v="2001-05-24T21:00:00"/>
  </r>
  <r>
    <x v="1"/>
    <x v="3"/>
    <x v="1"/>
    <n v="1"/>
    <n v="5000"/>
    <n v="1283306"/>
    <d v="2001-05-23T08:37:55"/>
    <s v="Cook Inlet Energy Supply L.L.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canadanw1"/>
    <s v="MLENHAR"/>
    <s v="ENA - IM West"/>
    <x v="8"/>
    <x v="5"/>
    <n v="804468"/>
    <d v="2001-05-24T21:00:00"/>
  </r>
  <r>
    <x v="1"/>
    <x v="3"/>
    <x v="0"/>
    <n v="153"/>
    <n v="765000"/>
    <n v="1283307"/>
    <d v="2001-05-23T08:37:56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3"/>
    <s v="JEFFFOX1"/>
    <s v="JARNOLD"/>
    <s v="NG-Price"/>
    <x v="6"/>
    <x v="5"/>
    <s v="VB4585.1"/>
    <d v="2001-06-01T00:00:00"/>
  </r>
  <r>
    <x v="1"/>
    <x v="3"/>
    <x v="1"/>
    <n v="1"/>
    <n v="5000"/>
    <n v="1283309"/>
    <d v="2001-05-23T08:37:5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5"/>
    <s v="MICKELSON1"/>
    <s v="SSOUTH"/>
    <s v="ENA - IM West"/>
    <x v="8"/>
    <x v="5"/>
    <n v="804469"/>
    <d v="2001-05-24T21:00:00"/>
  </r>
  <r>
    <x v="1"/>
    <x v="3"/>
    <x v="1"/>
    <n v="1"/>
    <n v="10000"/>
    <n v="1283308"/>
    <d v="2001-05-23T08:37:58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collins"/>
    <s v="PMIMS"/>
    <s v="ENA - IM MKT Central CG"/>
    <x v="8"/>
    <x v="5"/>
    <n v="804470"/>
    <d v="2001-05-24T21:00:00"/>
  </r>
  <r>
    <x v="1"/>
    <x v="3"/>
    <x v="1"/>
    <n v="1"/>
    <n v="5000"/>
    <n v="1283310"/>
    <d v="2001-05-23T08:37:5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99999999999996"/>
    <s v="robsommerf"/>
    <s v="KSTEVEN"/>
    <s v="ENA-IM Mid Central South"/>
    <x v="8"/>
    <x v="5"/>
    <n v="804471"/>
    <d v="2001-05-24T21:00:00"/>
  </r>
  <r>
    <x v="0"/>
    <x v="0"/>
    <x v="0"/>
    <n v="1"/>
    <n v="20"/>
    <n v="1283311"/>
    <d v="2001-05-23T08:3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9"/>
    <s v="johnmanfld"/>
    <s v="BMARCHAN"/>
    <s v="Enron Metals Trading System"/>
    <x v="0"/>
    <x v="0"/>
    <n v="2148260"/>
    <m/>
  </r>
  <r>
    <x v="1"/>
    <x v="3"/>
    <x v="0"/>
    <n v="31"/>
    <n v="155000"/>
    <n v="1283312"/>
    <d v="2001-05-23T08:38:04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4"/>
    <s v="petverma"/>
    <s v="JARNOLD"/>
    <s v="NG-Price"/>
    <x v="6"/>
    <x v="5"/>
    <s v="VB4588.1"/>
    <d v="2001-07-01T21:00:00"/>
  </r>
  <r>
    <x v="1"/>
    <x v="3"/>
    <x v="1"/>
    <n v="1"/>
    <n v="370"/>
    <n v="1283314"/>
    <d v="2001-05-23T08:38:07"/>
    <s v="Ashland Specialty Chemicals Company"/>
    <x v="0"/>
    <x v="0"/>
    <x v="0"/>
    <x v="3"/>
    <s v="US Gas Phy Fwd Firm non-TX &lt; or = 1Mo "/>
    <s v="US Gas Phy       TETCO WLA               24May01         USD/MM"/>
    <m/>
    <n v="370"/>
    <x v="0"/>
    <x v="11"/>
    <x v="0"/>
    <n v="4.01"/>
    <s v="ADM07229"/>
    <s v="SPEREIR"/>
    <s v="ENA-IM NE GULF3"/>
    <x v="8"/>
    <x v="5"/>
    <n v="804472"/>
    <d v="2001-05-24T21:00:00"/>
  </r>
  <r>
    <x v="1"/>
    <x v="3"/>
    <x v="1"/>
    <n v="8"/>
    <n v="33264"/>
    <n v="1283315"/>
    <d v="2001-05-23T08:38:09"/>
    <s v="Sempra Energy Trading Corp."/>
    <x v="0"/>
    <x v="0"/>
    <x v="0"/>
    <x v="3"/>
    <s v="US Gas Phy Fwd Firm non-TX &lt; or = 1Mo "/>
    <s v="US Gas Phy       TETCO WLA               24-31May01      USD/MM"/>
    <n v="4158"/>
    <m/>
    <x v="0"/>
    <x v="11"/>
    <x v="0"/>
    <n v="4.0250000000000004"/>
    <s v="shawnmaz"/>
    <s v="SPEREIR"/>
    <s v="ENA-IM NE GULF3"/>
    <x v="8"/>
    <x v="5"/>
    <n v="804474"/>
    <d v="2001-05-24T21:00:00"/>
  </r>
  <r>
    <x v="1"/>
    <x v="1"/>
    <x v="1"/>
    <n v="30"/>
    <n v="750"/>
    <n v="1283317"/>
    <d v="2001-05-23T08:3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20"/>
    <s v="DCF40410"/>
    <s v="MSWERZB"/>
    <s v="LT-NW"/>
    <x v="7"/>
    <x v="6"/>
    <n v="619413.1"/>
    <d v="2001-06-01T21:00:00"/>
  </r>
  <r>
    <x v="1"/>
    <x v="3"/>
    <x v="0"/>
    <n v="30"/>
    <n v="75000"/>
    <n v="1283318"/>
    <d v="2001-05-23T08:38:1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65"/>
    <s v="AQUILA1037"/>
    <s v="JARNOLD"/>
    <s v="NG-Price"/>
    <x v="6"/>
    <x v="5"/>
    <s v="VB4590.1"/>
    <d v="2001-06-01T21:00:00"/>
  </r>
  <r>
    <x v="1"/>
    <x v="3"/>
    <x v="1"/>
    <n v="1"/>
    <n v="25000"/>
    <n v="1283319"/>
    <d v="2001-05-23T08:38:14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00000000000003"/>
    <s v="garrison"/>
    <s v="ARING"/>
    <s v="ENA-IM NE GULF1"/>
    <x v="8"/>
    <x v="5"/>
    <n v="804476"/>
    <d v="2001-05-24T21:00:00"/>
  </r>
  <r>
    <x v="1"/>
    <x v="3"/>
    <x v="1"/>
    <n v="1"/>
    <n v="5000"/>
    <n v="1283320"/>
    <d v="2001-05-23T08:38:15"/>
    <s v="Coast Energy Canada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"/>
    <s v="EOLBILLY"/>
    <s v="MLENHAR"/>
    <s v="ENA - IM West"/>
    <x v="8"/>
    <x v="5"/>
    <n v="804475"/>
    <d v="2001-05-24T21:00:00"/>
  </r>
  <r>
    <x v="1"/>
    <x v="3"/>
    <x v="1"/>
    <n v="1"/>
    <n v="10000"/>
    <n v="1283321"/>
    <d v="2001-05-23T08:38:15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KURTISWOOD"/>
    <s v="PMIMS"/>
    <s v="ENA - IM MKT Central CG"/>
    <x v="8"/>
    <x v="5"/>
    <n v="804477"/>
    <d v="2001-05-24T21:00:00"/>
  </r>
  <r>
    <x v="1"/>
    <x v="3"/>
    <x v="1"/>
    <n v="1"/>
    <n v="5000"/>
    <n v="1283322"/>
    <d v="2001-05-23T08:38:17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74999999999998"/>
    <s v="TOMSAX01"/>
    <s v="KSTEVEN"/>
    <s v="ENA-IM Mid Central South"/>
    <x v="8"/>
    <x v="5"/>
    <n v="804478"/>
    <d v="2001-05-24T21:00:00"/>
  </r>
  <r>
    <x v="1"/>
    <x v="2"/>
    <x v="0"/>
    <n v="1"/>
    <n v="50000"/>
    <n v="1283323"/>
    <d v="2001-05-23T08:38:17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14"/>
    <d v="2001-07-01T00:00:00"/>
  </r>
  <r>
    <x v="1"/>
    <x v="3"/>
    <x v="1"/>
    <n v="1"/>
    <n v="5000"/>
    <n v="1283324"/>
    <d v="2001-05-23T08:38:18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WESTDESK1"/>
    <s v="SSOUTH"/>
    <s v="ENA - IM West"/>
    <x v="8"/>
    <x v="5"/>
    <n v="804479"/>
    <d v="2001-05-24T21:00:00"/>
  </r>
  <r>
    <x v="1"/>
    <x v="3"/>
    <x v="1"/>
    <n v="1"/>
    <n v="8500"/>
    <n v="1283326"/>
    <d v="2001-05-23T08:38:20"/>
    <s v="Aquila Energy Marketing Corporation"/>
    <x v="0"/>
    <x v="0"/>
    <x v="0"/>
    <x v="3"/>
    <s v="US Gas Phy Fwd Firm non-TX &lt; or = 1Mo "/>
    <s v="US Gas Phy       TENN 500                24May01         USD/MM"/>
    <m/>
    <n v="8500"/>
    <x v="0"/>
    <x v="11"/>
    <x v="0"/>
    <n v="4.0149999999999997"/>
    <s v="JENNCLAYO"/>
    <s v="SNEAL"/>
    <s v="ENA-IM NE GULF3"/>
    <x v="8"/>
    <x v="5"/>
    <n v="804480"/>
    <d v="2001-05-24T21:00:00"/>
  </r>
  <r>
    <x v="1"/>
    <x v="3"/>
    <x v="1"/>
    <n v="1"/>
    <n v="10000"/>
    <n v="1283327"/>
    <d v="2001-05-23T08:38:21"/>
    <s v="Wisconsin Gas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5"/>
    <s v="JFuller99"/>
    <s v="TDONOHO"/>
    <s v="ENA - IM Central Gulf"/>
    <x v="8"/>
    <x v="5"/>
    <n v="804481"/>
    <d v="2001-05-24T21:00:00"/>
  </r>
  <r>
    <x v="1"/>
    <x v="3"/>
    <x v="1"/>
    <n v="1"/>
    <n v="5000"/>
    <n v="1283330"/>
    <d v="2001-05-23T08:38:25"/>
    <s v="Reliant Energy Services, In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imnorman"/>
    <s v="SNEAL"/>
    <s v="ENA-IM NE GULF4"/>
    <x v="8"/>
    <x v="5"/>
    <n v="804483"/>
    <d v="2001-05-24T21:00:00"/>
  </r>
  <r>
    <x v="1"/>
    <x v="3"/>
    <x v="1"/>
    <n v="1"/>
    <n v="5000"/>
    <n v="1283331"/>
    <d v="2001-05-23T08:38:27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EPMELPrr2"/>
    <s v="SSOUTH"/>
    <s v="ENA - IM West"/>
    <x v="8"/>
    <x v="5"/>
    <n v="804484"/>
    <d v="2001-05-24T21:00:00"/>
  </r>
  <r>
    <x v="1"/>
    <x v="3"/>
    <x v="1"/>
    <n v="1"/>
    <n v="10000"/>
    <n v="1283332"/>
    <d v="2001-05-23T08:38:29"/>
    <s v="Duke Energy Trading and Marketing, L.L.C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YJACKSON"/>
    <s v="SPEREIR"/>
    <s v="ENA-IM NE GULF2"/>
    <x v="8"/>
    <x v="5"/>
    <n v="804485"/>
    <d v="2001-05-24T21:00:00"/>
  </r>
  <r>
    <x v="0"/>
    <x v="1"/>
    <x v="1"/>
    <n v="2"/>
    <n v="80"/>
    <n v="1283335"/>
    <d v="2001-05-23T08:38:33"/>
    <s v="Schweizerische Bundesbahnen SBB AG"/>
    <x v="0"/>
    <x v="0"/>
    <x v="0"/>
    <x v="1"/>
    <s v="CH Power Phy Fwd Firm"/>
    <s v="CH Pwr Phy FF    NAT BASE HV             26-27May01      EUR/MWh"/>
    <n v="40"/>
    <m/>
    <x v="0"/>
    <x v="1"/>
    <x v="2"/>
    <n v="15.35"/>
    <s v="149594kb"/>
    <s v="EHOKMARK"/>
    <s v="UK - ECTRL - Continental Power Book"/>
    <x v="2"/>
    <x v="2"/>
    <n v="106037.1"/>
    <d v="2001-05-26T21:00:00"/>
  </r>
  <r>
    <x v="1"/>
    <x v="3"/>
    <x v="0"/>
    <n v="30"/>
    <n v="150000"/>
    <n v="1283334"/>
    <d v="2001-05-23T08:38:33"/>
    <s v="BP Corporation North America Inc."/>
    <x v="0"/>
    <x v="0"/>
    <x v="0"/>
    <x v="3"/>
    <s v="US Gas Fin BasisSwap"/>
    <s v="US Gas Basis     NGI SoCal               Jun01           USD/MM"/>
    <n v="5000"/>
    <m/>
    <x v="0"/>
    <x v="11"/>
    <x v="0"/>
    <n v="8.85"/>
    <s v="Quekchin"/>
    <s v="KHOLST"/>
    <s v="FT-West"/>
    <x v="6"/>
    <x v="5"/>
    <s v="VB4594.1"/>
    <d v="2001-06-01T21:00:00"/>
  </r>
  <r>
    <x v="1"/>
    <x v="3"/>
    <x v="1"/>
    <n v="1"/>
    <n v="5000"/>
    <n v="1283336"/>
    <d v="2001-05-23T08:38:33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jwashabaug"/>
    <s v="SSOUTH"/>
    <s v="ENA - IM West"/>
    <x v="8"/>
    <x v="5"/>
    <n v="804486"/>
    <d v="2001-05-24T21:00:00"/>
  </r>
  <r>
    <x v="1"/>
    <x v="3"/>
    <x v="1"/>
    <n v="1"/>
    <n v="10000"/>
    <n v="1283337"/>
    <d v="2001-05-23T08:38:33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wapisze"/>
    <s v="PMIMS"/>
    <s v="ENA - IM MKT Central CG"/>
    <x v="8"/>
    <x v="5"/>
    <n v="804487"/>
    <d v="2001-05-24T21:00:00"/>
  </r>
  <r>
    <x v="1"/>
    <x v="1"/>
    <x v="1"/>
    <n v="30"/>
    <n v="1500"/>
    <n v="1283339"/>
    <d v="2001-05-23T08:38:38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14.1"/>
    <d v="2001-06-01T17:11:00"/>
  </r>
  <r>
    <x v="1"/>
    <x v="3"/>
    <x v="0"/>
    <n v="30"/>
    <n v="300000"/>
    <n v="1283340"/>
    <d v="2001-05-23T08:38:3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pickering"/>
    <s v="JARNOLD"/>
    <s v="NG-Price"/>
    <x v="6"/>
    <x v="5"/>
    <s v="VB4597.1"/>
    <d v="2001-06-01T21:00:00"/>
  </r>
  <r>
    <x v="1"/>
    <x v="3"/>
    <x v="1"/>
    <n v="1"/>
    <n v="1300"/>
    <n v="1283343"/>
    <d v="2001-05-23T08:38:41"/>
    <s v="WPS Energy Services, Inc."/>
    <x v="0"/>
    <x v="0"/>
    <x v="0"/>
    <x v="3"/>
    <s v="US Gas Phy Fwd Firm non-TX &lt; or = 1Mo "/>
    <s v="US Gas Phy       Mich Con                24May01         USD/MM"/>
    <m/>
    <n v="1300"/>
    <x v="0"/>
    <x v="11"/>
    <x v="0"/>
    <n v="4.32"/>
    <s v="TC2SHANDY"/>
    <s v="JWILLI13"/>
    <s v="ENA - IM Mkt Central MICH"/>
    <x v="8"/>
    <x v="5"/>
    <n v="804490"/>
    <d v="2001-05-24T21:00:00"/>
  </r>
  <r>
    <x v="1"/>
    <x v="3"/>
    <x v="1"/>
    <n v="1"/>
    <n v="25000"/>
    <n v="1283341"/>
    <d v="2001-05-23T08:38:4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garrison"/>
    <s v="ARING"/>
    <s v="ENA-IM NE GULF1"/>
    <x v="8"/>
    <x v="5"/>
    <n v="804489"/>
    <d v="2001-05-24T21:00:00"/>
  </r>
  <r>
    <x v="1"/>
    <x v="3"/>
    <x v="1"/>
    <n v="1"/>
    <n v="5000"/>
    <n v="1283342"/>
    <d v="2001-05-23T08:38:41"/>
    <s v="BP Energy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3.97"/>
    <s v="McMillanL"/>
    <s v="SNEAL"/>
    <s v="ENA-IM NE GULF3"/>
    <x v="8"/>
    <x v="5"/>
    <n v="804488"/>
    <d v="2001-05-24T21:00:00"/>
  </r>
  <r>
    <x v="1"/>
    <x v="3"/>
    <x v="1"/>
    <n v="1"/>
    <n v="10000"/>
    <n v="1283346"/>
    <d v="2001-05-23T08:38:43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cindybisho"/>
    <s v="MLENHAR"/>
    <s v="ENA - IM West"/>
    <x v="8"/>
    <x v="5"/>
    <n v="804491"/>
    <d v="2001-05-24T21:00:00"/>
  </r>
  <r>
    <x v="1"/>
    <x v="3"/>
    <x v="1"/>
    <n v="1"/>
    <n v="4316"/>
    <n v="1283345"/>
    <d v="2001-05-23T08:38:43"/>
    <s v="TransCanada Energy Marketing USA, Inc."/>
    <x v="0"/>
    <x v="0"/>
    <x v="0"/>
    <x v="3"/>
    <s v="US Gas Phy Fwd Firm non-TX &lt; or = 1Mo "/>
    <s v="US Gas Phy       NNG Ventura             24May01         USD/MM"/>
    <m/>
    <n v="4316"/>
    <x v="0"/>
    <x v="11"/>
    <x v="0"/>
    <n v="4.0549999999999997"/>
    <s v="schwalbach"/>
    <s v="KSTEVEN"/>
    <s v="ENA-IM Mid Central South"/>
    <x v="8"/>
    <x v="5"/>
    <n v="804492"/>
    <d v="2001-05-24T21:00:00"/>
  </r>
  <r>
    <x v="1"/>
    <x v="3"/>
    <x v="0"/>
    <n v="31"/>
    <n v="155000"/>
    <n v="1283347"/>
    <d v="2001-05-23T08:38:4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48"/>
    <s v="AQUILA1001"/>
    <s v="KHOLST"/>
    <s v="FT-West"/>
    <x v="6"/>
    <x v="5"/>
    <s v="VB4598.1"/>
    <d v="2001-08-01T21:00:00"/>
  </r>
  <r>
    <x v="0"/>
    <x v="0"/>
    <x v="0"/>
    <n v="1"/>
    <n v="4"/>
    <n v="1283352"/>
    <d v="2001-05-23T08:38:45"/>
    <s v="J. Aron &amp; Company"/>
    <x v="0"/>
    <x v="0"/>
    <x v="0"/>
    <x v="0"/>
    <s v="Copper LME Registered Contract"/>
    <s v="Cu LME Reg.      Contract                3 Month         USD/mt-L"/>
    <n v="4"/>
    <m/>
    <x v="0"/>
    <x v="0"/>
    <x v="0"/>
    <n v="1728"/>
    <s v="ADM08839"/>
    <s v="BMARCHAN"/>
    <s v="Enron Metals Trading System"/>
    <x v="0"/>
    <x v="0"/>
    <n v="2148264"/>
    <m/>
  </r>
  <r>
    <x v="1"/>
    <x v="3"/>
    <x v="0"/>
    <n v="8"/>
    <n v="240000"/>
    <n v="1283348"/>
    <d v="2001-05-23T08:38:45"/>
    <s v="J. Aron &amp; Company"/>
    <x v="0"/>
    <x v="0"/>
    <x v="0"/>
    <x v="3"/>
    <s v="US Gas Fin Swap"/>
    <s v="US Gas Daily     HHub                    24-31May01      USD/MM"/>
    <m/>
    <n v="30000"/>
    <x v="0"/>
    <x v="11"/>
    <x v="0"/>
    <n v="4.1100000000000003"/>
    <s v="ritanagle"/>
    <s v="PKEAVEY"/>
    <s v="G-DAILY-EST"/>
    <x v="6"/>
    <x v="5"/>
    <s v="VB4600.1"/>
    <d v="2001-05-24T21:00:00"/>
  </r>
  <r>
    <x v="1"/>
    <x v="3"/>
    <x v="1"/>
    <n v="1"/>
    <n v="5000"/>
    <n v="1283349"/>
    <d v="2001-05-23T08:38:45"/>
    <s v="Cargill Energy, a division of Cargill, Incorporated"/>
    <x v="0"/>
    <x v="0"/>
    <x v="0"/>
    <x v="3"/>
    <s v="US Gas Phy Index Firm non-TX &lt; or = 1Mo"/>
    <s v="US Gas Phy Index GD/D TCO Pool           24May01         USD/MM"/>
    <m/>
    <n v="5000"/>
    <x v="0"/>
    <x v="11"/>
    <x v="0"/>
    <n v="0"/>
    <s v="BEICHTEN"/>
    <s v="JHODGE2"/>
    <s v="ENA-IM ME TCO"/>
    <x v="8"/>
    <x v="5"/>
    <n v="804493"/>
    <d v="2001-05-24T21:00:00"/>
  </r>
  <r>
    <x v="1"/>
    <x v="3"/>
    <x v="1"/>
    <n v="1"/>
    <n v="2500"/>
    <n v="1283350"/>
    <d v="2001-05-23T08:38:45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6"/>
    <s v="JIMLK19641"/>
    <s v="JREITME"/>
    <s v="ENA - IM Denver"/>
    <x v="8"/>
    <x v="5"/>
    <n v="804494"/>
    <d v="2001-05-24T21:00:00"/>
  </r>
  <r>
    <x v="1"/>
    <x v="3"/>
    <x v="0"/>
    <n v="31"/>
    <n v="155000"/>
    <n v="1283351"/>
    <d v="2001-05-23T08:38:45"/>
    <s v="Glencore Ltd."/>
    <x v="0"/>
    <x v="0"/>
    <x v="0"/>
    <x v="3"/>
    <s v="US Gas Fin Swap"/>
    <s v="US Gas Swap      Nymex                   Jul01           USD/MM"/>
    <n v="5000"/>
    <m/>
    <x v="0"/>
    <x v="11"/>
    <x v="0"/>
    <n v="4.2350000000000003"/>
    <s v="ADM48210"/>
    <s v="JARNOLD"/>
    <s v="NG-Price"/>
    <x v="6"/>
    <x v="5"/>
    <s v="VB4599.1"/>
    <d v="2001-07-01T21:00:00"/>
  </r>
  <r>
    <x v="0"/>
    <x v="3"/>
    <x v="1"/>
    <n v="1"/>
    <n v="10000"/>
    <n v="1283354"/>
    <d v="2001-05-23T08:38:49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495"/>
    <d v="2001-05-24T21:00:00"/>
  </r>
  <r>
    <x v="1"/>
    <x v="3"/>
    <x v="0"/>
    <n v="31"/>
    <n v="155000"/>
    <n v="1283357"/>
    <d v="2001-05-23T08:38:50"/>
    <s v="Dynegy Marketing and Trade"/>
    <x v="0"/>
    <x v="0"/>
    <x v="0"/>
    <x v="3"/>
    <s v="US Gas Fin Swap"/>
    <s v="US Gas Swap      Nymex                   Aug01           USD/MM"/>
    <n v="5000"/>
    <m/>
    <x v="0"/>
    <x v="11"/>
    <x v="0"/>
    <n v="4.3150000000000004"/>
    <s v="RODRIGUEZ"/>
    <s v="JARNOLD"/>
    <s v="NG-Price"/>
    <x v="6"/>
    <x v="5"/>
    <s v="VB4603.1"/>
    <d v="2001-08-01T21:00:00"/>
  </r>
  <r>
    <x v="1"/>
    <x v="3"/>
    <x v="1"/>
    <n v="1"/>
    <n v="10000"/>
    <n v="1283356"/>
    <d v="2001-05-23T08:38:50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SCOTTWIR"/>
    <s v="PMIMS"/>
    <s v="ENA - IM MKT Central CG"/>
    <x v="8"/>
    <x v="5"/>
    <n v="804497"/>
    <d v="2001-05-24T21:00:00"/>
  </r>
  <r>
    <x v="1"/>
    <x v="3"/>
    <x v="1"/>
    <n v="1"/>
    <n v="9469"/>
    <n v="1283355"/>
    <d v="2001-05-23T08:38:50"/>
    <s v="Cook Inlet Energy Supply L.L.C."/>
    <x v="0"/>
    <x v="0"/>
    <x v="0"/>
    <x v="3"/>
    <s v="US Gas Phy Fwd Firm non-TX &lt; or = 1Mo "/>
    <s v="US Gas Phy       TENN Z-0                24May01         USD/MM"/>
    <m/>
    <n v="9469"/>
    <x v="0"/>
    <x v="11"/>
    <x v="0"/>
    <n v="3.99"/>
    <s v="EASTDESK5"/>
    <s v="SNEAL"/>
    <s v="ENA-IM NE GULF3"/>
    <x v="8"/>
    <x v="5"/>
    <n v="804496"/>
    <d v="2001-05-24T21:00:00"/>
  </r>
  <r>
    <x v="1"/>
    <x v="3"/>
    <x v="0"/>
    <n v="30"/>
    <n v="150000"/>
    <n v="1283360"/>
    <d v="2001-05-23T08:38:51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91"/>
    <s v="KEVMASEK"/>
    <s v="KHOLST"/>
    <s v="FT-West"/>
    <x v="6"/>
    <x v="5"/>
    <s v="VB4601.1"/>
    <d v="2001-06-01T21:00:00"/>
  </r>
  <r>
    <x v="1"/>
    <x v="3"/>
    <x v="0"/>
    <n v="365"/>
    <n v="1825000"/>
    <n v="1283362"/>
    <d v="2001-05-23T08:38:53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7"/>
    <s v="AQUILA1004"/>
    <s v="JARNOLD"/>
    <s v="NG-Price"/>
    <x v="6"/>
    <x v="5"/>
    <s v="VB4602.1"/>
    <d v="2002-01-01T21:00:00"/>
  </r>
  <r>
    <x v="1"/>
    <x v="3"/>
    <x v="1"/>
    <n v="1"/>
    <n v="5000"/>
    <n v="1283361"/>
    <d v="2001-05-23T08:38:53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EPRIME26"/>
    <s v="TKUYKEN"/>
    <s v="ENA - IM West"/>
    <x v="8"/>
    <x v="5"/>
    <n v="804498"/>
    <d v="2001-05-24T21:00:00"/>
  </r>
  <r>
    <x v="1"/>
    <x v="1"/>
    <x v="1"/>
    <n v="92"/>
    <n v="4600"/>
    <n v="1283364"/>
    <d v="2001-05-23T08:38:57"/>
    <s v="Williams Energy Marketing &amp; Trading Company"/>
    <x v="0"/>
    <x v="0"/>
    <x v="0"/>
    <x v="1"/>
    <s v="US East Power Phy Fwd Firm"/>
    <s v="US Pwr Phy Firm  TVA Peak                Oct-Dec01       USD/MWh"/>
    <m/>
    <n v="50"/>
    <x v="0"/>
    <x v="1"/>
    <x v="0"/>
    <n v="37.25"/>
    <s v="jheinecke1"/>
    <s v="JKING6"/>
    <s v="LT-SERC"/>
    <x v="7"/>
    <x v="6"/>
    <n v="619415.1"/>
    <d v="2001-10-01T14:25:00"/>
  </r>
  <r>
    <x v="1"/>
    <x v="3"/>
    <x v="1"/>
    <n v="1"/>
    <n v="10000"/>
    <n v="1283363"/>
    <d v="2001-05-23T08:38:57"/>
    <s v="Coast Energy Canada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EOLBILLY"/>
    <s v="MLENHAR"/>
    <s v="ENA - IM West"/>
    <x v="8"/>
    <x v="5"/>
    <n v="804499"/>
    <d v="2001-05-24T21:00:00"/>
  </r>
  <r>
    <x v="1"/>
    <x v="3"/>
    <x v="1"/>
    <n v="1"/>
    <n v="580"/>
    <n v="1283365"/>
    <d v="2001-05-23T08:38:57"/>
    <s v="Ashland Specialty Chemicals Company"/>
    <x v="0"/>
    <x v="0"/>
    <x v="0"/>
    <x v="3"/>
    <s v="US Gas Phy Fwd Firm non-TX &lt; or = 1Mo "/>
    <s v="US Gas Phy       TETCO ELA               24May01         USD/MM"/>
    <n v="580"/>
    <m/>
    <x v="0"/>
    <x v="11"/>
    <x v="0"/>
    <n v="4.0149999999999997"/>
    <s v="ADM07229"/>
    <s v="SPEREIR"/>
    <s v="ENA-IM NE GULF3"/>
    <x v="8"/>
    <x v="5"/>
    <n v="804500"/>
    <d v="2001-05-24T21:00:00"/>
  </r>
  <r>
    <x v="0"/>
    <x v="3"/>
    <x v="1"/>
    <n v="1"/>
    <n v="10000"/>
    <n v="1283366"/>
    <d v="2001-05-23T08:38:58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AROOKIE"/>
    <s v="MCUILLA"/>
    <s v="ENA - IM Ontario"/>
    <x v="8"/>
    <x v="5"/>
    <n v="804501"/>
    <d v="2001-05-24T21:00:00"/>
  </r>
  <r>
    <x v="1"/>
    <x v="1"/>
    <x v="1"/>
    <n v="1"/>
    <n v="14"/>
    <n v="1283367"/>
    <d v="2001-05-23T08:38:59"/>
    <s v="Coral Power, L.L.C."/>
    <x v="0"/>
    <x v="0"/>
    <x v="0"/>
    <x v="1"/>
    <s v="US West Power Phy Fwd CAISO"/>
    <s v="US Pwr Phy CAISO SP15 Peak odd-lot       26May01         USD/MWh"/>
    <m/>
    <n v="14"/>
    <x v="0"/>
    <x v="1"/>
    <x v="0"/>
    <n v="200"/>
    <s v="JABORDEN"/>
    <s v="PPLATTE"/>
    <s v="ST-CA"/>
    <x v="7"/>
    <x v="6"/>
    <n v="619416.1"/>
    <d v="2001-05-26T21:00:00"/>
  </r>
  <r>
    <x v="1"/>
    <x v="3"/>
    <x v="0"/>
    <n v="30"/>
    <n v="75000"/>
    <n v="1283368"/>
    <d v="2001-05-23T08:39:00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65"/>
    <s v="MICWHITE"/>
    <s v="JARNOLD"/>
    <s v="NG-Price"/>
    <x v="6"/>
    <x v="5"/>
    <s v="VB4604.1"/>
    <d v="2001-06-01T21:00:00"/>
  </r>
  <r>
    <x v="1"/>
    <x v="3"/>
    <x v="1"/>
    <n v="1"/>
    <n v="8992"/>
    <n v="1283369"/>
    <d v="2001-05-23T08:39:02"/>
    <s v="Cook Inlet Energy Supply L.L.C."/>
    <x v="0"/>
    <x v="0"/>
    <x v="0"/>
    <x v="3"/>
    <s v="US Gas Phy Fwd Firm non-TX &lt; or = 1Mo "/>
    <s v="US Gas Phy       TCO Pool                24May01         USD/MM"/>
    <n v="8992"/>
    <m/>
    <x v="0"/>
    <x v="11"/>
    <x v="0"/>
    <n v="4.3250000000000002"/>
    <s v="EASTDESK5"/>
    <s v="JHODGE2"/>
    <s v="ENA-IM ME TCO"/>
    <x v="8"/>
    <x v="5"/>
    <n v="804502"/>
    <d v="2001-05-24T21:00:00"/>
  </r>
  <r>
    <x v="1"/>
    <x v="3"/>
    <x v="1"/>
    <n v="1"/>
    <n v="2870"/>
    <n v="1283370"/>
    <d v="2001-05-23T08:39:03"/>
    <s v="CMS Field Services, Inc."/>
    <x v="0"/>
    <x v="0"/>
    <x v="0"/>
    <x v="3"/>
    <s v="US Gas Phy Fwd Firm non-TX &lt; or = 1Mo "/>
    <s v="US Gas Phy       NGPL NICOR              24May01         USD/MM"/>
    <m/>
    <n v="2870"/>
    <x v="0"/>
    <x v="11"/>
    <x v="0"/>
    <n v="4.1787999999999998"/>
    <s v="ADM33962"/>
    <s v="PMIMS"/>
    <s v="ENA - IM MKT Central CG"/>
    <x v="8"/>
    <x v="5"/>
    <n v="804503"/>
    <d v="2001-05-24T21:00:00"/>
  </r>
  <r>
    <x v="1"/>
    <x v="1"/>
    <x v="1"/>
    <n v="30"/>
    <n v="1500"/>
    <n v="1283371"/>
    <d v="2001-05-23T08:39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5.85"/>
    <s v="jpellegrin"/>
    <s v="MCARSON2"/>
    <s v="LT-SPP"/>
    <x v="7"/>
    <x v="6"/>
    <n v="619417.1"/>
    <d v="2001-09-01T14:16:00"/>
  </r>
  <r>
    <x v="1"/>
    <x v="3"/>
    <x v="0"/>
    <n v="151"/>
    <n v="755000"/>
    <n v="1283374"/>
    <d v="2001-05-23T08:39:05"/>
    <s v="Axia Energy, LP"/>
    <x v="0"/>
    <x v="0"/>
    <x v="0"/>
    <x v="3"/>
    <s v="US Gas Fin Swap"/>
    <s v="US Gas Swap      Nymex                   Nov01-Mar02     USD/MM"/>
    <m/>
    <n v="5000"/>
    <x v="0"/>
    <x v="11"/>
    <x v="0"/>
    <n v="4.6849999999999996"/>
    <s v="berginpat2"/>
    <s v="JARNOLD"/>
    <s v="NG-Price"/>
    <x v="6"/>
    <x v="5"/>
    <s v="VB4605.1"/>
    <d v="2001-11-01T00:00:00"/>
  </r>
  <r>
    <x v="1"/>
    <x v="3"/>
    <x v="1"/>
    <n v="1"/>
    <n v="10000"/>
    <n v="1283372"/>
    <d v="2001-05-23T08:39:05"/>
    <s v="El Paso Merchant Energy, L.P."/>
    <x v="0"/>
    <x v="0"/>
    <x v="0"/>
    <x v="3"/>
    <s v="US Gas Phy Fwd Firm non-TX &lt; or = 1Mo "/>
    <s v="US Gas Phy       FGT Z2                  24May01         USD/MM"/>
    <m/>
    <n v="10000"/>
    <x v="0"/>
    <x v="11"/>
    <x v="0"/>
    <n v="4.1100000000000003"/>
    <s v="EPMELPdg"/>
    <s v="SNEAL"/>
    <s v="ENA-IM NE GULF4"/>
    <x v="8"/>
    <x v="5"/>
    <n v="804504"/>
    <d v="2001-05-24T21:00:00"/>
  </r>
  <r>
    <x v="1"/>
    <x v="3"/>
    <x v="1"/>
    <n v="1"/>
    <n v="5000"/>
    <n v="1283375"/>
    <d v="2001-05-23T08:39:08"/>
    <s v="Enserco Energy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mattreed"/>
    <s v="TKUYKEN"/>
    <s v="ENA - IM West"/>
    <x v="8"/>
    <x v="5"/>
    <n v="804505"/>
    <d v="2001-05-24T21:00:00"/>
  </r>
  <r>
    <x v="1"/>
    <x v="1"/>
    <x v="1"/>
    <n v="30"/>
    <n v="1500"/>
    <n v="1283376"/>
    <d v="2001-05-23T08:39:09"/>
    <s v="PG&amp;E Energy Trading - Power, L.P."/>
    <x v="0"/>
    <x v="0"/>
    <x v="0"/>
    <x v="1"/>
    <s v="US East Power Phy Fwd Firm"/>
    <s v="US Pwr Phy Firm  Entergy Peak            Sep02           USD/MWh"/>
    <m/>
    <n v="50"/>
    <x v="0"/>
    <x v="1"/>
    <x v="0"/>
    <n v="37.75"/>
    <s v="STEVESTE"/>
    <s v="MCARSON2"/>
    <s v="EPMI-Southeast"/>
    <x v="7"/>
    <x v="6"/>
    <n v="619418.1"/>
    <d v="2002-09-01T21:00:00"/>
  </r>
  <r>
    <x v="1"/>
    <x v="3"/>
    <x v="1"/>
    <n v="1"/>
    <n v="10000"/>
    <n v="1283377"/>
    <d v="2001-05-23T08:39:14"/>
    <s v="Reliant Energy Services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bbrent01"/>
    <s v="MLENHAR"/>
    <s v="ENA - IM West"/>
    <x v="8"/>
    <x v="5"/>
    <n v="804506"/>
    <d v="2001-05-24T21:00:00"/>
  </r>
  <r>
    <x v="1"/>
    <x v="3"/>
    <x v="1"/>
    <n v="1"/>
    <n v="10000"/>
    <n v="1283378"/>
    <d v="2001-05-23T08:39:15"/>
    <s v="Cinergy Marketing &amp; Trading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WAYNEPIVEC"/>
    <s v="PMIMS"/>
    <s v="ENA - IM MKT Central CG"/>
    <x v="8"/>
    <x v="5"/>
    <n v="804507"/>
    <d v="2001-05-24T21:00:00"/>
  </r>
  <r>
    <x v="1"/>
    <x v="3"/>
    <x v="1"/>
    <n v="1"/>
    <n v="2500"/>
    <n v="1283380"/>
    <d v="2001-05-23T08:39:17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MICKELSON1"/>
    <s v="JREITME"/>
    <s v="ENA - IM Denver"/>
    <x v="8"/>
    <x v="5"/>
    <n v="804509"/>
    <d v="2001-05-24T21:00:00"/>
  </r>
  <r>
    <x v="1"/>
    <x v="3"/>
    <x v="1"/>
    <n v="1"/>
    <n v="7130"/>
    <n v="1283381"/>
    <d v="2001-05-23T08:39:17"/>
    <s v="Axia Energy, LP"/>
    <x v="0"/>
    <x v="0"/>
    <x v="0"/>
    <x v="3"/>
    <s v="US Gas Phy Fwd Firm non-TX &lt; or = 1Mo "/>
    <s v="US Gas Phy       NGPL NICOR              24May01         USD/MM"/>
    <m/>
    <n v="7130"/>
    <x v="0"/>
    <x v="11"/>
    <x v="0"/>
    <n v="4.1775000000000002"/>
    <s v="kwapisze"/>
    <s v="PMIMS"/>
    <s v="ENA - IM MKT Central CG"/>
    <x v="8"/>
    <x v="5"/>
    <n v="804508"/>
    <d v="2001-05-24T21:00:00"/>
  </r>
  <r>
    <x v="1"/>
    <x v="3"/>
    <x v="1"/>
    <n v="1"/>
    <n v="5000"/>
    <n v="1283382"/>
    <d v="2001-05-23T08:39:17"/>
    <s v="Cook Inlet Energy Supply L.L.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5"/>
    <s v="MIDCONT1"/>
    <s v="TDONOHO"/>
    <s v="ENA - IM Central Gulf"/>
    <x v="8"/>
    <x v="5"/>
    <n v="804510"/>
    <d v="2001-05-24T21:00:00"/>
  </r>
  <r>
    <x v="1"/>
    <x v="3"/>
    <x v="1"/>
    <n v="1"/>
    <n v="10000"/>
    <n v="1283383"/>
    <d v="2001-05-23T08:39:1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11"/>
    <d v="2001-05-24T21:00:00"/>
  </r>
  <r>
    <x v="1"/>
    <x v="3"/>
    <x v="1"/>
    <n v="1"/>
    <n v="5000"/>
    <n v="1283384"/>
    <d v="2001-05-23T08:39:2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62000000000001"/>
    <s v="tracyschwa"/>
    <s v="PMIMS"/>
    <s v="ENA - IM MKT Central CG"/>
    <x v="8"/>
    <x v="5"/>
    <n v="804513"/>
    <d v="2001-05-24T21:00:00"/>
  </r>
  <r>
    <x v="1"/>
    <x v="3"/>
    <x v="0"/>
    <n v="151"/>
    <n v="755000"/>
    <n v="1283385"/>
    <d v="2001-05-23T08:39:25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749999999999998"/>
    <s v="mattmann"/>
    <s v="JARNOLD"/>
    <s v="NG-Price"/>
    <x v="6"/>
    <x v="5"/>
    <s v="VB4608.1"/>
    <d v="2001-11-01T00:00:00"/>
  </r>
  <r>
    <x v="1"/>
    <x v="3"/>
    <x v="1"/>
    <n v="1"/>
    <n v="5000"/>
    <n v="1283386"/>
    <d v="2001-05-23T08:39:2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DMCPHERSON"/>
    <s v="KSTEVEN"/>
    <s v="ENA-IM Mid Central South"/>
    <x v="8"/>
    <x v="5"/>
    <n v="804514"/>
    <d v="2001-05-24T21:00:00"/>
  </r>
  <r>
    <x v="1"/>
    <x v="3"/>
    <x v="1"/>
    <n v="1"/>
    <n v="10000"/>
    <n v="1283387"/>
    <d v="2001-05-23T08:39:32"/>
    <s v="Mirant Americas Energy Marketing, L.P."/>
    <x v="0"/>
    <x v="0"/>
    <x v="0"/>
    <x v="3"/>
    <s v="US Gas Phy Fwd Firm non-TX &lt; or = 1Mo "/>
    <s v="US Gas Phy       EP Blanco Avg           24May01         USD/MM"/>
    <m/>
    <n v="10000"/>
    <x v="0"/>
    <x v="11"/>
    <x v="0"/>
    <n v="3.5249999999999999"/>
    <s v="jfh00001"/>
    <s v="TKUYKEN"/>
    <s v="ENA - IM West"/>
    <x v="8"/>
    <x v="5"/>
    <n v="804515"/>
    <d v="2001-05-24T21:00:00"/>
  </r>
  <r>
    <x v="1"/>
    <x v="3"/>
    <x v="1"/>
    <n v="1"/>
    <n v="25000"/>
    <n v="1283388"/>
    <d v="2001-05-23T08:39:3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aepes215"/>
    <s v="ARING"/>
    <s v="ENA-IM NE GULF1"/>
    <x v="8"/>
    <x v="5"/>
    <n v="804516"/>
    <d v="2001-05-24T21:00:00"/>
  </r>
  <r>
    <x v="1"/>
    <x v="3"/>
    <x v="1"/>
    <n v="1"/>
    <n v="5000"/>
    <n v="1283389"/>
    <d v="2001-05-23T08:39:3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PEGGIALL"/>
    <s v="TDONOHO"/>
    <s v="ENA - IM Central Gulf"/>
    <x v="8"/>
    <x v="5"/>
    <n v="804517"/>
    <d v="2001-05-24T21:00:00"/>
  </r>
  <r>
    <x v="1"/>
    <x v="1"/>
    <x v="1"/>
    <n v="2"/>
    <n v="50"/>
    <n v="1283390"/>
    <d v="2001-05-23T08:39:35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15"/>
    <s v="STEVEHANCE"/>
    <s v="JRICHTE"/>
    <s v="ST-CA"/>
    <x v="7"/>
    <x v="6"/>
    <n v="619419.1"/>
    <d v="2001-05-25T21:00:00"/>
  </r>
  <r>
    <x v="1"/>
    <x v="3"/>
    <x v="1"/>
    <n v="1"/>
    <n v="5000"/>
    <n v="1283391"/>
    <d v="2001-05-23T08:39:35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SPJOHRDE"/>
    <s v="TDONOHO"/>
    <s v="ENA - IM Central Gulf"/>
    <x v="8"/>
    <x v="5"/>
    <n v="804518"/>
    <d v="2001-05-24T21:00:00"/>
  </r>
  <r>
    <x v="1"/>
    <x v="3"/>
    <x v="1"/>
    <n v="1"/>
    <n v="5000"/>
    <n v="1283392"/>
    <d v="2001-05-23T08:39:36"/>
    <s v="EnergyUSA-TPC Cor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scallender"/>
    <s v="TDONOHO"/>
    <s v="ENA - IM Central Gulf"/>
    <x v="8"/>
    <x v="5"/>
    <n v="804519"/>
    <d v="2001-05-24T21:00:00"/>
  </r>
  <r>
    <x v="1"/>
    <x v="1"/>
    <x v="1"/>
    <n v="2"/>
    <n v="50"/>
    <n v="1283393"/>
    <d v="2001-05-23T08:39:37"/>
    <s v="Public Service Company Of New Mexico"/>
    <x v="0"/>
    <x v="0"/>
    <x v="0"/>
    <x v="1"/>
    <s v="US West Power Phy Fwd Firm"/>
    <s v="US Pwr Phy Firm  PALVE OffPk             25-26May01      USD/MWh"/>
    <n v="25"/>
    <m/>
    <x v="0"/>
    <x v="1"/>
    <x v="0"/>
    <n v="50"/>
    <s v="JAMESTOMO"/>
    <s v="MFISCHE2"/>
    <s v="ST-SW"/>
    <x v="7"/>
    <x v="6"/>
    <n v="619420.1"/>
    <d v="2001-05-25T21:00:00"/>
  </r>
  <r>
    <x v="1"/>
    <x v="3"/>
    <x v="1"/>
    <n v="1"/>
    <n v="10000"/>
    <n v="1283395"/>
    <d v="2001-05-23T08:39:41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1"/>
    <s v="TDONOHO"/>
    <s v="ENA - IM Central Gulf"/>
    <x v="8"/>
    <x v="5"/>
    <n v="804521"/>
    <d v="2001-05-24T21:00:00"/>
  </r>
  <r>
    <x v="1"/>
    <x v="3"/>
    <x v="1"/>
    <n v="1"/>
    <n v="10000"/>
    <n v="1283396"/>
    <d v="2001-05-23T08:39:46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MIDCONT1"/>
    <s v="PMIMS"/>
    <s v="ENA - IM MKT Central CG"/>
    <x v="8"/>
    <x v="5"/>
    <n v="804522"/>
    <d v="2001-05-24T21:00:00"/>
  </r>
  <r>
    <x v="1"/>
    <x v="3"/>
    <x v="1"/>
    <n v="1"/>
    <n v="5000"/>
    <n v="1283398"/>
    <d v="2001-05-23T08:39:47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msbprior"/>
    <s v="SNEAL"/>
    <s v="ENA-IM NE GULF4"/>
    <x v="8"/>
    <x v="5"/>
    <n v="804523"/>
    <d v="2001-05-24T21:00:00"/>
  </r>
  <r>
    <x v="1"/>
    <x v="3"/>
    <x v="1"/>
    <n v="1"/>
    <n v="25000"/>
    <n v="1283397"/>
    <d v="2001-05-23T08:39:47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garrison"/>
    <s v="ARING"/>
    <s v="ENA-IM NE GULF1"/>
    <x v="8"/>
    <x v="5"/>
    <n v="804524"/>
    <d v="2001-05-24T21:00:00"/>
  </r>
  <r>
    <x v="1"/>
    <x v="3"/>
    <x v="1"/>
    <n v="1"/>
    <n v="10000"/>
    <n v="1283399"/>
    <d v="2001-05-23T08:39:4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25"/>
    <d v="2001-05-24T21:00:00"/>
  </r>
  <r>
    <x v="1"/>
    <x v="1"/>
    <x v="1"/>
    <n v="3"/>
    <n v="150"/>
    <n v="1283401"/>
    <d v="2001-05-23T08:39:50"/>
    <s v="Dynegy Power Marketing, Inc."/>
    <x v="0"/>
    <x v="0"/>
    <x v="0"/>
    <x v="1"/>
    <s v="US East Power Phy Fwd Firm Unplan B"/>
    <s v="US Pwr Phy Unp B ERCOT Peak              29-31May01      USD/MWh"/>
    <m/>
    <n v="50"/>
    <x v="0"/>
    <x v="1"/>
    <x v="0"/>
    <n v="45.5"/>
    <s v="mstegall"/>
    <s v="RBALLATO"/>
    <s v="LT-ERCOT"/>
    <x v="7"/>
    <x v="6"/>
    <n v="619421.1"/>
    <d v="2001-05-29T00:00:00"/>
  </r>
  <r>
    <x v="1"/>
    <x v="3"/>
    <x v="1"/>
    <n v="1"/>
    <n v="5000"/>
    <n v="1283400"/>
    <d v="2001-05-23T08:39:50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MIDCONT1"/>
    <s v="KSTEVEN"/>
    <s v="ENA-IM Mid Central South"/>
    <x v="8"/>
    <x v="5"/>
    <n v="804526"/>
    <d v="2001-05-24T21:00:00"/>
  </r>
  <r>
    <x v="1"/>
    <x v="1"/>
    <x v="1"/>
    <n v="30"/>
    <n v="1500"/>
    <n v="1283402"/>
    <d v="2001-05-23T08:39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22.1"/>
    <d v="2001-06-01T17:11:00"/>
  </r>
  <r>
    <x v="1"/>
    <x v="3"/>
    <x v="1"/>
    <n v="1"/>
    <n v="10000"/>
    <n v="1283404"/>
    <d v="2001-05-23T08:39:5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KREMERTODD"/>
    <s v="PMIMS"/>
    <s v="ENA - IM MKT Central CG"/>
    <x v="8"/>
    <x v="5"/>
    <n v="804527"/>
    <d v="2001-05-24T21:00:00"/>
  </r>
  <r>
    <x v="1"/>
    <x v="3"/>
    <x v="1"/>
    <n v="1"/>
    <n v="10000"/>
    <n v="1283403"/>
    <d v="2001-05-23T08:39:52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bcollins"/>
    <s v="TDONOHO"/>
    <s v="ENA - IM Central Gulf"/>
    <x v="8"/>
    <x v="5"/>
    <n v="804528"/>
    <d v="2001-05-24T21:00:00"/>
  </r>
  <r>
    <x v="0"/>
    <x v="3"/>
    <x v="1"/>
    <n v="30"/>
    <n v="30000"/>
    <n v="1283405"/>
    <d v="2001-05-23T08:39:54"/>
    <s v="Texaco Canada Petroleum  Inc."/>
    <x v="0"/>
    <x v="0"/>
    <x v="0"/>
    <x v="3"/>
    <s v="CAN Gas Phy Fwd Firm West &lt; or = 1Mo"/>
    <s v="CAN Gas Phy      NIT                     Jun01           CAD/GJ"/>
    <n v="1000"/>
    <m/>
    <x v="0"/>
    <x v="15"/>
    <x v="4"/>
    <n v="5.57"/>
    <s v="SANTUCCI1"/>
    <s v="MCOWAN"/>
    <s v="EC-IM Canada West"/>
    <x v="8"/>
    <x v="9"/>
    <n v="804529"/>
    <d v="2001-06-01T21:00:00"/>
  </r>
  <r>
    <x v="1"/>
    <x v="3"/>
    <x v="1"/>
    <n v="1"/>
    <n v="10000"/>
    <n v="1283406"/>
    <d v="2001-05-23T08:39:55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050000000000004"/>
    <s v="FMORGAN1"/>
    <s v="ARING"/>
    <s v="ENA-IM NE GULF1"/>
    <x v="8"/>
    <x v="5"/>
    <n v="804530"/>
    <d v="2001-05-24T21:00:00"/>
  </r>
  <r>
    <x v="1"/>
    <x v="3"/>
    <x v="1"/>
    <n v="1"/>
    <n v="10000"/>
    <n v="1283408"/>
    <d v="2001-05-23T08:39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531"/>
    <d v="2001-05-24T21:00:00"/>
  </r>
  <r>
    <x v="0"/>
    <x v="3"/>
    <x v="1"/>
    <n v="30"/>
    <n v="120000"/>
    <n v="1283411"/>
    <d v="2001-05-23T08:39:59"/>
    <s v="Reliant Energy Services Canada Ltd."/>
    <x v="0"/>
    <x v="0"/>
    <x v="0"/>
    <x v="3"/>
    <s v="CAN Gas Phy Fwd Firm West &lt; or = 1Mo"/>
    <s v="CAN Gas Phy      NIT                     Jun01           CAD/GJ"/>
    <n v="4000"/>
    <m/>
    <x v="0"/>
    <x v="15"/>
    <x v="4"/>
    <n v="5.57"/>
    <s v="williamw"/>
    <s v="MCOWAN"/>
    <s v="EC-IM Canada West"/>
    <x v="8"/>
    <x v="9"/>
    <n v="804533"/>
    <d v="2001-06-01T21:00:00"/>
  </r>
  <r>
    <x v="1"/>
    <x v="3"/>
    <x v="1"/>
    <n v="1"/>
    <n v="10000"/>
    <n v="1283409"/>
    <d v="2001-05-23T08:39:59"/>
    <s v="AEP Energy Services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4750000000000001"/>
    <s v="aepes217"/>
    <s v="TKUYKEN"/>
    <s v="ENA - IM West"/>
    <x v="8"/>
    <x v="5"/>
    <n v="804532"/>
    <d v="2001-05-24T21:00:00"/>
  </r>
  <r>
    <x v="1"/>
    <x v="3"/>
    <x v="1"/>
    <n v="1"/>
    <n v="3026"/>
    <n v="1283410"/>
    <d v="2001-05-23T08:39:59"/>
    <s v="Duke Energy Trading and Marketing, L.L.C."/>
    <x v="0"/>
    <x v="0"/>
    <x v="0"/>
    <x v="3"/>
    <s v="US Gas Phy Fwd Firm non-TX &lt; or = 1Mo "/>
    <s v="US Gas Phy       EP Blanco Avg           24May01         USD/MM"/>
    <m/>
    <n v="3026"/>
    <x v="0"/>
    <x v="11"/>
    <x v="0"/>
    <n v="3.5"/>
    <s v="MIKELARSEN"/>
    <s v="TKUYKEN"/>
    <s v="ENA - IM West"/>
    <x v="8"/>
    <x v="5"/>
    <n v="804534"/>
    <d v="2001-05-24T21:00:00"/>
  </r>
  <r>
    <x v="1"/>
    <x v="3"/>
    <x v="1"/>
    <n v="1"/>
    <n v="844"/>
    <n v="1283412"/>
    <d v="2001-05-23T08:40:00"/>
    <s v="TXU Energy Trading Company"/>
    <x v="0"/>
    <x v="0"/>
    <x v="0"/>
    <x v="3"/>
    <s v="US Gas Phy Fwd Firm non-TX &lt; or = 1Mo "/>
    <s v="US Gas Phy       NGPL NICOR              24May01         USD/MM"/>
    <n v="844"/>
    <m/>
    <x v="0"/>
    <x v="11"/>
    <x v="0"/>
    <n v="4.1738"/>
    <s v="txuetctmb"/>
    <s v="PMIMS"/>
    <s v="ENA - IM MKT Central CG"/>
    <x v="8"/>
    <x v="5"/>
    <n v="804535"/>
    <d v="2001-05-24T21:00:00"/>
  </r>
  <r>
    <x v="1"/>
    <x v="3"/>
    <x v="1"/>
    <n v="1"/>
    <n v="5000"/>
    <n v="1283414"/>
    <d v="2001-05-23T08:40:01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n v="12867107"/>
    <s v="VPIMENOV"/>
    <s v="ENA-IM ME NEW YORK"/>
    <x v="8"/>
    <x v="5"/>
    <n v="804536"/>
    <d v="2001-05-24T21:00:00"/>
  </r>
  <r>
    <x v="0"/>
    <x v="0"/>
    <x v="0"/>
    <n v="1"/>
    <n v="20"/>
    <n v="1283415"/>
    <d v="2001-05-23T08:40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ornstar"/>
    <s v="BMARCHAN"/>
    <s v="Enron Metals Trading System"/>
    <x v="0"/>
    <x v="0"/>
    <n v="2148266"/>
    <m/>
  </r>
  <r>
    <x v="1"/>
    <x v="3"/>
    <x v="1"/>
    <n v="1"/>
    <n v="5000"/>
    <n v="1283416"/>
    <d v="2001-05-23T08:40:06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4537"/>
    <d v="2001-05-24T21:00:00"/>
  </r>
  <r>
    <x v="1"/>
    <x v="3"/>
    <x v="1"/>
    <n v="1"/>
    <n v="5000"/>
    <n v="1283418"/>
    <d v="2001-05-23T08:40:10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cscharton"/>
    <s v="KSTEVEN"/>
    <s v="ENA-IM Mid Central South"/>
    <x v="8"/>
    <x v="5"/>
    <n v="804539"/>
    <d v="2001-05-24T21:00:00"/>
  </r>
  <r>
    <x v="1"/>
    <x v="3"/>
    <x v="1"/>
    <n v="1"/>
    <n v="6000"/>
    <n v="1283417"/>
    <d v="2001-05-23T08:40:10"/>
    <s v="Petrocom Energy Group Limited"/>
    <x v="0"/>
    <x v="0"/>
    <x v="0"/>
    <x v="3"/>
    <s v="US Gas Phy Fwd Firm TX &lt; or = 1Mo "/>
    <s v="US Gas Phy       Exxon Katy              24May01         USD/MM"/>
    <m/>
    <n v="6000"/>
    <x v="0"/>
    <x v="11"/>
    <x v="0"/>
    <n v="4.0999999999999996"/>
    <s v="roncampb"/>
    <s v="JPARKS"/>
    <s v="HPLC - IM HPLC"/>
    <x v="8"/>
    <x v="8"/>
    <n v="804538"/>
    <d v="2001-05-24T21:00:00"/>
  </r>
  <r>
    <x v="1"/>
    <x v="1"/>
    <x v="1"/>
    <n v="30"/>
    <n v="1500"/>
    <n v="1283419"/>
    <d v="2001-05-23T08:40:11"/>
    <s v="Cargill-Alliant, LLC"/>
    <x v="0"/>
    <x v="0"/>
    <x v="0"/>
    <x v="1"/>
    <s v="US East Power Phy Fwd Firm"/>
    <s v="US Pwr Phy Firm  COMED Peak              Jun01           USD/MWh"/>
    <m/>
    <n v="50"/>
    <x v="0"/>
    <x v="1"/>
    <x v="0"/>
    <n v="57.5"/>
    <s v="BRETJONES"/>
    <s v="MLORENZ"/>
    <s v="LT-ECAR"/>
    <x v="7"/>
    <x v="6"/>
    <n v="619423.1"/>
    <d v="2001-06-01T17:03:00"/>
  </r>
  <r>
    <x v="1"/>
    <x v="3"/>
    <x v="1"/>
    <n v="1"/>
    <n v="5000"/>
    <n v="1283420"/>
    <d v="2001-05-23T08:40:14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RIMSHER"/>
    <s v="KSTEVEN"/>
    <s v="ENA-IM Mid Central South"/>
    <x v="8"/>
    <x v="5"/>
    <n v="804540"/>
    <d v="2001-05-24T21:00:00"/>
  </r>
  <r>
    <x v="1"/>
    <x v="3"/>
    <x v="1"/>
    <n v="1"/>
    <n v="5000"/>
    <n v="1283422"/>
    <d v="2001-05-23T08:40:18"/>
    <s v="Cook Inlet Energy Supply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WESTDESK1"/>
    <s v="TKUYKEN"/>
    <s v="ENA - IM West"/>
    <x v="8"/>
    <x v="5"/>
    <n v="804542"/>
    <d v="2001-05-24T21:00:00"/>
  </r>
  <r>
    <x v="1"/>
    <x v="3"/>
    <x v="1"/>
    <n v="1"/>
    <n v="10000"/>
    <n v="1283421"/>
    <d v="2001-05-23T08:40:18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61999999999997"/>
    <s v="kwapisze"/>
    <s v="PMIMS"/>
    <s v="ENA - IM MKT Central CG"/>
    <x v="8"/>
    <x v="5"/>
    <n v="804541"/>
    <d v="2001-05-24T21:00:00"/>
  </r>
  <r>
    <x v="1"/>
    <x v="3"/>
    <x v="1"/>
    <n v="8"/>
    <n v="40000"/>
    <n v="1283423"/>
    <d v="2001-05-23T08:40:20"/>
    <s v="Mirant Americas Energy Marketing, L.P."/>
    <x v="0"/>
    <x v="0"/>
    <x v="0"/>
    <x v="3"/>
    <s v="US Gas Phy Fwd Firm non-TX &lt; or = 1Mo "/>
    <s v="US Gas Phy       COL Onshore             24-31May01      USD/MM"/>
    <n v="5000"/>
    <m/>
    <x v="0"/>
    <x v="11"/>
    <x v="0"/>
    <n v="4.0599999999999996"/>
    <s v="gregt00001"/>
    <s v="SPEREIR"/>
    <s v="ENA-IM NE GULF2"/>
    <x v="8"/>
    <x v="5"/>
    <n v="804545"/>
    <d v="2001-05-24T21:00:00"/>
  </r>
  <r>
    <x v="1"/>
    <x v="3"/>
    <x v="1"/>
    <n v="1"/>
    <n v="10000"/>
    <n v="1283426"/>
    <d v="2001-05-23T08:40:24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543"/>
    <d v="2001-05-24T21:00:00"/>
  </r>
  <r>
    <x v="1"/>
    <x v="3"/>
    <x v="1"/>
    <n v="1"/>
    <n v="10000"/>
    <n v="1283427"/>
    <d v="2001-05-23T08:40:2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duanelaw"/>
    <s v="ARING"/>
    <s v="ENA-IM NE GULF1"/>
    <x v="8"/>
    <x v="5"/>
    <n v="804544"/>
    <d v="2001-05-24T21:00:00"/>
  </r>
  <r>
    <x v="1"/>
    <x v="3"/>
    <x v="1"/>
    <n v="1"/>
    <n v="5000"/>
    <n v="1283428"/>
    <d v="2001-05-23T08:40:26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249999999999998"/>
    <s v="JOHNSONC1"/>
    <s v="RGAY"/>
    <s v="ENA - IM West"/>
    <x v="8"/>
    <x v="5"/>
    <n v="804546"/>
    <d v="2001-05-24T21:00:00"/>
  </r>
  <r>
    <x v="1"/>
    <x v="3"/>
    <x v="1"/>
    <n v="1"/>
    <n v="10000"/>
    <n v="1283429"/>
    <d v="2001-05-23T08:40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547"/>
    <d v="2001-05-24T21:00:00"/>
  </r>
  <r>
    <x v="1"/>
    <x v="1"/>
    <x v="1"/>
    <n v="31"/>
    <n v="775"/>
    <n v="1283430"/>
    <d v="2001-05-23T08:40:28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80"/>
    <s v="aepsvc135"/>
    <s v="MMOTLEY"/>
    <s v="ST-SW"/>
    <x v="7"/>
    <x v="6"/>
    <n v="619426.1"/>
    <d v="2001-07-01T21:00:00"/>
  </r>
  <r>
    <x v="1"/>
    <x v="3"/>
    <x v="1"/>
    <n v="1"/>
    <n v="10000"/>
    <n v="1283431"/>
    <d v="2001-05-23T08:40:30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999999999999996"/>
    <s v="DMCPHERSON"/>
    <s v="ARING"/>
    <s v="ENA-IM NE GULF1"/>
    <x v="8"/>
    <x v="5"/>
    <n v="804548"/>
    <d v="2001-05-24T21:00:00"/>
  </r>
  <r>
    <x v="1"/>
    <x v="3"/>
    <x v="1"/>
    <n v="1"/>
    <n v="10000"/>
    <n v="1283432"/>
    <d v="2001-05-23T08:40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4550"/>
    <d v="2001-05-24T21:00:00"/>
  </r>
  <r>
    <x v="1"/>
    <x v="3"/>
    <x v="1"/>
    <n v="1"/>
    <n v="5000"/>
    <n v="1283433"/>
    <d v="2001-05-23T08:40:34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DARREN10"/>
    <s v="KSTEVEN"/>
    <s v="ENA-IM Mid Central South"/>
    <x v="8"/>
    <x v="5"/>
    <n v="804549"/>
    <d v="2001-05-24T21:00:00"/>
  </r>
  <r>
    <x v="1"/>
    <x v="3"/>
    <x v="1"/>
    <n v="1"/>
    <n v="5000"/>
    <n v="1283434"/>
    <d v="2001-05-23T08:40:36"/>
    <s v="Mirant Americas Energy Marketing, L.P."/>
    <x v="0"/>
    <x v="0"/>
    <x v="0"/>
    <x v="3"/>
    <s v="US Gas Phy Fwd Firm non-TX &lt; or = 1Mo "/>
    <s v="US Gas Phy       OGT                     24May01         USD/MM"/>
    <n v="5000"/>
    <m/>
    <x v="0"/>
    <x v="11"/>
    <x v="0"/>
    <n v="3.9750000000000001"/>
    <s v="TOMSAX01"/>
    <s v="KSTEVEN"/>
    <s v="ENA-IM Mid Central South"/>
    <x v="8"/>
    <x v="5"/>
    <n v="804551"/>
    <d v="2001-05-24T21:00:00"/>
  </r>
  <r>
    <x v="1"/>
    <x v="3"/>
    <x v="1"/>
    <n v="1"/>
    <n v="5000"/>
    <n v="1283435"/>
    <d v="2001-05-23T08:40:36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99999999999996"/>
    <s v="ADM48146"/>
    <s v="ARING"/>
    <s v="ENA-IM NE GULF1"/>
    <x v="8"/>
    <x v="5"/>
    <n v="804552"/>
    <d v="2001-05-24T21:00:00"/>
  </r>
  <r>
    <x v="1"/>
    <x v="3"/>
    <x v="0"/>
    <n v="8"/>
    <n v="80000"/>
    <n v="1283437"/>
    <d v="2001-05-23T08:40:37"/>
    <s v="Cornerstone Propane, L.P."/>
    <x v="0"/>
    <x v="0"/>
    <x v="0"/>
    <x v="3"/>
    <s v="US Gas Fin Swap"/>
    <s v="US Gas Daily     HHub                    24-31May01      USD/MM"/>
    <n v="10000"/>
    <m/>
    <x v="0"/>
    <x v="11"/>
    <x v="0"/>
    <n v="4.1050000000000004"/>
    <s v="kaadmire"/>
    <s v="PKEAVEY"/>
    <s v="G-DAILY-EST"/>
    <x v="6"/>
    <x v="5"/>
    <s v="VB4613.1"/>
    <d v="2001-05-24T21:00:00"/>
  </r>
  <r>
    <x v="1"/>
    <x v="1"/>
    <x v="0"/>
    <n v="3"/>
    <n v="150"/>
    <n v="1283436"/>
    <d v="2001-05-23T08:40:37"/>
    <s v="NRG Power Marketing Inc."/>
    <x v="0"/>
    <x v="0"/>
    <x v="0"/>
    <x v="1"/>
    <s v="US East Power Fin Swap"/>
    <s v="US Pwr Fin Swap  ISO NY Z-A Peak         29-31May01      USD/MWh"/>
    <m/>
    <n v="50"/>
    <x v="0"/>
    <x v="1"/>
    <x v="0"/>
    <n v="39.5"/>
    <s v="pete1234"/>
    <s v="GGUPTA"/>
    <s v="ST-New England"/>
    <x v="7"/>
    <x v="5"/>
    <n v="619427.1"/>
    <d v="2001-05-29T21:00:00"/>
  </r>
  <r>
    <x v="1"/>
    <x v="3"/>
    <x v="0"/>
    <n v="8"/>
    <n v="400000"/>
    <n v="1283439"/>
    <d v="2001-05-23T08:40:39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1100000000000003"/>
    <s v="AQUILA1015"/>
    <s v="EBASS"/>
    <s v="FT-Texas"/>
    <x v="6"/>
    <x v="5"/>
    <s v="VB4612.1"/>
    <d v="2001-05-24T21:00:00"/>
  </r>
  <r>
    <x v="1"/>
    <x v="3"/>
    <x v="1"/>
    <n v="1"/>
    <n v="10000"/>
    <n v="1283438"/>
    <d v="2001-05-23T08:40:39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49999999999997"/>
    <s v="aepes202"/>
    <s v="SPEREIR"/>
    <s v="ENA-IM NE GULF3"/>
    <x v="8"/>
    <x v="5"/>
    <n v="804553"/>
    <d v="2001-05-24T21:00:00"/>
  </r>
  <r>
    <x v="1"/>
    <x v="3"/>
    <x v="0"/>
    <n v="31"/>
    <n v="620000"/>
    <n v="1283440"/>
    <d v="2001-05-23T08:40:43"/>
    <s v="Constellation Power Source, Inc."/>
    <x v="0"/>
    <x v="0"/>
    <x v="0"/>
    <x v="3"/>
    <s v="US Gas Fin Swap"/>
    <s v="US Gas Swap      Nymex                   Aug01           USD/MM"/>
    <n v="20000"/>
    <m/>
    <x v="0"/>
    <x v="11"/>
    <x v="0"/>
    <n v="4.3150000000000004"/>
    <s v="kschwartz"/>
    <s v="JARNOLD"/>
    <s v="NG-Price"/>
    <x v="6"/>
    <x v="5"/>
    <s v="VB4614.1"/>
    <d v="2001-08-01T21:00:00"/>
  </r>
  <r>
    <x v="1"/>
    <x v="3"/>
    <x v="1"/>
    <n v="1"/>
    <n v="5000"/>
    <n v="1283443"/>
    <d v="2001-05-23T08:40:46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EPMELPrr2"/>
    <s v="SSOUTH"/>
    <s v="ENA - IM West"/>
    <x v="8"/>
    <x v="5"/>
    <n v="804555"/>
    <d v="2001-05-24T21:00:00"/>
  </r>
  <r>
    <x v="1"/>
    <x v="3"/>
    <x v="1"/>
    <n v="1"/>
    <n v="10000"/>
    <n v="1283444"/>
    <d v="2001-05-23T08:40:4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3"/>
    <s v="aepes202"/>
    <s v="SPEREIR"/>
    <s v="ENA-IM NE GULF3"/>
    <x v="8"/>
    <x v="5"/>
    <n v="804556"/>
    <d v="2001-05-24T21:00:00"/>
  </r>
  <r>
    <x v="1"/>
    <x v="3"/>
    <x v="1"/>
    <n v="1"/>
    <n v="10000"/>
    <n v="1283445"/>
    <d v="2001-05-23T08:40:49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050000000000004"/>
    <s v="EASTDESK"/>
    <s v="ARING"/>
    <s v="ENA-IM NE GULF1"/>
    <x v="8"/>
    <x v="5"/>
    <n v="804557"/>
    <d v="2001-05-24T21:00:00"/>
  </r>
  <r>
    <x v="1"/>
    <x v="3"/>
    <x v="0"/>
    <n v="8"/>
    <n v="120000"/>
    <n v="1283446"/>
    <d v="2001-05-23T08:40:51"/>
    <s v="AEP Energy Services, Inc."/>
    <x v="0"/>
    <x v="0"/>
    <x v="0"/>
    <x v="3"/>
    <s v="US Gas Fin Swap"/>
    <s v="US Gas Daily     HHub                    24-31May01      USD/MM"/>
    <n v="15000"/>
    <m/>
    <x v="0"/>
    <x v="11"/>
    <x v="0"/>
    <n v="4.1050000000000004"/>
    <s v="aepes222"/>
    <s v="PKEAVEY"/>
    <s v="G-DAILY-EST"/>
    <x v="6"/>
    <x v="5"/>
    <s v="VB4616.1"/>
    <d v="2001-05-24T21:00:00"/>
  </r>
  <r>
    <x v="1"/>
    <x v="3"/>
    <x v="0"/>
    <n v="151"/>
    <n v="377500"/>
    <n v="1283447"/>
    <d v="2001-05-23T08:40:53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7"/>
    <s v="kdiamond"/>
    <s v="JARNOLD"/>
    <s v="NG-Price"/>
    <x v="6"/>
    <x v="5"/>
    <s v="VB4615.1"/>
    <d v="2001-11-01T00:00:00"/>
  </r>
  <r>
    <x v="1"/>
    <x v="3"/>
    <x v="1"/>
    <n v="1"/>
    <n v="10000"/>
    <n v="1283448"/>
    <d v="2001-05-23T08:40:53"/>
    <s v="Reliant Energy Services, In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kimnorman"/>
    <s v="SPEREIR"/>
    <s v="ENA-IM NE GULF2"/>
    <x v="8"/>
    <x v="5"/>
    <n v="804558"/>
    <d v="2001-05-24T21:00:00"/>
  </r>
  <r>
    <x v="1"/>
    <x v="3"/>
    <x v="1"/>
    <n v="1"/>
    <n v="15000"/>
    <n v="1283449"/>
    <d v="2001-05-23T08:40:55"/>
    <s v="Cook Inlet Energy Supply L.L.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050000000000004"/>
    <s v="EASTDESK"/>
    <s v="ARING"/>
    <s v="ENA-IM NE GULF1"/>
    <x v="8"/>
    <x v="5"/>
    <n v="804559"/>
    <d v="2001-05-24T21:00:00"/>
  </r>
  <r>
    <x v="1"/>
    <x v="3"/>
    <x v="1"/>
    <n v="1"/>
    <n v="5000"/>
    <n v="1283451"/>
    <d v="2001-05-23T08:40:59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50000000000002"/>
    <s v="pces5126"/>
    <s v="JHODGE2"/>
    <s v="ENA-IM ME TCO"/>
    <x v="8"/>
    <x v="5"/>
    <n v="804560"/>
    <d v="2001-05-24T21:00:00"/>
  </r>
  <r>
    <x v="1"/>
    <x v="3"/>
    <x v="1"/>
    <n v="1"/>
    <n v="5000"/>
    <n v="1283452"/>
    <d v="2001-05-23T08:41:00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ADM04634"/>
    <s v="SHENDRI"/>
    <s v="ENA-IM ME CNG"/>
    <x v="8"/>
    <x v="5"/>
    <n v="804561"/>
    <d v="2001-05-24T21:00:00"/>
  </r>
  <r>
    <x v="1"/>
    <x v="3"/>
    <x v="0"/>
    <n v="30"/>
    <n v="300000"/>
    <n v="1283453"/>
    <d v="2001-05-23T08:41:03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7"/>
    <s v="MSIECKHAUS"/>
    <s v="JARNOLD"/>
    <s v="NG-Price"/>
    <x v="6"/>
    <x v="5"/>
    <s v="VB4618.1"/>
    <d v="2001-06-01T21:00:00"/>
  </r>
  <r>
    <x v="1"/>
    <x v="1"/>
    <x v="1"/>
    <n v="31"/>
    <n v="775"/>
    <n v="1283454"/>
    <d v="2001-05-23T08:41:03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0"/>
    <s v="pvaes123"/>
    <s v="MMOTLEY"/>
    <s v="ST-SW"/>
    <x v="7"/>
    <x v="6"/>
    <n v="619428.1"/>
    <d v="2001-08-01T21:00:00"/>
  </r>
  <r>
    <x v="1"/>
    <x v="3"/>
    <x v="0"/>
    <n v="30"/>
    <n v="150000"/>
    <n v="1283455"/>
    <d v="2001-05-23T08:41:08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65"/>
    <s v="shduster"/>
    <s v="JARNOLD"/>
    <s v="NG-Price"/>
    <x v="6"/>
    <x v="5"/>
    <s v="VB4619.1"/>
    <d v="2001-06-01T21:59:00"/>
  </r>
  <r>
    <x v="1"/>
    <x v="3"/>
    <x v="1"/>
    <n v="1"/>
    <n v="5000"/>
    <n v="1283456"/>
    <d v="2001-05-23T08:41:11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50000000000002"/>
    <s v="MICKELSON1"/>
    <s v="SSOUTH"/>
    <s v="ENA - IM West"/>
    <x v="8"/>
    <x v="5"/>
    <n v="804562"/>
    <d v="2001-05-24T21:00:00"/>
  </r>
  <r>
    <x v="1"/>
    <x v="3"/>
    <x v="1"/>
    <n v="1"/>
    <n v="10000"/>
    <n v="1283458"/>
    <d v="2001-05-23T08:41:1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63"/>
    <d v="2001-05-24T21:00:00"/>
  </r>
  <r>
    <x v="1"/>
    <x v="3"/>
    <x v="1"/>
    <n v="1"/>
    <n v="20000"/>
    <n v="1283459"/>
    <d v="2001-05-23T08:41:15"/>
    <s v="Texla Energy Management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1100000000000003"/>
    <s v="WILSHUSEN"/>
    <s v="ARING"/>
    <s v="ENA-IM NE GULF1"/>
    <x v="8"/>
    <x v="5"/>
    <n v="804564"/>
    <d v="2001-05-24T21:00:00"/>
  </r>
  <r>
    <x v="1"/>
    <x v="3"/>
    <x v="1"/>
    <n v="1"/>
    <n v="10000"/>
    <n v="1283460"/>
    <d v="2001-05-23T08:41:17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65"/>
    <d v="2001-05-24T21:00:00"/>
  </r>
  <r>
    <x v="1"/>
    <x v="3"/>
    <x v="0"/>
    <n v="30"/>
    <n v="600000"/>
    <n v="1283461"/>
    <d v="2001-05-23T08:41:1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49999999999998"/>
    <s v="RICKERSB"/>
    <s v="JARNOLD"/>
    <s v="NG-Price"/>
    <x v="6"/>
    <x v="5"/>
    <s v="VB4622.1"/>
    <d v="2001-06-01T21:00:00"/>
  </r>
  <r>
    <x v="1"/>
    <x v="3"/>
    <x v="1"/>
    <n v="1"/>
    <n v="1486"/>
    <n v="1283462"/>
    <d v="2001-05-23T08:41:19"/>
    <s v="e prime, inc."/>
    <x v="0"/>
    <x v="0"/>
    <x v="0"/>
    <x v="3"/>
    <s v="US Gas Phy Fwd Firm non-TX &lt; or = 1Mo "/>
    <s v="US Gas Phy       CIG Mainline            24May01         USD/MM"/>
    <n v="1486"/>
    <m/>
    <x v="0"/>
    <x v="11"/>
    <x v="0"/>
    <n v="2.84"/>
    <s v="EPRIME29"/>
    <s v="JREITME"/>
    <s v="ENA - IM Denver"/>
    <x v="8"/>
    <x v="5"/>
    <n v="804566"/>
    <d v="2001-05-24T21:00:00"/>
  </r>
  <r>
    <x v="1"/>
    <x v="3"/>
    <x v="1"/>
    <n v="1"/>
    <n v="825"/>
    <n v="1283463"/>
    <d v="2001-05-23T08:41:20"/>
    <s v="PG&amp;E Energy Trading-Gas Corporation"/>
    <x v="0"/>
    <x v="0"/>
    <x v="0"/>
    <x v="3"/>
    <s v="US Gas Phy Fwd Firm non-TX &lt; or = 1Mo "/>
    <s v="US Gas Phy       Consumers Pwr           24May01         USD/MM"/>
    <n v="825"/>
    <m/>
    <x v="0"/>
    <x v="11"/>
    <x v="0"/>
    <n v="4.3049999999999997"/>
    <s v="jpedersen"/>
    <s v="JWILLI13"/>
    <s v="ENA - IM Mkt Central MICH"/>
    <x v="8"/>
    <x v="5"/>
    <n v="804567"/>
    <d v="2001-05-24T21:00:00"/>
  </r>
  <r>
    <x v="1"/>
    <x v="3"/>
    <x v="1"/>
    <n v="1"/>
    <n v="20000"/>
    <n v="1283465"/>
    <d v="2001-05-23T08:41:22"/>
    <s v="Coral Energy Resources, L.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4"/>
    <s v="ericgraffp"/>
    <s v="JHODGE2"/>
    <s v="ENA-IM ME TCO"/>
    <x v="8"/>
    <x v="5"/>
    <n v="804568"/>
    <d v="2001-05-24T21:00:00"/>
  </r>
  <r>
    <x v="1"/>
    <x v="3"/>
    <x v="1"/>
    <n v="1"/>
    <n v="10000"/>
    <n v="1283466"/>
    <d v="2001-05-23T08:41:25"/>
    <s v="BP Energy Company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5"/>
    <s v="ZHWF0S01"/>
    <s v="SPEREIR"/>
    <s v="ENA-IM NE GULF2"/>
    <x v="8"/>
    <x v="5"/>
    <n v="804569"/>
    <d v="2001-05-24T21:00:00"/>
  </r>
  <r>
    <x v="1"/>
    <x v="3"/>
    <x v="1"/>
    <n v="1"/>
    <n v="10000"/>
    <n v="1283467"/>
    <d v="2001-05-23T08:41:2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99999999999996"/>
    <s v="aepes201"/>
    <s v="TDONOHO"/>
    <s v="ENA - IM Central Gulf"/>
    <x v="8"/>
    <x v="5"/>
    <n v="804570"/>
    <d v="2001-05-24T21:00:00"/>
  </r>
  <r>
    <x v="1"/>
    <x v="3"/>
    <x v="0"/>
    <n v="151"/>
    <n v="377500"/>
    <n v="1283468"/>
    <d v="2001-05-23T08:41:28"/>
    <s v="Conectiv Energy Supply, Inc."/>
    <x v="0"/>
    <x v="0"/>
    <x v="0"/>
    <x v="3"/>
    <s v="US Gas Fin Swap"/>
    <s v="US Gas Swap      Nymex                   Nov01-Mar02     USD/MM"/>
    <n v="2500"/>
    <m/>
    <x v="0"/>
    <x v="11"/>
    <x v="0"/>
    <n v="4.6749999999999998"/>
    <s v="bradhoese2"/>
    <s v="JARNOLD"/>
    <s v="NG-Price"/>
    <x v="6"/>
    <x v="5"/>
    <s v="VB4624.1"/>
    <d v="2001-11-01T00:00:00"/>
  </r>
  <r>
    <x v="1"/>
    <x v="1"/>
    <x v="1"/>
    <n v="2"/>
    <n v="50"/>
    <n v="1283469"/>
    <d v="2001-05-23T08:41:29"/>
    <s v="Dynegy Power Marketing, Inc."/>
    <x v="0"/>
    <x v="0"/>
    <x v="0"/>
    <x v="1"/>
    <s v="US West Power Phy Fwd CAISO"/>
    <s v="US Pwr Phy CAISO SP15 OffPk              25-26May01      USD/MWh"/>
    <m/>
    <n v="25"/>
    <x v="0"/>
    <x v="1"/>
    <x v="0"/>
    <n v="121"/>
    <s v="iversonm"/>
    <s v="CMALLOR"/>
    <s v="ST-CA"/>
    <x v="7"/>
    <x v="6"/>
    <n v="619429.1"/>
    <d v="2001-05-25T21:00:00"/>
  </r>
  <r>
    <x v="1"/>
    <x v="3"/>
    <x v="1"/>
    <n v="1"/>
    <n v="10000"/>
    <n v="1283470"/>
    <d v="2001-05-23T08:41:3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IGDADDY"/>
    <s v="PMIMS"/>
    <s v="ENA - IM MKT Central CG"/>
    <x v="8"/>
    <x v="5"/>
    <n v="804571"/>
    <d v="2001-05-24T21:00:00"/>
  </r>
  <r>
    <x v="1"/>
    <x v="1"/>
    <x v="1"/>
    <n v="31"/>
    <n v="775"/>
    <n v="1283472"/>
    <d v="2001-05-23T08:41:3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17"/>
    <s v="PowerMAS"/>
    <s v="MMOTLEY"/>
    <s v="ST-SW"/>
    <x v="7"/>
    <x v="6"/>
    <n v="619430.1"/>
    <d v="2001-08-01T21:00:00"/>
  </r>
  <r>
    <x v="1"/>
    <x v="3"/>
    <x v="1"/>
    <n v="1"/>
    <n v="10000"/>
    <n v="1283471"/>
    <d v="2001-05-23T08:41:31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2"/>
    <d v="2001-05-24T21:00:00"/>
  </r>
  <r>
    <x v="1"/>
    <x v="1"/>
    <x v="1"/>
    <n v="2"/>
    <n v="50"/>
    <n v="1283473"/>
    <d v="2001-05-23T08:41:32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56"/>
    <s v="ROALVAREZ"/>
    <s v="MFISCHE2"/>
    <s v="ST-SW"/>
    <x v="7"/>
    <x v="6"/>
    <n v="619431.1"/>
    <d v="2001-05-25T21:00:00"/>
  </r>
  <r>
    <x v="1"/>
    <x v="3"/>
    <x v="1"/>
    <n v="1"/>
    <n v="10000"/>
    <n v="1283475"/>
    <d v="2001-05-23T08:41:35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3"/>
    <d v="2001-05-24T21:00:00"/>
  </r>
  <r>
    <x v="1"/>
    <x v="3"/>
    <x v="1"/>
    <n v="1"/>
    <n v="10000"/>
    <n v="1283476"/>
    <d v="2001-05-23T08:41:35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gs"/>
    <s v="RGAY"/>
    <s v="ENA - IM West"/>
    <x v="8"/>
    <x v="5"/>
    <n v="804574"/>
    <d v="2001-05-24T21:00:00"/>
  </r>
  <r>
    <x v="1"/>
    <x v="3"/>
    <x v="1"/>
    <n v="1"/>
    <n v="20000"/>
    <n v="1283477"/>
    <d v="2001-05-23T08:41:36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3"/>
    <s v="RICHARDCOC"/>
    <s v="JHODGE2"/>
    <s v="ENA-IM ME TCO"/>
    <x v="8"/>
    <x v="5"/>
    <n v="804575"/>
    <d v="2001-05-24T21:00:00"/>
  </r>
  <r>
    <x v="1"/>
    <x v="3"/>
    <x v="1"/>
    <n v="1"/>
    <n v="10000"/>
    <n v="1283478"/>
    <d v="2001-05-23T08:41:3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6"/>
    <d v="2001-05-24T21:00:00"/>
  </r>
  <r>
    <x v="1"/>
    <x v="3"/>
    <x v="1"/>
    <n v="1"/>
    <n v="5000"/>
    <n v="1283479"/>
    <d v="2001-05-23T08:41:38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ADM48146"/>
    <s v="ARING"/>
    <s v="ENA-IM NE GULF1"/>
    <x v="8"/>
    <x v="5"/>
    <n v="804578"/>
    <d v="2001-05-24T21:00:00"/>
  </r>
  <r>
    <x v="1"/>
    <x v="3"/>
    <x v="1"/>
    <n v="1"/>
    <n v="3842"/>
    <n v="1283480"/>
    <d v="2001-05-23T08:41:39"/>
    <s v="WPS Energy Services, Inc."/>
    <x v="0"/>
    <x v="0"/>
    <x v="0"/>
    <x v="3"/>
    <s v="US Gas Phy Fwd Firm non-TX &lt; or = 1Mo "/>
    <s v="US Gas Phy       Consumers Pwr           24May01         USD/MM"/>
    <n v="3842"/>
    <m/>
    <x v="0"/>
    <x v="11"/>
    <x v="0"/>
    <n v="4.3049999999999997"/>
    <s v="TC3KEENAN"/>
    <s v="JWILLI13"/>
    <s v="ENA - IM Mkt Central MICH"/>
    <x v="8"/>
    <x v="5"/>
    <n v="804577"/>
    <d v="2001-05-24T21:00:00"/>
  </r>
  <r>
    <x v="1"/>
    <x v="3"/>
    <x v="1"/>
    <n v="1"/>
    <n v="10000"/>
    <n v="1283481"/>
    <d v="2001-05-23T08:41:4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9"/>
    <d v="2001-05-24T21:00:00"/>
  </r>
  <r>
    <x v="1"/>
    <x v="3"/>
    <x v="1"/>
    <n v="1"/>
    <n v="10000"/>
    <n v="1283484"/>
    <d v="2001-05-23T08:41:4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82"/>
    <d v="2001-05-24T21:00:00"/>
  </r>
  <r>
    <x v="1"/>
    <x v="3"/>
    <x v="1"/>
    <n v="1"/>
    <n v="10000"/>
    <n v="1283482"/>
    <d v="2001-05-23T08:41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4581"/>
    <d v="2001-05-24T21:00:00"/>
  </r>
  <r>
    <x v="1"/>
    <x v="3"/>
    <x v="1"/>
    <n v="1"/>
    <n v="7400"/>
    <n v="1283483"/>
    <d v="2001-05-23T08:41:44"/>
    <s v="Nicor Gas Company"/>
    <x v="0"/>
    <x v="0"/>
    <x v="0"/>
    <x v="3"/>
    <s v="US Gas Phy Fwd Firm non-TX &lt; or = 1Mo "/>
    <s v="US Gas Phy       NGPL LA Pool            24May01         USD/MM"/>
    <n v="7400"/>
    <m/>
    <x v="0"/>
    <x v="11"/>
    <x v="0"/>
    <n v="4.0599999999999996"/>
    <s v="vab12345"/>
    <s v="TDONOHO"/>
    <s v="ENA - IM Central Gulf"/>
    <x v="8"/>
    <x v="5"/>
    <n v="804583"/>
    <d v="2001-05-24T21:00:00"/>
  </r>
  <r>
    <x v="0"/>
    <x v="3"/>
    <x v="1"/>
    <n v="4"/>
    <n v="200000"/>
    <n v="1283487"/>
    <d v="2001-05-23T08:41:47"/>
    <s v="Axia Energy Europe Limited"/>
    <x v="0"/>
    <x v="0"/>
    <x v="0"/>
    <x v="3"/>
    <s v="UK Gas Phy Fwd NBP"/>
    <s v="UK Gas Phy       NBP WkD                 29May01-01Jun01 p/th"/>
    <n v="50000"/>
    <m/>
    <x v="0"/>
    <x v="4"/>
    <x v="3"/>
    <n v="22.05"/>
    <s v="randerson"/>
    <s v="MNICHOLA"/>
    <s v="Non Affiliate Gas Book"/>
    <x v="4"/>
    <x v="2"/>
    <n v="104588"/>
    <d v="2001-05-29T21:00:00"/>
  </r>
  <r>
    <x v="1"/>
    <x v="3"/>
    <x v="1"/>
    <n v="1"/>
    <n v="20000"/>
    <n v="1283488"/>
    <d v="2001-05-23T08:41:47"/>
    <s v="Texaco Natural Gas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100000000000003"/>
    <s v="STEPHENSJE"/>
    <s v="ARING"/>
    <s v="ENA-IM NE GULF1"/>
    <x v="8"/>
    <x v="5"/>
    <n v="804587"/>
    <d v="2001-05-24T21:00:00"/>
  </r>
  <r>
    <x v="1"/>
    <x v="3"/>
    <x v="1"/>
    <n v="1"/>
    <n v="20000"/>
    <n v="1283486"/>
    <d v="2001-05-23T08:41:47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2"/>
    <s v="RICHARDCOC"/>
    <s v="JHODGE2"/>
    <s v="ENA-IM ME TCO"/>
    <x v="8"/>
    <x v="5"/>
    <n v="804586"/>
    <d v="2001-05-24T21:00:00"/>
  </r>
  <r>
    <x v="1"/>
    <x v="3"/>
    <x v="1"/>
    <n v="1"/>
    <n v="9855"/>
    <n v="1283485"/>
    <d v="2001-05-23T08:41:47"/>
    <s v="Adams Resources Marketing, Ltd."/>
    <x v="0"/>
    <x v="0"/>
    <x v="0"/>
    <x v="3"/>
    <s v="US Gas Phy Fwd Firm non-TX &lt; or = 1Mo "/>
    <s v="US Gas Phy       TENN 800                24May01         USD/MM"/>
    <m/>
    <n v="9855"/>
    <x v="0"/>
    <x v="11"/>
    <x v="0"/>
    <n v="4.0149999999999997"/>
    <s v="KENTRADES1"/>
    <s v="SNEAL"/>
    <s v="ENA-IM NE GULF3"/>
    <x v="8"/>
    <x v="5"/>
    <n v="804584"/>
    <d v="2001-05-24T21:00:00"/>
  </r>
  <r>
    <x v="1"/>
    <x v="3"/>
    <x v="1"/>
    <n v="1"/>
    <n v="10000"/>
    <n v="1283490"/>
    <d v="2001-05-23T08:41:49"/>
    <s v="Constellation Power Source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150000000000002"/>
    <s v="cprovenzan"/>
    <s v="ARING"/>
    <s v="ENA-IM NE GULF1"/>
    <x v="8"/>
    <x v="5"/>
    <n v="804589"/>
    <d v="2001-05-24T21:00:00"/>
  </r>
  <r>
    <x v="1"/>
    <x v="3"/>
    <x v="1"/>
    <n v="1"/>
    <n v="5000"/>
    <n v="1283491"/>
    <d v="2001-05-23T08:41:51"/>
    <s v="Cook Inlet Energy Supply L.L.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MIDCONT1"/>
    <s v="ARING"/>
    <s v="ENA-IM NE GULF1"/>
    <x v="8"/>
    <x v="5"/>
    <n v="804590"/>
    <d v="2001-05-24T21:00:00"/>
  </r>
  <r>
    <x v="1"/>
    <x v="3"/>
    <x v="1"/>
    <n v="1"/>
    <n v="10000"/>
    <n v="1283493"/>
    <d v="2001-05-23T08:41:52"/>
    <s v="Adams Resources Marketing, Ltd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199999999999996"/>
    <s v="KENTRADES1"/>
    <s v="SNEAL"/>
    <s v="ENA-IM NE GULF3"/>
    <x v="8"/>
    <x v="5"/>
    <n v="804591"/>
    <d v="2001-05-24T21:00:00"/>
  </r>
  <r>
    <x v="1"/>
    <x v="3"/>
    <x v="1"/>
    <n v="1"/>
    <n v="4678"/>
    <n v="1283494"/>
    <d v="2001-05-23T08:41:55"/>
    <s v="CoEnergy Trading Company"/>
    <x v="0"/>
    <x v="0"/>
    <x v="0"/>
    <x v="3"/>
    <s v="US Gas Phy Fwd Firm non-TX &lt; or = 1Mo "/>
    <s v="US Gas Phy       Consumers Pwr           24May01         USD/MM"/>
    <m/>
    <n v="4678"/>
    <x v="0"/>
    <x v="11"/>
    <x v="0"/>
    <n v="4.3099999999999996"/>
    <s v="PANNONE12"/>
    <s v="JWILLI13"/>
    <s v="ENA - IM Mkt Central MICH"/>
    <x v="8"/>
    <x v="5"/>
    <n v="804592"/>
    <d v="2001-05-24T21:00:00"/>
  </r>
  <r>
    <x v="1"/>
    <x v="3"/>
    <x v="1"/>
    <n v="1"/>
    <n v="10000"/>
    <n v="1283497"/>
    <d v="2001-05-23T08:41:58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4593"/>
    <d v="2001-05-24T21:00:00"/>
  </r>
  <r>
    <x v="1"/>
    <x v="3"/>
    <x v="1"/>
    <n v="1"/>
    <n v="2230"/>
    <n v="1283499"/>
    <d v="2001-05-23T08:42:01"/>
    <s v="Aquila Energy Marketing Corporation"/>
    <x v="0"/>
    <x v="0"/>
    <x v="0"/>
    <x v="3"/>
    <s v="US Gas Phy Fwd Firm non-TX &lt; or = 1Mo "/>
    <s v="US Gas Phy       TCO Pool                24May01         USD/MM"/>
    <n v="2230"/>
    <m/>
    <x v="0"/>
    <x v="11"/>
    <x v="0"/>
    <n v="4.3099999999999996"/>
    <s v="LANCEMCW"/>
    <s v="JHODGE2"/>
    <s v="ENA-IM ME TCO"/>
    <x v="8"/>
    <x v="5"/>
    <n v="804595"/>
    <d v="2001-05-24T21:00:00"/>
  </r>
  <r>
    <x v="1"/>
    <x v="3"/>
    <x v="1"/>
    <n v="1"/>
    <n v="20000"/>
    <n v="1283500"/>
    <d v="2001-05-23T08:42:02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596"/>
    <d v="2001-05-24T21:00:00"/>
  </r>
  <r>
    <x v="1"/>
    <x v="3"/>
    <x v="1"/>
    <n v="1"/>
    <n v="10000"/>
    <n v="1283501"/>
    <d v="2001-05-23T08:42:04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FMORGAN1"/>
    <s v="ARING"/>
    <s v="ENA-IM NE GULF1"/>
    <x v="8"/>
    <x v="5"/>
    <n v="804597"/>
    <d v="2001-05-24T21:00:00"/>
  </r>
  <r>
    <x v="1"/>
    <x v="3"/>
    <x v="0"/>
    <n v="31"/>
    <n v="155000"/>
    <n v="1283502"/>
    <d v="2001-05-23T08:42:06"/>
    <s v="Reliant Energy Services, Inc."/>
    <x v="0"/>
    <x v="0"/>
    <x v="0"/>
    <x v="3"/>
    <s v="US Gas Fin BasisSwap"/>
    <s v="US Gas Basis     NGI SoCal               Oct01           USD/MM"/>
    <n v="5000"/>
    <m/>
    <x v="0"/>
    <x v="11"/>
    <x v="0"/>
    <n v="6.5"/>
    <s v="kgebhard"/>
    <s v="KHOLST"/>
    <s v="FT-West"/>
    <x v="6"/>
    <x v="5"/>
    <s v="VB4629.1"/>
    <d v="2001-10-01T00:00:00"/>
  </r>
  <r>
    <x v="1"/>
    <x v="3"/>
    <x v="1"/>
    <n v="1"/>
    <n v="10000"/>
    <n v="1283503"/>
    <d v="2001-05-23T08:42:0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598"/>
    <d v="2001-05-24T21:00:00"/>
  </r>
  <r>
    <x v="1"/>
    <x v="3"/>
    <x v="1"/>
    <n v="1"/>
    <n v="5000"/>
    <n v="1283504"/>
    <d v="2001-05-23T08:42:09"/>
    <s v="WPS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TC3KEENAN"/>
    <s v="JWILLI13"/>
    <s v="ENA - IM Mkt Central MICH"/>
    <x v="8"/>
    <x v="5"/>
    <n v="804599"/>
    <d v="2001-05-24T21:00:00"/>
  </r>
  <r>
    <x v="1"/>
    <x v="3"/>
    <x v="1"/>
    <n v="1"/>
    <n v="10000"/>
    <n v="1283505"/>
    <d v="2001-05-23T08:42:09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kwapisze"/>
    <s v="PMIMS"/>
    <s v="ENA - IM MKT Central CG"/>
    <x v="8"/>
    <x v="5"/>
    <n v="804600"/>
    <d v="2001-05-24T21:00:00"/>
  </r>
  <r>
    <x v="1"/>
    <x v="3"/>
    <x v="1"/>
    <n v="1"/>
    <n v="10000"/>
    <n v="1283507"/>
    <d v="2001-05-23T08:42:10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01"/>
    <d v="2001-05-24T21:00:00"/>
  </r>
  <r>
    <x v="1"/>
    <x v="3"/>
    <x v="1"/>
    <n v="1"/>
    <n v="5000"/>
    <n v="1283508"/>
    <d v="2001-05-23T08:42:14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rrm00001"/>
    <s v="VPIMENOV"/>
    <s v="ENA-IM ME NEW YORK"/>
    <x v="8"/>
    <x v="5"/>
    <n v="804602"/>
    <d v="2001-05-24T21:00:00"/>
  </r>
  <r>
    <x v="1"/>
    <x v="3"/>
    <x v="1"/>
    <n v="1"/>
    <n v="10000"/>
    <n v="1283509"/>
    <d v="2001-05-23T08:42:1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603"/>
    <d v="2001-05-24T21:00:00"/>
  </r>
  <r>
    <x v="1"/>
    <x v="3"/>
    <x v="1"/>
    <n v="1"/>
    <n v="10000"/>
    <n v="1283511"/>
    <d v="2001-05-23T08:42:19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joekennedy"/>
    <s v="RGAY"/>
    <s v="ENA - IM West"/>
    <x v="8"/>
    <x v="5"/>
    <n v="804604"/>
    <d v="2001-05-24T21:00:00"/>
  </r>
  <r>
    <x v="1"/>
    <x v="1"/>
    <x v="1"/>
    <n v="2"/>
    <n v="50"/>
    <n v="1283512"/>
    <d v="2001-05-23T08:42:24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52"/>
    <s v="RCAUTHEN1"/>
    <s v="MFISCHE2"/>
    <s v="ST-SW"/>
    <x v="7"/>
    <x v="6"/>
    <n v="619433.1"/>
    <d v="2001-05-25T21:00:00"/>
  </r>
  <r>
    <x v="1"/>
    <x v="3"/>
    <x v="1"/>
    <n v="1"/>
    <n v="5000"/>
    <n v="1283514"/>
    <d v="2001-05-23T08:42:26"/>
    <s v="El Paso Merchant Energy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EPMELPrdm"/>
    <s v="RGAY"/>
    <s v="ENA - IM West"/>
    <x v="8"/>
    <x v="5"/>
    <n v="804606"/>
    <d v="2001-05-24T21:00:00"/>
  </r>
  <r>
    <x v="1"/>
    <x v="3"/>
    <x v="1"/>
    <n v="1"/>
    <n v="5000"/>
    <n v="1283513"/>
    <d v="2001-05-23T08:42:26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tharringto"/>
    <s v="SPEREIR"/>
    <s v="ENA-IM NE GULF3"/>
    <x v="8"/>
    <x v="5"/>
    <n v="804605"/>
    <d v="2001-05-24T21:00:00"/>
  </r>
  <r>
    <x v="1"/>
    <x v="3"/>
    <x v="0"/>
    <n v="8"/>
    <n v="20000"/>
    <n v="1283516"/>
    <d v="2001-05-23T08:42:31"/>
    <s v="Duke Energy Trading and Marketing, L.L.C."/>
    <x v="0"/>
    <x v="0"/>
    <x v="0"/>
    <x v="3"/>
    <s v="US Gas Fin Swap"/>
    <s v="US Gas Daily     HHub                    24-31May01      USD/MM"/>
    <n v="2500"/>
    <m/>
    <x v="0"/>
    <x v="11"/>
    <x v="0"/>
    <n v="4.0949999999999998"/>
    <s v="DANIELCOWL"/>
    <s v="PKEAVEY"/>
    <s v="G-DAILY-EST"/>
    <x v="6"/>
    <x v="5"/>
    <s v="VB4632.1"/>
    <d v="2001-05-24T21:00:00"/>
  </r>
  <r>
    <x v="1"/>
    <x v="3"/>
    <x v="1"/>
    <n v="1"/>
    <n v="5000"/>
    <n v="1283518"/>
    <d v="2001-05-23T08:42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25000000000001"/>
    <s v="KREMERTODD"/>
    <s v="PMIMS"/>
    <s v="ENA - IM MKT Central CG"/>
    <x v="8"/>
    <x v="5"/>
    <n v="804608"/>
    <d v="2001-05-24T21:00:00"/>
  </r>
  <r>
    <x v="1"/>
    <x v="3"/>
    <x v="1"/>
    <n v="1"/>
    <n v="5000"/>
    <n v="1283517"/>
    <d v="2001-05-23T08:42:31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kimery00"/>
    <s v="KSTEVEN"/>
    <s v="ENA-IM Mid Central South"/>
    <x v="8"/>
    <x v="5"/>
    <n v="804607"/>
    <d v="2001-05-24T21:00:00"/>
  </r>
  <r>
    <x v="1"/>
    <x v="3"/>
    <x v="1"/>
    <n v="1"/>
    <n v="10000"/>
    <n v="1283520"/>
    <d v="2001-05-23T08:42:36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11"/>
    <d v="2001-05-24T21:00:00"/>
  </r>
  <r>
    <x v="1"/>
    <x v="3"/>
    <x v="1"/>
    <n v="1"/>
    <n v="10000"/>
    <n v="1283519"/>
    <d v="2001-05-23T08:42:36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610"/>
    <d v="2001-05-24T21:00:00"/>
  </r>
  <r>
    <x v="1"/>
    <x v="3"/>
    <x v="1"/>
    <n v="1"/>
    <n v="5200"/>
    <n v="1283521"/>
    <d v="2001-05-23T08:42:39"/>
    <s v="Wisconsin Gas Company"/>
    <x v="0"/>
    <x v="0"/>
    <x v="0"/>
    <x v="3"/>
    <s v="US Gas Phy Fwd Firm non-TX &lt; or = 1Mo "/>
    <s v="US Gas Phy       ANR SE Trans            24May01         USD/MM"/>
    <m/>
    <n v="5200"/>
    <x v="0"/>
    <x v="11"/>
    <x v="0"/>
    <n v="4.0473999999999997"/>
    <s v="JFuller99"/>
    <s v="TDONOHO"/>
    <s v="ENA - IM Central Gulf"/>
    <x v="8"/>
    <x v="5"/>
    <n v="804613"/>
    <d v="2001-05-24T21:00:00"/>
  </r>
  <r>
    <x v="1"/>
    <x v="3"/>
    <x v="1"/>
    <n v="1"/>
    <n v="4156"/>
    <n v="1283522"/>
    <d v="2001-05-23T08:42:43"/>
    <s v="TransCanada Energy Marketing USA, Inc."/>
    <x v="0"/>
    <x v="0"/>
    <x v="0"/>
    <x v="3"/>
    <s v="US Gas Phy Fwd Firm non-TX &lt; or = 1Mo "/>
    <s v="US Gas Phy       NGPL NICOR              24May01         USD/MM"/>
    <n v="4156"/>
    <m/>
    <x v="0"/>
    <x v="11"/>
    <x v="0"/>
    <n v="4.1825000000000001"/>
    <s v="tracyschwa"/>
    <s v="PMIMS"/>
    <s v="ENA - IM MKT Central CG"/>
    <x v="8"/>
    <x v="5"/>
    <n v="804614"/>
    <d v="2001-05-24T21:00:00"/>
  </r>
  <r>
    <x v="1"/>
    <x v="3"/>
    <x v="1"/>
    <n v="1"/>
    <n v="5000"/>
    <n v="1283524"/>
    <d v="2001-05-23T08:42:48"/>
    <s v="PanCanadian Energy Services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pcesrick"/>
    <s v="RGAY"/>
    <s v="ENA - IM West"/>
    <x v="8"/>
    <x v="5"/>
    <n v="804615"/>
    <d v="2001-05-24T21:00:00"/>
  </r>
  <r>
    <x v="1"/>
    <x v="1"/>
    <x v="1"/>
    <n v="30"/>
    <n v="1500"/>
    <n v="1283525"/>
    <d v="2001-05-23T08:42:49"/>
    <s v="Florida Power Corporation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KENWHITE"/>
    <s v="MCARSON2"/>
    <s v="LT-SPP"/>
    <x v="7"/>
    <x v="6"/>
    <n v="619434.1"/>
    <d v="2001-06-01T14:16:00"/>
  </r>
  <r>
    <x v="1"/>
    <x v="3"/>
    <x v="0"/>
    <n v="30"/>
    <n v="150000"/>
    <n v="1283526"/>
    <d v="2001-05-23T08:42:52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74"/>
    <s v="KEVMASEK"/>
    <s v="KHOLST"/>
    <s v="FT-West"/>
    <x v="6"/>
    <x v="5"/>
    <s v="VB4634.1"/>
    <d v="2001-06-01T21:00:00"/>
  </r>
  <r>
    <x v="1"/>
    <x v="3"/>
    <x v="1"/>
    <n v="1"/>
    <n v="187"/>
    <n v="1283527"/>
    <d v="2001-05-23T08:42:53"/>
    <s v="Ashland Specialty Chemicals Company"/>
    <x v="0"/>
    <x v="0"/>
    <x v="0"/>
    <x v="3"/>
    <s v="US Gas Phy Fwd Firm non-TX &lt; or = 1Mo "/>
    <s v="US Gas Phy       Dom SP TT               24May01         USD/MM"/>
    <n v="187"/>
    <m/>
    <x v="0"/>
    <x v="11"/>
    <x v="0"/>
    <n v="4.3650000000000002"/>
    <s v="ADM07229"/>
    <s v="SHENDRI"/>
    <s v="ENA-IM ME CNG"/>
    <x v="8"/>
    <x v="5"/>
    <n v="804616"/>
    <d v="2001-05-24T21:00:00"/>
  </r>
  <r>
    <x v="1"/>
    <x v="3"/>
    <x v="0"/>
    <n v="30"/>
    <n v="600000"/>
    <n v="1283528"/>
    <d v="2001-05-23T08:42:54"/>
    <s v="El Paso Merchant Energy, L.P."/>
    <x v="0"/>
    <x v="0"/>
    <x v="0"/>
    <x v="3"/>
    <s v="US Gas Fin Swap"/>
    <s v="US Gas Swap      Nymex                   Jun01           USD/MM"/>
    <n v="20000"/>
    <m/>
    <x v="0"/>
    <x v="11"/>
    <x v="0"/>
    <n v="4.165"/>
    <s v="EPMELPfjs"/>
    <s v="JARNOLD"/>
    <s v="NG-Price"/>
    <x v="6"/>
    <x v="5"/>
    <s v="VB4635.1"/>
    <d v="2001-06-01T21:00:00"/>
  </r>
  <r>
    <x v="1"/>
    <x v="3"/>
    <x v="1"/>
    <n v="1"/>
    <n v="5000"/>
    <n v="1283529"/>
    <d v="2001-05-23T08:42:57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oddbandy"/>
    <s v="KSTEVEN"/>
    <s v="ENA-IM Mid Central South"/>
    <x v="8"/>
    <x v="5"/>
    <n v="804617"/>
    <d v="2001-05-24T21:00:00"/>
  </r>
  <r>
    <x v="0"/>
    <x v="0"/>
    <x v="0"/>
    <n v="1"/>
    <n v="3"/>
    <n v="1283530"/>
    <d v="2001-05-23T08:42:58"/>
    <s v="Carr Futures, Inc"/>
    <x v="0"/>
    <x v="0"/>
    <x v="0"/>
    <x v="0"/>
    <s v="Aluminum LME Registered Contract"/>
    <s v="Al LME Reg.      Contract                20Jun01         USD/mt-L"/>
    <n v="3"/>
    <m/>
    <x v="0"/>
    <x v="0"/>
    <x v="0"/>
    <n v="1523"/>
    <s v="charlie1"/>
    <s v="BMARCHAN"/>
    <s v="Enron Metals Trading System"/>
    <x v="0"/>
    <x v="0"/>
    <n v="2148268"/>
    <d v="2001-06-20T00:00:00"/>
  </r>
  <r>
    <x v="0"/>
    <x v="0"/>
    <x v="0"/>
    <n v="1"/>
    <n v="10"/>
    <n v="1283531"/>
    <d v="2001-05-23T08:42:5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7"/>
    <s v="stanleyf"/>
    <s v="BMARCHAN"/>
    <s v="Enron Metals Trading System"/>
    <x v="0"/>
    <x v="0"/>
    <n v="2148270"/>
    <m/>
  </r>
  <r>
    <x v="1"/>
    <x v="3"/>
    <x v="1"/>
    <n v="1"/>
    <n v="5000"/>
    <n v="1283532"/>
    <d v="2001-05-23T08:43:00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18"/>
    <d v="2001-05-24T21:00:00"/>
  </r>
  <r>
    <x v="1"/>
    <x v="3"/>
    <x v="1"/>
    <n v="1"/>
    <n v="5000"/>
    <n v="1283533"/>
    <d v="2001-05-23T08:43:00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4619"/>
    <d v="2001-05-24T21:00:00"/>
  </r>
  <r>
    <x v="1"/>
    <x v="3"/>
    <x v="1"/>
    <n v="1"/>
    <n v="10000"/>
    <n v="1283534"/>
    <d v="2001-05-23T08:43:01"/>
    <s v="Cook Inlet Energy Supply L.L.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050000000000004"/>
    <s v="MIDCONT1"/>
    <s v="ARING"/>
    <s v="ENA-IM NE GULF1"/>
    <x v="8"/>
    <x v="5"/>
    <n v="804621"/>
    <d v="2001-05-24T21:00:00"/>
  </r>
  <r>
    <x v="1"/>
    <x v="1"/>
    <x v="1"/>
    <n v="1"/>
    <n v="4"/>
    <n v="1283536"/>
    <d v="2001-05-23T08:43:02"/>
    <s v="Coral Power, L.L.C."/>
    <x v="0"/>
    <x v="0"/>
    <x v="0"/>
    <x v="1"/>
    <s v="US West Power Phy Fwd CAISO"/>
    <s v="US Pwr Phy CAISO SP15 Peak odd-lot       26May01         USD/MWh"/>
    <m/>
    <n v="4"/>
    <x v="0"/>
    <x v="1"/>
    <x v="0"/>
    <n v="200"/>
    <s v="JABORDEN"/>
    <s v="PPLATTE"/>
    <s v="ST-CA"/>
    <x v="7"/>
    <x v="6"/>
    <n v="619435.1"/>
    <d v="2001-05-26T21:00:00"/>
  </r>
  <r>
    <x v="1"/>
    <x v="3"/>
    <x v="1"/>
    <n v="1"/>
    <n v="5000"/>
    <n v="1283535"/>
    <d v="2001-05-23T08:43:02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50000000000001"/>
    <s v="STVDIXON"/>
    <s v="KSTEVEN"/>
    <s v="ENA-IM Mid Central South"/>
    <x v="8"/>
    <x v="5"/>
    <n v="804620"/>
    <d v="2001-05-24T21:00:00"/>
  </r>
  <r>
    <x v="1"/>
    <x v="3"/>
    <x v="1"/>
    <n v="1"/>
    <n v="10000"/>
    <n v="1283537"/>
    <d v="2001-05-23T08:43:03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425000000000004"/>
    <s v="aepes201"/>
    <s v="TDONOHO"/>
    <s v="ENA - IM Central Gulf"/>
    <x v="8"/>
    <x v="5"/>
    <n v="804622"/>
    <d v="2001-05-24T21:00:00"/>
  </r>
  <r>
    <x v="1"/>
    <x v="3"/>
    <x v="0"/>
    <n v="30"/>
    <n v="600000"/>
    <n v="1283539"/>
    <d v="2001-05-23T08:43:04"/>
    <s v="Conectiv Energy Supply, Inc."/>
    <x v="0"/>
    <x v="0"/>
    <x v="0"/>
    <x v="3"/>
    <s v="US Gas Fin Swap"/>
    <s v="US Gas Swap      Nymex                   Jun01           USD/MM"/>
    <m/>
    <n v="20000"/>
    <x v="0"/>
    <x v="11"/>
    <x v="0"/>
    <n v="4.17"/>
    <s v="steven12"/>
    <s v="JARNOLD"/>
    <s v="NG-Price"/>
    <x v="6"/>
    <x v="5"/>
    <s v="VB4636.1"/>
    <d v="2001-06-01T21:00:00"/>
  </r>
  <r>
    <x v="1"/>
    <x v="3"/>
    <x v="1"/>
    <n v="1"/>
    <n v="158"/>
    <n v="1283538"/>
    <d v="2001-05-23T08:43:04"/>
    <s v="WPS Energy Services, Inc."/>
    <x v="0"/>
    <x v="0"/>
    <x v="0"/>
    <x v="3"/>
    <s v="US Gas Phy Fwd Firm non-TX &lt; or = 1Mo "/>
    <s v="US Gas Phy       Consumers Pwr           24May01         USD/MM"/>
    <n v="158"/>
    <m/>
    <x v="0"/>
    <x v="11"/>
    <x v="0"/>
    <n v="4.3"/>
    <s v="TC3KEENAN"/>
    <s v="JWILLI13"/>
    <s v="ENA - IM Mkt Central MICH"/>
    <x v="8"/>
    <x v="5"/>
    <n v="804623"/>
    <d v="2001-05-24T21:00:00"/>
  </r>
  <r>
    <x v="1"/>
    <x v="3"/>
    <x v="1"/>
    <n v="1"/>
    <n v="15000"/>
    <n v="1283540"/>
    <d v="2001-05-23T08:43:10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1050000000000004"/>
    <s v="rdyoung1"/>
    <s v="ARING"/>
    <s v="ENA-IM NE GULF1"/>
    <x v="8"/>
    <x v="5"/>
    <n v="804624"/>
    <d v="2001-05-24T21:00:00"/>
  </r>
  <r>
    <x v="1"/>
    <x v="3"/>
    <x v="1"/>
    <n v="1"/>
    <n v="5000"/>
    <n v="1283541"/>
    <d v="2001-05-23T08:43:14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STVDIXON"/>
    <s v="KSTEVEN"/>
    <s v="ENA-IM Mid Central South"/>
    <x v="8"/>
    <x v="5"/>
    <n v="804625"/>
    <d v="2001-05-24T21:00:00"/>
  </r>
  <r>
    <x v="0"/>
    <x v="3"/>
    <x v="1"/>
    <n v="1"/>
    <n v="5000"/>
    <n v="1283542"/>
    <d v="2001-05-23T08:43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8"/>
    <s v="pandersen"/>
    <s v="CCLARK5"/>
    <s v="EC - IM Canada BC"/>
    <x v="8"/>
    <x v="9"/>
    <n v="804626"/>
    <d v="2001-05-24T21:00:00"/>
  </r>
  <r>
    <x v="0"/>
    <x v="3"/>
    <x v="1"/>
    <n v="1"/>
    <n v="10000"/>
    <n v="1283546"/>
    <d v="2001-05-23T08:43:17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49999999999996"/>
    <s v="KJMTMC01"/>
    <s v="RWATT"/>
    <s v="EC-IM Canada West"/>
    <x v="8"/>
    <x v="9"/>
    <n v="804628"/>
    <d v="2001-05-23T21:00:00"/>
  </r>
  <r>
    <x v="1"/>
    <x v="3"/>
    <x v="1"/>
    <n v="1"/>
    <n v="5000"/>
    <n v="1283544"/>
    <d v="2001-05-23T08:43:17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BARRETT6"/>
    <s v="KSTEVEN"/>
    <s v="ENA-IM Mid Central South"/>
    <x v="8"/>
    <x v="5"/>
    <n v="804627"/>
    <d v="2001-05-24T21:00:00"/>
  </r>
  <r>
    <x v="1"/>
    <x v="3"/>
    <x v="1"/>
    <n v="8"/>
    <n v="12000"/>
    <n v="1283543"/>
    <d v="2001-05-23T08:43:17"/>
    <s v="Pepco Gas Services, Inc."/>
    <x v="0"/>
    <x v="0"/>
    <x v="0"/>
    <x v="3"/>
    <s v="US Gas Phy Fwd Firm non-TX &lt; or = 1Mo "/>
    <s v="US Gas Phy       TCO Pool                24-31May01      USD/MM"/>
    <m/>
    <n v="1500"/>
    <x v="0"/>
    <x v="11"/>
    <x v="0"/>
    <n v="4.335"/>
    <s v="jlukas00"/>
    <s v="JHODGE2"/>
    <s v="ENA-IM ME TCO"/>
    <x v="8"/>
    <x v="5"/>
    <n v="804630"/>
    <d v="2001-05-24T21:00:00"/>
  </r>
  <r>
    <x v="0"/>
    <x v="3"/>
    <x v="1"/>
    <n v="1"/>
    <n v="3128"/>
    <n v="1283548"/>
    <d v="2001-05-23T08:43:18"/>
    <s v="Premstar Energy Canada Ltd"/>
    <x v="0"/>
    <x v="0"/>
    <x v="0"/>
    <x v="3"/>
    <s v="CAN Gas Phy Fwd Firm East &lt; or = 1Mo"/>
    <s v="CAN Gas Phy      Dawn                    24May01         USD/MM"/>
    <n v="3128"/>
    <m/>
    <x v="0"/>
    <x v="11"/>
    <x v="0"/>
    <n v="4.3550000000000004"/>
    <s v="DLPECL02"/>
    <s v="MCUILLA"/>
    <s v="ENA - IM Ontario"/>
    <x v="8"/>
    <x v="5"/>
    <n v="804629"/>
    <d v="2001-05-24T21:00:00"/>
  </r>
  <r>
    <x v="1"/>
    <x v="3"/>
    <x v="1"/>
    <n v="8"/>
    <n v="40000"/>
    <n v="1283549"/>
    <d v="2001-05-23T08:43:23"/>
    <s v="Sempra Energy Trading Corp."/>
    <x v="0"/>
    <x v="0"/>
    <x v="0"/>
    <x v="3"/>
    <s v="US Gas Phy Fwd Firm non-TX &lt; or = 1Mo "/>
    <s v="US Gas Phy       TETCO ELA               24-31May01      USD/MM"/>
    <n v="5000"/>
    <m/>
    <x v="0"/>
    <x v="11"/>
    <x v="0"/>
    <n v="4.0350000000000001"/>
    <s v="shawnmaz"/>
    <s v="SPEREIR"/>
    <s v="ENA-IM NE GULF3"/>
    <x v="8"/>
    <x v="5"/>
    <n v="804634"/>
    <d v="2001-05-24T21:00:00"/>
  </r>
  <r>
    <x v="0"/>
    <x v="3"/>
    <x v="0"/>
    <n v="31"/>
    <n v="155000"/>
    <n v="1283553"/>
    <d v="2001-05-23T08:43:26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6749999999999999"/>
    <s v="EPMELPteg"/>
    <s v="JMCKAY"/>
    <s v="FT-CAND-EGSC"/>
    <x v="6"/>
    <x v="9"/>
    <s v="VB4640.1"/>
    <d v="2001-07-01T21:00:00"/>
  </r>
  <r>
    <x v="1"/>
    <x v="3"/>
    <x v="1"/>
    <n v="1"/>
    <n v="2600"/>
    <n v="1283551"/>
    <d v="2001-05-23T08:43:26"/>
    <s v="Reliant Energy Services, Inc."/>
    <x v="0"/>
    <x v="0"/>
    <x v="0"/>
    <x v="3"/>
    <s v="US Gas Phy Fwd Firm non-TX &lt; or = 1Mo "/>
    <s v="US Gas Phy       NGPL LA Pool            24May01         USD/MM"/>
    <n v="2600"/>
    <m/>
    <x v="0"/>
    <x v="11"/>
    <x v="0"/>
    <n v="4.0599999999999996"/>
    <s v="mikepowers"/>
    <s v="TDONOHO"/>
    <s v="ENA - IM Central Gulf"/>
    <x v="8"/>
    <x v="5"/>
    <n v="804632"/>
    <d v="2001-05-24T21:00:00"/>
  </r>
  <r>
    <x v="1"/>
    <x v="3"/>
    <x v="1"/>
    <n v="1"/>
    <n v="1432"/>
    <n v="1283554"/>
    <d v="2001-05-23T08:43:26"/>
    <s v="TXU Energy Trading Company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50000000000001"/>
    <s v="txuetctmb"/>
    <s v="KSTEVEN"/>
    <s v="ENA-IM Mid Central South"/>
    <x v="8"/>
    <x v="5"/>
    <n v="804633"/>
    <d v="2001-05-24T21:00:00"/>
  </r>
  <r>
    <x v="1"/>
    <x v="3"/>
    <x v="1"/>
    <n v="1"/>
    <n v="10000"/>
    <n v="1283552"/>
    <d v="2001-05-23T08:43:26"/>
    <s v="PG&amp;E Energy Trading-Gas Corporation"/>
    <x v="0"/>
    <x v="0"/>
    <x v="0"/>
    <x v="3"/>
    <s v="US Gas Phy Fwd Firm TX &lt; or = 1Mo "/>
    <s v="US Gas Phy       Exxon Katy              24May01         USD/MM"/>
    <m/>
    <n v="10000"/>
    <x v="0"/>
    <x v="11"/>
    <x v="0"/>
    <n v="4.0999999999999996"/>
    <s v="tomdickey"/>
    <s v="JPARKS"/>
    <s v="HPLC - IM HPLC"/>
    <x v="8"/>
    <x v="8"/>
    <n v="804631"/>
    <d v="2001-05-24T21:00:00"/>
  </r>
  <r>
    <x v="0"/>
    <x v="3"/>
    <x v="0"/>
    <n v="123"/>
    <n v="615000"/>
    <n v="1283555"/>
    <d v="2001-05-23T08:43:29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6499999999999999"/>
    <s v="EPMELPteg"/>
    <s v="JMCKAY"/>
    <s v="FT-CAND-EGSC"/>
    <x v="6"/>
    <x v="9"/>
    <s v="VB4642.1"/>
    <d v="2001-07-01T00:00:00"/>
  </r>
  <r>
    <x v="1"/>
    <x v="3"/>
    <x v="1"/>
    <n v="1"/>
    <n v="10000"/>
    <n v="1283558"/>
    <d v="2001-05-23T08:43:31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annesley"/>
    <s v="PMIMS"/>
    <s v="ENA - IM MKT Central CG"/>
    <x v="8"/>
    <x v="5"/>
    <n v="804635"/>
    <d v="2001-05-24T21:00:00"/>
  </r>
  <r>
    <x v="0"/>
    <x v="3"/>
    <x v="0"/>
    <n v="151"/>
    <n v="755000"/>
    <n v="1283559"/>
    <d v="2001-05-23T08:43:32"/>
    <s v="El Paso Merchant Energy, L.P."/>
    <x v="0"/>
    <x v="0"/>
    <x v="0"/>
    <x v="3"/>
    <s v="CAN Gas Fin BasSwap"/>
    <s v="CAN Gas Basis    AECO                    Nov01-Mar02     USD/MM"/>
    <m/>
    <n v="5000"/>
    <x v="0"/>
    <x v="11"/>
    <x v="0"/>
    <n v="-0.3"/>
    <s v="EPMELPteg"/>
    <s v="JMCKAY"/>
    <s v="FT-CAND-EGSC"/>
    <x v="6"/>
    <x v="9"/>
    <s v="VB4643.1"/>
    <d v="2001-11-01T00:00:00"/>
  </r>
  <r>
    <x v="0"/>
    <x v="3"/>
    <x v="1"/>
    <n v="1"/>
    <n v="5000"/>
    <n v="1283561"/>
    <d v="2001-05-23T08:43:33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50000000000001"/>
    <s v="pandersen"/>
    <s v="CCLARK5"/>
    <s v="EC - IM Canada BC"/>
    <x v="8"/>
    <x v="9"/>
    <n v="804637"/>
    <d v="2001-05-24T21:00:00"/>
  </r>
  <r>
    <x v="1"/>
    <x v="3"/>
    <x v="1"/>
    <n v="1"/>
    <n v="5000"/>
    <n v="1283560"/>
    <d v="2001-05-23T08:43:33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36"/>
    <d v="2001-05-24T21:00:00"/>
  </r>
  <r>
    <x v="0"/>
    <x v="3"/>
    <x v="1"/>
    <n v="1"/>
    <n v="10000"/>
    <n v="1283563"/>
    <d v="2001-05-23T08:43:37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638"/>
    <d v="2001-05-24T21:00:00"/>
  </r>
  <r>
    <x v="0"/>
    <x v="3"/>
    <x v="0"/>
    <n v="214"/>
    <n v="1070000"/>
    <n v="1283565"/>
    <d v="2001-05-23T08:43:39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"/>
    <s v="EPMELPteg"/>
    <s v="JMCKAY"/>
    <s v="FT-CAND-EGSC"/>
    <x v="6"/>
    <x v="9"/>
    <s v="VB4647.1"/>
    <d v="2002-04-01T00:00:00"/>
  </r>
  <r>
    <x v="1"/>
    <x v="3"/>
    <x v="1"/>
    <n v="1"/>
    <n v="10000"/>
    <n v="1283564"/>
    <d v="2001-05-23T08:43:39"/>
    <s v="Western Gas Resources, In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50000000000001"/>
    <s v="JHTRAMEL"/>
    <s v="SNEAL"/>
    <s v="ENA-IM NE GULF3"/>
    <x v="8"/>
    <x v="5"/>
    <n v="804639"/>
    <d v="2001-05-24T21:00:00"/>
  </r>
  <r>
    <x v="1"/>
    <x v="3"/>
    <x v="1"/>
    <n v="1"/>
    <n v="10000"/>
    <n v="1283566"/>
    <d v="2001-05-23T08:43:40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KREMERTODD"/>
    <s v="PMIMS"/>
    <s v="ENA - IM MKT Central CG"/>
    <x v="8"/>
    <x v="5"/>
    <n v="804640"/>
    <d v="2001-05-24T21:00:00"/>
  </r>
  <r>
    <x v="1"/>
    <x v="3"/>
    <x v="1"/>
    <n v="1"/>
    <n v="5700"/>
    <n v="1283567"/>
    <d v="2001-05-23T08:43:41"/>
    <s v="Texla Energy Management Inc."/>
    <x v="0"/>
    <x v="0"/>
    <x v="0"/>
    <x v="3"/>
    <s v="US Gas Phy Fwd Firm non-TX &lt; or = 1Mo "/>
    <s v="US Gas Phy       FGT Z2                  24May01         USD/MM"/>
    <n v="5700"/>
    <m/>
    <x v="0"/>
    <x v="11"/>
    <x v="0"/>
    <n v="4.0999999999999996"/>
    <s v="WILSHUSEN"/>
    <s v="SNEAL"/>
    <s v="ENA-IM NE GULF4"/>
    <x v="8"/>
    <x v="5"/>
    <n v="804641"/>
    <d v="2001-05-24T21:00:00"/>
  </r>
  <r>
    <x v="1"/>
    <x v="3"/>
    <x v="1"/>
    <n v="1"/>
    <n v="10000"/>
    <n v="1283568"/>
    <d v="2001-05-23T08:43:42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2"/>
    <s v="TDONOHO"/>
    <s v="ENA - IM Central Gulf"/>
    <x v="8"/>
    <x v="5"/>
    <n v="804643"/>
    <d v="2001-05-24T21:00:00"/>
  </r>
  <r>
    <x v="1"/>
    <x v="3"/>
    <x v="1"/>
    <n v="1"/>
    <n v="5000"/>
    <n v="1283569"/>
    <d v="2001-05-23T08:43:43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99999999999996"/>
    <s v="aepes202"/>
    <s v="SPEREIR"/>
    <s v="ENA-IM NE GULF3"/>
    <x v="8"/>
    <x v="5"/>
    <n v="804642"/>
    <d v="2001-05-24T21:00:00"/>
  </r>
  <r>
    <x v="0"/>
    <x v="0"/>
    <x v="0"/>
    <n v="1"/>
    <n v="17"/>
    <n v="1283570"/>
    <d v="2001-05-23T08:43:44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31"/>
    <s v="VANDESBO"/>
    <s v="BMARCHAN"/>
    <s v="Enron Metals Trading System"/>
    <x v="0"/>
    <x v="0"/>
    <n v="2148272"/>
    <m/>
  </r>
  <r>
    <x v="1"/>
    <x v="3"/>
    <x v="0"/>
    <n v="365"/>
    <n v="1825000"/>
    <n v="1283571"/>
    <d v="2001-05-23T08:43:44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650000000000002"/>
    <s v="aepes214"/>
    <s v="JARNOLD"/>
    <s v="NG-Price"/>
    <x v="6"/>
    <x v="5"/>
    <s v="VB4648.1"/>
    <d v="2002-01-01T21:00:00"/>
  </r>
  <r>
    <x v="1"/>
    <x v="1"/>
    <x v="1"/>
    <n v="30"/>
    <n v="1500"/>
    <n v="1283572"/>
    <d v="2001-05-23T08:43:46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jvaccaro"/>
    <s v="MCARSON2"/>
    <s v="LT-SPP"/>
    <x v="7"/>
    <x v="6"/>
    <n v="619436.1"/>
    <d v="2001-09-01T14:16:00"/>
  </r>
  <r>
    <x v="1"/>
    <x v="3"/>
    <x v="1"/>
    <n v="1"/>
    <n v="5000"/>
    <n v="1283573"/>
    <d v="2001-05-23T08:43:46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4644"/>
    <d v="2001-05-24T21:00:00"/>
  </r>
  <r>
    <x v="1"/>
    <x v="3"/>
    <x v="1"/>
    <n v="1"/>
    <n v="25000"/>
    <n v="1283574"/>
    <d v="2001-05-23T08:43:47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STEPHENSJE"/>
    <s v="ARING"/>
    <s v="ENA-IM NE GULF1"/>
    <x v="8"/>
    <x v="5"/>
    <n v="804645"/>
    <d v="2001-05-24T21:00:00"/>
  </r>
  <r>
    <x v="1"/>
    <x v="3"/>
    <x v="0"/>
    <n v="30"/>
    <n v="300000"/>
    <n v="1283575"/>
    <d v="2001-05-23T08:43:4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65"/>
    <s v="petverma"/>
    <s v="JARNOLD"/>
    <s v="NG-Price"/>
    <x v="6"/>
    <x v="5"/>
    <s v="VB4649.1"/>
    <d v="2001-06-01T21:00:00"/>
  </r>
  <r>
    <x v="1"/>
    <x v="3"/>
    <x v="1"/>
    <n v="1"/>
    <n v="1800"/>
    <n v="1283576"/>
    <d v="2001-05-23T08:43:49"/>
    <s v="Texex Energy Partners Ltd."/>
    <x v="0"/>
    <x v="0"/>
    <x v="0"/>
    <x v="3"/>
    <s v="US Gas Phy Fwd Firm non-TX &lt; or = 1Mo "/>
    <s v="US Gas Phy       Chi Peoples             24May01         USD/MM"/>
    <n v="1800"/>
    <m/>
    <x v="0"/>
    <x v="11"/>
    <x v="0"/>
    <n v="4.1588000000000003"/>
    <s v="texexener"/>
    <s v="PMIMS"/>
    <s v="ENA - IM MKT Central CG"/>
    <x v="8"/>
    <x v="5"/>
    <n v="804646"/>
    <d v="2001-05-24T21:00:00"/>
  </r>
  <r>
    <x v="0"/>
    <x v="3"/>
    <x v="1"/>
    <n v="30"/>
    <n v="75000"/>
    <n v="1283578"/>
    <d v="2001-05-23T08:43:50"/>
    <s v="Texaco Canada Petroleum  Inc."/>
    <x v="0"/>
    <x v="0"/>
    <x v="0"/>
    <x v="3"/>
    <s v="CAN Gas Phy Fwd Firm West &lt; or = 1Mo"/>
    <s v="CAN Gas Phy      NIT                     Jun01           CAD/GJ"/>
    <n v="2500"/>
    <m/>
    <x v="0"/>
    <x v="15"/>
    <x v="4"/>
    <n v="5.5650000000000004"/>
    <s v="SANTUCCI1"/>
    <s v="MCOWAN"/>
    <s v="EC-IM Canada West"/>
    <x v="8"/>
    <x v="9"/>
    <n v="804647"/>
    <d v="2001-06-01T21:00:00"/>
  </r>
  <r>
    <x v="1"/>
    <x v="3"/>
    <x v="1"/>
    <n v="1"/>
    <n v="10000"/>
    <n v="1283577"/>
    <d v="2001-05-23T08:43:50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648"/>
    <d v="2001-05-24T21:00:00"/>
  </r>
  <r>
    <x v="1"/>
    <x v="3"/>
    <x v="1"/>
    <n v="1"/>
    <n v="10000"/>
    <n v="1283579"/>
    <d v="2001-05-23T08:43:5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649"/>
    <d v="2001-05-24T21:00:00"/>
  </r>
  <r>
    <x v="1"/>
    <x v="3"/>
    <x v="0"/>
    <n v="30"/>
    <n v="300000"/>
    <n v="1283580"/>
    <d v="2001-05-23T08:43:55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165"/>
    <s v="lewislee"/>
    <s v="JARNOLD"/>
    <s v="NG-Price"/>
    <x v="6"/>
    <x v="5"/>
    <s v="VB4650.1"/>
    <d v="2001-06-01T21:00:00"/>
  </r>
  <r>
    <x v="1"/>
    <x v="3"/>
    <x v="1"/>
    <n v="8"/>
    <n v="20504"/>
    <n v="1283581"/>
    <d v="2001-05-23T08:43:56"/>
    <s v="Sempra Energy Trading Corp."/>
    <x v="0"/>
    <x v="0"/>
    <x v="0"/>
    <x v="3"/>
    <s v="US Gas Phy Fwd Firm non-TX &lt; or = 1Mo "/>
    <s v="US Gas Phy       TETCO ELA               24-31May01      USD/MM"/>
    <n v="2563"/>
    <m/>
    <x v="0"/>
    <x v="11"/>
    <x v="0"/>
    <n v="4.0199999999999996"/>
    <s v="shawnmaz"/>
    <s v="SPEREIR"/>
    <s v="ENA-IM NE GULF3"/>
    <x v="8"/>
    <x v="5"/>
    <n v="804652"/>
    <d v="2001-05-24T21:00:00"/>
  </r>
  <r>
    <x v="0"/>
    <x v="3"/>
    <x v="1"/>
    <n v="1"/>
    <n v="6872"/>
    <n v="1283583"/>
    <d v="2001-05-23T08:43:58"/>
    <s v="Aquila Canada Corp."/>
    <x v="0"/>
    <x v="0"/>
    <x v="0"/>
    <x v="3"/>
    <s v="CAN Gas Phy Fwd Firm East &lt; or = 1Mo"/>
    <s v="CAN Gas Phy      Dawn                    24May01         USD/MM"/>
    <n v="6872"/>
    <m/>
    <x v="0"/>
    <x v="11"/>
    <x v="0"/>
    <n v="4.3600000000000003"/>
    <s v="dread2000"/>
    <s v="MCUILLA"/>
    <s v="ENA - IM Ontario"/>
    <x v="8"/>
    <x v="5"/>
    <n v="804651"/>
    <d v="2001-05-24T21:00:00"/>
  </r>
  <r>
    <x v="1"/>
    <x v="3"/>
    <x v="1"/>
    <n v="1"/>
    <n v="10000"/>
    <n v="1283584"/>
    <d v="2001-05-23T08:44:02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HEATHERW"/>
    <s v="JTHOLT"/>
    <s v="ENA - IM West"/>
    <x v="8"/>
    <x v="5"/>
    <n v="804653"/>
    <d v="2001-05-24T21:00:00"/>
  </r>
  <r>
    <x v="1"/>
    <x v="3"/>
    <x v="0"/>
    <n v="31"/>
    <n v="155000"/>
    <n v="1283585"/>
    <d v="2001-05-23T08:44:06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5"/>
    <s v="WHALENMIKE"/>
    <s v="KHOLST"/>
    <s v="FT-West"/>
    <x v="6"/>
    <x v="5"/>
    <s v="VB4652.1"/>
    <d v="2001-08-01T21:00:00"/>
  </r>
  <r>
    <x v="1"/>
    <x v="3"/>
    <x v="1"/>
    <n v="1"/>
    <n v="10000"/>
    <n v="1283586"/>
    <d v="2001-05-23T08:44:07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quantum3"/>
    <s v="PMIMS"/>
    <s v="ENA - IM MKT Central CG"/>
    <x v="8"/>
    <x v="5"/>
    <n v="804654"/>
    <d v="2001-05-24T21:00:00"/>
  </r>
  <r>
    <x v="1"/>
    <x v="3"/>
    <x v="1"/>
    <n v="1"/>
    <n v="10000"/>
    <n v="1283588"/>
    <d v="2001-05-23T08:44:0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56"/>
    <d v="2001-05-24T21:00:00"/>
  </r>
  <r>
    <x v="1"/>
    <x v="3"/>
    <x v="1"/>
    <n v="1"/>
    <n v="10000"/>
    <n v="1283587"/>
    <d v="2001-05-23T08:44:08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499999999999993"/>
    <s v="wayneellis"/>
    <s v="MLENHAR"/>
    <s v="ENA - IM West"/>
    <x v="8"/>
    <x v="5"/>
    <n v="804655"/>
    <d v="2001-05-24T21:00:00"/>
  </r>
  <r>
    <x v="1"/>
    <x v="3"/>
    <x v="1"/>
    <n v="30"/>
    <n v="300000"/>
    <n v="1283589"/>
    <d v="2001-05-23T08:44:09"/>
    <s v="Constellation Power Source, Inc."/>
    <x v="0"/>
    <x v="0"/>
    <x v="0"/>
    <x v="3"/>
    <s v="US Gas Phy Fwd Firm non-TX &lt; or = 1Mo "/>
    <s v="US Gas Phy       TCO Pool                Jun01           USD/MM"/>
    <n v="10000"/>
    <m/>
    <x v="0"/>
    <x v="11"/>
    <x v="0"/>
    <n v="4.3600000000000003"/>
    <s v="cprovenzan"/>
    <s v="JHODGE2"/>
    <s v="ENA-IM ME TCO"/>
    <x v="8"/>
    <x v="5"/>
    <s v="VB4654.1 / 804663"/>
    <d v="2001-06-01T21:00:00"/>
  </r>
  <r>
    <x v="1"/>
    <x v="3"/>
    <x v="1"/>
    <n v="1"/>
    <n v="3013"/>
    <n v="1283591"/>
    <d v="2001-05-23T08:44:11"/>
    <s v="Mirant Americas Energy Marketing, L.P."/>
    <x v="0"/>
    <x v="0"/>
    <x v="0"/>
    <x v="3"/>
    <s v="US Gas Phy Fwd Firm non-TX &lt; or = 1Mo "/>
    <s v="US Gas Phy       Transco Z6 NY           24May01         USD/MM"/>
    <m/>
    <n v="3013"/>
    <x v="0"/>
    <x v="11"/>
    <x v="0"/>
    <n v="4.4800000000000004"/>
    <s v="rrm00001"/>
    <s v="VPIMENOV"/>
    <s v="ENA-IM ME NEW YORK"/>
    <x v="8"/>
    <x v="5"/>
    <n v="804657"/>
    <d v="2001-05-24T21:00:00"/>
  </r>
  <r>
    <x v="1"/>
    <x v="3"/>
    <x v="1"/>
    <n v="1"/>
    <n v="5000"/>
    <n v="1283592"/>
    <d v="2001-05-23T08:44:1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00000000000004"/>
    <s v="tracyschwa"/>
    <s v="PMIMS"/>
    <s v="ENA - IM MKT Central CG"/>
    <x v="8"/>
    <x v="5"/>
    <n v="804658"/>
    <d v="2001-05-24T21:00:00"/>
  </r>
  <r>
    <x v="1"/>
    <x v="3"/>
    <x v="1"/>
    <n v="1"/>
    <n v="10000"/>
    <n v="1283593"/>
    <d v="2001-05-23T08:44:1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PEGGIALL"/>
    <s v="PMIMS"/>
    <s v="ENA - IM MKT Central CG"/>
    <x v="8"/>
    <x v="5"/>
    <n v="804659"/>
    <d v="2001-05-24T21:00:00"/>
  </r>
  <r>
    <x v="1"/>
    <x v="1"/>
    <x v="1"/>
    <n v="31"/>
    <n v="775"/>
    <n v="1283594"/>
    <d v="2001-05-23T08:44:1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84"/>
    <s v="dhendrick"/>
    <s v="MMOTLEY"/>
    <s v="ST-SW"/>
    <x v="7"/>
    <x v="6"/>
    <n v="619439.1"/>
    <d v="2001-07-01T21:00:00"/>
  </r>
  <r>
    <x v="1"/>
    <x v="3"/>
    <x v="1"/>
    <n v="1"/>
    <n v="1000"/>
    <n v="1283595"/>
    <d v="2001-05-23T08:44:15"/>
    <s v="Aquila Energy Marketing Corporation"/>
    <x v="0"/>
    <x v="0"/>
    <x v="0"/>
    <x v="3"/>
    <s v="US Gas Phy Fwd Firm non-TX &lt; or = 1Mo "/>
    <s v="US Gas Phy       Trunkline ELA           24May01         USD/MM"/>
    <m/>
    <n v="1000"/>
    <x v="0"/>
    <x v="11"/>
    <x v="0"/>
    <n v="3.98"/>
    <s v="BIGDADDY"/>
    <s v="TDONOHO"/>
    <s v="ENA - IM Central Gulf"/>
    <x v="8"/>
    <x v="5"/>
    <n v="804660"/>
    <d v="2001-05-24T21:00:00"/>
  </r>
  <r>
    <x v="0"/>
    <x v="0"/>
    <x v="0"/>
    <n v="1"/>
    <n v="3"/>
    <n v="1283596"/>
    <d v="2001-05-23T08:44:16"/>
    <s v="Triland Metals Limited"/>
    <x v="0"/>
    <x v="0"/>
    <x v="0"/>
    <x v="0"/>
    <s v="Aluminum LME Registered Contract"/>
    <s v="Al LME Reg.      Contract                3 Month         USD/mt-L"/>
    <m/>
    <n v="3"/>
    <x v="0"/>
    <x v="0"/>
    <x v="0"/>
    <n v="1532"/>
    <s v="ADM06610"/>
    <s v="BMARCHAN"/>
    <s v="Enron Metals Trading System"/>
    <x v="0"/>
    <x v="0"/>
    <n v="2148274"/>
    <m/>
  </r>
  <r>
    <x v="1"/>
    <x v="3"/>
    <x v="1"/>
    <n v="1"/>
    <n v="1900"/>
    <n v="1283597"/>
    <d v="2001-05-23T08:44:17"/>
    <s v="Coast Energy Group, a division of Cornerstone Propane, L.P."/>
    <x v="0"/>
    <x v="0"/>
    <x v="0"/>
    <x v="3"/>
    <s v="US Gas Phy Fwd Firm non-TX &lt; or = 1Mo "/>
    <s v="US Gas Phy       TENN 800                24May01         USD/MM"/>
    <n v="1900"/>
    <m/>
    <x v="0"/>
    <x v="11"/>
    <x v="0"/>
    <n v="4.0149999999999997"/>
    <s v="buckdiers"/>
    <s v="SNEAL"/>
    <s v="ENA-IM NE GULF3"/>
    <x v="8"/>
    <x v="5"/>
    <n v="804662"/>
    <d v="2001-05-24T21:00:00"/>
  </r>
  <r>
    <x v="0"/>
    <x v="0"/>
    <x v="0"/>
    <n v="1"/>
    <n v="20"/>
    <n v="1283598"/>
    <d v="2001-05-23T08:44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VANDESBO"/>
    <s v="BMARCHAN"/>
    <s v="Enron Metals Trading System"/>
    <x v="0"/>
    <x v="0"/>
    <n v="2148276"/>
    <m/>
  </r>
  <r>
    <x v="1"/>
    <x v="3"/>
    <x v="1"/>
    <n v="1"/>
    <n v="4995"/>
    <n v="1283599"/>
    <d v="2001-05-23T08:44:23"/>
    <s v="Mirant Americas Energy Marketing, L.P."/>
    <x v="0"/>
    <x v="0"/>
    <x v="0"/>
    <x v="3"/>
    <s v="US Gas Phy Fwd Firm non-TX &lt; or = 1Mo "/>
    <s v="US Gas Phy       Opal                    24May01         USD/MM"/>
    <n v="4995"/>
    <m/>
    <x v="0"/>
    <x v="11"/>
    <x v="0"/>
    <n v="2.85"/>
    <s v="ppa00001"/>
    <s v="SSOUTH"/>
    <s v="ENA - IM West"/>
    <x v="8"/>
    <x v="5"/>
    <n v="804665"/>
    <d v="2001-05-24T21:00:00"/>
  </r>
  <r>
    <x v="1"/>
    <x v="3"/>
    <x v="1"/>
    <n v="1"/>
    <n v="10000"/>
    <n v="1283600"/>
    <d v="2001-05-23T08:44:26"/>
    <s v="MidAmerican Energy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49999999999997"/>
    <s v="KREMERTODD"/>
    <s v="TDONOHO"/>
    <s v="ENA - IM Central Gulf"/>
    <x v="8"/>
    <x v="5"/>
    <n v="804667"/>
    <d v="2001-05-24T21:00:00"/>
  </r>
  <r>
    <x v="1"/>
    <x v="3"/>
    <x v="1"/>
    <n v="1"/>
    <n v="3568"/>
    <n v="1283601"/>
    <d v="2001-05-23T08:44:28"/>
    <s v="Cook Inlet Energy Supply L.L.C."/>
    <x v="0"/>
    <x v="0"/>
    <x v="0"/>
    <x v="3"/>
    <s v="US Gas Phy Fwd Firm non-TX &lt; or = 1Mo "/>
    <s v="US Gas Phy       NGPL Midcont            24May01         USD/MM"/>
    <n v="3568"/>
    <m/>
    <x v="0"/>
    <x v="11"/>
    <x v="0"/>
    <n v="3.9775"/>
    <s v="MIDCONT2"/>
    <s v="KSTEVEN"/>
    <s v="ENA-IM Mid Central South"/>
    <x v="8"/>
    <x v="5"/>
    <n v="804668"/>
    <d v="2001-05-24T21:00:00"/>
  </r>
  <r>
    <x v="1"/>
    <x v="3"/>
    <x v="1"/>
    <n v="1"/>
    <n v="850"/>
    <n v="1283602"/>
    <d v="2001-05-23T08:44:35"/>
    <s v="Duke Energy Trading and Marketing, L.L.C."/>
    <x v="0"/>
    <x v="0"/>
    <x v="0"/>
    <x v="3"/>
    <s v="US Gas Phy Fwd Firm non-TX &lt; or = 1Mo "/>
    <s v="US Gas Phy       EPNG SoCal Topk         24May01         USD/MM"/>
    <n v="850"/>
    <m/>
    <x v="0"/>
    <x v="11"/>
    <x v="0"/>
    <n v="13.85"/>
    <s v="HEATHERW"/>
    <s v="JTHOLT"/>
    <s v="ENA - IM West"/>
    <x v="8"/>
    <x v="5"/>
    <n v="804669"/>
    <d v="2001-05-24T21:00:00"/>
  </r>
  <r>
    <x v="1"/>
    <x v="3"/>
    <x v="1"/>
    <n v="1"/>
    <n v="10000"/>
    <n v="1283603"/>
    <d v="2001-05-23T08:44:35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pces5054"/>
    <s v="PMIMS"/>
    <s v="ENA - IM MKT Central CG"/>
    <x v="8"/>
    <x v="5"/>
    <n v="804670"/>
    <d v="2001-05-24T21:00:00"/>
  </r>
  <r>
    <x v="1"/>
    <x v="3"/>
    <x v="1"/>
    <n v="1"/>
    <n v="5380"/>
    <n v="1283605"/>
    <d v="2001-05-23T08:44:36"/>
    <s v="Noble Gas Marketing Inc."/>
    <x v="0"/>
    <x v="0"/>
    <x v="0"/>
    <x v="3"/>
    <s v="US Gas Phy Fwd Firm non-TX &lt; or = 1Mo "/>
    <s v="US Gas Phy       NGPL LA Pool            24May01         USD/MM"/>
    <n v="5380"/>
    <m/>
    <x v="0"/>
    <x v="11"/>
    <x v="0"/>
    <n v="4.0525000000000002"/>
    <s v="dealjunkie"/>
    <s v="TDONOHO"/>
    <s v="ENA - IM Central Gulf"/>
    <x v="8"/>
    <x v="5"/>
    <n v="804672"/>
    <d v="2001-05-24T21:00:00"/>
  </r>
  <r>
    <x v="1"/>
    <x v="3"/>
    <x v="1"/>
    <n v="1"/>
    <n v="10000"/>
    <n v="1283604"/>
    <d v="2001-05-23T08:44:36"/>
    <s v="BP Energy Company"/>
    <x v="0"/>
    <x v="0"/>
    <x v="0"/>
    <x v="3"/>
    <s v="US Gas Phy Fwd Firm TX &lt; or = 1Mo "/>
    <s v="US Gas Phy       Exxon Katy              24May01         USD/MM"/>
    <n v="10000"/>
    <m/>
    <x v="0"/>
    <x v="11"/>
    <x v="0"/>
    <n v="4.09"/>
    <s v="Hallbrian1"/>
    <s v="JPARKS"/>
    <s v="HPLC - IM HPLC"/>
    <x v="8"/>
    <x v="8"/>
    <n v="804671"/>
    <d v="2001-05-24T21:00:00"/>
  </r>
  <r>
    <x v="1"/>
    <x v="3"/>
    <x v="1"/>
    <n v="1"/>
    <n v="4300"/>
    <n v="1283606"/>
    <d v="2001-05-23T08:44:37"/>
    <s v="Duke Energy Trading and Marketing, L.L.C."/>
    <x v="0"/>
    <x v="0"/>
    <x v="0"/>
    <x v="3"/>
    <s v="US Gas Phy Fwd Firm non-TX &lt; or = 1Mo "/>
    <s v="US Gas Phy       FGT Z2                  24May01         USD/MM"/>
    <n v="4300"/>
    <m/>
    <x v="0"/>
    <x v="11"/>
    <x v="0"/>
    <n v="4.0999999999999996"/>
    <s v="KFRIEDRICH"/>
    <s v="SNEAL"/>
    <s v="ENA-IM NE GULF4"/>
    <x v="8"/>
    <x v="5"/>
    <n v="804673"/>
    <d v="2001-05-24T21:00:00"/>
  </r>
  <r>
    <x v="0"/>
    <x v="3"/>
    <x v="1"/>
    <n v="1"/>
    <n v="5000"/>
    <n v="1283608"/>
    <d v="2001-05-23T08:44:38"/>
    <s v="Powerex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8"/>
    <s v="powerexgas"/>
    <s v="CCLARK5"/>
    <s v="EC - IM Canada BC"/>
    <x v="8"/>
    <x v="9"/>
    <n v="804675"/>
    <d v="2001-05-24T21:00:00"/>
  </r>
  <r>
    <x v="1"/>
    <x v="3"/>
    <x v="1"/>
    <n v="1"/>
    <n v="5000"/>
    <n v="1283607"/>
    <d v="2001-05-23T08:44:38"/>
    <s v="Cook Inlet Energy Supply L.L.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MIDCONT4"/>
    <s v="KSTEVEN"/>
    <s v="ENA-IM Mid Central South"/>
    <x v="8"/>
    <x v="5"/>
    <n v="804674"/>
    <d v="2001-05-24T21:00:00"/>
  </r>
  <r>
    <x v="1"/>
    <x v="3"/>
    <x v="0"/>
    <n v="30"/>
    <n v="150000"/>
    <n v="1283609"/>
    <d v="2001-05-23T08:44:39"/>
    <s v="Dynegy Canada Inc."/>
    <x v="0"/>
    <x v="0"/>
    <x v="0"/>
    <x v="3"/>
    <s v="US Gas Fin Swap"/>
    <s v="US Gas Swap      Nymex                   Jun01           USD/MM"/>
    <n v="5000"/>
    <m/>
    <x v="0"/>
    <x v="11"/>
    <x v="0"/>
    <n v="4.16"/>
    <s v="NGC12345"/>
    <s v="JARNOLD"/>
    <s v="NG-Price"/>
    <x v="6"/>
    <x v="5"/>
    <s v="VB4655.1"/>
    <d v="2001-06-01T21:00:00"/>
  </r>
  <r>
    <x v="1"/>
    <x v="1"/>
    <x v="1"/>
    <n v="31"/>
    <n v="775"/>
    <n v="1283610"/>
    <d v="2001-05-23T08:44:40"/>
    <s v="BP Energy Company"/>
    <x v="0"/>
    <x v="0"/>
    <x v="0"/>
    <x v="1"/>
    <s v="US West Power Phy Fwd Firm"/>
    <s v="US Pwr Phy Firm  PALVE Peak              Aug01           USD/MWh"/>
    <m/>
    <n v="25"/>
    <x v="0"/>
    <x v="1"/>
    <x v="0"/>
    <n v="420"/>
    <s v="Biggsbyron"/>
    <s v="MMOTLEY"/>
    <s v="ST-SW"/>
    <x v="7"/>
    <x v="6"/>
    <n v="619441.1"/>
    <d v="2001-08-01T21:00:00"/>
  </r>
  <r>
    <x v="1"/>
    <x v="1"/>
    <x v="1"/>
    <n v="30"/>
    <n v="1500"/>
    <n v="1283611"/>
    <d v="2001-05-23T08:44:4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42.1"/>
    <d v="2001-06-01T17:11:00"/>
  </r>
  <r>
    <x v="1"/>
    <x v="3"/>
    <x v="1"/>
    <n v="1"/>
    <n v="7441"/>
    <n v="1283612"/>
    <d v="2001-05-23T08:44:44"/>
    <s v="Dynegy Marketing and Trade"/>
    <x v="0"/>
    <x v="0"/>
    <x v="0"/>
    <x v="3"/>
    <s v="US Gas Phy Fwd Firm non-TX &lt; or = 1Mo "/>
    <s v="US Gas Phy       PGT Malin               24May01         USD/MM"/>
    <n v="7441"/>
    <m/>
    <x v="0"/>
    <x v="11"/>
    <x v="0"/>
    <n v="5.75"/>
    <s v="MICKELSON1"/>
    <s v="MLENHAR"/>
    <s v="ENA - IM West"/>
    <x v="8"/>
    <x v="5"/>
    <n v="804676"/>
    <d v="2001-05-24T21:00:00"/>
  </r>
  <r>
    <x v="1"/>
    <x v="3"/>
    <x v="1"/>
    <n v="1"/>
    <n v="2500"/>
    <n v="1283614"/>
    <d v="2001-05-23T08:44:46"/>
    <s v="Aquila Energy Marketing Corporation"/>
    <x v="0"/>
    <x v="0"/>
    <x v="0"/>
    <x v="3"/>
    <s v="US Gas Phy Fwd Firm non-TX &lt; or = 1Mo "/>
    <s v="US Gas Phy       Consumers Pwr           24May01         USD/MM"/>
    <n v="2500"/>
    <m/>
    <x v="0"/>
    <x v="11"/>
    <x v="0"/>
    <n v="4.3049999999999997"/>
    <s v="benharner"/>
    <s v="JWILLI13"/>
    <s v="ENA - IM Mkt Central MICH"/>
    <x v="8"/>
    <x v="5"/>
    <n v="804677"/>
    <d v="2001-05-24T21:00:00"/>
  </r>
  <r>
    <x v="1"/>
    <x v="1"/>
    <x v="1"/>
    <n v="30"/>
    <n v="1500"/>
    <n v="1283616"/>
    <d v="2001-05-23T08:44:47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Emily456"/>
    <s v="CDORLAN"/>
    <s v="ST-ECAR"/>
    <x v="7"/>
    <x v="6"/>
    <n v="619444.1"/>
    <d v="2001-06-01T17:11:00"/>
  </r>
  <r>
    <x v="1"/>
    <x v="3"/>
    <x v="0"/>
    <n v="153"/>
    <n v="765000"/>
    <n v="1283617"/>
    <d v="2001-05-23T08:44:48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8"/>
    <s v="lafrance"/>
    <s v="JARNOLD"/>
    <s v="NG-Price"/>
    <x v="6"/>
    <x v="5"/>
    <s v="VB4656.1"/>
    <d v="2001-06-01T00:00:00"/>
  </r>
  <r>
    <x v="1"/>
    <x v="3"/>
    <x v="1"/>
    <n v="1"/>
    <n v="533"/>
    <n v="1283619"/>
    <d v="2001-05-23T08:44:49"/>
    <s v="Texex Energy Partners Ltd."/>
    <x v="0"/>
    <x v="0"/>
    <x v="0"/>
    <x v="3"/>
    <s v="US Gas Phy Fwd Firm non-TX &lt; or = 1Mo "/>
    <s v="US Gas Phy       TENN 500                24May01         USD/MM"/>
    <m/>
    <n v="533"/>
    <x v="0"/>
    <x v="11"/>
    <x v="0"/>
    <n v="4.03"/>
    <s v="texexener"/>
    <s v="SNEAL"/>
    <s v="ENA-IM NE GULF3"/>
    <x v="8"/>
    <x v="5"/>
    <n v="804679"/>
    <d v="2001-05-24T21:00:00"/>
  </r>
  <r>
    <x v="1"/>
    <x v="3"/>
    <x v="1"/>
    <n v="1"/>
    <n v="5000"/>
    <n v="1283622"/>
    <d v="2001-05-23T08:44:52"/>
    <s v="Cook Inlet Energy Supply L.L.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MIDCONT2"/>
    <s v="KSTEVEN"/>
    <s v="ENA-IM Mid Central South"/>
    <x v="8"/>
    <x v="5"/>
    <n v="804680"/>
    <d v="2001-05-24T21:00:00"/>
  </r>
  <r>
    <x v="1"/>
    <x v="3"/>
    <x v="1"/>
    <n v="8"/>
    <n v="20000"/>
    <n v="1283623"/>
    <d v="2001-05-23T08:44:52"/>
    <s v="ProLiance Energy, LLC"/>
    <x v="0"/>
    <x v="0"/>
    <x v="0"/>
    <x v="3"/>
    <s v="US Gas Phy Fwd Firm non-TX &lt; or = 1Mo "/>
    <s v="US Gas Phy       TCO Pool                24-31May01      USD/MM"/>
    <n v="2500"/>
    <m/>
    <x v="0"/>
    <x v="11"/>
    <x v="0"/>
    <n v="4.3"/>
    <s v="COLEYGAYNO"/>
    <s v="JHODGE2"/>
    <s v="ENA-IM ME TCO"/>
    <x v="8"/>
    <x v="5"/>
    <n v="804682"/>
    <d v="2001-05-24T21:00:00"/>
  </r>
  <r>
    <x v="1"/>
    <x v="3"/>
    <x v="1"/>
    <n v="1"/>
    <n v="5000"/>
    <n v="1283625"/>
    <d v="2001-05-23T08:44:54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4681"/>
    <d v="2001-05-24T21:00:00"/>
  </r>
  <r>
    <x v="1"/>
    <x v="3"/>
    <x v="0"/>
    <n v="30"/>
    <n v="75000"/>
    <n v="1283626"/>
    <d v="2001-05-23T08:44:56"/>
    <s v="Torch Energy Marketing Inc."/>
    <x v="0"/>
    <x v="0"/>
    <x v="0"/>
    <x v="3"/>
    <s v="US Gas Fin Swap"/>
    <s v="US Gas Swap      Nymex                   Jun01           USD/MM"/>
    <n v="2500"/>
    <m/>
    <x v="0"/>
    <x v="11"/>
    <x v="0"/>
    <n v="4.16"/>
    <s v="torchrech"/>
    <s v="JARNOLD"/>
    <s v="NG-Price"/>
    <x v="6"/>
    <x v="5"/>
    <s v="VB4659.1"/>
    <d v="2001-06-01T21:00:00"/>
  </r>
  <r>
    <x v="0"/>
    <x v="3"/>
    <x v="1"/>
    <n v="30"/>
    <n v="750000"/>
    <n v="1283627"/>
    <d v="2001-05-23T08:44:57"/>
    <s v="Scottish Power UK plc"/>
    <x v="0"/>
    <x v="0"/>
    <x v="0"/>
    <x v="3"/>
    <s v="UK Gas Phy Fwd NBP"/>
    <s v="UK Gas Phy       NBP                     Jun01           p/th"/>
    <n v="25000"/>
    <m/>
    <x v="0"/>
    <x v="4"/>
    <x v="3"/>
    <n v="20.2"/>
    <s v="THOMPSONA"/>
    <s v="AFAIRLE"/>
    <s v="Non Affiliate Gas Book"/>
    <x v="4"/>
    <x v="2"/>
    <n v="104589"/>
    <d v="2001-06-01T21:00:00"/>
  </r>
  <r>
    <x v="1"/>
    <x v="3"/>
    <x v="1"/>
    <n v="1"/>
    <n v="5000"/>
    <n v="1283628"/>
    <d v="2001-05-23T08:45:01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25000000000002"/>
    <s v="MIDCONT1"/>
    <s v="KSTEVEN"/>
    <s v="ENA-IM Mid Central South"/>
    <x v="8"/>
    <x v="5"/>
    <n v="804683"/>
    <d v="2001-05-24T21:00:00"/>
  </r>
  <r>
    <x v="1"/>
    <x v="3"/>
    <x v="1"/>
    <n v="1"/>
    <n v="2000"/>
    <n v="1283629"/>
    <d v="2001-05-23T08:45:02"/>
    <s v="Cook Inlet Energy Supply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25000000000001"/>
    <s v="MIDCONT4"/>
    <s v="KSTEVEN"/>
    <s v="ENA-IM Mid Central South"/>
    <x v="8"/>
    <x v="5"/>
    <n v="804684"/>
    <d v="2001-05-24T21:00:00"/>
  </r>
  <r>
    <x v="1"/>
    <x v="3"/>
    <x v="0"/>
    <n v="365"/>
    <n v="1825000"/>
    <n v="1283630"/>
    <d v="2001-05-23T08:45:04"/>
    <s v="Morgan Stanley Capital Group, Inc."/>
    <x v="0"/>
    <x v="0"/>
    <x v="0"/>
    <x v="3"/>
    <s v="US Gas Fin Swap"/>
    <s v="US Gas Swap      Nymex                   Jan-Dec02       USD/MM"/>
    <n v="5000"/>
    <m/>
    <x v="0"/>
    <x v="11"/>
    <x v="0"/>
    <n v="4.3600000000000003"/>
    <s v="sjamison"/>
    <s v="JARNOLD"/>
    <s v="NG-Price"/>
    <x v="6"/>
    <x v="5"/>
    <s v="VB4660.1"/>
    <d v="2002-01-01T21:00:00"/>
  </r>
  <r>
    <x v="1"/>
    <x v="3"/>
    <x v="1"/>
    <n v="1"/>
    <n v="3000"/>
    <n v="1283632"/>
    <d v="2001-05-23T08:45:04"/>
    <s v="Coral Energy Resources, L.P."/>
    <x v="0"/>
    <x v="0"/>
    <x v="0"/>
    <x v="3"/>
    <s v="US Gas Phy Fwd Firm non-TX &lt; or = 1Mo "/>
    <s v="US Gas Phy       OGT                     24May01         USD/MM"/>
    <m/>
    <n v="3000"/>
    <x v="0"/>
    <x v="11"/>
    <x v="0"/>
    <n v="3.9849999999999999"/>
    <s v="scoerver"/>
    <s v="KSTEVEN"/>
    <s v="ENA-IM Mid Central South"/>
    <x v="8"/>
    <x v="5"/>
    <n v="804685"/>
    <d v="2001-05-24T21:00:00"/>
  </r>
  <r>
    <x v="1"/>
    <x v="3"/>
    <x v="0"/>
    <n v="151"/>
    <n v="755000"/>
    <n v="1283631"/>
    <d v="2001-05-23T08:45:04"/>
    <s v="El Paso Merchant Energy, L.P."/>
    <x v="0"/>
    <x v="0"/>
    <x v="0"/>
    <x v="3"/>
    <s v="US Gas Fin BasisSwap"/>
    <s v="US Gas Basis     NNG Ventura             Nov01-Mar02     USD/MM"/>
    <m/>
    <n v="5000"/>
    <x v="0"/>
    <x v="11"/>
    <x v="0"/>
    <n v="0.08"/>
    <s v="EPMELPrss"/>
    <s v="ALEWIS"/>
    <s v="GD-CENTRAL"/>
    <x v="6"/>
    <x v="5"/>
    <s v="VB4661.1"/>
    <d v="2001-11-01T00:00:00"/>
  </r>
  <r>
    <x v="1"/>
    <x v="3"/>
    <x v="1"/>
    <n v="1"/>
    <n v="10000"/>
    <n v="1283633"/>
    <d v="2001-05-23T08:45:06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"/>
    <s v="jayknobl"/>
    <s v="SNEAL"/>
    <s v="ENA-IM NE GULF4"/>
    <x v="8"/>
    <x v="5"/>
    <n v="804686"/>
    <d v="2001-05-24T21:00:00"/>
  </r>
  <r>
    <x v="1"/>
    <x v="3"/>
    <x v="0"/>
    <n v="30"/>
    <n v="150000"/>
    <n v="1283634"/>
    <d v="2001-05-23T08:45:09"/>
    <s v="PanCanadian Energy Services Inc."/>
    <x v="0"/>
    <x v="0"/>
    <x v="0"/>
    <x v="3"/>
    <s v="US Gas Fin BasisSwap"/>
    <s v="US Gas Basis     NGI SoCal               Sep01           USD/MM"/>
    <n v="5000"/>
    <m/>
    <x v="0"/>
    <x v="11"/>
    <x v="0"/>
    <n v="7.96"/>
    <s v="pces5095"/>
    <s v="KHOLST"/>
    <s v="FT-West"/>
    <x v="6"/>
    <x v="5"/>
    <s v="VB4662.1"/>
    <d v="2001-09-01T21:00:00"/>
  </r>
  <r>
    <x v="1"/>
    <x v="2"/>
    <x v="0"/>
    <n v="1"/>
    <n v="50000"/>
    <n v="1283635"/>
    <d v="2001-05-23T08:45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N587JK00"/>
    <s v="GWHALLE"/>
    <s v="WTI-GW-NXC2"/>
    <x v="3"/>
    <x v="5"/>
    <n v="106015"/>
    <d v="2001-07-01T00:00:00"/>
  </r>
  <r>
    <x v="1"/>
    <x v="3"/>
    <x v="1"/>
    <n v="1"/>
    <n v="2342"/>
    <n v="1283636"/>
    <d v="2001-05-23T08:45:16"/>
    <s v="CMS Marketing, Services and Trading Company"/>
    <x v="0"/>
    <x v="0"/>
    <x v="0"/>
    <x v="3"/>
    <s v="US Gas Phy Fwd Firm non-TX &lt; or = 1Mo "/>
    <s v="US Gas Phy       Consumers Pwr           24May01         USD/MM"/>
    <n v="2342"/>
    <m/>
    <x v="0"/>
    <x v="11"/>
    <x v="0"/>
    <n v="4.3049999999999997"/>
    <s v="SCOTTBISK"/>
    <s v="JWILLI13"/>
    <s v="ENA - IM Mkt Central MICH"/>
    <x v="8"/>
    <x v="5"/>
    <n v="804687"/>
    <d v="2001-05-24T21:00:00"/>
  </r>
  <r>
    <x v="1"/>
    <x v="3"/>
    <x v="1"/>
    <n v="1"/>
    <n v="939"/>
    <n v="1283637"/>
    <d v="2001-05-23T08:45:21"/>
    <s v="Coral Energy Resources, L.P."/>
    <x v="0"/>
    <x v="0"/>
    <x v="0"/>
    <x v="3"/>
    <s v="US Gas Phy Fwd Firm non-TX &lt; or = 1Mo "/>
    <s v="US Gas Phy       Mich Con                24May01         USD/MM"/>
    <n v="939"/>
    <m/>
    <x v="0"/>
    <x v="11"/>
    <x v="0"/>
    <n v="4.32"/>
    <s v="jfortune"/>
    <s v="JWILLI13"/>
    <s v="ENA - IM Mkt Central MICH"/>
    <x v="8"/>
    <x v="5"/>
    <n v="804688"/>
    <d v="2001-05-24T21:00:00"/>
  </r>
  <r>
    <x v="1"/>
    <x v="3"/>
    <x v="1"/>
    <n v="1"/>
    <n v="1432"/>
    <n v="1283638"/>
    <d v="2001-05-23T08:45:22"/>
    <s v="Cook Inlet Energy Supply L.L.C.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25000000000001"/>
    <s v="MIDCONT2"/>
    <s v="KSTEVEN"/>
    <s v="ENA-IM Mid Central South"/>
    <x v="8"/>
    <x v="5"/>
    <n v="804689"/>
    <d v="2001-05-24T21:00:00"/>
  </r>
  <r>
    <x v="1"/>
    <x v="3"/>
    <x v="1"/>
    <n v="1"/>
    <n v="3117"/>
    <n v="1283639"/>
    <d v="2001-05-23T08:45:24"/>
    <s v="Cook Inlet Energy Supply L.L.C."/>
    <x v="0"/>
    <x v="0"/>
    <x v="0"/>
    <x v="3"/>
    <s v="US Gas Phy Fwd Firm non-TX &lt; or = 1Mo "/>
    <s v="US Gas Phy       ANR SW Pool             24May01         USD/MM"/>
    <n v="3117"/>
    <m/>
    <x v="0"/>
    <x v="11"/>
    <x v="0"/>
    <n v="3.99"/>
    <s v="MIDCONT1"/>
    <s v="KSTEVEN"/>
    <s v="ENA-IM Mid Central South"/>
    <x v="8"/>
    <x v="5"/>
    <n v="804691"/>
    <d v="2001-05-24T21:00:00"/>
  </r>
  <r>
    <x v="1"/>
    <x v="3"/>
    <x v="0"/>
    <n v="30"/>
    <n v="150000"/>
    <n v="1283641"/>
    <d v="2001-05-23T08:45:26"/>
    <s v="Cook Inlet Energy Supply L.L.C."/>
    <x v="0"/>
    <x v="0"/>
    <x v="0"/>
    <x v="3"/>
    <s v="US Gas Fin BasisSwap"/>
    <s v="US Gas Basis     NGI SoBord PG&amp;E Top     Jun01           USD/MM"/>
    <m/>
    <n v="5000"/>
    <x v="0"/>
    <x v="11"/>
    <x v="0"/>
    <n v="5"/>
    <s v="WESTDESK2"/>
    <s v="MLENHAR"/>
    <s v="West-Perm"/>
    <x v="6"/>
    <x v="5"/>
    <s v="VB4664.1"/>
    <d v="2001-06-01T21:00:00"/>
  </r>
  <r>
    <x v="1"/>
    <x v="3"/>
    <x v="1"/>
    <n v="1"/>
    <n v="680"/>
    <n v="1283640"/>
    <d v="2001-05-23T08:45:26"/>
    <s v="Texla Energy Management Inc."/>
    <x v="0"/>
    <x v="0"/>
    <x v="0"/>
    <x v="3"/>
    <s v="US Gas Phy Fwd Firm non-TX &lt; or = 1Mo "/>
    <s v="US Gas Phy       ANR SE Trans            24May01         USD/MM"/>
    <n v="680"/>
    <m/>
    <x v="0"/>
    <x v="11"/>
    <x v="0"/>
    <n v="4.04"/>
    <s v="WILSHUSEN"/>
    <s v="TDONOHO"/>
    <s v="ENA - IM Central Gulf"/>
    <x v="8"/>
    <x v="5"/>
    <n v="804690"/>
    <d v="2001-05-24T21:00:00"/>
  </r>
  <r>
    <x v="1"/>
    <x v="3"/>
    <x v="1"/>
    <n v="1"/>
    <n v="10000"/>
    <n v="1283642"/>
    <d v="2001-05-23T08:45:27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BARRETT6"/>
    <s v="RGAY"/>
    <s v="ENA - IM West"/>
    <x v="8"/>
    <x v="5"/>
    <n v="804692"/>
    <d v="2001-05-24T21:00:00"/>
  </r>
  <r>
    <x v="1"/>
    <x v="1"/>
    <x v="1"/>
    <n v="30"/>
    <n v="1500"/>
    <n v="1283643"/>
    <d v="2001-05-23T08:45:34"/>
    <s v="El Paso Merchant Energy, L.P."/>
    <x v="0"/>
    <x v="0"/>
    <x v="0"/>
    <x v="1"/>
    <s v="US East Power Phy Fwd Firm"/>
    <s v="US Pwr Phy Firm  Cinergy Peak            Sep02           USD/MWh"/>
    <m/>
    <n v="50"/>
    <x v="0"/>
    <x v="1"/>
    <x v="0"/>
    <n v="36"/>
    <s v="PowerGLW"/>
    <s v="FSTURM"/>
    <s v="EPMI-Midwest"/>
    <x v="7"/>
    <x v="6"/>
    <n v="619446.1"/>
    <d v="2002-09-01T17:11:00"/>
  </r>
  <r>
    <x v="1"/>
    <x v="3"/>
    <x v="1"/>
    <n v="1"/>
    <n v="5000"/>
    <n v="1283645"/>
    <d v="2001-05-23T08:45:35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99999999999996"/>
    <s v="MAXFIELD"/>
    <s v="JWILLI13"/>
    <s v="ENA - IM Mkt Central MICH"/>
    <x v="8"/>
    <x v="5"/>
    <n v="804695"/>
    <d v="2001-05-24T21:00:00"/>
  </r>
  <r>
    <x v="1"/>
    <x v="3"/>
    <x v="1"/>
    <n v="1"/>
    <n v="5000"/>
    <n v="1283644"/>
    <d v="2001-05-23T08:45:35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ADM89359"/>
    <s v="SPEREIR"/>
    <s v="ENA-IM NE GULF3"/>
    <x v="8"/>
    <x v="5"/>
    <n v="804693"/>
    <d v="2001-05-24T21:00:00"/>
  </r>
  <r>
    <x v="1"/>
    <x v="3"/>
    <x v="1"/>
    <n v="1"/>
    <n v="10000"/>
    <n v="1283647"/>
    <d v="2001-05-23T08:45:36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96"/>
    <d v="2001-05-24T21:00:00"/>
  </r>
  <r>
    <x v="1"/>
    <x v="3"/>
    <x v="1"/>
    <n v="1"/>
    <n v="10000"/>
    <n v="1283646"/>
    <d v="2001-05-23T08:45:36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694"/>
    <d v="2001-05-24T21:00:00"/>
  </r>
  <r>
    <x v="1"/>
    <x v="3"/>
    <x v="1"/>
    <n v="1"/>
    <n v="8001"/>
    <n v="1283649"/>
    <d v="2001-05-23T08:45:38"/>
    <s v="TXU Energy Trading Company"/>
    <x v="0"/>
    <x v="0"/>
    <x v="0"/>
    <x v="3"/>
    <s v="US Gas Phy Fwd Firm non-TX &lt; or = 1Mo "/>
    <s v="US Gas Phy       Transco St.65           24May01         USD/MM"/>
    <m/>
    <n v="8001"/>
    <x v="0"/>
    <x v="11"/>
    <x v="0"/>
    <n v="4.1050000000000004"/>
    <s v="txuetcdc"/>
    <s v="ARING"/>
    <s v="ENA-IM NE GULF1"/>
    <x v="8"/>
    <x v="5"/>
    <n v="804698"/>
    <d v="2001-05-24T21:00:00"/>
  </r>
  <r>
    <x v="1"/>
    <x v="3"/>
    <x v="1"/>
    <n v="1"/>
    <n v="5000"/>
    <n v="1283650"/>
    <d v="2001-05-23T08:45:39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4699"/>
    <d v="2001-05-24T21:00:00"/>
  </r>
  <r>
    <x v="1"/>
    <x v="3"/>
    <x v="1"/>
    <n v="1"/>
    <n v="4061"/>
    <n v="1283652"/>
    <d v="2001-05-23T08:45:43"/>
    <s v="Dynegy Marketing and Trade"/>
    <x v="0"/>
    <x v="0"/>
    <x v="0"/>
    <x v="3"/>
    <s v="US Gas Phy Fwd Firm non-TX &lt; or = 1Mo "/>
    <s v="US Gas Phy       Mich Con                24May01         USD/MM"/>
    <n v="4061"/>
    <m/>
    <x v="0"/>
    <x v="11"/>
    <x v="0"/>
    <n v="4.32"/>
    <s v="MAXFIELD"/>
    <s v="JWILLI13"/>
    <s v="ENA - IM Mkt Central MICH"/>
    <x v="8"/>
    <x v="5"/>
    <n v="804701"/>
    <d v="2001-05-24T21:00:00"/>
  </r>
  <r>
    <x v="0"/>
    <x v="2"/>
    <x v="0"/>
    <n v="31"/>
    <n v="775000"/>
    <n v="1283651"/>
    <d v="2001-05-23T08:45:43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"/>
    <s v="rsrsrsrs"/>
    <s v="MJONES2"/>
    <s v="UK - ECTRIC - Crude D-Brent"/>
    <x v="3"/>
    <x v="4"/>
    <n v="106016"/>
    <d v="2001-07-01T00:00:00"/>
  </r>
  <r>
    <x v="1"/>
    <x v="3"/>
    <x v="0"/>
    <n v="30"/>
    <n v="300000"/>
    <n v="1283653"/>
    <d v="2001-05-23T08:45:47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3"/>
    <s v="ADM90884"/>
    <s v="ALEWIS"/>
    <s v="GD-CENTRAL"/>
    <x v="6"/>
    <x v="5"/>
    <s v="VB4665.1"/>
    <d v="2001-06-01T21:00:00"/>
  </r>
  <r>
    <x v="1"/>
    <x v="3"/>
    <x v="1"/>
    <n v="1"/>
    <n v="2000"/>
    <n v="1283654"/>
    <d v="2001-05-23T08:45:52"/>
    <s v="Reliant Energy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terwilson"/>
    <s v="KSTEVEN"/>
    <s v="ENA-IM Mid Central South"/>
    <x v="8"/>
    <x v="5"/>
    <n v="804703"/>
    <d v="2001-05-24T21:00:00"/>
  </r>
  <r>
    <x v="1"/>
    <x v="3"/>
    <x v="1"/>
    <n v="1"/>
    <n v="100"/>
    <n v="1283655"/>
    <d v="2001-05-23T08:45:53"/>
    <s v="Texla Energy Management Inc."/>
    <x v="0"/>
    <x v="0"/>
    <x v="0"/>
    <x v="3"/>
    <s v="US Gas Phy Fwd Firm non-TX &lt; or = 1Mo "/>
    <s v="US Gas Phy       NGPL Midcont            24May01         USD/MM"/>
    <n v="100"/>
    <m/>
    <x v="0"/>
    <x v="11"/>
    <x v="0"/>
    <n v="3.9725000000000001"/>
    <s v="WILSHUSEN"/>
    <s v="KSTEVEN"/>
    <s v="ENA-IM Mid Central South"/>
    <x v="8"/>
    <x v="5"/>
    <n v="804704"/>
    <d v="2001-05-24T21:00:00"/>
  </r>
  <r>
    <x v="1"/>
    <x v="3"/>
    <x v="1"/>
    <n v="1"/>
    <n v="426"/>
    <n v="1283656"/>
    <d v="2001-05-23T08:45:54"/>
    <s v="Dynegy Marketing and Trade"/>
    <x v="0"/>
    <x v="0"/>
    <x v="0"/>
    <x v="3"/>
    <s v="US Gas Phy Fwd Firm non-TX &lt; or = 1Mo "/>
    <s v="US Gas Phy       Opal                    24May01         USD/MM"/>
    <n v="426"/>
    <m/>
    <x v="0"/>
    <x v="11"/>
    <x v="0"/>
    <n v="2.85"/>
    <s v="MICKELSON1"/>
    <s v="SSOUTH"/>
    <s v="ENA - IM West"/>
    <x v="8"/>
    <x v="5"/>
    <n v="804705"/>
    <d v="2001-05-24T21:00:00"/>
  </r>
  <r>
    <x v="0"/>
    <x v="3"/>
    <x v="1"/>
    <n v="1"/>
    <n v="5000"/>
    <n v="1283657"/>
    <d v="2001-05-23T08:46:01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"/>
    <s v="chichan2"/>
    <s v="CCLARK5"/>
    <s v="EC - IM Canada BC"/>
    <x v="8"/>
    <x v="9"/>
    <n v="804706"/>
    <d v="2001-05-24T21:00:00"/>
  </r>
  <r>
    <x v="1"/>
    <x v="1"/>
    <x v="1"/>
    <n v="2"/>
    <n v="50"/>
    <n v="1283659"/>
    <d v="2001-05-23T08:46:03"/>
    <s v="AES NewEnergy, Inc."/>
    <x v="0"/>
    <x v="0"/>
    <x v="0"/>
    <x v="1"/>
    <s v="US West Power Phy Fwd Firm"/>
    <s v="US Pwr Phy Firm  PALVE OffPk             25-26May01      USD/MWh"/>
    <m/>
    <n v="25"/>
    <x v="0"/>
    <x v="1"/>
    <x v="0"/>
    <n v="57"/>
    <s v="sunshine1"/>
    <s v="MFISCHE2"/>
    <s v="ST-SW"/>
    <x v="7"/>
    <x v="6"/>
    <n v="619447.1"/>
    <d v="2001-05-25T21:00:00"/>
  </r>
  <r>
    <x v="1"/>
    <x v="3"/>
    <x v="1"/>
    <n v="1"/>
    <n v="5000"/>
    <n v="1283658"/>
    <d v="2001-05-23T08:46:03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IGDADDY"/>
    <s v="JWILLI13"/>
    <s v="ENA - IM Mkt Central MICH"/>
    <x v="8"/>
    <x v="5"/>
    <n v="804707"/>
    <d v="2001-05-24T21:00:00"/>
  </r>
  <r>
    <x v="1"/>
    <x v="3"/>
    <x v="0"/>
    <n v="30"/>
    <n v="150000"/>
    <n v="1283662"/>
    <d v="2001-05-23T08:46:08"/>
    <s v="El Paso Merchant Energy, L.P."/>
    <x v="0"/>
    <x v="0"/>
    <x v="0"/>
    <x v="3"/>
    <s v="US Gas Fin BasisSwap"/>
    <s v="US Gas Basis     NGI SoBord PG&amp;E Top     Jun01           USD/MM"/>
    <n v="5000"/>
    <m/>
    <x v="0"/>
    <x v="11"/>
    <x v="0"/>
    <n v="4.95"/>
    <s v="EPMELPkac"/>
    <s v="MLENHAR"/>
    <s v="West-Perm"/>
    <x v="6"/>
    <x v="5"/>
    <s v="VB4668.1"/>
    <d v="2001-06-01T21:00:00"/>
  </r>
  <r>
    <x v="1"/>
    <x v="3"/>
    <x v="1"/>
    <n v="1"/>
    <n v="25000"/>
    <n v="1283663"/>
    <d v="2001-05-23T08:46:09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4709"/>
    <d v="2001-05-24T21:00:00"/>
  </r>
  <r>
    <x v="1"/>
    <x v="2"/>
    <x v="0"/>
    <n v="1"/>
    <n v="50000"/>
    <n v="1283664"/>
    <d v="2001-05-23T08:46:10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7"/>
    <d v="2001-07-01T00:00:00"/>
  </r>
  <r>
    <x v="1"/>
    <x v="3"/>
    <x v="1"/>
    <n v="1"/>
    <n v="5000"/>
    <n v="1283666"/>
    <d v="2001-05-23T08:46:21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"/>
    <s v="RHUGGINS"/>
    <s v="KSTEVEN"/>
    <s v="ENA-IM Mid Central South"/>
    <x v="8"/>
    <x v="5"/>
    <n v="804712"/>
    <d v="2001-05-24T21:00:00"/>
  </r>
  <r>
    <x v="1"/>
    <x v="3"/>
    <x v="1"/>
    <n v="1"/>
    <n v="4357"/>
    <n v="1283665"/>
    <d v="2001-05-23T08:46:21"/>
    <s v="Cook Inlet Energy Supply L.L.C."/>
    <x v="0"/>
    <x v="0"/>
    <x v="0"/>
    <x v="3"/>
    <s v="US Gas Phy Fwd Firm non-TX &lt; or = 1Mo "/>
    <s v="US Gas Phy       TCO Pool                24May01         USD/MM"/>
    <n v="4357"/>
    <m/>
    <x v="0"/>
    <x v="11"/>
    <x v="0"/>
    <n v="4.32"/>
    <s v="EASTDESK"/>
    <s v="JHODGE2"/>
    <s v="ENA-IM ME TCO"/>
    <x v="8"/>
    <x v="5"/>
    <n v="804711"/>
    <d v="2001-05-24T21:00:00"/>
  </r>
  <r>
    <x v="1"/>
    <x v="3"/>
    <x v="1"/>
    <n v="1"/>
    <n v="5000"/>
    <n v="1283667"/>
    <d v="2001-05-23T08:46:24"/>
    <s v="Colonial Energy In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2"/>
    <s v="VABLAISE"/>
    <s v="VPIMENOV"/>
    <s v="ENA-IM ME NEW YORK"/>
    <x v="8"/>
    <x v="5"/>
    <n v="804713"/>
    <d v="2001-05-24T21:00:00"/>
  </r>
  <r>
    <x v="1"/>
    <x v="3"/>
    <x v="1"/>
    <n v="1"/>
    <n v="15643"/>
    <n v="1283668"/>
    <d v="2001-05-23T08:46:24"/>
    <s v="Ashland Specialty Chemicals Company"/>
    <x v="0"/>
    <x v="0"/>
    <x v="0"/>
    <x v="3"/>
    <s v="US Gas Phy Fwd Firm non-TX &lt; or = 1Mo "/>
    <s v="US Gas Phy       TCO Pool                24May01         USD/MM"/>
    <n v="15643"/>
    <m/>
    <x v="0"/>
    <x v="11"/>
    <x v="0"/>
    <n v="4.32"/>
    <s v="ADM07229"/>
    <s v="JHODGE2"/>
    <s v="ENA-IM ME TCO"/>
    <x v="8"/>
    <x v="5"/>
    <n v="804714"/>
    <d v="2001-05-24T21:00:00"/>
  </r>
  <r>
    <x v="1"/>
    <x v="1"/>
    <x v="0"/>
    <n v="1"/>
    <n v="50"/>
    <n v="1283670"/>
    <d v="2001-05-23T08:46:26"/>
    <s v="Coral Energy Holding L.P."/>
    <x v="0"/>
    <x v="0"/>
    <x v="0"/>
    <x v="1"/>
    <s v="US East Power Fin Swap"/>
    <s v="US Pwr Fin Swap  ISO NY Z-A Peak         24May01         USD/MWh"/>
    <m/>
    <n v="50"/>
    <x v="0"/>
    <x v="1"/>
    <x v="0"/>
    <n v="38"/>
    <s v="wsullivan5"/>
    <s v="GGUPTA"/>
    <s v="ST-New England"/>
    <x v="7"/>
    <x v="5"/>
    <n v="619448.1"/>
    <d v="2001-05-24T21:00:00"/>
  </r>
  <r>
    <x v="1"/>
    <x v="3"/>
    <x v="0"/>
    <n v="8"/>
    <n v="80000"/>
    <n v="1283672"/>
    <d v="2001-05-23T08:46:27"/>
    <s v="Cook Inlet Energy Supply L.L.C."/>
    <x v="0"/>
    <x v="0"/>
    <x v="0"/>
    <x v="3"/>
    <s v="US Gas Fin Swap"/>
    <s v="US Gas Daily     HHub                    24-31May01      USD/MM"/>
    <n v="10000"/>
    <m/>
    <x v="0"/>
    <x v="11"/>
    <x v="0"/>
    <n v="4.09"/>
    <s v="MIDCONT1"/>
    <s v="PKEAVEY"/>
    <s v="G-DAILY-EST"/>
    <x v="6"/>
    <x v="5"/>
    <s v="VB4673.1"/>
    <d v="2001-05-24T21:00:00"/>
  </r>
  <r>
    <x v="1"/>
    <x v="3"/>
    <x v="1"/>
    <n v="1"/>
    <n v="2500"/>
    <n v="1283671"/>
    <d v="2001-05-23T08:46:27"/>
    <s v="Texla Energy Management Inc."/>
    <x v="0"/>
    <x v="0"/>
    <x v="0"/>
    <x v="3"/>
    <s v="US Gas Phy Fwd Firm non-TX &lt; or = 1Mo "/>
    <s v="US Gas Phy       TENN 500                24May01         USD/MM"/>
    <n v="2500"/>
    <m/>
    <x v="0"/>
    <x v="11"/>
    <x v="0"/>
    <n v="4.01"/>
    <s v="WILSHUSEN"/>
    <s v="SNEAL"/>
    <s v="ENA-IM NE GULF3"/>
    <x v="8"/>
    <x v="5"/>
    <n v="804715"/>
    <d v="2001-05-24T21:00:00"/>
  </r>
  <r>
    <x v="1"/>
    <x v="3"/>
    <x v="1"/>
    <n v="1"/>
    <n v="5000"/>
    <n v="1283673"/>
    <d v="2001-05-23T08:46:28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25000000000002"/>
    <s v="SCOTTWIR"/>
    <s v="KSTEVEN"/>
    <s v="ENA-IM Mid Central South"/>
    <x v="8"/>
    <x v="5"/>
    <n v="804716"/>
    <d v="2001-05-24T21:00:00"/>
  </r>
  <r>
    <x v="1"/>
    <x v="3"/>
    <x v="1"/>
    <n v="1"/>
    <n v="10000"/>
    <n v="1283675"/>
    <d v="2001-05-23T08:46:33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txuetckbb"/>
    <s v="MLENHAR"/>
    <s v="ENA - IM West"/>
    <x v="8"/>
    <x v="5"/>
    <n v="804717"/>
    <d v="2001-05-24T21:00:00"/>
  </r>
  <r>
    <x v="1"/>
    <x v="3"/>
    <x v="0"/>
    <n v="30"/>
    <n v="150000"/>
    <n v="1283676"/>
    <d v="2001-05-23T08:46:34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999999999999993"/>
    <s v="sjt00001"/>
    <s v="KHOLST"/>
    <s v="FT-West"/>
    <x v="6"/>
    <x v="5"/>
    <s v="VB4674.1"/>
    <d v="2001-06-01T21:00:00"/>
  </r>
  <r>
    <x v="1"/>
    <x v="3"/>
    <x v="0"/>
    <n v="31"/>
    <n v="31000"/>
    <n v="1283677"/>
    <d v="2001-05-23T08:46:41"/>
    <s v="PanCanadian Energy Services Inc."/>
    <x v="0"/>
    <x v="0"/>
    <x v="0"/>
    <x v="3"/>
    <s v="US Gas Fin BasisSwap"/>
    <s v="US Gas Basis     NGI SoCal               Jul01           USD/MM"/>
    <n v="1000"/>
    <m/>
    <x v="0"/>
    <x v="11"/>
    <x v="0"/>
    <n v="8.3699999999999992"/>
    <s v="pces5095"/>
    <s v="KHOLST"/>
    <s v="FT-West"/>
    <x v="6"/>
    <x v="5"/>
    <s v="VB4675.1"/>
    <d v="2001-07-01T21:00:00"/>
  </r>
  <r>
    <x v="1"/>
    <x v="3"/>
    <x v="1"/>
    <n v="1"/>
    <n v="9320"/>
    <n v="1283678"/>
    <d v="2001-05-23T08:46:41"/>
    <s v="AEP Energy Services, Inc."/>
    <x v="0"/>
    <x v="0"/>
    <x v="0"/>
    <x v="3"/>
    <s v="US Gas Phy Fwd Firm non-TX &lt; or = 1Mo "/>
    <s v="US Gas Phy       ANR SE Trans            24May01         USD/MM"/>
    <n v="9320"/>
    <m/>
    <x v="0"/>
    <x v="11"/>
    <x v="0"/>
    <n v="4.04"/>
    <s v="aepes201"/>
    <s v="TDONOHO"/>
    <s v="ENA - IM Central Gulf"/>
    <x v="8"/>
    <x v="5"/>
    <n v="804718"/>
    <d v="2001-05-24T21:00:00"/>
  </r>
  <r>
    <x v="1"/>
    <x v="3"/>
    <x v="0"/>
    <n v="365"/>
    <n v="912500"/>
    <n v="1283679"/>
    <d v="2001-05-23T08:46:44"/>
    <s v="Dynegy Marketing and Trade"/>
    <x v="0"/>
    <x v="0"/>
    <x v="0"/>
    <x v="3"/>
    <s v="US Gas Fin Swap"/>
    <s v="US Gas Swap      Nymex                   Jan-Dec02       USD/MM"/>
    <n v="2500"/>
    <m/>
    <x v="0"/>
    <x v="11"/>
    <x v="0"/>
    <n v="4.3600000000000003"/>
    <s v="RODRIGUEZ"/>
    <s v="JARNOLD"/>
    <s v="NG-Price"/>
    <x v="6"/>
    <x v="5"/>
    <s v="VB4676.1"/>
    <d v="2002-01-01T21:00:00"/>
  </r>
  <r>
    <x v="1"/>
    <x v="3"/>
    <x v="0"/>
    <n v="61"/>
    <n v="305000"/>
    <n v="1283680"/>
    <d v="2001-05-23T08:46:47"/>
    <s v="J. Aron &amp; Company"/>
    <x v="0"/>
    <x v="0"/>
    <x v="0"/>
    <x v="3"/>
    <s v="US Gas Fin BasisSwap"/>
    <s v="US Gas Basis     NGI SoCal               Nov-Dec01       USD/MM"/>
    <n v="5000"/>
    <m/>
    <x v="0"/>
    <x v="11"/>
    <x v="0"/>
    <n v="6.06"/>
    <s v="ritanagle"/>
    <s v="KHOLST"/>
    <s v="FT-West"/>
    <x v="6"/>
    <x v="5"/>
    <s v="VB4677.1"/>
    <d v="2001-11-01T00:00:00"/>
  </r>
  <r>
    <x v="0"/>
    <x v="3"/>
    <x v="1"/>
    <n v="1"/>
    <n v="10000"/>
    <n v="1283681"/>
    <d v="2001-05-23T08:46:49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"/>
    <s v="KJMTMC01"/>
    <s v="RWATT"/>
    <s v="EC-IM Canada West"/>
    <x v="8"/>
    <x v="9"/>
    <n v="804719"/>
    <d v="2001-05-23T21:00:00"/>
  </r>
  <r>
    <x v="1"/>
    <x v="3"/>
    <x v="1"/>
    <n v="1"/>
    <n v="417"/>
    <n v="1283682"/>
    <d v="2001-05-23T08:46:49"/>
    <s v="Texla Energy Management Inc."/>
    <x v="0"/>
    <x v="0"/>
    <x v="0"/>
    <x v="3"/>
    <s v="US Gas Phy Fwd Firm non-TX &lt; or = 1Mo "/>
    <s v="US Gas Phy       TENN 800                24May01         USD/MM"/>
    <n v="417"/>
    <m/>
    <x v="0"/>
    <x v="11"/>
    <x v="0"/>
    <n v="4.01"/>
    <s v="WILSHUSEN"/>
    <s v="SNEAL"/>
    <s v="ENA-IM NE GULF3"/>
    <x v="8"/>
    <x v="5"/>
    <n v="804720"/>
    <d v="2001-05-24T21:00:00"/>
  </r>
  <r>
    <x v="1"/>
    <x v="3"/>
    <x v="0"/>
    <n v="90"/>
    <n v="225000"/>
    <n v="1283684"/>
    <d v="2001-05-23T08:46:55"/>
    <s v="J. Aron &amp; Company"/>
    <x v="0"/>
    <x v="0"/>
    <x v="0"/>
    <x v="3"/>
    <s v="US Gas Fin BasisSwap"/>
    <s v="US Gas Basis     NGI SoCal               Jan-Mar02       USD/MM"/>
    <m/>
    <n v="2500"/>
    <x v="0"/>
    <x v="11"/>
    <x v="0"/>
    <n v="4.6900000000000004"/>
    <s v="ritanagle"/>
    <s v="KHOLST"/>
    <s v="FT-West"/>
    <x v="6"/>
    <x v="5"/>
    <s v="VB4679.1"/>
    <d v="2002-01-01T00:00:00"/>
  </r>
  <r>
    <x v="0"/>
    <x v="3"/>
    <x v="1"/>
    <n v="1"/>
    <n v="5000"/>
    <n v="1283685"/>
    <d v="2001-05-23T08:46:59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21"/>
    <d v="2001-05-24T21:00:00"/>
  </r>
  <r>
    <x v="1"/>
    <x v="1"/>
    <x v="1"/>
    <n v="2"/>
    <n v="50"/>
    <n v="1283686"/>
    <d v="2001-05-23T08:47:00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59"/>
    <s v="RCAUTHEN1"/>
    <s v="MFISCHE2"/>
    <s v="ST-SW"/>
    <x v="7"/>
    <x v="6"/>
    <n v="619449.1"/>
    <d v="2001-05-25T21:00:00"/>
  </r>
  <r>
    <x v="1"/>
    <x v="3"/>
    <x v="1"/>
    <n v="1"/>
    <n v="5718"/>
    <n v="1283687"/>
    <d v="2001-05-23T08:47:03"/>
    <s v="Duke Energy Trading and Marketing, L.L.C."/>
    <x v="0"/>
    <x v="0"/>
    <x v="0"/>
    <x v="3"/>
    <s v="US Gas Phy Fwd Firm non-TX &lt; or = 1Mo "/>
    <s v="US Gas Phy       NGPL STX                24May01         USD/MM"/>
    <m/>
    <n v="5718"/>
    <x v="0"/>
    <x v="11"/>
    <x v="0"/>
    <n v="3.9750000000000001"/>
    <s v="LAURABATES"/>
    <s v="TDONOHO"/>
    <s v="ENA - IM Central Gulf"/>
    <x v="8"/>
    <x v="5"/>
    <n v="804722"/>
    <d v="2001-05-24T21:00:00"/>
  </r>
  <r>
    <x v="1"/>
    <x v="3"/>
    <x v="0"/>
    <n v="31"/>
    <n v="620000"/>
    <n v="1283688"/>
    <d v="2001-05-23T08:47:06"/>
    <s v="Axia Energy, LP"/>
    <x v="0"/>
    <x v="0"/>
    <x v="0"/>
    <x v="3"/>
    <s v="US Gas Fin Swap"/>
    <s v="US Gas Swap      Nymex                   Jul01           USD/MM"/>
    <n v="20000"/>
    <m/>
    <x v="0"/>
    <x v="11"/>
    <x v="0"/>
    <n v="4.2249999999999996"/>
    <s v="mtherrell"/>
    <s v="JARNOLD"/>
    <s v="NG-Price"/>
    <x v="6"/>
    <x v="5"/>
    <s v="VB4680.1"/>
    <d v="2001-07-01T21:00:00"/>
  </r>
  <r>
    <x v="0"/>
    <x v="3"/>
    <x v="1"/>
    <n v="1"/>
    <n v="3000"/>
    <n v="1283690"/>
    <d v="2001-05-23T08:47:07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ADM00359"/>
    <s v="RWATT"/>
    <s v="EC-IM Canada West"/>
    <x v="8"/>
    <x v="9"/>
    <n v="804723"/>
    <d v="2001-05-23T21:00:00"/>
  </r>
  <r>
    <x v="0"/>
    <x v="3"/>
    <x v="1"/>
    <n v="1"/>
    <n v="7000"/>
    <n v="1283691"/>
    <d v="2001-05-23T08:47:10"/>
    <s v="Coral Energy Canada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6"/>
    <s v="ngeerds01"/>
    <s v="RWATT"/>
    <s v="EC-IM Canada West"/>
    <x v="8"/>
    <x v="9"/>
    <n v="804724"/>
    <d v="2001-05-23T21:00:00"/>
  </r>
  <r>
    <x v="1"/>
    <x v="3"/>
    <x v="1"/>
    <n v="1"/>
    <n v="10000"/>
    <n v="1283692"/>
    <d v="2001-05-23T08:47:13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6"/>
    <s v="HEATHERW"/>
    <s v="MLENHAR"/>
    <s v="ENA - IM West"/>
    <x v="8"/>
    <x v="5"/>
    <n v="804725"/>
    <d v="2001-05-24T21:00:00"/>
  </r>
  <r>
    <x v="1"/>
    <x v="3"/>
    <x v="1"/>
    <n v="1"/>
    <n v="4620"/>
    <n v="1283693"/>
    <d v="2001-05-23T08:47:15"/>
    <s v="ONEOK Energy Marketing and Trading Company, L.P."/>
    <x v="0"/>
    <x v="0"/>
    <x v="0"/>
    <x v="3"/>
    <s v="US Gas Phy Fwd Firm non-TX &lt; or = 1Mo "/>
    <s v="US Gas Phy       NGPL LA Pool            24May01         USD/MM"/>
    <n v="4620"/>
    <m/>
    <x v="0"/>
    <x v="11"/>
    <x v="0"/>
    <n v="4.05"/>
    <s v="KELLYADAM"/>
    <s v="TDONOHO"/>
    <s v="ENA - IM Central Gulf"/>
    <x v="8"/>
    <x v="5"/>
    <n v="804726"/>
    <d v="2001-05-24T21:00:00"/>
  </r>
  <r>
    <x v="1"/>
    <x v="3"/>
    <x v="1"/>
    <n v="1"/>
    <n v="10000"/>
    <n v="1283694"/>
    <d v="2001-05-23T08:47:18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LREICHEL02"/>
    <s v="MLENHAR"/>
    <s v="ENA - IM West"/>
    <x v="8"/>
    <x v="5"/>
    <n v="804727"/>
    <d v="2001-05-24T21:00:00"/>
  </r>
  <r>
    <x v="1"/>
    <x v="3"/>
    <x v="1"/>
    <n v="1"/>
    <n v="10000"/>
    <n v="1283697"/>
    <d v="2001-05-23T08:47:2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729"/>
    <d v="2001-05-24T21:00:00"/>
  </r>
  <r>
    <x v="1"/>
    <x v="3"/>
    <x v="1"/>
    <n v="1"/>
    <n v="315"/>
    <n v="1283696"/>
    <d v="2001-05-23T08:47:23"/>
    <s v="Texla Energy Management Inc."/>
    <x v="0"/>
    <x v="0"/>
    <x v="0"/>
    <x v="3"/>
    <s v="US Gas Phy Fwd Firm non-TX &lt; or = 1Mo "/>
    <s v="US Gas Phy       TETCO STX               24May01         USD/MM"/>
    <n v="315"/>
    <m/>
    <x v="0"/>
    <x v="11"/>
    <x v="0"/>
    <n v="3.97"/>
    <s v="WILSHUSEN"/>
    <s v="SPEREIR"/>
    <s v="ENA-IM NE GULF3"/>
    <x v="8"/>
    <x v="5"/>
    <n v="804728"/>
    <d v="2001-05-24T21:00:00"/>
  </r>
  <r>
    <x v="1"/>
    <x v="1"/>
    <x v="1"/>
    <n v="30"/>
    <n v="1500"/>
    <n v="1283698"/>
    <d v="2001-05-23T08:4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51.1"/>
    <d v="2001-06-01T17:11:00"/>
  </r>
  <r>
    <x v="1"/>
    <x v="3"/>
    <x v="1"/>
    <n v="1"/>
    <n v="10000"/>
    <n v="1283699"/>
    <d v="2001-05-23T08:47:27"/>
    <s v="Sprague Energy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49999999999997"/>
    <s v="RICHARDCOC"/>
    <s v="SNEAL"/>
    <s v="ENA-IM NE GULF3"/>
    <x v="8"/>
    <x v="5"/>
    <n v="804730"/>
    <d v="2001-05-24T21:00:00"/>
  </r>
  <r>
    <x v="1"/>
    <x v="3"/>
    <x v="0"/>
    <n v="8"/>
    <n v="160000"/>
    <n v="1283700"/>
    <d v="2001-05-23T08:47:28"/>
    <s v="Firm Trading Bridgeline Gas Marketing"/>
    <x v="0"/>
    <x v="0"/>
    <x v="0"/>
    <x v="3"/>
    <s v="US Gas Fin Swap"/>
    <s v="US Gas Daily     HHub                    24-31May01      USD/MM"/>
    <n v="20000"/>
    <m/>
    <x v="0"/>
    <x v="11"/>
    <x v="0"/>
    <n v="4.09"/>
    <s v="ADM18276"/>
    <s v="PKEAVEY"/>
    <s v="G-DAILY-EST"/>
    <x v="6"/>
    <x v="5"/>
    <s v="VB4682.1"/>
    <d v="2001-05-24T21:00:00"/>
  </r>
  <r>
    <x v="0"/>
    <x v="3"/>
    <x v="1"/>
    <n v="1"/>
    <n v="5000"/>
    <n v="1283701"/>
    <d v="2001-05-23T08:47:30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750000000000001"/>
    <s v="rhoughton"/>
    <s v="CCLARK5"/>
    <s v="EC - IM Canada BC"/>
    <x v="8"/>
    <x v="9"/>
    <n v="804731"/>
    <d v="2001-05-24T21:00:00"/>
  </r>
  <r>
    <x v="1"/>
    <x v="3"/>
    <x v="1"/>
    <n v="1"/>
    <n v="25000"/>
    <n v="1283702"/>
    <d v="2001-05-23T08:47:30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raganbond1"/>
    <s v="ARING"/>
    <s v="ENA-IM NE GULF1"/>
    <x v="8"/>
    <x v="5"/>
    <n v="804732"/>
    <d v="2001-05-24T21:00:00"/>
  </r>
  <r>
    <x v="1"/>
    <x v="3"/>
    <x v="1"/>
    <n v="1"/>
    <n v="10000"/>
    <n v="1283703"/>
    <d v="2001-05-23T08:47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733"/>
    <d v="2001-05-24T21:00:00"/>
  </r>
  <r>
    <x v="1"/>
    <x v="3"/>
    <x v="1"/>
    <n v="1"/>
    <n v="10000"/>
    <n v="1283704"/>
    <d v="2001-05-23T08:47:34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734"/>
    <d v="2001-05-24T21:00:00"/>
  </r>
  <r>
    <x v="0"/>
    <x v="3"/>
    <x v="1"/>
    <n v="1"/>
    <n v="5000"/>
    <n v="1283705"/>
    <d v="2001-05-23T08:47:35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6"/>
    <s v="rhoughton"/>
    <s v="CCLARK5"/>
    <s v="EC - IM Canada BC"/>
    <x v="8"/>
    <x v="9"/>
    <n v="804735"/>
    <d v="2001-05-24T21:00:00"/>
  </r>
  <r>
    <x v="1"/>
    <x v="3"/>
    <x v="0"/>
    <n v="30"/>
    <n v="150000"/>
    <n v="1283707"/>
    <d v="2001-05-23T08:47:37"/>
    <s v="Dynegy Marketing and Trade"/>
    <x v="0"/>
    <x v="0"/>
    <x v="0"/>
    <x v="3"/>
    <s v="US Gas Fin Swap"/>
    <s v="US Gas Swap      Nymex                   Jun01           USD/MM"/>
    <m/>
    <n v="5000"/>
    <x v="0"/>
    <x v="11"/>
    <x v="0"/>
    <n v="4.16"/>
    <s v="BRROWE01"/>
    <s v="JARNOLD"/>
    <s v="NG-Price"/>
    <x v="6"/>
    <x v="5"/>
    <s v="VB4683.1"/>
    <d v="2001-06-01T21:00:00"/>
  </r>
  <r>
    <x v="1"/>
    <x v="3"/>
    <x v="1"/>
    <n v="1"/>
    <n v="9467"/>
    <n v="1283706"/>
    <d v="2001-05-23T08:47:37"/>
    <s v="Cook Inlet Energy Supply L.L.C."/>
    <x v="0"/>
    <x v="0"/>
    <x v="0"/>
    <x v="3"/>
    <s v="US Gas Phy Fwd Firm non-TX &lt; or = 1Mo "/>
    <s v="US Gas Phy       TENN 500                24May01         USD/MM"/>
    <m/>
    <n v="9467"/>
    <x v="0"/>
    <x v="11"/>
    <x v="0"/>
    <n v="4.0199999999999996"/>
    <s v="EASTDESK"/>
    <s v="SNEAL"/>
    <s v="ENA-IM NE GULF3"/>
    <x v="8"/>
    <x v="5"/>
    <n v="804736"/>
    <d v="2001-05-24T21:00:00"/>
  </r>
  <r>
    <x v="1"/>
    <x v="3"/>
    <x v="1"/>
    <n v="1"/>
    <n v="350"/>
    <n v="1283709"/>
    <d v="2001-05-23T08:47:41"/>
    <s v="Texla Energy Management Inc."/>
    <x v="0"/>
    <x v="0"/>
    <x v="0"/>
    <x v="3"/>
    <s v="US Gas Phy Fwd Firm non-TX &lt; or = 1Mo "/>
    <s v="US Gas Phy       TETCO WLA               24May01         USD/MM"/>
    <n v="350"/>
    <m/>
    <x v="0"/>
    <x v="11"/>
    <x v="0"/>
    <n v="3.9950000000000001"/>
    <s v="WILSHUSEN"/>
    <s v="SPEREIR"/>
    <s v="ENA-IM NE GULF3"/>
    <x v="8"/>
    <x v="5"/>
    <n v="804737"/>
    <d v="2001-05-24T21:00:00"/>
  </r>
  <r>
    <x v="1"/>
    <x v="3"/>
    <x v="1"/>
    <n v="1"/>
    <n v="2500"/>
    <n v="1283712"/>
    <d v="2001-05-23T08:47:43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MICKELSON1"/>
    <s v="JREITME"/>
    <s v="ENA - IM Denver"/>
    <x v="8"/>
    <x v="5"/>
    <n v="804740"/>
    <d v="2001-05-24T21:00:00"/>
  </r>
  <r>
    <x v="1"/>
    <x v="3"/>
    <x v="1"/>
    <n v="1"/>
    <n v="5000"/>
    <n v="1283710"/>
    <d v="2001-05-23T08:47:43"/>
    <s v="El Paso Merchant Energy, L.P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EPMELPdg"/>
    <s v="SNEAL"/>
    <s v="ENA-IM NE GULF4"/>
    <x v="8"/>
    <x v="5"/>
    <n v="804738"/>
    <d v="2001-05-24T21:00:00"/>
  </r>
  <r>
    <x v="0"/>
    <x v="3"/>
    <x v="1"/>
    <n v="1"/>
    <n v="5000"/>
    <n v="1283714"/>
    <d v="2001-05-23T08:47:4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8"/>
    <s v="ADM68959"/>
    <s v="RWATT"/>
    <s v="EC-IM Canada West"/>
    <x v="8"/>
    <x v="9"/>
    <n v="804739"/>
    <d v="2001-05-24T21:00:00"/>
  </r>
  <r>
    <x v="1"/>
    <x v="3"/>
    <x v="1"/>
    <n v="1"/>
    <n v="10000"/>
    <n v="1283713"/>
    <d v="2001-05-23T08:47:44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KENTRADES1"/>
    <s v="TDONOHO"/>
    <s v="ENA - IM Central Gulf"/>
    <x v="8"/>
    <x v="5"/>
    <n v="804741"/>
    <d v="2001-05-24T21:00:00"/>
  </r>
  <r>
    <x v="1"/>
    <x v="1"/>
    <x v="1"/>
    <n v="1"/>
    <n v="50"/>
    <n v="1283715"/>
    <d v="2001-05-23T08:47:45"/>
    <s v="Aquila Energy Marketing Corporation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JAYMUNSIE"/>
    <s v="PBRODER"/>
    <s v="ST-New England"/>
    <x v="7"/>
    <x v="6"/>
    <n v="619453.1"/>
    <d v="2001-05-24T21:00:00"/>
  </r>
  <r>
    <x v="1"/>
    <x v="3"/>
    <x v="0"/>
    <n v="30"/>
    <n v="600000"/>
    <n v="1283716"/>
    <d v="2001-05-23T08:47:46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JPASTORE"/>
    <s v="JARNOLD"/>
    <s v="NG-Price"/>
    <x v="6"/>
    <x v="5"/>
    <s v="VB4685.1"/>
    <d v="2001-06-01T21:00:00"/>
  </r>
  <r>
    <x v="1"/>
    <x v="3"/>
    <x v="1"/>
    <n v="1"/>
    <n v="5000"/>
    <n v="1283718"/>
    <d v="2001-05-23T08:47:4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benharner"/>
    <s v="PMIMS"/>
    <s v="ENA - IM MKT Central CG"/>
    <x v="8"/>
    <x v="5"/>
    <n v="804743"/>
    <d v="2001-05-24T21:00:00"/>
  </r>
  <r>
    <x v="1"/>
    <x v="3"/>
    <x v="1"/>
    <n v="1"/>
    <n v="5000"/>
    <n v="1283717"/>
    <d v="2001-05-23T08:47:4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"/>
    <s v="bobharp2"/>
    <s v="SSOUTH"/>
    <s v="ENA - IM West"/>
    <x v="8"/>
    <x v="5"/>
    <n v="804742"/>
    <d v="2001-05-24T21:00:00"/>
  </r>
  <r>
    <x v="0"/>
    <x v="3"/>
    <x v="1"/>
    <n v="1"/>
    <n v="5000"/>
    <n v="1283719"/>
    <d v="2001-05-23T08:47:46"/>
    <s v="Barrett Resources Corporation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750000000000001"/>
    <s v="BARRETT4"/>
    <s v="CCLARK5"/>
    <s v="EC - IM Canada BC"/>
    <x v="8"/>
    <x v="9"/>
    <n v="804744"/>
    <d v="2001-05-24T21:00:00"/>
  </r>
  <r>
    <x v="1"/>
    <x v="3"/>
    <x v="1"/>
    <n v="1"/>
    <n v="10000"/>
    <n v="1283720"/>
    <d v="2001-05-23T08:47:48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KENTRADES1"/>
    <s v="TDONOHO"/>
    <s v="ENA - IM Central Gulf"/>
    <x v="8"/>
    <x v="5"/>
    <n v="804745"/>
    <d v="2001-05-24T21:00:00"/>
  </r>
  <r>
    <x v="1"/>
    <x v="1"/>
    <x v="1"/>
    <n v="91"/>
    <n v="2275"/>
    <n v="1283721"/>
    <d v="2001-05-23T08:47:50"/>
    <s v="El Paso Merchant Energy, L.P."/>
    <x v="0"/>
    <x v="0"/>
    <x v="0"/>
    <x v="1"/>
    <s v="US West Power Phy Fwd CAISO"/>
    <s v="US Pwr Phy CAISO SP15 Peak               Apr-Jun02       USD/MWh"/>
    <n v="25"/>
    <m/>
    <x v="0"/>
    <x v="1"/>
    <x v="0"/>
    <n v="81"/>
    <s v="PowerMAS"/>
    <s v="RBADEER"/>
    <s v="LT-CA"/>
    <x v="7"/>
    <x v="6"/>
    <n v="619454.1"/>
    <d v="2002-04-01T00:00:00"/>
  </r>
  <r>
    <x v="1"/>
    <x v="3"/>
    <x v="1"/>
    <n v="1"/>
    <n v="10000"/>
    <n v="1283722"/>
    <d v="2001-05-23T08:47:52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wayneellis"/>
    <s v="MLENHAR"/>
    <s v="ENA - IM West"/>
    <x v="8"/>
    <x v="5"/>
    <n v="804746"/>
    <d v="2001-05-24T21:00:00"/>
  </r>
  <r>
    <x v="1"/>
    <x v="3"/>
    <x v="1"/>
    <n v="1"/>
    <n v="5000"/>
    <n v="1283723"/>
    <d v="2001-05-23T08:47:56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5"/>
    <s v="jwashabaug"/>
    <s v="SSOUTH"/>
    <s v="ENA - IM West"/>
    <x v="8"/>
    <x v="5"/>
    <n v="804747"/>
    <d v="2001-05-24T21:00:00"/>
  </r>
  <r>
    <x v="1"/>
    <x v="3"/>
    <x v="1"/>
    <n v="1"/>
    <n v="5000"/>
    <n v="1283724"/>
    <d v="2001-05-23T08:47:56"/>
    <s v="Dynegy Marketing and Trade"/>
    <x v="0"/>
    <x v="0"/>
    <x v="0"/>
    <x v="3"/>
    <s v="US Gas Phy Fwd Firm non-TX &lt; or = 1Mo "/>
    <s v="US Gas Phy       EPNG SoCal Topk         24May01         USD/MM"/>
    <n v="5000"/>
    <m/>
    <x v="0"/>
    <x v="11"/>
    <x v="0"/>
    <n v="13.8"/>
    <s v="NOVERO777"/>
    <s v="JTHOLT"/>
    <s v="ENA - IM West"/>
    <x v="8"/>
    <x v="5"/>
    <n v="804748"/>
    <d v="2001-05-24T21:00:00"/>
  </r>
  <r>
    <x v="1"/>
    <x v="3"/>
    <x v="0"/>
    <n v="30"/>
    <n v="75000"/>
    <n v="1283726"/>
    <d v="2001-05-23T08:47:58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4686.1"/>
    <d v="2001-06-01T21:00:00"/>
  </r>
  <r>
    <x v="1"/>
    <x v="3"/>
    <x v="1"/>
    <n v="1"/>
    <n v="1987"/>
    <n v="1283725"/>
    <d v="2001-05-23T08:47:58"/>
    <s v="AEP Energy Services, Inc."/>
    <x v="0"/>
    <x v="0"/>
    <x v="0"/>
    <x v="3"/>
    <s v="US Gas Phy Fwd Firm non-TX &lt; or = 1Mo "/>
    <s v="US Gas Phy       Transco Z6 NY           24May01         USD/MM"/>
    <m/>
    <n v="1987"/>
    <x v="0"/>
    <x v="11"/>
    <x v="0"/>
    <n v="4.4800000000000004"/>
    <s v="aepes224"/>
    <s v="VPIMENOV"/>
    <s v="ENA-IM ME NEW YORK"/>
    <x v="8"/>
    <x v="5"/>
    <n v="804749"/>
    <d v="2001-05-24T21:00:00"/>
  </r>
  <r>
    <x v="1"/>
    <x v="2"/>
    <x v="0"/>
    <n v="1"/>
    <n v="50000"/>
    <n v="1283727"/>
    <d v="2001-05-23T08:48:0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scottduff"/>
    <s v="GWHALLE"/>
    <s v="WTI-GW-NXC2"/>
    <x v="3"/>
    <x v="5"/>
    <n v="106019"/>
    <d v="2001-07-01T00:00:00"/>
  </r>
  <r>
    <x v="1"/>
    <x v="3"/>
    <x v="1"/>
    <n v="1"/>
    <n v="5000"/>
    <n v="1283728"/>
    <d v="2001-05-23T08:48:0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"/>
    <s v="STVDIXON"/>
    <s v="KSTEVEN"/>
    <s v="ENA-IM Mid Central South"/>
    <x v="8"/>
    <x v="5"/>
    <n v="804750"/>
    <d v="2001-05-24T21:00:00"/>
  </r>
  <r>
    <x v="1"/>
    <x v="3"/>
    <x v="1"/>
    <n v="1"/>
    <n v="10000"/>
    <n v="1283729"/>
    <d v="2001-05-23T08:48:03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KENTRADES1"/>
    <s v="TDONOHO"/>
    <s v="ENA - IM Central Gulf"/>
    <x v="8"/>
    <x v="5"/>
    <n v="804751"/>
    <d v="2001-05-24T21:00:00"/>
  </r>
  <r>
    <x v="1"/>
    <x v="3"/>
    <x v="0"/>
    <n v="30"/>
    <n v="300000"/>
    <n v="1283730"/>
    <d v="2001-05-23T08:48:0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VB4687.1"/>
    <d v="2001-06-01T21:00:00"/>
  </r>
  <r>
    <x v="1"/>
    <x v="3"/>
    <x v="1"/>
    <n v="1"/>
    <n v="5000"/>
    <n v="1283732"/>
    <d v="2001-05-23T08:48:05"/>
    <s v="Dynegy Marketing and Trade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"/>
    <s v="NOVERO777"/>
    <s v="JTHOLT"/>
    <s v="ENA - IM West"/>
    <x v="8"/>
    <x v="5"/>
    <n v="804753"/>
    <d v="2001-05-24T21:00:00"/>
  </r>
  <r>
    <x v="1"/>
    <x v="3"/>
    <x v="1"/>
    <n v="1"/>
    <n v="5000"/>
    <n v="1283731"/>
    <d v="2001-05-23T08:48:05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1"/>
    <s v="CREEKLEA"/>
    <s v="SNEAL"/>
    <s v="ENA-IM NE GULF3"/>
    <x v="8"/>
    <x v="5"/>
    <n v="804752"/>
    <d v="2001-05-24T21:00:00"/>
  </r>
  <r>
    <x v="1"/>
    <x v="3"/>
    <x v="1"/>
    <n v="1"/>
    <n v="1429"/>
    <n v="1283733"/>
    <d v="2001-05-23T08:48:06"/>
    <s v="Cook Inlet Energy Supply L.L.C."/>
    <x v="0"/>
    <x v="0"/>
    <x v="0"/>
    <x v="3"/>
    <s v="US Gas Phy Fwd Firm non-TX &lt; or = 1Mo "/>
    <s v="US Gas Phy       TENN 800                24May01         USD/MM"/>
    <m/>
    <n v="1429"/>
    <x v="0"/>
    <x v="11"/>
    <x v="0"/>
    <n v="4.0250000000000004"/>
    <s v="EASTDESK"/>
    <s v="SNEAL"/>
    <s v="ENA-IM NE GULF3"/>
    <x v="8"/>
    <x v="5"/>
    <n v="804754"/>
    <d v="2001-05-24T21:00:00"/>
  </r>
  <r>
    <x v="1"/>
    <x v="3"/>
    <x v="1"/>
    <n v="1"/>
    <n v="10000"/>
    <n v="1283736"/>
    <d v="2001-05-23T08:48:11"/>
    <s v="Amerada Hess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jwalker1"/>
    <s v="JHODGE2"/>
    <s v="ENA-IM ME TCO"/>
    <x v="8"/>
    <x v="5"/>
    <n v="804755"/>
    <d v="2001-05-24T21:00:00"/>
  </r>
  <r>
    <x v="0"/>
    <x v="3"/>
    <x v="1"/>
    <n v="1"/>
    <n v="5000"/>
    <n v="1283738"/>
    <d v="2001-05-23T08:48:12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56"/>
    <d v="2001-05-24T21:00:00"/>
  </r>
  <r>
    <x v="1"/>
    <x v="3"/>
    <x v="1"/>
    <n v="1"/>
    <n v="5000"/>
    <n v="1283737"/>
    <d v="2001-05-23T08:48:12"/>
    <s v="Duke Energy Trading and Marketing, L.L.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649999999999999"/>
    <s v="RICKNEITZ"/>
    <s v="SPEREIR"/>
    <s v="ENA-IM NE GULF3"/>
    <x v="8"/>
    <x v="5"/>
    <n v="804757"/>
    <d v="2001-05-24T21:00:00"/>
  </r>
  <r>
    <x v="1"/>
    <x v="3"/>
    <x v="1"/>
    <n v="1"/>
    <n v="5000"/>
    <n v="1283739"/>
    <d v="2001-05-23T08:48:14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enharner"/>
    <s v="JWILLI13"/>
    <s v="ENA - IM Mkt Central MICH"/>
    <x v="8"/>
    <x v="5"/>
    <n v="804758"/>
    <d v="2001-05-24T21:00:00"/>
  </r>
  <r>
    <x v="1"/>
    <x v="3"/>
    <x v="1"/>
    <n v="1"/>
    <n v="10000"/>
    <n v="1283740"/>
    <d v="2001-05-23T08:48:16"/>
    <s v="Colonial Energy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"/>
    <s v="BRIANKELLY"/>
    <s v="SPEREIR"/>
    <s v="ENA-IM NE GULF3"/>
    <x v="8"/>
    <x v="5"/>
    <n v="804759"/>
    <d v="2001-05-24T21:00:00"/>
  </r>
  <r>
    <x v="1"/>
    <x v="3"/>
    <x v="1"/>
    <n v="1"/>
    <n v="10000"/>
    <n v="1283741"/>
    <d v="2001-05-23T08:48:17"/>
    <s v="Southern California Gas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MMERLY"/>
    <s v="MLENHAR"/>
    <s v="ENA - IM West"/>
    <x v="8"/>
    <x v="5"/>
    <n v="804760"/>
    <d v="2001-05-24T21:00:00"/>
  </r>
  <r>
    <x v="1"/>
    <x v="3"/>
    <x v="1"/>
    <n v="1"/>
    <n v="10000"/>
    <n v="1283742"/>
    <d v="2001-05-23T08:48:18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aepes206"/>
    <s v="PMIMS"/>
    <s v="ENA - IM MKT Central CG"/>
    <x v="8"/>
    <x v="5"/>
    <n v="804761"/>
    <d v="2001-05-24T21:00:00"/>
  </r>
  <r>
    <x v="1"/>
    <x v="3"/>
    <x v="1"/>
    <n v="1"/>
    <n v="8000"/>
    <n v="1283743"/>
    <d v="2001-05-23T08:48:18"/>
    <s v="Cook Inlet Energy Supply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374999999999996"/>
    <s v="MIDCONT1"/>
    <s v="TDONOHO"/>
    <s v="ENA - IM Central Gulf"/>
    <x v="8"/>
    <x v="5"/>
    <n v="804762"/>
    <d v="2001-05-24T21:00:00"/>
  </r>
  <r>
    <x v="1"/>
    <x v="1"/>
    <x v="1"/>
    <n v="5"/>
    <n v="250"/>
    <n v="1283744"/>
    <d v="2001-05-23T08:48:23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4"/>
    <s v="dougsmith1"/>
    <s v="CDORLAN"/>
    <s v="ST-ECAR"/>
    <x v="7"/>
    <x v="6"/>
    <n v="619457.1"/>
    <d v="2001-05-28T21:00:00"/>
  </r>
  <r>
    <x v="1"/>
    <x v="3"/>
    <x v="1"/>
    <n v="1"/>
    <n v="10000"/>
    <n v="1283745"/>
    <d v="2001-05-23T08:48:25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SCOTTWIR"/>
    <s v="PMIMS"/>
    <s v="ENA - IM MKT Central CG"/>
    <x v="8"/>
    <x v="5"/>
    <n v="804763"/>
    <d v="2001-05-24T21:00:00"/>
  </r>
  <r>
    <x v="1"/>
    <x v="3"/>
    <x v="1"/>
    <n v="1"/>
    <n v="2000"/>
    <n v="1283746"/>
    <d v="2001-05-23T08:48:26"/>
    <s v="Cook Inlet Energy Supply L.L.C."/>
    <x v="0"/>
    <x v="0"/>
    <x v="0"/>
    <x v="3"/>
    <s v="US Gas Phy Fwd Firm non-TX &lt; or = 1Mo "/>
    <s v="US Gas Phy       NGPL LA Pool            24May01         USD/MM"/>
    <m/>
    <n v="2000"/>
    <x v="0"/>
    <x v="11"/>
    <x v="0"/>
    <n v="4.04"/>
    <s v="MIDCONT1"/>
    <s v="TDONOHO"/>
    <s v="ENA - IM Central Gulf"/>
    <x v="8"/>
    <x v="5"/>
    <n v="804764"/>
    <d v="2001-05-24T21:00:00"/>
  </r>
  <r>
    <x v="0"/>
    <x v="2"/>
    <x v="0"/>
    <n v="2"/>
    <n v="100000"/>
    <n v="1283747"/>
    <d v="2001-05-23T08:48:27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9"/>
    <s v="jdockery"/>
    <s v="MJONES2"/>
    <s v="UK - ECTRIC - Crude D-Brent"/>
    <x v="6"/>
    <x v="4"/>
    <s v="VB4690.1"/>
    <d v="2001-07-01T00:00:00"/>
  </r>
  <r>
    <x v="1"/>
    <x v="3"/>
    <x v="1"/>
    <n v="1"/>
    <n v="5000"/>
    <n v="1283748"/>
    <d v="2001-05-23T08:48:28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"/>
    <s v="JOHNSONC1"/>
    <s v="RGAY"/>
    <s v="ENA - IM West"/>
    <x v="8"/>
    <x v="5"/>
    <n v="804765"/>
    <d v="2001-05-24T21:00:00"/>
  </r>
  <r>
    <x v="1"/>
    <x v="2"/>
    <x v="0"/>
    <n v="1"/>
    <n v="50000"/>
    <n v="1283749"/>
    <d v="2001-05-23T08:48:2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0"/>
    <d v="2001-07-01T00:00:00"/>
  </r>
  <r>
    <x v="0"/>
    <x v="0"/>
    <x v="0"/>
    <n v="1"/>
    <n v="10"/>
    <n v="1283750"/>
    <d v="2001-05-23T08:48:2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78"/>
    <m/>
  </r>
  <r>
    <x v="1"/>
    <x v="3"/>
    <x v="1"/>
    <n v="1"/>
    <n v="5000"/>
    <n v="1283754"/>
    <d v="2001-05-23T08:48:32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4766"/>
    <d v="2001-05-24T21:00:00"/>
  </r>
  <r>
    <x v="1"/>
    <x v="3"/>
    <x v="1"/>
    <n v="8"/>
    <n v="80000"/>
    <n v="1283755"/>
    <d v="2001-05-23T08:48:32"/>
    <s v="Duke Energy Trading and Marketing, L.L.C."/>
    <x v="0"/>
    <x v="0"/>
    <x v="0"/>
    <x v="3"/>
    <s v="US Gas Phy Fwd Firm non-TX &lt; or = 1Mo "/>
    <s v="US Gas Phy       NGPL LA Pool            24-31May01      USD/MM"/>
    <m/>
    <n v="10000"/>
    <x v="0"/>
    <x v="11"/>
    <x v="0"/>
    <n v="4.04"/>
    <s v="LAURABATES"/>
    <s v="TDONOHO"/>
    <s v="ENA - IM Central Gulf"/>
    <x v="8"/>
    <x v="5"/>
    <n v="804767"/>
    <d v="2001-05-24T21:00:00"/>
  </r>
  <r>
    <x v="1"/>
    <x v="3"/>
    <x v="1"/>
    <n v="1"/>
    <n v="10000"/>
    <n v="1283757"/>
    <d v="2001-05-23T08:48:34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aepes206"/>
    <s v="PMIMS"/>
    <s v="ENA - IM MKT Central CG"/>
    <x v="8"/>
    <x v="5"/>
    <n v="804768"/>
    <d v="2001-05-24T21:00:00"/>
  </r>
  <r>
    <x v="1"/>
    <x v="3"/>
    <x v="1"/>
    <n v="1"/>
    <n v="1000"/>
    <n v="1283758"/>
    <d v="2001-05-23T08:48:36"/>
    <s v="Midcoast Marketing, Inc."/>
    <x v="0"/>
    <x v="0"/>
    <x v="0"/>
    <x v="3"/>
    <s v="US Gas Phy Fwd Firm non-TX &lt; or = 1Mo "/>
    <s v="US Gas Phy       NGPL Midcont            24May01         USD/MM"/>
    <n v="1000"/>
    <m/>
    <x v="0"/>
    <x v="11"/>
    <x v="0"/>
    <n v="3.97"/>
    <s v="kimery00"/>
    <s v="KSTEVEN"/>
    <s v="ENA-IM Mid Central South"/>
    <x v="8"/>
    <x v="5"/>
    <n v="804769"/>
    <d v="2001-05-24T21:00:00"/>
  </r>
  <r>
    <x v="1"/>
    <x v="3"/>
    <x v="1"/>
    <n v="1"/>
    <n v="4813"/>
    <n v="1283759"/>
    <d v="2001-05-23T08:48:38"/>
    <s v="Texex Energy Partners Ltd."/>
    <x v="0"/>
    <x v="0"/>
    <x v="0"/>
    <x v="3"/>
    <s v="US Gas Phy Fwd Firm non-TX &lt; or = 1Mo "/>
    <s v="US Gas Phy       Dom SP TT               24May01         USD/MM"/>
    <n v="4813"/>
    <m/>
    <x v="0"/>
    <x v="11"/>
    <x v="0"/>
    <n v="4.37"/>
    <s v="texexener"/>
    <s v="SHENDRI"/>
    <s v="ENA-IM ME CNG"/>
    <x v="8"/>
    <x v="5"/>
    <n v="804770"/>
    <d v="2001-05-24T21:00:00"/>
  </r>
  <r>
    <x v="1"/>
    <x v="3"/>
    <x v="1"/>
    <n v="1"/>
    <n v="10000"/>
    <n v="1283760"/>
    <d v="2001-05-23T08:48:39"/>
    <s v="Duke Energy Trading and Marketing,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LARSEN"/>
    <s v="RGAY"/>
    <s v="ENA - IM West"/>
    <x v="8"/>
    <x v="5"/>
    <n v="804772"/>
    <d v="2001-05-24T21:00:00"/>
  </r>
  <r>
    <x v="1"/>
    <x v="3"/>
    <x v="1"/>
    <n v="1"/>
    <n v="10000"/>
    <n v="1283761"/>
    <d v="2001-05-23T08:48:39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49999999999998"/>
    <s v="tomkurtz"/>
    <s v="ARING"/>
    <s v="ENA-IM NE GULF1"/>
    <x v="8"/>
    <x v="5"/>
    <n v="804771"/>
    <d v="2001-05-24T21:00:00"/>
  </r>
  <r>
    <x v="1"/>
    <x v="3"/>
    <x v="0"/>
    <n v="8"/>
    <n v="240000"/>
    <n v="1283763"/>
    <d v="2001-05-23T08:48:4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4695.1"/>
    <d v="2001-05-24T21:00:00"/>
  </r>
  <r>
    <x v="1"/>
    <x v="3"/>
    <x v="1"/>
    <n v="1"/>
    <n v="10000"/>
    <n v="1283762"/>
    <d v="2001-05-23T08:48:4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773"/>
    <d v="2001-05-24T21:00:00"/>
  </r>
  <r>
    <x v="1"/>
    <x v="3"/>
    <x v="0"/>
    <n v="8"/>
    <n v="400000"/>
    <n v="1283765"/>
    <d v="2001-05-23T08:48:42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694.1"/>
    <d v="2001-05-24T21:00:00"/>
  </r>
  <r>
    <x v="1"/>
    <x v="3"/>
    <x v="1"/>
    <n v="1"/>
    <n v="10000"/>
    <n v="1283764"/>
    <d v="2001-05-23T08:48:42"/>
    <s v="Arizona Public Service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THERESAC"/>
    <s v="MLENHAR"/>
    <s v="ENA - IM West"/>
    <x v="8"/>
    <x v="5"/>
    <n v="804774"/>
    <d v="2001-05-24T21:00:00"/>
  </r>
  <r>
    <x v="1"/>
    <x v="3"/>
    <x v="1"/>
    <n v="1"/>
    <n v="5000"/>
    <n v="1283766"/>
    <d v="2001-05-23T08:48:44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SCOTTBISK"/>
    <s v="JWILLI13"/>
    <s v="ENA - IM Mkt Central MICH"/>
    <x v="8"/>
    <x v="5"/>
    <n v="804775"/>
    <d v="2001-05-24T21:00:00"/>
  </r>
  <r>
    <x v="1"/>
    <x v="3"/>
    <x v="1"/>
    <n v="1"/>
    <n v="10000"/>
    <n v="1283767"/>
    <d v="2001-05-23T08:48:45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12999999999996"/>
    <s v="aepes206"/>
    <s v="PMIMS"/>
    <s v="ENA - IM MKT Central CG"/>
    <x v="8"/>
    <x v="5"/>
    <n v="804776"/>
    <d v="2001-05-24T21:00:00"/>
  </r>
  <r>
    <x v="1"/>
    <x v="3"/>
    <x v="1"/>
    <n v="1"/>
    <n v="10000"/>
    <n v="1283768"/>
    <d v="2001-05-23T08:48:51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777"/>
    <d v="2001-05-24T21:00:00"/>
  </r>
  <r>
    <x v="1"/>
    <x v="3"/>
    <x v="1"/>
    <n v="1"/>
    <n v="2683"/>
    <n v="1283769"/>
    <d v="2001-05-23T08:48:51"/>
    <s v="Summit Natural Gas, LLP"/>
    <x v="0"/>
    <x v="0"/>
    <x v="0"/>
    <x v="3"/>
    <s v="US Gas Phy Fwd Firm non-TX &lt; or = 1Mo "/>
    <s v="US Gas Phy       TENN 800                24May01         USD/MM"/>
    <n v="2683"/>
    <m/>
    <x v="0"/>
    <x v="11"/>
    <x v="0"/>
    <n v="4.0149999999999997"/>
    <s v="CREEKLEA"/>
    <s v="SNEAL"/>
    <s v="ENA-IM NE GULF3"/>
    <x v="8"/>
    <x v="5"/>
    <n v="804779"/>
    <d v="2001-05-24T21:00:00"/>
  </r>
  <r>
    <x v="1"/>
    <x v="3"/>
    <x v="1"/>
    <n v="1"/>
    <n v="4729"/>
    <n v="1283770"/>
    <d v="2001-05-23T08:48:52"/>
    <s v="Reliant Energy Services, Inc."/>
    <x v="0"/>
    <x v="0"/>
    <x v="0"/>
    <x v="3"/>
    <s v="US Gas Phy Fwd Firm non-TX &lt; or = 1Mo "/>
    <s v="US Gas Phy       ANR SW Pool             24May01         USD/MM"/>
    <n v="4729"/>
    <m/>
    <x v="0"/>
    <x v="11"/>
    <x v="0"/>
    <n v="3.9849999999999999"/>
    <s v="kurtgibson"/>
    <s v="KSTEVEN"/>
    <s v="ENA-IM Mid Central South"/>
    <x v="8"/>
    <x v="5"/>
    <n v="804778"/>
    <d v="2001-05-24T21:00:00"/>
  </r>
  <r>
    <x v="1"/>
    <x v="3"/>
    <x v="0"/>
    <n v="8"/>
    <n v="240000"/>
    <n v="1283772"/>
    <d v="2001-05-23T08:48:55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4697.1"/>
    <d v="2001-05-24T21:00:00"/>
  </r>
  <r>
    <x v="1"/>
    <x v="3"/>
    <x v="1"/>
    <n v="1"/>
    <n v="25000"/>
    <n v="1283771"/>
    <d v="2001-05-23T08:48:55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STEPHENSJE"/>
    <s v="ARING"/>
    <s v="ENA-IM NE GULF1"/>
    <x v="8"/>
    <x v="5"/>
    <n v="804780"/>
    <d v="2001-05-24T21:00:00"/>
  </r>
  <r>
    <x v="1"/>
    <x v="3"/>
    <x v="1"/>
    <n v="1"/>
    <n v="10000"/>
    <n v="1283775"/>
    <d v="2001-05-23T08:49:00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PEGGIALL"/>
    <s v="TDONOHO"/>
    <s v="ENA - IM Central Gulf"/>
    <x v="8"/>
    <x v="5"/>
    <n v="804781"/>
    <d v="2001-05-24T21:00:00"/>
  </r>
  <r>
    <x v="1"/>
    <x v="3"/>
    <x v="1"/>
    <n v="1"/>
    <n v="10000"/>
    <n v="1283776"/>
    <d v="2001-05-23T08:49:08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TMVDEC02"/>
    <s v="PMIMS"/>
    <s v="ENA - IM MKT Central CG"/>
    <x v="8"/>
    <x v="5"/>
    <n v="804782"/>
    <d v="2001-05-24T21:00:00"/>
  </r>
  <r>
    <x v="1"/>
    <x v="1"/>
    <x v="1"/>
    <n v="2"/>
    <n v="50"/>
    <n v="1283777"/>
    <d v="2001-05-23T08:49:09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59"/>
    <s v="MABOWLING"/>
    <s v="MFISCHE2"/>
    <s v="ST-SW"/>
    <x v="7"/>
    <x v="6"/>
    <n v="619459.1"/>
    <d v="2001-05-25T21:00:00"/>
  </r>
  <r>
    <x v="1"/>
    <x v="3"/>
    <x v="1"/>
    <n v="1"/>
    <n v="20000"/>
    <n v="1283778"/>
    <d v="2001-05-23T08:49:10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783"/>
    <d v="2001-05-24T21:00:00"/>
  </r>
  <r>
    <x v="1"/>
    <x v="3"/>
    <x v="1"/>
    <n v="1"/>
    <n v="10000"/>
    <n v="1283779"/>
    <d v="2001-05-23T08:49:12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85"/>
    <s v="DMCPHERSON"/>
    <s v="ARING"/>
    <s v="ENA-IM NE GULF1"/>
    <x v="8"/>
    <x v="5"/>
    <n v="804784"/>
    <d v="2001-05-24T21:00:00"/>
  </r>
  <r>
    <x v="0"/>
    <x v="3"/>
    <x v="1"/>
    <n v="1"/>
    <n v="10000"/>
    <n v="1283780"/>
    <d v="2001-05-23T08:49:1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DAROOKIE"/>
    <s v="MCUILLA"/>
    <s v="ENA - IM Ontario"/>
    <x v="8"/>
    <x v="5"/>
    <n v="804786"/>
    <d v="2001-05-24T21:00:00"/>
  </r>
  <r>
    <x v="1"/>
    <x v="3"/>
    <x v="1"/>
    <n v="1"/>
    <n v="1586"/>
    <n v="1283781"/>
    <d v="2001-05-23T08:49:13"/>
    <s v="IGI Resources, Inc."/>
    <x v="0"/>
    <x v="0"/>
    <x v="0"/>
    <x v="3"/>
    <s v="US Gas Phy Fwd Firm non-TX &lt; or = 1Mo "/>
    <s v="US Gas Phy       Opal                    24May01         USD/MM"/>
    <n v="1586"/>
    <m/>
    <x v="0"/>
    <x v="11"/>
    <x v="0"/>
    <n v="2.82"/>
    <s v="LORIPIGI"/>
    <s v="SSOUTH"/>
    <s v="ENA - IM West"/>
    <x v="8"/>
    <x v="5"/>
    <n v="804785"/>
    <d v="2001-05-24T21:00:00"/>
  </r>
  <r>
    <x v="1"/>
    <x v="2"/>
    <x v="0"/>
    <n v="1"/>
    <n v="50000"/>
    <n v="1283782"/>
    <d v="2001-05-23T08:49:1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1"/>
    <d v="2001-07-01T00:00:00"/>
  </r>
  <r>
    <x v="1"/>
    <x v="3"/>
    <x v="1"/>
    <n v="1"/>
    <n v="5000"/>
    <n v="1283783"/>
    <d v="2001-05-23T08:49:17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49999999999999"/>
    <s v="STVDIXON"/>
    <s v="KSTEVEN"/>
    <s v="ENA-IM Mid Central South"/>
    <x v="8"/>
    <x v="5"/>
    <n v="804787"/>
    <d v="2001-05-24T21:00:00"/>
  </r>
  <r>
    <x v="1"/>
    <x v="3"/>
    <x v="1"/>
    <n v="1"/>
    <n v="5000"/>
    <n v="1283784"/>
    <d v="2001-05-23T08:49:1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txuetcje"/>
    <s v="SPEREIR"/>
    <s v="ENA-IM NE GULF3"/>
    <x v="8"/>
    <x v="5"/>
    <n v="804788"/>
    <d v="2001-05-24T21:00:00"/>
  </r>
  <r>
    <x v="1"/>
    <x v="1"/>
    <x v="1"/>
    <n v="5"/>
    <n v="250"/>
    <n v="1283785"/>
    <d v="2001-05-23T08:49:20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3.5"/>
    <s v="dougsmith1"/>
    <s v="CDORLAN"/>
    <s v="ST-ECAR"/>
    <x v="7"/>
    <x v="6"/>
    <n v="619460.1"/>
    <d v="2001-05-28T21:00:00"/>
  </r>
  <r>
    <x v="1"/>
    <x v="3"/>
    <x v="1"/>
    <n v="1"/>
    <n v="3053"/>
    <n v="1283786"/>
    <d v="2001-05-23T08:49:24"/>
    <s v="Cook Inlet Energy Supply L.L.C."/>
    <x v="0"/>
    <x v="0"/>
    <x v="0"/>
    <x v="3"/>
    <s v="US Gas Phy Fwd Firm non-TX &lt; or = 1Mo "/>
    <s v="US Gas Phy       Transco St.65           24May01         USD/MM"/>
    <m/>
    <n v="3053"/>
    <x v="0"/>
    <x v="11"/>
    <x v="0"/>
    <n v="4.085"/>
    <s v="EASTDESK7"/>
    <s v="ARING"/>
    <s v="ENA-IM NE GULF1"/>
    <x v="8"/>
    <x v="5"/>
    <n v="804789"/>
    <d v="2001-05-24T21:00:00"/>
  </r>
  <r>
    <x v="1"/>
    <x v="3"/>
    <x v="1"/>
    <n v="1"/>
    <n v="5000"/>
    <n v="1283787"/>
    <d v="2001-05-23T08:49:25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85"/>
    <s v="txuetckbb"/>
    <s v="MLENHAR"/>
    <s v="ENA - IM West"/>
    <x v="8"/>
    <x v="5"/>
    <n v="804790"/>
    <d v="2001-05-24T21:00:00"/>
  </r>
  <r>
    <x v="1"/>
    <x v="3"/>
    <x v="1"/>
    <n v="1"/>
    <n v="5000"/>
    <n v="1283788"/>
    <d v="2001-05-23T08:49:28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49999999999999"/>
    <s v="RHUGGINS"/>
    <s v="KSTEVEN"/>
    <s v="ENA-IM Mid Central South"/>
    <x v="8"/>
    <x v="5"/>
    <n v="804791"/>
    <d v="2001-05-24T21:00:00"/>
  </r>
  <r>
    <x v="1"/>
    <x v="3"/>
    <x v="1"/>
    <n v="1"/>
    <n v="8000"/>
    <n v="1283789"/>
    <d v="2001-05-23T08:49:29"/>
    <s v="Duke Energy Trading and Marketing,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4"/>
    <s v="LAURABATES"/>
    <s v="TDONOHO"/>
    <s v="ENA - IM Central Gulf"/>
    <x v="8"/>
    <x v="5"/>
    <n v="804793"/>
    <d v="2001-05-24T21:00:00"/>
  </r>
  <r>
    <x v="1"/>
    <x v="3"/>
    <x v="1"/>
    <n v="1"/>
    <n v="5000"/>
    <n v="1283790"/>
    <d v="2001-05-23T08:49:30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4792"/>
    <d v="2001-05-24T21:00:00"/>
  </r>
  <r>
    <x v="1"/>
    <x v="3"/>
    <x v="1"/>
    <n v="1"/>
    <n v="25000"/>
    <n v="1283791"/>
    <d v="2001-05-23T08:49:32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794"/>
    <d v="2001-05-24T21:00:00"/>
  </r>
  <r>
    <x v="1"/>
    <x v="3"/>
    <x v="1"/>
    <n v="1"/>
    <n v="4000"/>
    <n v="1283792"/>
    <d v="2001-05-23T08:49:33"/>
    <s v="Cargill Energy, a division of Cargill, Incorporated"/>
    <x v="0"/>
    <x v="0"/>
    <x v="0"/>
    <x v="3"/>
    <s v="US Gas Phy Fwd Firm non-TX &lt; or = 1Mo "/>
    <s v="US Gas Phy       NGPL Midcont            24May01         USD/MM"/>
    <n v="4000"/>
    <m/>
    <x v="0"/>
    <x v="11"/>
    <x v="0"/>
    <n v="3.97"/>
    <s v="DMCPHERSON"/>
    <s v="KSTEVEN"/>
    <s v="ENA-IM Mid Central South"/>
    <x v="8"/>
    <x v="5"/>
    <n v="804795"/>
    <d v="2001-05-24T21:00:00"/>
  </r>
  <r>
    <x v="1"/>
    <x v="3"/>
    <x v="1"/>
    <n v="1"/>
    <n v="10000"/>
    <n v="1283793"/>
    <d v="2001-05-23T08:49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796"/>
    <d v="2001-05-24T21:00:00"/>
  </r>
  <r>
    <x v="1"/>
    <x v="3"/>
    <x v="1"/>
    <n v="1"/>
    <n v="10000"/>
    <n v="1283794"/>
    <d v="2001-05-23T08:49:36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8"/>
    <s v="amdizona"/>
    <s v="MLENHAR"/>
    <s v="ENA - IM West"/>
    <x v="8"/>
    <x v="5"/>
    <n v="804797"/>
    <d v="2001-05-24T21:00:00"/>
  </r>
  <r>
    <x v="1"/>
    <x v="3"/>
    <x v="1"/>
    <n v="1"/>
    <n v="10000"/>
    <n v="1283795"/>
    <d v="2001-05-23T08:49:37"/>
    <s v="Marathon Oil Company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250000000000004"/>
    <s v="CADILLAC"/>
    <s v="SPEREIR"/>
    <s v="ENA-IM NE GULF3"/>
    <x v="8"/>
    <x v="5"/>
    <n v="804801"/>
    <d v="2001-05-24T21:00:00"/>
  </r>
  <r>
    <x v="1"/>
    <x v="3"/>
    <x v="1"/>
    <n v="1"/>
    <n v="10000"/>
    <n v="1283796"/>
    <d v="2001-05-23T08:49:3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aepes206"/>
    <s v="PMIMS"/>
    <s v="ENA - IM MKT Central CG"/>
    <x v="8"/>
    <x v="5"/>
    <n v="804798"/>
    <d v="2001-05-24T21:00:00"/>
  </r>
  <r>
    <x v="1"/>
    <x v="3"/>
    <x v="1"/>
    <n v="1"/>
    <n v="5000"/>
    <n v="1283798"/>
    <d v="2001-05-23T08:49:38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24999999999999"/>
    <s v="STVDIXON"/>
    <s v="KSTEVEN"/>
    <s v="ENA-IM Mid Central South"/>
    <x v="8"/>
    <x v="5"/>
    <n v="804799"/>
    <d v="2001-05-24T21:00:00"/>
  </r>
  <r>
    <x v="1"/>
    <x v="3"/>
    <x v="1"/>
    <n v="1"/>
    <n v="5000"/>
    <n v="1283797"/>
    <d v="2001-05-23T08:49:38"/>
    <s v="Duke Energy Trading and Marketing, L.L.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RHUGGINS"/>
    <s v="KSTEVEN"/>
    <s v="ENA-IM Mid Central South"/>
    <x v="8"/>
    <x v="5"/>
    <n v="804800"/>
    <d v="2001-05-24T21:00:00"/>
  </r>
  <r>
    <x v="1"/>
    <x v="3"/>
    <x v="1"/>
    <n v="1"/>
    <n v="10000"/>
    <n v="1283799"/>
    <d v="2001-05-23T08:49:4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Lewellyn"/>
    <s v="JTHOLT"/>
    <s v="ENA - IM West"/>
    <x v="8"/>
    <x v="5"/>
    <n v="804803"/>
    <d v="2001-05-24T21:00:00"/>
  </r>
  <r>
    <x v="1"/>
    <x v="3"/>
    <x v="1"/>
    <n v="1"/>
    <n v="1140"/>
    <n v="1283800"/>
    <d v="2001-05-23T08:49:41"/>
    <s v="Dynegy Marketing and Trade"/>
    <x v="0"/>
    <x v="0"/>
    <x v="0"/>
    <x v="3"/>
    <s v="US Gas Phy Fwd Firm non-TX &lt; or = 1Mo "/>
    <s v="US Gas Phy       Consumers Pwr           24May01         USD/MM"/>
    <m/>
    <n v="1140"/>
    <x v="0"/>
    <x v="11"/>
    <x v="0"/>
    <n v="4.3049999999999997"/>
    <s v="MCCORMICK1"/>
    <s v="JWILLI13"/>
    <s v="ENA - IM Mkt Central MICH"/>
    <x v="8"/>
    <x v="5"/>
    <n v="804802"/>
    <d v="2001-05-24T21:00:00"/>
  </r>
  <r>
    <x v="1"/>
    <x v="3"/>
    <x v="1"/>
    <n v="1"/>
    <n v="10000"/>
    <n v="1283802"/>
    <d v="2001-05-23T08:49:44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804"/>
    <d v="2001-05-24T21:00:00"/>
  </r>
  <r>
    <x v="1"/>
    <x v="3"/>
    <x v="1"/>
    <n v="1"/>
    <n v="1915"/>
    <n v="1283803"/>
    <d v="2001-05-23T08:49:49"/>
    <s v="OGE Energy Resources, Inc."/>
    <x v="0"/>
    <x v="0"/>
    <x v="0"/>
    <x v="3"/>
    <s v="US Gas Phy Fwd Firm non-TX &lt; or = 1Mo "/>
    <s v="US Gas Phy       NGPL Midcont            24May01         USD/MM"/>
    <m/>
    <n v="1915"/>
    <x v="0"/>
    <x v="11"/>
    <x v="0"/>
    <n v="3.9674999999999998"/>
    <s v="ksharbert"/>
    <s v="KSTEVEN"/>
    <s v="ENA-IM Mid Central South"/>
    <x v="8"/>
    <x v="5"/>
    <n v="804805"/>
    <d v="2001-05-24T21:00:00"/>
  </r>
  <r>
    <x v="1"/>
    <x v="3"/>
    <x v="1"/>
    <n v="1"/>
    <n v="5000"/>
    <n v="1283804"/>
    <d v="2001-05-23T08:49:53"/>
    <s v="Enserco Energy, Inc."/>
    <x v="0"/>
    <x v="0"/>
    <x v="0"/>
    <x v="3"/>
    <s v="US Gas Phy Fwd Firm non-TX &lt; or = 1Mo "/>
    <s v="US Gas Phy       WIC                     24May01         USD/MM"/>
    <n v="5000"/>
    <m/>
    <x v="0"/>
    <x v="11"/>
    <x v="0"/>
    <n v="2.88"/>
    <s v="wwarburton"/>
    <s v="JREITME"/>
    <s v="ENA - IM Denver"/>
    <x v="8"/>
    <x v="5"/>
    <n v="804806"/>
    <d v="2001-05-24T21:00:00"/>
  </r>
  <r>
    <x v="1"/>
    <x v="1"/>
    <x v="1"/>
    <n v="30"/>
    <n v="1500"/>
    <n v="1283806"/>
    <d v="2001-05-23T08:49:55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ougsmith1"/>
    <s v="CDORLAN"/>
    <s v="ST-ECAR"/>
    <x v="7"/>
    <x v="6"/>
    <n v="619464.1"/>
    <d v="2001-06-01T17:11:00"/>
  </r>
  <r>
    <x v="1"/>
    <x v="2"/>
    <x v="0"/>
    <n v="1"/>
    <n v="50000"/>
    <n v="1283805"/>
    <d v="2001-05-23T08:49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2"/>
    <d v="2001-07-01T00:00:00"/>
  </r>
  <r>
    <x v="1"/>
    <x v="3"/>
    <x v="1"/>
    <n v="1"/>
    <n v="10000"/>
    <n v="1283807"/>
    <d v="2001-05-23T08:49:59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809"/>
    <d v="2001-05-24T21:00:00"/>
  </r>
  <r>
    <x v="0"/>
    <x v="3"/>
    <x v="1"/>
    <n v="1"/>
    <n v="7000"/>
    <n v="1283808"/>
    <d v="2001-05-23T08:50:00"/>
    <s v="Tenaska Marketing Canada, a division of TMV Corp."/>
    <x v="0"/>
    <x v="0"/>
    <x v="0"/>
    <x v="3"/>
    <s v="CAN Gas Phy Fwd Firm West &lt; or = 1Mo"/>
    <s v="CAN Gas Phy      NIT                     23May01         CAD/GJ"/>
    <m/>
    <n v="7000"/>
    <x v="0"/>
    <x v="15"/>
    <x v="4"/>
    <n v="5.4550000000000001"/>
    <s v="KJMTMC01"/>
    <s v="RWATT"/>
    <s v="EC-IM Canada West"/>
    <x v="8"/>
    <x v="9"/>
    <n v="804808"/>
    <d v="2001-05-23T21:00:00"/>
  </r>
  <r>
    <x v="1"/>
    <x v="3"/>
    <x v="1"/>
    <n v="1"/>
    <n v="20000"/>
    <n v="1283809"/>
    <d v="2001-05-23T08:50:00"/>
    <s v="Ashland Specialty Chemicals Company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099999999999996"/>
    <s v="ADM07229"/>
    <s v="JHODGE2"/>
    <s v="ENA-IM ME TCO"/>
    <x v="8"/>
    <x v="5"/>
    <n v="804810"/>
    <d v="2001-05-24T21:00:00"/>
  </r>
  <r>
    <x v="1"/>
    <x v="3"/>
    <x v="1"/>
    <n v="1"/>
    <n v="10000"/>
    <n v="1283811"/>
    <d v="2001-05-23T08:50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12"/>
    <d v="2001-05-24T21:00:00"/>
  </r>
  <r>
    <x v="1"/>
    <x v="3"/>
    <x v="0"/>
    <n v="30"/>
    <n v="75000"/>
    <n v="1283812"/>
    <d v="2001-05-23T08:50:0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550000000000002"/>
    <s v="TMVCRV01"/>
    <s v="JARNOLD"/>
    <s v="NG-Price"/>
    <x v="6"/>
    <x v="5"/>
    <s v="VB4700.1"/>
    <d v="2001-06-01T21:00:00"/>
  </r>
  <r>
    <x v="1"/>
    <x v="3"/>
    <x v="1"/>
    <n v="1"/>
    <n v="3085"/>
    <n v="1283813"/>
    <d v="2001-05-23T08:50:08"/>
    <s v="Aquila Energy Marketing Corporation"/>
    <x v="0"/>
    <x v="0"/>
    <x v="0"/>
    <x v="3"/>
    <s v="US Gas Phy Fwd Firm non-TX &lt; or = 1Mo "/>
    <s v="US Gas Phy       NGPL Midcont            24May01         USD/MM"/>
    <m/>
    <n v="3085"/>
    <x v="0"/>
    <x v="11"/>
    <x v="0"/>
    <n v="3.9674999999999998"/>
    <s v="BIGDADDY"/>
    <s v="KSTEVEN"/>
    <s v="ENA-IM Mid Central South"/>
    <x v="8"/>
    <x v="5"/>
    <n v="804813"/>
    <d v="2001-05-24T21:00:00"/>
  </r>
  <r>
    <x v="1"/>
    <x v="3"/>
    <x v="1"/>
    <n v="1"/>
    <n v="969"/>
    <n v="1283814"/>
    <d v="2001-05-23T08:50:09"/>
    <s v="Aquila Energy Marketing Corporation"/>
    <x v="0"/>
    <x v="0"/>
    <x v="0"/>
    <x v="3"/>
    <s v="US Gas Phy Fwd Firm non-TX &lt; or = 1Mo "/>
    <s v="US Gas Phy       Transco St.65           24May01         USD/MM"/>
    <m/>
    <n v="969"/>
    <x v="0"/>
    <x v="11"/>
    <x v="0"/>
    <n v="4.1100000000000003"/>
    <s v="LANCEMCW"/>
    <s v="ARING"/>
    <s v="ENA-IM NE GULF1"/>
    <x v="8"/>
    <x v="5"/>
    <n v="804814"/>
    <d v="2001-05-24T21:00:00"/>
  </r>
  <r>
    <x v="1"/>
    <x v="3"/>
    <x v="1"/>
    <n v="1"/>
    <n v="100"/>
    <n v="1283815"/>
    <d v="2001-05-23T08:50:10"/>
    <s v="Adams Resources Marketing, Ltd."/>
    <x v="0"/>
    <x v="0"/>
    <x v="0"/>
    <x v="3"/>
    <s v="US Gas Phy Fwd Firm non-TX &lt; or = 1Mo "/>
    <s v="US Gas Phy       TranscoZ6NNY            24May01         USD/MM"/>
    <n v="100"/>
    <m/>
    <x v="0"/>
    <x v="11"/>
    <x v="0"/>
    <n v="4.41"/>
    <s v="MIKETRADES"/>
    <s v="VPIMENOV"/>
    <s v="ENA-IM ME NEW YORK"/>
    <x v="8"/>
    <x v="5"/>
    <n v="804815"/>
    <d v="2001-05-24T21:00:00"/>
  </r>
  <r>
    <x v="1"/>
    <x v="3"/>
    <x v="1"/>
    <n v="1"/>
    <n v="635"/>
    <n v="1283816"/>
    <d v="2001-05-23T08:50:11"/>
    <s v="Texex Energy Partners Ltd."/>
    <x v="0"/>
    <x v="0"/>
    <x v="0"/>
    <x v="3"/>
    <s v="US Gas Phy Fwd Firm non-TX &lt; or = 1Mo "/>
    <s v="US Gas Phy       Dom SP TT               24May01         USD/MM"/>
    <n v="635"/>
    <m/>
    <x v="0"/>
    <x v="11"/>
    <x v="0"/>
    <n v="4.3650000000000002"/>
    <s v="texexener"/>
    <s v="SHENDRI"/>
    <s v="ENA-IM ME CNG"/>
    <x v="8"/>
    <x v="5"/>
    <n v="804816"/>
    <d v="2001-05-24T21:00:00"/>
  </r>
  <r>
    <x v="1"/>
    <x v="2"/>
    <x v="0"/>
    <n v="1"/>
    <n v="50000"/>
    <n v="1283817"/>
    <d v="2001-05-23T08:50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3"/>
    <d v="2001-07-01T00:00:00"/>
  </r>
  <r>
    <x v="1"/>
    <x v="3"/>
    <x v="1"/>
    <n v="1"/>
    <n v="10000"/>
    <n v="1283819"/>
    <d v="2001-05-23T08:50:19"/>
    <s v="Tenaska Marketing Ventures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TMVMAM01"/>
    <s v="TDONOHO"/>
    <s v="ENA - IM Central Gulf"/>
    <x v="8"/>
    <x v="5"/>
    <n v="804818"/>
    <d v="2001-05-24T21:00:00"/>
  </r>
  <r>
    <x v="1"/>
    <x v="3"/>
    <x v="1"/>
    <n v="1"/>
    <n v="5000"/>
    <n v="1283820"/>
    <d v="2001-05-23T08:50:21"/>
    <s v="AEP Energy Services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epes224"/>
    <s v="ARING"/>
    <s v="ENA-IM NE GULF1"/>
    <x v="8"/>
    <x v="5"/>
    <n v="804819"/>
    <d v="2001-05-24T21:00:00"/>
  </r>
  <r>
    <x v="1"/>
    <x v="3"/>
    <x v="1"/>
    <n v="1"/>
    <n v="5000"/>
    <n v="1283821"/>
    <d v="2001-05-23T08:50:22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4"/>
    <s v="schwalbach"/>
    <s v="KSTEVEN"/>
    <s v="ENA-IM Mid Central South"/>
    <x v="8"/>
    <x v="5"/>
    <n v="804820"/>
    <d v="2001-05-24T21:00:00"/>
  </r>
  <r>
    <x v="1"/>
    <x v="3"/>
    <x v="1"/>
    <n v="1"/>
    <n v="20000"/>
    <n v="1283822"/>
    <d v="2001-05-23T08:50:2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aepes205"/>
    <s v="JHODGE2"/>
    <s v="ENA-IM ME TCO"/>
    <x v="8"/>
    <x v="5"/>
    <n v="804821"/>
    <d v="2001-05-24T21:00:00"/>
  </r>
  <r>
    <x v="1"/>
    <x v="3"/>
    <x v="0"/>
    <n v="30"/>
    <n v="900000"/>
    <n v="1283823"/>
    <d v="2001-05-23T08:50:28"/>
    <s v="Phibro Inc."/>
    <x v="0"/>
    <x v="0"/>
    <x v="0"/>
    <x v="3"/>
    <s v="US Gas Fin BasisSwap"/>
    <s v="US Gas Basis     Transco Z6 NY           Jun01           USD/MM"/>
    <n v="30000"/>
    <m/>
    <x v="0"/>
    <x v="11"/>
    <x v="0"/>
    <n v="0.41249999999999998"/>
    <s v="FROSTYCT"/>
    <s v="BMCKAY"/>
    <s v="FT-NY"/>
    <x v="6"/>
    <x v="5"/>
    <s v="VB4703.1"/>
    <d v="2001-06-01T21:00:00"/>
  </r>
  <r>
    <x v="1"/>
    <x v="3"/>
    <x v="1"/>
    <n v="1"/>
    <n v="5000"/>
    <n v="1283824"/>
    <d v="2001-05-23T08:50:29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cscharton"/>
    <s v="KSTEVEN"/>
    <s v="ENA-IM Mid Central South"/>
    <x v="8"/>
    <x v="5"/>
    <n v="804822"/>
    <d v="2001-05-24T21:00:00"/>
  </r>
  <r>
    <x v="1"/>
    <x v="3"/>
    <x v="1"/>
    <n v="8"/>
    <n v="1200"/>
    <n v="1283825"/>
    <d v="2001-05-23T08:50:29"/>
    <s v="Pepco Gas Services, Inc."/>
    <x v="0"/>
    <x v="0"/>
    <x v="0"/>
    <x v="3"/>
    <s v="US Gas Phy Fwd Firm non-TX &lt; or = 1Mo "/>
    <s v="US Gas Phy       TCO Pool                24-31May01      USD/MM"/>
    <m/>
    <n v="150"/>
    <x v="0"/>
    <x v="11"/>
    <x v="0"/>
    <n v="4.3150000000000004"/>
    <s v="jlukas00"/>
    <s v="JHODGE2"/>
    <s v="ENA-IM ME TCO"/>
    <x v="8"/>
    <x v="5"/>
    <n v="804825"/>
    <d v="2001-05-24T21:00:00"/>
  </r>
  <r>
    <x v="1"/>
    <x v="3"/>
    <x v="0"/>
    <n v="365"/>
    <n v="365000"/>
    <n v="1283827"/>
    <d v="2001-05-23T08:50:30"/>
    <s v="The Chase Manhattan Bank"/>
    <x v="0"/>
    <x v="0"/>
    <x v="0"/>
    <x v="3"/>
    <s v="US Gas Fin Swap"/>
    <s v="US Gas Swap      Nymex                   Jan-Dec02       USD/MM"/>
    <m/>
    <n v="1000"/>
    <x v="0"/>
    <x v="11"/>
    <x v="0"/>
    <n v="4.3550000000000004"/>
    <s v="CJCREGAR"/>
    <s v="JARNOLD"/>
    <s v="NG-Price"/>
    <x v="6"/>
    <x v="5"/>
    <s v="VB4704.1"/>
    <d v="2002-01-01T21:00:00"/>
  </r>
  <r>
    <x v="1"/>
    <x v="3"/>
    <x v="1"/>
    <n v="1"/>
    <n v="5000"/>
    <n v="1283828"/>
    <d v="2001-05-23T08:50:31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ENRONCAT"/>
    <s v="KSTEVEN"/>
    <s v="ENA-IM Mid Central South"/>
    <x v="8"/>
    <x v="5"/>
    <n v="804823"/>
    <d v="2001-05-24T21:00:00"/>
  </r>
  <r>
    <x v="1"/>
    <x v="3"/>
    <x v="1"/>
    <n v="1"/>
    <n v="10000"/>
    <n v="1283829"/>
    <d v="2001-05-23T08:50:3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24"/>
    <d v="2001-05-24T21:00:00"/>
  </r>
  <r>
    <x v="1"/>
    <x v="3"/>
    <x v="1"/>
    <n v="1"/>
    <n v="5000"/>
    <n v="1283830"/>
    <d v="2001-05-23T08:50:36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MCGAUGHEY1"/>
    <s v="SPEREIR"/>
    <s v="ENA-IM NE GULF3"/>
    <x v="8"/>
    <x v="5"/>
    <n v="804826"/>
    <d v="2001-05-24T21:00:00"/>
  </r>
  <r>
    <x v="0"/>
    <x v="3"/>
    <x v="1"/>
    <n v="8"/>
    <n v="12000"/>
    <n v="1283831"/>
    <d v="2001-05-23T08:50:42"/>
    <s v="Texaco Canada Petroleum  Inc."/>
    <x v="0"/>
    <x v="0"/>
    <x v="0"/>
    <x v="3"/>
    <s v="CAN Gas Phy Fwd Firm West &lt; or = 1Mo"/>
    <s v="CAN Gas Phy      NIT                     24-31May01      CAD/GJ"/>
    <n v="1500"/>
    <m/>
    <x v="0"/>
    <x v="15"/>
    <x v="4"/>
    <n v="5.45"/>
    <s v="SANTUCCI1"/>
    <s v="MCOWAN"/>
    <s v="EC-IM Canada West"/>
    <x v="8"/>
    <x v="9"/>
    <n v="804827"/>
    <d v="2001-05-24T21:00:00"/>
  </r>
  <r>
    <x v="1"/>
    <x v="3"/>
    <x v="1"/>
    <n v="1"/>
    <n v="5000"/>
    <n v="1283832"/>
    <d v="2001-05-23T08:50:44"/>
    <s v="Tenaska Marketing Canada, a division of TMV Cor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5"/>
    <s v="KJMTMC01"/>
    <s v="SHENDRI"/>
    <s v="ENA-IM ME CNG"/>
    <x v="8"/>
    <x v="5"/>
    <n v="804828"/>
    <d v="2001-05-24T21:00:00"/>
  </r>
  <r>
    <x v="1"/>
    <x v="3"/>
    <x v="0"/>
    <n v="153"/>
    <n v="382500"/>
    <n v="1283833"/>
    <d v="2001-05-23T08:50:45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750000000000004"/>
    <s v="steven12"/>
    <s v="JARNOLD"/>
    <s v="NG-Price"/>
    <x v="6"/>
    <x v="5"/>
    <s v="VB4706.1"/>
    <d v="2001-06-01T00:00:00"/>
  </r>
  <r>
    <x v="1"/>
    <x v="3"/>
    <x v="1"/>
    <n v="1"/>
    <n v="10000"/>
    <n v="1283834"/>
    <d v="2001-05-23T08:50:46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29"/>
    <d v="2001-05-24T21:00:00"/>
  </r>
  <r>
    <x v="1"/>
    <x v="3"/>
    <x v="1"/>
    <n v="1"/>
    <n v="661"/>
    <n v="1283835"/>
    <d v="2001-05-23T08:50:48"/>
    <s v="OGE Energy Resources, Inc."/>
    <x v="0"/>
    <x v="0"/>
    <x v="0"/>
    <x v="3"/>
    <s v="US Gas Phy Fwd Firm non-TX &lt; or = 1Mo "/>
    <s v="US Gas Phy       NGPL TxOkGCPool         24May01         USD/MM"/>
    <n v="661"/>
    <m/>
    <x v="0"/>
    <x v="11"/>
    <x v="0"/>
    <n v="4.0049999999999999"/>
    <s v="ksharbert"/>
    <s v="TDONOHO"/>
    <s v="ENA - IM Central Gulf"/>
    <x v="8"/>
    <x v="5"/>
    <n v="804831"/>
    <d v="2001-05-24T21:00:00"/>
  </r>
  <r>
    <x v="1"/>
    <x v="3"/>
    <x v="1"/>
    <n v="1"/>
    <n v="1790"/>
    <n v="1283836"/>
    <d v="2001-05-23T08:50:48"/>
    <s v="Aquila Energy Marketing Corporation"/>
    <x v="0"/>
    <x v="0"/>
    <x v="0"/>
    <x v="3"/>
    <s v="US Gas Phy Fwd Firm non-TX &lt; or = 1Mo "/>
    <s v="US Gas Phy       TENN 800                24May01         USD/MM"/>
    <m/>
    <n v="1790"/>
    <x v="0"/>
    <x v="11"/>
    <x v="0"/>
    <n v="4.0199999999999996"/>
    <s v="LANCEMCW"/>
    <s v="SNEAL"/>
    <s v="ENA-IM NE GULF3"/>
    <x v="8"/>
    <x v="5"/>
    <n v="804833"/>
    <d v="2001-05-24T21:00:00"/>
  </r>
  <r>
    <x v="1"/>
    <x v="3"/>
    <x v="1"/>
    <n v="1"/>
    <n v="10000"/>
    <n v="1283837"/>
    <d v="2001-05-23T08:50:4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2"/>
    <d v="2001-05-24T21:00:00"/>
  </r>
  <r>
    <x v="1"/>
    <x v="3"/>
    <x v="1"/>
    <n v="1"/>
    <n v="10000"/>
    <n v="1283838"/>
    <d v="2001-05-23T08:50:5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4"/>
    <d v="2001-05-24T21:00:00"/>
  </r>
  <r>
    <x v="1"/>
    <x v="3"/>
    <x v="1"/>
    <n v="1"/>
    <n v="10000"/>
    <n v="1283839"/>
    <d v="2001-05-23T08:50:54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4835"/>
    <d v="2001-05-24T21:00:00"/>
  </r>
  <r>
    <x v="1"/>
    <x v="3"/>
    <x v="1"/>
    <n v="1"/>
    <n v="5000"/>
    <n v="1283840"/>
    <d v="2001-05-23T08:50:56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ADM89359"/>
    <s v="SPEREIR"/>
    <s v="ENA-IM NE GULF3"/>
    <x v="8"/>
    <x v="5"/>
    <n v="804836"/>
    <d v="2001-05-24T21:00:00"/>
  </r>
  <r>
    <x v="1"/>
    <x v="3"/>
    <x v="1"/>
    <n v="1"/>
    <n v="10000"/>
    <n v="1283842"/>
    <d v="2001-05-23T08:50:59"/>
    <s v="MidAmerican Energy Company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KREMERTODD"/>
    <s v="TDONOHO"/>
    <s v="ENA - IM Central Gulf"/>
    <x v="8"/>
    <x v="5"/>
    <n v="804837"/>
    <d v="2001-05-24T21:00:00"/>
  </r>
  <r>
    <x v="1"/>
    <x v="2"/>
    <x v="0"/>
    <n v="1"/>
    <n v="50000"/>
    <n v="1283841"/>
    <d v="2001-05-23T08:50:5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4"/>
    <d v="2001-07-01T00:00:00"/>
  </r>
  <r>
    <x v="1"/>
    <x v="3"/>
    <x v="1"/>
    <n v="1"/>
    <n v="10000"/>
    <n v="1283844"/>
    <d v="2001-05-23T08:51:0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8"/>
    <d v="2001-05-24T21:00:00"/>
  </r>
  <r>
    <x v="1"/>
    <x v="3"/>
    <x v="1"/>
    <n v="1"/>
    <n v="5000"/>
    <n v="1283843"/>
    <d v="2001-05-23T08:51:0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"/>
    <s v="SCOTTWIR"/>
    <s v="KSTEVEN"/>
    <s v="ENA-IM Mid Central South"/>
    <x v="8"/>
    <x v="5"/>
    <n v="804839"/>
    <d v="2001-05-24T21:00:00"/>
  </r>
  <r>
    <x v="1"/>
    <x v="3"/>
    <x v="1"/>
    <n v="1"/>
    <n v="1305"/>
    <n v="1283845"/>
    <d v="2001-05-23T08:51:02"/>
    <s v="Cargill Energy, a division of Cargill, Incorporated"/>
    <x v="0"/>
    <x v="0"/>
    <x v="0"/>
    <x v="3"/>
    <s v="US Gas Phy Fwd Firm non-TX &lt; or = 1Mo "/>
    <s v="US Gas Phy       NGPL Midcont            24May01         USD/MM"/>
    <n v="1305"/>
    <m/>
    <x v="0"/>
    <x v="11"/>
    <x v="0"/>
    <n v="3.9649999999999999"/>
    <s v="DMCPHERSON"/>
    <s v="KSTEVEN"/>
    <s v="ENA-IM Mid Central South"/>
    <x v="8"/>
    <x v="5"/>
    <n v="804840"/>
    <d v="2001-05-24T21:00:00"/>
  </r>
  <r>
    <x v="1"/>
    <x v="3"/>
    <x v="1"/>
    <n v="1"/>
    <n v="10000"/>
    <n v="1283846"/>
    <d v="2001-05-23T08:51:03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tomkurtz"/>
    <s v="ARING"/>
    <s v="ENA-IM NE GULF1"/>
    <x v="8"/>
    <x v="5"/>
    <n v="804841"/>
    <d v="2001-05-24T21:00:00"/>
  </r>
  <r>
    <x v="1"/>
    <x v="3"/>
    <x v="1"/>
    <n v="1"/>
    <n v="10000"/>
    <n v="1283847"/>
    <d v="2001-05-23T08:51:05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42"/>
    <d v="2001-05-24T21:00:00"/>
  </r>
  <r>
    <x v="1"/>
    <x v="3"/>
    <x v="1"/>
    <n v="1"/>
    <n v="10000"/>
    <n v="1283849"/>
    <d v="2001-05-23T08:51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62999999999997"/>
    <s v="benharner"/>
    <s v="PMIMS"/>
    <s v="ENA - IM MKT Central CG"/>
    <x v="8"/>
    <x v="5"/>
    <n v="804843"/>
    <d v="2001-05-24T21:00:00"/>
  </r>
  <r>
    <x v="1"/>
    <x v="3"/>
    <x v="1"/>
    <n v="1"/>
    <n v="5000"/>
    <n v="1283850"/>
    <d v="2001-05-23T08:51:08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624999999999999"/>
    <s v="CLIFFBRUN"/>
    <s v="TDONOHO"/>
    <s v="ENA - IM Central Gulf"/>
    <x v="8"/>
    <x v="5"/>
    <n v="804844"/>
    <d v="2001-05-24T21:00:00"/>
  </r>
  <r>
    <x v="1"/>
    <x v="3"/>
    <x v="1"/>
    <n v="1"/>
    <n v="5000"/>
    <n v="1283851"/>
    <d v="2001-05-23T08:51:1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n v="19691994"/>
    <s v="VPIMENOV"/>
    <s v="ENA-IM ME NEW YORK"/>
    <x v="8"/>
    <x v="5"/>
    <n v="804845"/>
    <d v="2001-05-24T21:00:00"/>
  </r>
  <r>
    <x v="0"/>
    <x v="3"/>
    <x v="1"/>
    <n v="1"/>
    <n v="10000"/>
    <n v="1283852"/>
    <d v="2001-05-23T08:51:16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4846"/>
    <d v="2001-05-24T21:00:00"/>
  </r>
  <r>
    <x v="1"/>
    <x v="2"/>
    <x v="0"/>
    <n v="1"/>
    <n v="50000"/>
    <n v="1283853"/>
    <d v="2001-05-23T08:51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5"/>
    <d v="2001-07-01T00:00:00"/>
  </r>
  <r>
    <x v="1"/>
    <x v="3"/>
    <x v="1"/>
    <n v="1"/>
    <n v="5000"/>
    <n v="1283854"/>
    <d v="2001-05-23T08:51:18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aepes206"/>
    <s v="JWILLI13"/>
    <s v="ENA - IM Mkt Central MICH"/>
    <x v="8"/>
    <x v="5"/>
    <n v="804847"/>
    <d v="2001-05-24T21:00:00"/>
  </r>
  <r>
    <x v="1"/>
    <x v="3"/>
    <x v="1"/>
    <n v="1"/>
    <n v="10000"/>
    <n v="1283855"/>
    <d v="2001-05-23T08:51:19"/>
    <s v="Summit Natural Gas, LLP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"/>
    <s v="ADM05645"/>
    <s v="SNEAL"/>
    <s v="ENA-IM NE GULF3"/>
    <x v="8"/>
    <x v="5"/>
    <n v="804848"/>
    <d v="2001-05-24T21:00:00"/>
  </r>
  <r>
    <x v="0"/>
    <x v="3"/>
    <x v="1"/>
    <n v="30"/>
    <n v="45000"/>
    <n v="1283856"/>
    <d v="2001-05-23T08:51:20"/>
    <s v="Texaco Canada Petroleum  Inc."/>
    <x v="0"/>
    <x v="0"/>
    <x v="0"/>
    <x v="3"/>
    <s v="CAN Gas Phy Fwd Firm West &lt; or = 1Mo"/>
    <s v="CAN Gas Phy      NIT                     Jun01           CAD/GJ"/>
    <n v="1500"/>
    <m/>
    <x v="0"/>
    <x v="15"/>
    <x v="4"/>
    <n v="5.54"/>
    <s v="SANTUCCI1"/>
    <s v="MCOWAN"/>
    <s v="EC-IM Canada West"/>
    <x v="8"/>
    <x v="9"/>
    <n v="804849"/>
    <d v="2001-06-01T21:00:00"/>
  </r>
  <r>
    <x v="1"/>
    <x v="3"/>
    <x v="1"/>
    <n v="1"/>
    <n v="5000"/>
    <n v="1283858"/>
    <d v="2001-05-23T08:51:21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50000000000001"/>
    <s v="STVDIXON"/>
    <s v="KSTEVEN"/>
    <s v="ENA-IM Mid Central South"/>
    <x v="8"/>
    <x v="5"/>
    <n v="804850"/>
    <d v="2001-05-24T21:00:00"/>
  </r>
  <r>
    <x v="1"/>
    <x v="3"/>
    <x v="1"/>
    <n v="1"/>
    <n v="5000"/>
    <n v="1283859"/>
    <d v="2001-05-23T08:51:22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aepes206"/>
    <s v="JWILLI13"/>
    <s v="ENA - IM Mkt Central MICH"/>
    <x v="8"/>
    <x v="5"/>
    <n v="804851"/>
    <d v="2001-05-24T21:00:00"/>
  </r>
  <r>
    <x v="1"/>
    <x v="3"/>
    <x v="1"/>
    <n v="1"/>
    <n v="10000"/>
    <n v="1283860"/>
    <d v="2001-05-23T08:51:23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KEVINLEGG"/>
    <s v="JTHOLT"/>
    <s v="ENA - IM West"/>
    <x v="8"/>
    <x v="5"/>
    <n v="804852"/>
    <d v="2001-05-24T21:00:00"/>
  </r>
  <r>
    <x v="1"/>
    <x v="3"/>
    <x v="1"/>
    <n v="1"/>
    <n v="2012"/>
    <n v="1283861"/>
    <d v="2001-05-23T08:51:24"/>
    <s v="Tenaska Marketing Canada, a division of TMV Corp."/>
    <x v="0"/>
    <x v="0"/>
    <x v="0"/>
    <x v="3"/>
    <s v="US Gas Phy Fwd Firm non-TX &lt; or = 1Mo "/>
    <s v="US Gas Phy       Dom SP TT               24May01         USD/MM"/>
    <m/>
    <n v="2012"/>
    <x v="0"/>
    <x v="11"/>
    <x v="0"/>
    <n v="4.38"/>
    <s v="KJMTMC01"/>
    <s v="SHENDRI"/>
    <s v="ENA-IM ME CNG"/>
    <x v="8"/>
    <x v="5"/>
    <n v="804853"/>
    <d v="2001-05-24T21:00:00"/>
  </r>
  <r>
    <x v="1"/>
    <x v="3"/>
    <x v="1"/>
    <n v="1"/>
    <n v="5000"/>
    <n v="1283863"/>
    <d v="2001-05-23T08:51:2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2"/>
    <s v="bobharp2"/>
    <s v="SSOUTH"/>
    <s v="ENA - IM West"/>
    <x v="8"/>
    <x v="5"/>
    <n v="804855"/>
    <d v="2001-05-24T21:00:00"/>
  </r>
  <r>
    <x v="1"/>
    <x v="3"/>
    <x v="1"/>
    <n v="1"/>
    <n v="15000"/>
    <n v="1283865"/>
    <d v="2001-05-23T08:51:34"/>
    <s v="Marathon Oil Company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9"/>
    <s v="rdyoung1"/>
    <s v="ARING"/>
    <s v="ENA-IM NE GULF1"/>
    <x v="8"/>
    <x v="5"/>
    <n v="804856"/>
    <d v="2001-05-24T21:00:00"/>
  </r>
  <r>
    <x v="1"/>
    <x v="3"/>
    <x v="1"/>
    <n v="1"/>
    <n v="10000"/>
    <n v="1283866"/>
    <d v="2001-05-23T08:51:3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57"/>
    <d v="2001-05-24T21:00:00"/>
  </r>
  <r>
    <x v="1"/>
    <x v="3"/>
    <x v="1"/>
    <n v="1"/>
    <n v="4365"/>
    <n v="1283867"/>
    <d v="2001-05-23T08:51:36"/>
    <s v="Reliant Energy Services, Inc."/>
    <x v="0"/>
    <x v="0"/>
    <x v="0"/>
    <x v="3"/>
    <s v="US Gas Phy Fwd Firm non-TX &lt; or = 1Mo "/>
    <s v="US Gas Phy       Dom SP TT               24May01         USD/MM"/>
    <n v="4365"/>
    <m/>
    <x v="0"/>
    <x v="11"/>
    <x v="0"/>
    <n v="4.37"/>
    <s v="jtaylor1"/>
    <s v="SHENDRI"/>
    <s v="ENA-IM ME CNG"/>
    <x v="8"/>
    <x v="5"/>
    <n v="804858"/>
    <d v="2001-05-24T21:00:00"/>
  </r>
  <r>
    <x v="0"/>
    <x v="0"/>
    <x v="0"/>
    <n v="1"/>
    <n v="10"/>
    <n v="1283868"/>
    <d v="2001-05-23T08:51:4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89"/>
    <m/>
  </r>
  <r>
    <x v="1"/>
    <x v="3"/>
    <x v="1"/>
    <n v="1"/>
    <n v="10000"/>
    <n v="1283869"/>
    <d v="2001-05-23T08:51:44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860"/>
    <d v="2001-05-24T21:00:00"/>
  </r>
  <r>
    <x v="1"/>
    <x v="3"/>
    <x v="1"/>
    <n v="1"/>
    <n v="15000"/>
    <n v="1283870"/>
    <d v="2001-05-23T08:51:46"/>
    <s v="Reliant Energy Services, Inc.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5"/>
    <s v="mikepowers"/>
    <s v="ARING"/>
    <s v="ENA-IM NE GULF1"/>
    <x v="8"/>
    <x v="5"/>
    <n v="804861"/>
    <d v="2001-05-24T21:00:00"/>
  </r>
  <r>
    <x v="1"/>
    <x v="3"/>
    <x v="1"/>
    <n v="1"/>
    <n v="10000"/>
    <n v="1283871"/>
    <d v="2001-05-23T08:51:54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4862"/>
    <d v="2001-05-24T21:00:00"/>
  </r>
  <r>
    <x v="1"/>
    <x v="3"/>
    <x v="1"/>
    <n v="1"/>
    <n v="10000"/>
    <n v="1283872"/>
    <d v="2001-05-23T08:51:57"/>
    <s v="BGML - IM Bridgeline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5"/>
    <s v="raganbond1"/>
    <s v="ARING"/>
    <s v="ENA-IM NE GULF1"/>
    <x v="8"/>
    <x v="5"/>
    <n v="804863"/>
    <d v="2001-05-24T21:00:00"/>
  </r>
  <r>
    <x v="1"/>
    <x v="3"/>
    <x v="1"/>
    <n v="1"/>
    <n v="10000"/>
    <n v="1283874"/>
    <d v="2001-05-23T08:52:01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865"/>
    <d v="2001-05-24T21:00:00"/>
  </r>
  <r>
    <x v="1"/>
    <x v="3"/>
    <x v="1"/>
    <n v="1"/>
    <n v="5000"/>
    <n v="1283873"/>
    <d v="2001-05-23T08:52:01"/>
    <s v="Enserco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wwarburton"/>
    <s v="SSOUTH"/>
    <s v="ENA - IM West"/>
    <x v="8"/>
    <x v="5"/>
    <n v="804864"/>
    <d v="2001-05-24T21:00:00"/>
  </r>
  <r>
    <x v="1"/>
    <x v="3"/>
    <x v="1"/>
    <n v="1"/>
    <n v="5000"/>
    <n v="1283876"/>
    <d v="2001-05-23T08:52:08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050000000000002"/>
    <s v="ppa00001"/>
    <s v="SSOUTH"/>
    <s v="ENA - IM West"/>
    <x v="8"/>
    <x v="5"/>
    <n v="804867"/>
    <d v="2001-05-24T21:00:00"/>
  </r>
  <r>
    <x v="1"/>
    <x v="3"/>
    <x v="1"/>
    <n v="1"/>
    <n v="10000"/>
    <n v="1283875"/>
    <d v="2001-05-23T08:52:08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866"/>
    <d v="2001-05-24T21:00:00"/>
  </r>
  <r>
    <x v="1"/>
    <x v="3"/>
    <x v="1"/>
    <n v="1"/>
    <n v="4800"/>
    <n v="1283877"/>
    <d v="2001-05-23T08:52:10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298999999999996"/>
    <s v="buckdiers"/>
    <s v="TDONOHO"/>
    <s v="ENA - IM Central Gulf"/>
    <x v="8"/>
    <x v="5"/>
    <n v="804868"/>
    <d v="2001-05-24T21:00:00"/>
  </r>
  <r>
    <x v="1"/>
    <x v="3"/>
    <x v="1"/>
    <n v="1"/>
    <n v="10000"/>
    <n v="1283880"/>
    <d v="2001-05-23T08:52:1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aepes206"/>
    <s v="PMIMS"/>
    <s v="ENA - IM MKT Central CG"/>
    <x v="8"/>
    <x v="5"/>
    <n v="804869"/>
    <d v="2001-05-24T21:00:00"/>
  </r>
  <r>
    <x v="1"/>
    <x v="3"/>
    <x v="1"/>
    <n v="1"/>
    <n v="15000"/>
    <n v="1283879"/>
    <d v="2001-05-23T08:52:13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"/>
    <s v="rdyoung1"/>
    <s v="ARING"/>
    <s v="ENA-IM NE GULF1"/>
    <x v="8"/>
    <x v="5"/>
    <n v="804870"/>
    <d v="2001-05-24T21:00:00"/>
  </r>
  <r>
    <x v="1"/>
    <x v="3"/>
    <x v="1"/>
    <n v="1"/>
    <n v="2500"/>
    <n v="1283883"/>
    <d v="2001-05-23T08:52:15"/>
    <s v="Reliant Energy Services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6"/>
    <s v="jwashabaug"/>
    <s v="JREITME"/>
    <s v="ENA - IM Denver"/>
    <x v="8"/>
    <x v="5"/>
    <n v="804871"/>
    <d v="2001-05-24T21:00:00"/>
  </r>
  <r>
    <x v="1"/>
    <x v="1"/>
    <x v="1"/>
    <n v="30"/>
    <n v="1500"/>
    <n v="1283884"/>
    <d v="2001-05-23T08:52:17"/>
    <s v="Williams Energy Marketing &amp; Trading Company"/>
    <x v="0"/>
    <x v="0"/>
    <x v="0"/>
    <x v="1"/>
    <s v="US East Power Phy Fwd Firm"/>
    <s v="US Pwr Phy Firm  Entergy Peak            Sep02           USD/MWh"/>
    <n v="50"/>
    <m/>
    <x v="0"/>
    <x v="1"/>
    <x v="0"/>
    <n v="37.25"/>
    <s v="jheinecke1"/>
    <s v="MCARSON2"/>
    <s v="EPMI-Southeast"/>
    <x v="7"/>
    <x v="6"/>
    <n v="619467.1"/>
    <d v="2002-09-01T21:00:00"/>
  </r>
  <r>
    <x v="1"/>
    <x v="3"/>
    <x v="1"/>
    <n v="1"/>
    <n v="25000"/>
    <n v="1283885"/>
    <d v="2001-05-23T08:52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872"/>
    <d v="2001-05-24T21:00:00"/>
  </r>
  <r>
    <x v="1"/>
    <x v="3"/>
    <x v="1"/>
    <n v="1"/>
    <n v="5000"/>
    <n v="1283886"/>
    <d v="2001-05-23T08:52:22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EPRIME26"/>
    <s v="TKUYKEN"/>
    <s v="ENA - IM West"/>
    <x v="8"/>
    <x v="5"/>
    <n v="804873"/>
    <d v="2001-05-24T21:00:00"/>
  </r>
  <r>
    <x v="1"/>
    <x v="3"/>
    <x v="0"/>
    <n v="8"/>
    <n v="40000"/>
    <n v="1283887"/>
    <d v="2001-05-23T08:52:25"/>
    <s v="TXU Energy Trading Company"/>
    <x v="0"/>
    <x v="0"/>
    <x v="0"/>
    <x v="3"/>
    <s v="US Gas Fin Swap"/>
    <s v="US Gas Daily     HHub                    24-31May01      USD/MM"/>
    <n v="5000"/>
    <m/>
    <x v="0"/>
    <x v="11"/>
    <x v="0"/>
    <n v="4.0750000000000002"/>
    <s v="txuetcch"/>
    <s v="PKEAVEY"/>
    <s v="G-DAILY-EST"/>
    <x v="6"/>
    <x v="5"/>
    <s v="VB4713.1"/>
    <d v="2001-05-24T21:00:00"/>
  </r>
  <r>
    <x v="1"/>
    <x v="3"/>
    <x v="1"/>
    <n v="1"/>
    <n v="10000"/>
    <n v="1283888"/>
    <d v="2001-05-23T08:52:2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74"/>
    <d v="2001-05-24T21:00:00"/>
  </r>
  <r>
    <x v="1"/>
    <x v="3"/>
    <x v="1"/>
    <n v="1"/>
    <n v="222"/>
    <n v="1283889"/>
    <d v="2001-05-23T08:52:30"/>
    <s v="Cook Inlet Energy Supply L.L.C."/>
    <x v="0"/>
    <x v="0"/>
    <x v="0"/>
    <x v="3"/>
    <s v="US Gas Phy Fwd Firm non-TX &lt; or = 1Mo "/>
    <s v="US Gas Phy       NGPL TxOkGCPool         24May01         USD/MM"/>
    <m/>
    <n v="222"/>
    <x v="0"/>
    <x v="11"/>
    <x v="0"/>
    <n v="4.0274999999999999"/>
    <s v="MIDCONT4"/>
    <s v="TDONOHO"/>
    <s v="ENA - IM Central Gulf"/>
    <x v="8"/>
    <x v="5"/>
    <n v="804875"/>
    <d v="2001-05-24T21:00:00"/>
  </r>
  <r>
    <x v="1"/>
    <x v="3"/>
    <x v="1"/>
    <n v="1"/>
    <n v="3179"/>
    <n v="1283890"/>
    <d v="2001-05-23T08:52:32"/>
    <s v="Conoco Inc."/>
    <x v="0"/>
    <x v="0"/>
    <x v="0"/>
    <x v="3"/>
    <s v="US Gas Phy Fwd Firm non-TX &lt; or = 1Mo "/>
    <s v="US Gas Phy       Transco St.65           24May01         USD/MM"/>
    <n v="3179"/>
    <m/>
    <x v="0"/>
    <x v="11"/>
    <x v="0"/>
    <n v="4.09"/>
    <s v="kbennett1"/>
    <s v="ARING"/>
    <s v="ENA-IM NE GULF1"/>
    <x v="8"/>
    <x v="5"/>
    <n v="804876"/>
    <d v="2001-05-24T21:00:00"/>
  </r>
  <r>
    <x v="1"/>
    <x v="3"/>
    <x v="1"/>
    <n v="1"/>
    <n v="5000"/>
    <n v="1283891"/>
    <d v="2001-05-23T08:52:34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150000000000004"/>
    <s v="PANNONE12"/>
    <s v="JWILLI13"/>
    <s v="ENA - IM Mkt Central MICH"/>
    <x v="8"/>
    <x v="5"/>
    <n v="804877"/>
    <d v="2001-05-24T21:00:00"/>
  </r>
  <r>
    <x v="1"/>
    <x v="3"/>
    <x v="0"/>
    <n v="365"/>
    <n v="1825000"/>
    <n v="1283894"/>
    <d v="2001-05-23T08:52:35"/>
    <s v="Reliant Energy Services, Inc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mstimson"/>
    <s v="JARNOLD"/>
    <s v="NG-Price"/>
    <x v="6"/>
    <x v="5"/>
    <s v="VB4714.1"/>
    <d v="2002-01-01T21:00:00"/>
  </r>
  <r>
    <x v="1"/>
    <x v="2"/>
    <x v="0"/>
    <n v="1"/>
    <n v="50000"/>
    <n v="1283893"/>
    <d v="2001-05-23T08:52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026"/>
    <d v="2001-07-01T00:00:00"/>
  </r>
  <r>
    <x v="1"/>
    <x v="3"/>
    <x v="0"/>
    <n v="30"/>
    <n v="600000"/>
    <n v="1283892"/>
    <d v="2001-05-23T08:52:35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dbsempra"/>
    <s v="JARNOLD"/>
    <s v="NG-Price"/>
    <x v="6"/>
    <x v="5"/>
    <s v="VB4715.1"/>
    <d v="2001-06-01T21:00:00"/>
  </r>
  <r>
    <x v="1"/>
    <x v="3"/>
    <x v="1"/>
    <n v="1"/>
    <n v="5700"/>
    <n v="1283895"/>
    <d v="2001-05-23T08:52:40"/>
    <s v="Hess Energy Services Company, LLC"/>
    <x v="0"/>
    <x v="0"/>
    <x v="0"/>
    <x v="3"/>
    <s v="US Gas Phy Fwd Firm non-TX &lt; or = 1Mo "/>
    <s v="US Gas Phy       TENN 500                24May01         USD/MM"/>
    <m/>
    <n v="5700"/>
    <x v="0"/>
    <x v="11"/>
    <x v="0"/>
    <n v="4.0175000000000001"/>
    <s v="tomkurtz"/>
    <s v="SNEAL"/>
    <s v="ENA-IM NE GULF3"/>
    <x v="8"/>
    <x v="5"/>
    <n v="804878"/>
    <d v="2001-05-24T21:00:00"/>
  </r>
  <r>
    <x v="1"/>
    <x v="3"/>
    <x v="1"/>
    <n v="1"/>
    <n v="800"/>
    <n v="1283896"/>
    <d v="2001-05-23T08:52:41"/>
    <s v="Mirant Americas Energy Marketing, L.P."/>
    <x v="0"/>
    <x v="0"/>
    <x v="0"/>
    <x v="3"/>
    <s v="US Gas Phy Fwd Firm non-TX &lt; or = 1Mo "/>
    <s v="US Gas Phy       Trunkline ELA           24May01         USD/MM"/>
    <m/>
    <n v="800"/>
    <x v="0"/>
    <x v="11"/>
    <x v="0"/>
    <n v="3.97"/>
    <s v="TOMSAX01"/>
    <s v="TDONOHO"/>
    <s v="ENA - IM Central Gulf"/>
    <x v="8"/>
    <x v="5"/>
    <n v="804879"/>
    <d v="2001-05-24T21:00:00"/>
  </r>
  <r>
    <x v="1"/>
    <x v="3"/>
    <x v="1"/>
    <n v="1"/>
    <n v="5000"/>
    <n v="1283897"/>
    <d v="2001-05-23T08:52:4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880"/>
    <d v="2001-05-24T21:00:00"/>
  </r>
  <r>
    <x v="1"/>
    <x v="3"/>
    <x v="0"/>
    <n v="30"/>
    <n v="225000"/>
    <n v="1283899"/>
    <d v="2001-05-23T08:52:46"/>
    <s v="Sempra Energy Trading Corp.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rsavocch"/>
    <s v="JARNOLD"/>
    <s v="NG-Price"/>
    <x v="6"/>
    <x v="5"/>
    <s v="VB4718.1"/>
    <d v="2001-06-01T21:00:00"/>
  </r>
  <r>
    <x v="1"/>
    <x v="3"/>
    <x v="0"/>
    <n v="8"/>
    <n v="80000"/>
    <n v="1283898"/>
    <d v="2001-05-23T08:52:46"/>
    <s v="Cornerstone Propane, L.P."/>
    <x v="0"/>
    <x v="0"/>
    <x v="0"/>
    <x v="3"/>
    <s v="US Gas Fin Swap"/>
    <s v="US Gas Daily     HHub                    24-31May01      USD/MM"/>
    <m/>
    <n v="10000"/>
    <x v="0"/>
    <x v="11"/>
    <x v="0"/>
    <n v="4.085"/>
    <s v="kaadmire"/>
    <s v="PKEAVEY"/>
    <s v="G-DAILY-EST"/>
    <x v="6"/>
    <x v="5"/>
    <s v="VB4717.1"/>
    <d v="2001-05-24T21:00:00"/>
  </r>
  <r>
    <x v="1"/>
    <x v="3"/>
    <x v="1"/>
    <n v="1"/>
    <n v="1000"/>
    <n v="1283900"/>
    <d v="2001-05-23T08:52:48"/>
    <s v="Adams Resources Marketing, Ltd."/>
    <x v="0"/>
    <x v="0"/>
    <x v="0"/>
    <x v="3"/>
    <s v="US Gas Phy Fwd Firm non-TX &lt; or = 1Mo "/>
    <s v="US Gas Phy       TCO Pool                24May01         USD/MM"/>
    <n v="1000"/>
    <m/>
    <x v="0"/>
    <x v="11"/>
    <x v="0"/>
    <n v="4.3099999999999996"/>
    <s v="MIKETRADES"/>
    <s v="JHODGE2"/>
    <s v="ENA-IM ME TCO"/>
    <x v="8"/>
    <x v="5"/>
    <n v="804881"/>
    <d v="2001-05-24T21:00:00"/>
  </r>
  <r>
    <x v="1"/>
    <x v="3"/>
    <x v="1"/>
    <n v="1"/>
    <n v="10000"/>
    <n v="1283902"/>
    <d v="2001-05-23T08:52:5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benharner"/>
    <s v="PMIMS"/>
    <s v="ENA - IM MKT Central CG"/>
    <x v="8"/>
    <x v="5"/>
    <n v="804883"/>
    <d v="2001-05-24T21:00:00"/>
  </r>
  <r>
    <x v="1"/>
    <x v="3"/>
    <x v="1"/>
    <n v="1"/>
    <n v="5000"/>
    <n v="1283901"/>
    <d v="2001-05-23T08:52:50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49999999999999"/>
    <s v="SCOTTWIR"/>
    <s v="KSTEVEN"/>
    <s v="ENA-IM Mid Central South"/>
    <x v="8"/>
    <x v="5"/>
    <n v="804882"/>
    <d v="2001-05-24T21:00:00"/>
  </r>
  <r>
    <x v="1"/>
    <x v="3"/>
    <x v="1"/>
    <n v="1"/>
    <n v="10000"/>
    <n v="1283903"/>
    <d v="2001-05-23T08:52:52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84"/>
    <d v="2001-05-24T21:00:00"/>
  </r>
  <r>
    <x v="1"/>
    <x v="3"/>
    <x v="1"/>
    <n v="1"/>
    <n v="5000"/>
    <n v="1283904"/>
    <d v="2001-05-23T08:52:53"/>
    <s v="Cook Inlet Energy Supply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MIDCONT4"/>
    <s v="KSTEVEN"/>
    <s v="ENA-IM Mid Central South"/>
    <x v="8"/>
    <x v="5"/>
    <n v="804885"/>
    <d v="2001-05-24T21:00:00"/>
  </r>
  <r>
    <x v="1"/>
    <x v="3"/>
    <x v="1"/>
    <n v="1"/>
    <n v="5000"/>
    <n v="1283905"/>
    <d v="2001-05-23T08:52:54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49999999999999"/>
    <s v="jpedersen"/>
    <s v="JWILLI13"/>
    <s v="ENA - IM Mkt Central MICH"/>
    <x v="8"/>
    <x v="5"/>
    <n v="804886"/>
    <d v="2001-05-24T21:00:00"/>
  </r>
  <r>
    <x v="1"/>
    <x v="3"/>
    <x v="0"/>
    <n v="30"/>
    <n v="3000"/>
    <n v="1283908"/>
    <d v="2001-05-23T08:52:57"/>
    <s v="Dynegy Marketing and Trade"/>
    <x v="0"/>
    <x v="0"/>
    <x v="0"/>
    <x v="3"/>
    <s v="US Gas Fin Swap"/>
    <s v="US Gas Swap      Nymex                   Jun01           USD/MM-L"/>
    <m/>
    <n v="100"/>
    <x v="0"/>
    <x v="14"/>
    <x v="0"/>
    <n v="4.1500000000000004"/>
    <s v="JORDAN01"/>
    <s v="JARNOLD"/>
    <s v="NG-Price"/>
    <x v="6"/>
    <x v="5"/>
    <s v="VB4719.1"/>
    <d v="2001-06-01T21:00:00"/>
  </r>
  <r>
    <x v="1"/>
    <x v="3"/>
    <x v="1"/>
    <n v="1"/>
    <n v="5000"/>
    <n v="1283906"/>
    <d v="2001-05-23T08:52:57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75"/>
    <s v="cscharton"/>
    <s v="KSTEVEN"/>
    <s v="ENA-IM Mid Central South"/>
    <x v="8"/>
    <x v="5"/>
    <n v="804887"/>
    <d v="2001-05-24T21:00:00"/>
  </r>
  <r>
    <x v="1"/>
    <x v="3"/>
    <x v="0"/>
    <n v="31"/>
    <n v="3100"/>
    <n v="1283909"/>
    <d v="2001-05-23T08:52:57"/>
    <s v="Dynegy Marketing and Trade"/>
    <x v="0"/>
    <x v="0"/>
    <x v="0"/>
    <x v="3"/>
    <s v="US Gas Fin Swap"/>
    <s v="US Gas Swap      Nymex                   Jul01           USD/MM-L"/>
    <n v="100"/>
    <m/>
    <x v="0"/>
    <x v="14"/>
    <x v="0"/>
    <n v="4.2160000000000002"/>
    <s v="JORDAN01"/>
    <s v="JARNOLD"/>
    <s v="NG-Price"/>
    <x v="6"/>
    <x v="5"/>
    <s v="VB4720.1"/>
    <d v="2001-07-01T21:00:00"/>
  </r>
  <r>
    <x v="1"/>
    <x v="1"/>
    <x v="1"/>
    <n v="31"/>
    <n v="775"/>
    <n v="1283911"/>
    <d v="2001-05-23T08:52:58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77"/>
    <s v="Biggsbyron"/>
    <s v="MMOTLEY"/>
    <s v="ST-SW"/>
    <x v="7"/>
    <x v="6"/>
    <n v="619468.1"/>
    <d v="2001-07-01T21:00:00"/>
  </r>
  <r>
    <x v="1"/>
    <x v="3"/>
    <x v="1"/>
    <n v="1"/>
    <n v="10000"/>
    <n v="1283910"/>
    <d v="2001-05-23T08:52:58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EASTDESK"/>
    <s v="JHODGE2"/>
    <s v="ENA-IM ME TCO"/>
    <x v="8"/>
    <x v="5"/>
    <n v="804888"/>
    <d v="2001-05-24T21:00:00"/>
  </r>
  <r>
    <x v="1"/>
    <x v="3"/>
    <x v="1"/>
    <n v="1"/>
    <n v="5000"/>
    <n v="1283912"/>
    <d v="2001-05-23T08:52:59"/>
    <s v="EnergyUSA-TPC Corp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trevorh1"/>
    <s v="JWILLI13"/>
    <s v="ENA - IM Mkt Central MICH"/>
    <x v="8"/>
    <x v="5"/>
    <n v="804889"/>
    <d v="2001-05-24T21:00:00"/>
  </r>
  <r>
    <x v="1"/>
    <x v="3"/>
    <x v="0"/>
    <n v="30"/>
    <n v="150000"/>
    <n v="1283914"/>
    <d v="2001-05-23T08:53:01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lewislee"/>
    <s v="JARNOLD"/>
    <s v="NG-Price"/>
    <x v="6"/>
    <x v="5"/>
    <s v="VB4721.1"/>
    <d v="2001-06-01T21:00:00"/>
  </r>
  <r>
    <x v="1"/>
    <x v="3"/>
    <x v="1"/>
    <n v="1"/>
    <n v="5000"/>
    <n v="1283915"/>
    <d v="2001-05-23T08:53:01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NedCosman"/>
    <s v="VPIMENOV"/>
    <s v="ENA-IM ME NEW YORK"/>
    <x v="8"/>
    <x v="5"/>
    <n v="804891"/>
    <d v="2001-05-24T21:00:00"/>
  </r>
  <r>
    <x v="1"/>
    <x v="3"/>
    <x v="1"/>
    <n v="1"/>
    <n v="5000"/>
    <n v="1283916"/>
    <d v="2001-05-23T08:53:01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4892"/>
    <d v="2001-05-24T21:00:00"/>
  </r>
  <r>
    <x v="1"/>
    <x v="3"/>
    <x v="1"/>
    <n v="1"/>
    <n v="10000"/>
    <n v="1283917"/>
    <d v="2001-05-23T08:53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93"/>
    <d v="2001-05-24T21:00:00"/>
  </r>
  <r>
    <x v="0"/>
    <x v="3"/>
    <x v="1"/>
    <n v="1"/>
    <n v="5000"/>
    <n v="1283918"/>
    <d v="2001-05-23T08:53:04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5"/>
    <s v="rhoughton"/>
    <s v="CCLARK5"/>
    <s v="EC - IM Canada BC"/>
    <x v="8"/>
    <x v="9"/>
    <n v="804894"/>
    <d v="2001-05-24T21:00:00"/>
  </r>
  <r>
    <x v="1"/>
    <x v="3"/>
    <x v="1"/>
    <n v="1"/>
    <n v="5000"/>
    <n v="1283919"/>
    <d v="2001-05-23T08:53:05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rrm00001"/>
    <s v="VPIMENOV"/>
    <s v="ENA-IM ME NEW YORK"/>
    <x v="8"/>
    <x v="5"/>
    <n v="804895"/>
    <d v="2001-05-24T21:00:00"/>
  </r>
  <r>
    <x v="1"/>
    <x v="3"/>
    <x v="0"/>
    <n v="30"/>
    <n v="150000"/>
    <n v="1283920"/>
    <d v="2001-05-23T08:53:07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722.1"/>
    <d v="2001-06-01T21:00:00"/>
  </r>
  <r>
    <x v="1"/>
    <x v="3"/>
    <x v="1"/>
    <n v="1"/>
    <n v="6781"/>
    <n v="1283921"/>
    <d v="2001-05-23T08:53:11"/>
    <s v="Hess Energy Services Company, LLC"/>
    <x v="0"/>
    <x v="0"/>
    <x v="0"/>
    <x v="3"/>
    <s v="US Gas Phy Fwd Firm non-TX &lt; or = 1Mo "/>
    <s v="US Gas Phy       TENN 800                24May01         USD/MM"/>
    <m/>
    <n v="6781"/>
    <x v="0"/>
    <x v="11"/>
    <x v="0"/>
    <n v="4.0199999999999996"/>
    <s v="tomkurtz"/>
    <s v="SNEAL"/>
    <s v="ENA-IM NE GULF3"/>
    <x v="8"/>
    <x v="5"/>
    <n v="804896"/>
    <d v="2001-05-24T21:00:00"/>
  </r>
  <r>
    <x v="1"/>
    <x v="3"/>
    <x v="1"/>
    <n v="1"/>
    <n v="5000"/>
    <n v="1283922"/>
    <d v="2001-05-23T08:53:15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DM48146"/>
    <s v="ARING"/>
    <s v="ENA-IM NE GULF1"/>
    <x v="8"/>
    <x v="5"/>
    <n v="804897"/>
    <d v="2001-05-24T21:00:00"/>
  </r>
  <r>
    <x v="1"/>
    <x v="3"/>
    <x v="0"/>
    <n v="30"/>
    <n v="300000"/>
    <n v="1283923"/>
    <d v="2001-05-23T08:53:1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SIECKHAUS"/>
    <s v="JARNOLD"/>
    <s v="NG-Price"/>
    <x v="6"/>
    <x v="5"/>
    <s v="VB4723.1"/>
    <d v="2001-06-01T21:00:00"/>
  </r>
  <r>
    <x v="1"/>
    <x v="3"/>
    <x v="1"/>
    <n v="1"/>
    <n v="4300"/>
    <n v="1283924"/>
    <d v="2001-05-23T08:53:16"/>
    <s v="AEP Energy Services, Inc."/>
    <x v="0"/>
    <x v="0"/>
    <x v="0"/>
    <x v="3"/>
    <s v="US Gas Phy Fwd Firm non-TX &lt; or = 1Mo "/>
    <s v="US Gas Phy       TENN 500                24May01         USD/MM"/>
    <m/>
    <n v="4300"/>
    <x v="0"/>
    <x v="11"/>
    <x v="0"/>
    <n v="4.0199999999999996"/>
    <s v="aepes202"/>
    <s v="SNEAL"/>
    <s v="ENA-IM NE GULF3"/>
    <x v="8"/>
    <x v="5"/>
    <n v="804898"/>
    <d v="2001-05-24T21:00:00"/>
  </r>
  <r>
    <x v="1"/>
    <x v="3"/>
    <x v="1"/>
    <n v="1"/>
    <n v="5000"/>
    <n v="1283925"/>
    <d v="2001-05-23T08:53:17"/>
    <s v="Duke Energy Trading and Marketing, L.L.C."/>
    <x v="0"/>
    <x v="0"/>
    <x v="0"/>
    <x v="3"/>
    <s v="US Gas Phy Fwd Firm non-TX &lt; or = 1Mo "/>
    <s v="US Gas Phy       ANR SE Gath             24May01         USD/MM"/>
    <n v="5000"/>
    <m/>
    <x v="0"/>
    <x v="11"/>
    <x v="0"/>
    <n v="4.0075000000000003"/>
    <s v="KFLOVELESS"/>
    <s v="TDONOHO"/>
    <s v="ENA - IM Central Gulf"/>
    <x v="8"/>
    <x v="5"/>
    <n v="804899"/>
    <d v="2001-05-24T21:00:00"/>
  </r>
  <r>
    <x v="1"/>
    <x v="3"/>
    <x v="1"/>
    <n v="1"/>
    <n v="10000"/>
    <n v="1283926"/>
    <d v="2001-05-23T08:53:20"/>
    <s v="AEP Energy Services, Inc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274999999999999"/>
    <s v="aepes202"/>
    <s v="SNEAL"/>
    <s v="ENA-IM NE GULF3"/>
    <x v="8"/>
    <x v="5"/>
    <n v="804900"/>
    <d v="2001-05-24T21:00:00"/>
  </r>
  <r>
    <x v="1"/>
    <x v="3"/>
    <x v="0"/>
    <n v="30"/>
    <n v="150000"/>
    <n v="1283927"/>
    <d v="2001-05-23T08:53:23"/>
    <s v="Dynegy Marketing and Trade"/>
    <x v="0"/>
    <x v="0"/>
    <x v="0"/>
    <x v="3"/>
    <s v="US Gas Fin BasisSwap"/>
    <s v="US Gas Basis     NGI SoCal               Jun01           USD/MM"/>
    <m/>
    <n v="5000"/>
    <x v="0"/>
    <x v="11"/>
    <x v="0"/>
    <n v="8.7799999999999994"/>
    <s v="LESLIE01"/>
    <s v="KHOLST"/>
    <s v="FT-West"/>
    <x v="6"/>
    <x v="5"/>
    <s v="VB4724.1"/>
    <d v="2001-06-01T21:00:00"/>
  </r>
  <r>
    <x v="1"/>
    <x v="3"/>
    <x v="0"/>
    <n v="365"/>
    <n v="1825000"/>
    <n v="1283928"/>
    <d v="2001-05-23T08:53:28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600000000000003"/>
    <s v="AQUILA1004"/>
    <s v="JARNOLD"/>
    <s v="NG-Price"/>
    <x v="6"/>
    <x v="5"/>
    <s v="VB4725.1"/>
    <d v="2002-01-01T21:00:00"/>
  </r>
  <r>
    <x v="1"/>
    <x v="3"/>
    <x v="1"/>
    <n v="1"/>
    <n v="5000"/>
    <n v="1283929"/>
    <d v="2001-05-23T08:53:31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03"/>
    <d v="2001-05-24T21:00:00"/>
  </r>
  <r>
    <x v="1"/>
    <x v="2"/>
    <x v="0"/>
    <n v="1"/>
    <n v="50000"/>
    <n v="1283930"/>
    <d v="2001-05-23T08:5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SPENCERV"/>
    <s v="GWHALLE"/>
    <s v="WTI-GW-NXC1"/>
    <x v="3"/>
    <x v="5"/>
    <n v="106027"/>
    <d v="2001-07-01T00:00:00"/>
  </r>
  <r>
    <x v="1"/>
    <x v="3"/>
    <x v="1"/>
    <n v="1"/>
    <n v="5000"/>
    <n v="1283931"/>
    <d v="2001-05-23T08:53:36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"/>
    <s v="smallfitz"/>
    <s v="KSTEVEN"/>
    <s v="ENA-IM Mid Central South"/>
    <x v="8"/>
    <x v="5"/>
    <n v="804904"/>
    <d v="2001-05-24T21:00:00"/>
  </r>
  <r>
    <x v="1"/>
    <x v="1"/>
    <x v="1"/>
    <n v="30"/>
    <n v="1500"/>
    <n v="1283932"/>
    <d v="2001-05-23T08:53:37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5.85"/>
    <s v="robmoore"/>
    <s v="MCARSON2"/>
    <s v="LT-SPP"/>
    <x v="7"/>
    <x v="6"/>
    <n v="619470.1"/>
    <d v="2001-09-01T14:16:00"/>
  </r>
  <r>
    <x v="1"/>
    <x v="3"/>
    <x v="1"/>
    <n v="1"/>
    <n v="25000"/>
    <n v="1283933"/>
    <d v="2001-05-23T08:53:3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jaelee14"/>
    <s v="ARING"/>
    <s v="ENA-IM NE GULF1"/>
    <x v="8"/>
    <x v="5"/>
    <n v="804905"/>
    <d v="2001-05-24T21:00:00"/>
  </r>
  <r>
    <x v="1"/>
    <x v="3"/>
    <x v="0"/>
    <n v="30"/>
    <n v="300000"/>
    <n v="1283935"/>
    <d v="2001-05-23T08:53:40"/>
    <s v="ConAgra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KEVINGRADY"/>
    <s v="JARNOLD"/>
    <s v="NG-Price"/>
    <x v="6"/>
    <x v="5"/>
    <s v="VB4726.1"/>
    <d v="2001-06-01T21:00:00"/>
  </r>
  <r>
    <x v="1"/>
    <x v="3"/>
    <x v="1"/>
    <n v="1"/>
    <n v="2988"/>
    <n v="1283934"/>
    <d v="2001-05-23T08:53:40"/>
    <s v="AEP Energy Services, Inc."/>
    <x v="0"/>
    <x v="0"/>
    <x v="0"/>
    <x v="3"/>
    <s v="US Gas Phy Fwd Firm non-TX &lt; or = 1Mo "/>
    <s v="US Gas Phy       Dom SP TT               24May01         USD/MM"/>
    <m/>
    <n v="2988"/>
    <x v="0"/>
    <x v="11"/>
    <x v="0"/>
    <n v="4.3650000000000002"/>
    <s v="aepes205"/>
    <s v="SHENDRI"/>
    <s v="ENA-IM ME CNG"/>
    <x v="8"/>
    <x v="5"/>
    <n v="804906"/>
    <d v="2001-05-24T21:00:00"/>
  </r>
  <r>
    <x v="1"/>
    <x v="3"/>
    <x v="1"/>
    <n v="1"/>
    <n v="5000"/>
    <n v="1283936"/>
    <d v="2001-05-23T08:53:41"/>
    <s v="EnergyUSA-TPC Cor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trevorh1"/>
    <s v="KSTEVEN"/>
    <s v="ENA-IM Mid Central South"/>
    <x v="8"/>
    <x v="5"/>
    <n v="804907"/>
    <d v="2001-05-24T21:00:00"/>
  </r>
  <r>
    <x v="1"/>
    <x v="1"/>
    <x v="1"/>
    <n v="30"/>
    <n v="1500"/>
    <n v="1283937"/>
    <d v="2001-05-23T08:53:43"/>
    <s v="Coral Power, L.L.C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REDRAIDER"/>
    <s v="CDORLAN"/>
    <s v="ST-ECAR"/>
    <x v="7"/>
    <x v="6"/>
    <n v="619471.1"/>
    <d v="2001-06-01T17:11:00"/>
  </r>
  <r>
    <x v="1"/>
    <x v="1"/>
    <x v="1"/>
    <n v="31"/>
    <n v="775"/>
    <n v="1283938"/>
    <d v="2001-05-23T08:53:47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472.1"/>
    <d v="2001-07-01T21:00:00"/>
  </r>
  <r>
    <x v="1"/>
    <x v="1"/>
    <x v="1"/>
    <n v="31"/>
    <n v="775"/>
    <n v="1283939"/>
    <d v="2001-05-23T08:53:49"/>
    <s v="Coral Power, L.L.C."/>
    <x v="0"/>
    <x v="0"/>
    <x v="0"/>
    <x v="1"/>
    <s v="US West Power Phy Fwd CAISO"/>
    <s v="US Pwr Phy CAISO NP15 Peak               Jul01           USD/MWh"/>
    <n v="25"/>
    <m/>
    <x v="0"/>
    <x v="1"/>
    <x v="0"/>
    <n v="332"/>
    <s v="TODREHER"/>
    <s v="RBADEER"/>
    <s v="LT-CA"/>
    <x v="7"/>
    <x v="6"/>
    <n v="619473.1"/>
    <d v="2001-07-01T21:00:00"/>
  </r>
  <r>
    <x v="1"/>
    <x v="3"/>
    <x v="1"/>
    <n v="1"/>
    <n v="4000"/>
    <n v="1283940"/>
    <d v="2001-05-23T08:53:49"/>
    <s v="Tenaska Marketing Ventures"/>
    <x v="0"/>
    <x v="0"/>
    <x v="0"/>
    <x v="3"/>
    <s v="US Gas Phy Fwd Firm non-TX &lt; or = 1Mo "/>
    <s v="US Gas Phy       OGT                     24May01         USD/MM"/>
    <m/>
    <n v="4000"/>
    <x v="0"/>
    <x v="11"/>
    <x v="0"/>
    <n v="3.9775"/>
    <s v="TMVJDG01"/>
    <s v="KSTEVEN"/>
    <s v="ENA-IM Mid Central South"/>
    <x v="8"/>
    <x v="5"/>
    <n v="804909"/>
    <d v="2001-05-24T21:00:00"/>
  </r>
  <r>
    <x v="1"/>
    <x v="1"/>
    <x v="1"/>
    <n v="30"/>
    <n v="1500"/>
    <n v="1283941"/>
    <d v="2001-05-23T08:53:52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4.1"/>
    <d v="2001-06-01T17:11:00"/>
  </r>
  <r>
    <x v="1"/>
    <x v="1"/>
    <x v="1"/>
    <n v="30"/>
    <n v="1500"/>
    <n v="1283942"/>
    <d v="2001-05-23T08:53:5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llybry"/>
    <s v="CDORLAN"/>
    <s v="ST-ECAR"/>
    <x v="7"/>
    <x v="6"/>
    <n v="619475.1"/>
    <d v="2001-06-01T17:11:00"/>
  </r>
  <r>
    <x v="1"/>
    <x v="3"/>
    <x v="1"/>
    <n v="1"/>
    <n v="5000"/>
    <n v="1283943"/>
    <d v="2001-05-23T08:53:56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5"/>
    <s v="EPMELPrdm"/>
    <s v="MLENHAR"/>
    <s v="ENA - IM West"/>
    <x v="8"/>
    <x v="5"/>
    <n v="804910"/>
    <d v="2001-05-24T21:00:00"/>
  </r>
  <r>
    <x v="1"/>
    <x v="3"/>
    <x v="1"/>
    <n v="1"/>
    <n v="5000"/>
    <n v="1283944"/>
    <d v="2001-05-23T08:53:5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11"/>
    <d v="2001-05-24T21:00:00"/>
  </r>
  <r>
    <x v="1"/>
    <x v="1"/>
    <x v="1"/>
    <n v="30"/>
    <n v="1500"/>
    <n v="1283945"/>
    <d v="2001-05-23T08:53:59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6.1"/>
    <d v="2001-06-01T17:11:00"/>
  </r>
  <r>
    <x v="1"/>
    <x v="2"/>
    <x v="0"/>
    <n v="1"/>
    <n v="50000"/>
    <n v="1283946"/>
    <d v="2001-05-23T08:54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JTREADWAY"/>
    <s v="GWHALLE"/>
    <s v="WTI-GW-NXC2"/>
    <x v="3"/>
    <x v="5"/>
    <n v="106028"/>
    <d v="2001-07-01T00:00:00"/>
  </r>
  <r>
    <x v="1"/>
    <x v="3"/>
    <x v="1"/>
    <n v="1"/>
    <n v="10000"/>
    <n v="1283947"/>
    <d v="2001-05-23T08:54:0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aepes215"/>
    <s v="ARING"/>
    <s v="ENA-IM NE GULF1"/>
    <x v="8"/>
    <x v="5"/>
    <n v="804912"/>
    <d v="2001-05-24T21:00:00"/>
  </r>
  <r>
    <x v="1"/>
    <x v="3"/>
    <x v="1"/>
    <n v="1"/>
    <n v="5000"/>
    <n v="1283949"/>
    <d v="2001-05-23T08:54:0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4914"/>
    <d v="2001-05-24T21:00:00"/>
  </r>
  <r>
    <x v="1"/>
    <x v="3"/>
    <x v="1"/>
    <n v="1"/>
    <n v="2500"/>
    <n v="1283948"/>
    <d v="2001-05-23T08:54:04"/>
    <s v="Texla Energy Management Inc."/>
    <x v="0"/>
    <x v="0"/>
    <x v="0"/>
    <x v="3"/>
    <s v="US Gas Phy Fwd Firm non-TX &lt; or = 1Mo "/>
    <s v="US Gas Phy       NGPL TxOkGCPool         24May01         USD/MM"/>
    <n v="2500"/>
    <m/>
    <x v="0"/>
    <x v="11"/>
    <x v="0"/>
    <n v="4.0075000000000003"/>
    <s v="WILSHUSEN"/>
    <s v="TDONOHO"/>
    <s v="ENA - IM Central Gulf"/>
    <x v="8"/>
    <x v="5"/>
    <n v="804913"/>
    <d v="2001-05-24T21:00:00"/>
  </r>
  <r>
    <x v="1"/>
    <x v="3"/>
    <x v="1"/>
    <n v="1"/>
    <n v="10000"/>
    <n v="1283950"/>
    <d v="2001-05-23T08:54:0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915"/>
    <d v="2001-05-24T21:00:00"/>
  </r>
  <r>
    <x v="1"/>
    <x v="3"/>
    <x v="1"/>
    <n v="1"/>
    <n v="5000"/>
    <n v="1283951"/>
    <d v="2001-05-23T08:54:08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"/>
    <s v="cscharton"/>
    <s v="KSTEVEN"/>
    <s v="ENA-IM Mid Central South"/>
    <x v="8"/>
    <x v="5"/>
    <n v="804916"/>
    <d v="2001-05-24T21:00:00"/>
  </r>
  <r>
    <x v="1"/>
    <x v="3"/>
    <x v="0"/>
    <n v="8"/>
    <n v="200000"/>
    <n v="1283952"/>
    <d v="2001-05-23T08:54:11"/>
    <s v="Axia Energy, LP"/>
    <x v="0"/>
    <x v="0"/>
    <x v="0"/>
    <x v="3"/>
    <s v="US Gas Fin Swap"/>
    <s v="US Gas Daily     HHub                    24-31May01      USD/MM"/>
    <n v="25000"/>
    <m/>
    <x v="0"/>
    <x v="11"/>
    <x v="0"/>
    <n v="4.0750000000000002"/>
    <s v="berginpat2"/>
    <s v="PKEAVEY"/>
    <s v="G-DAILY-EST"/>
    <x v="6"/>
    <x v="5"/>
    <s v="VB4729.1"/>
    <d v="2001-05-24T21:00:00"/>
  </r>
  <r>
    <x v="1"/>
    <x v="3"/>
    <x v="0"/>
    <n v="30"/>
    <n v="150000"/>
    <n v="1283955"/>
    <d v="2001-05-23T08:54:18"/>
    <s v="Texaco Natural Gas Inc."/>
    <x v="0"/>
    <x v="0"/>
    <x v="0"/>
    <x v="3"/>
    <s v="US Gas Fin BasisSwap"/>
    <s v="US Gas Basis     TETCO ELA               Jun01           USD/MM"/>
    <m/>
    <n v="5000"/>
    <x v="0"/>
    <x v="11"/>
    <x v="0"/>
    <n v="-7.0000000000000007E-2"/>
    <s v="DREWPATRIC"/>
    <s v="SBRAWNE"/>
    <s v="FT-East"/>
    <x v="6"/>
    <x v="5"/>
    <s v="VB4730.1"/>
    <d v="2001-06-01T21:00:00"/>
  </r>
  <r>
    <x v="1"/>
    <x v="3"/>
    <x v="1"/>
    <n v="1"/>
    <n v="5000"/>
    <n v="1283954"/>
    <d v="2001-05-23T08:54:18"/>
    <s v="Avista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stharper"/>
    <s v="SSOUTH"/>
    <s v="ENA - IM West"/>
    <x v="8"/>
    <x v="5"/>
    <n v="804918"/>
    <d v="2001-05-24T21:00:00"/>
  </r>
  <r>
    <x v="1"/>
    <x v="3"/>
    <x v="1"/>
    <n v="1"/>
    <n v="10000"/>
    <n v="1283957"/>
    <d v="2001-05-23T08:54:2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0"/>
    <d v="2001-05-24T21:00:00"/>
  </r>
  <r>
    <x v="1"/>
    <x v="3"/>
    <x v="1"/>
    <n v="1"/>
    <n v="5000"/>
    <n v="1283956"/>
    <d v="2001-05-23T08:54:20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24999999999999"/>
    <s v="cscharton"/>
    <s v="KSTEVEN"/>
    <s v="ENA-IM Mid Central South"/>
    <x v="8"/>
    <x v="5"/>
    <n v="804919"/>
    <d v="2001-05-24T21:00:00"/>
  </r>
  <r>
    <x v="1"/>
    <x v="3"/>
    <x v="1"/>
    <n v="1"/>
    <n v="25000"/>
    <n v="1283958"/>
    <d v="2001-05-23T08:54:2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jaelee14"/>
    <s v="ARING"/>
    <s v="ENA-IM NE GULF1"/>
    <x v="8"/>
    <x v="5"/>
    <n v="804921"/>
    <d v="2001-05-24T21:00:00"/>
  </r>
  <r>
    <x v="1"/>
    <x v="3"/>
    <x v="1"/>
    <n v="1"/>
    <n v="10000"/>
    <n v="1283959"/>
    <d v="2001-05-23T08:54:26"/>
    <s v="Nicor Enerchange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DM83303"/>
    <s v="PMIMS"/>
    <s v="ENA - IM MKT Central CG"/>
    <x v="8"/>
    <x v="5"/>
    <n v="804922"/>
    <d v="2001-05-24T21:00:00"/>
  </r>
  <r>
    <x v="1"/>
    <x v="3"/>
    <x v="1"/>
    <n v="1"/>
    <n v="5000"/>
    <n v="1283960"/>
    <d v="2001-05-23T08:54:26"/>
    <s v="Dynegy Marketing and Trade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1"/>
    <s v="KINZY123"/>
    <s v="VPIMENOV"/>
    <s v="ENA-IM ME NEW YORK"/>
    <x v="8"/>
    <x v="5"/>
    <n v="804923"/>
    <d v="2001-05-24T21:00:00"/>
  </r>
  <r>
    <x v="1"/>
    <x v="3"/>
    <x v="1"/>
    <n v="1"/>
    <n v="10000"/>
    <n v="1283961"/>
    <d v="2001-05-23T08:54:27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wayneellis"/>
    <s v="MLENHAR"/>
    <s v="ENA - IM West"/>
    <x v="8"/>
    <x v="5"/>
    <n v="804924"/>
    <d v="2001-05-24T21:00:00"/>
  </r>
  <r>
    <x v="1"/>
    <x v="3"/>
    <x v="1"/>
    <n v="1"/>
    <n v="10000"/>
    <n v="1283963"/>
    <d v="2001-05-23T08:54:27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KREMERTODD"/>
    <s v="PMIMS"/>
    <s v="ENA - IM MKT Central CG"/>
    <x v="8"/>
    <x v="5"/>
    <n v="804926"/>
    <d v="2001-05-24T21:00:00"/>
  </r>
  <r>
    <x v="1"/>
    <x v="3"/>
    <x v="1"/>
    <n v="1"/>
    <n v="10000"/>
    <n v="1283964"/>
    <d v="2001-05-23T08:54:28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5"/>
    <d v="2001-05-24T21:00:00"/>
  </r>
  <r>
    <x v="1"/>
    <x v="3"/>
    <x v="0"/>
    <n v="30"/>
    <n v="600000"/>
    <n v="1283965"/>
    <d v="2001-05-23T08:54:29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epes214"/>
    <s v="JARNOLD"/>
    <s v="NG-Price"/>
    <x v="6"/>
    <x v="5"/>
    <s v="VB4731.1"/>
    <d v="2001-06-01T21:00:00"/>
  </r>
  <r>
    <x v="1"/>
    <x v="3"/>
    <x v="1"/>
    <n v="1"/>
    <n v="5000"/>
    <n v="1283966"/>
    <d v="2001-05-23T08:54:30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CECILPARK"/>
    <s v="SHENDRI"/>
    <s v="ENA-IM ME CNG"/>
    <x v="8"/>
    <x v="5"/>
    <n v="804927"/>
    <d v="2001-05-24T21:00:00"/>
  </r>
  <r>
    <x v="1"/>
    <x v="3"/>
    <x v="1"/>
    <n v="1"/>
    <n v="10000"/>
    <n v="1283968"/>
    <d v="2001-05-23T08:54:32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8"/>
    <d v="2001-05-24T21:00:00"/>
  </r>
  <r>
    <x v="1"/>
    <x v="1"/>
    <x v="1"/>
    <n v="30"/>
    <n v="1500"/>
    <n v="1283969"/>
    <d v="2001-05-23T08:54:38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LINGARDF"/>
    <s v="CDORLAN"/>
    <s v="ST-ECAR"/>
    <x v="7"/>
    <x v="6"/>
    <n v="619478.1"/>
    <d v="2001-06-01T17:11:00"/>
  </r>
  <r>
    <x v="1"/>
    <x v="3"/>
    <x v="1"/>
    <n v="1"/>
    <n v="10000"/>
    <n v="1283970"/>
    <d v="2001-05-23T08:54:40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ATHERW"/>
    <s v="MLENHAR"/>
    <s v="ENA - IM West"/>
    <x v="8"/>
    <x v="5"/>
    <n v="804929"/>
    <d v="2001-05-24T21:00:00"/>
  </r>
  <r>
    <x v="1"/>
    <x v="3"/>
    <x v="1"/>
    <n v="1"/>
    <n v="5000"/>
    <n v="1283971"/>
    <d v="2001-05-23T08:54:42"/>
    <s v="Adams Resources Marketing, Ltd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brentcap"/>
    <s v="SPEREIR"/>
    <s v="ENA-IM NE GULF3"/>
    <x v="8"/>
    <x v="5"/>
    <n v="804930"/>
    <d v="2001-05-24T21:00:00"/>
  </r>
  <r>
    <x v="1"/>
    <x v="3"/>
    <x v="1"/>
    <n v="1"/>
    <n v="10000"/>
    <n v="1283973"/>
    <d v="2001-05-23T08:54:44"/>
    <s v="El Paso Merchant Energy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EPMELPrdm"/>
    <s v="MLENHAR"/>
    <s v="ENA - IM West"/>
    <x v="8"/>
    <x v="5"/>
    <n v="804931"/>
    <d v="2001-05-24T21:00:00"/>
  </r>
  <r>
    <x v="1"/>
    <x v="3"/>
    <x v="1"/>
    <n v="1"/>
    <n v="5000"/>
    <n v="1283974"/>
    <d v="2001-05-23T08:54:45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"/>
    <s v="CECILPARK"/>
    <s v="SHENDRI"/>
    <s v="ENA-IM ME CNG"/>
    <x v="8"/>
    <x v="5"/>
    <n v="804932"/>
    <d v="2001-05-24T21:00:00"/>
  </r>
  <r>
    <x v="1"/>
    <x v="3"/>
    <x v="1"/>
    <n v="1"/>
    <n v="10000"/>
    <n v="1283975"/>
    <d v="2001-05-23T08:54:4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benharner"/>
    <s v="PMIMS"/>
    <s v="ENA - IM MKT Central CG"/>
    <x v="8"/>
    <x v="5"/>
    <n v="804933"/>
    <d v="2001-05-24T21:00:00"/>
  </r>
  <r>
    <x v="0"/>
    <x v="3"/>
    <x v="1"/>
    <n v="2"/>
    <n v="100000"/>
    <n v="1283976"/>
    <d v="2001-05-23T08:54:47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649999999999999"/>
    <s v="CALLINAN"/>
    <s v="MNICHOLA"/>
    <s v="Non Affiliate Gas Book"/>
    <x v="4"/>
    <x v="2"/>
    <n v="104595"/>
    <d v="2001-05-24T21:00:00"/>
  </r>
  <r>
    <x v="1"/>
    <x v="1"/>
    <x v="1"/>
    <n v="1"/>
    <n v="50"/>
    <n v="1283977"/>
    <d v="2001-05-23T08:54:48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479.1"/>
    <d v="2001-05-24T21:00:00"/>
  </r>
  <r>
    <x v="1"/>
    <x v="3"/>
    <x v="0"/>
    <n v="30"/>
    <n v="300000"/>
    <n v="1283978"/>
    <d v="2001-05-23T08:54:49"/>
    <s v="Cinergy Marketing &amp; Trading, LLC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BERRYJOE1"/>
    <s v="JARNOLD"/>
    <s v="NG-Price"/>
    <x v="6"/>
    <x v="5"/>
    <s v="VB4733.1"/>
    <d v="2001-06-01T21:00:00"/>
  </r>
  <r>
    <x v="1"/>
    <x v="1"/>
    <x v="1"/>
    <n v="2"/>
    <n v="10"/>
    <n v="1283979"/>
    <d v="2001-05-23T08:54:51"/>
    <s v="AES NewEnergy, Inc."/>
    <x v="0"/>
    <x v="0"/>
    <x v="0"/>
    <x v="1"/>
    <s v="US West Power Phy Fwd CAISO"/>
    <s v="US Pwr Phy CAISO SP15 OffPk odd-lot      25-26May01      USD/MWh"/>
    <n v="5"/>
    <m/>
    <x v="0"/>
    <x v="1"/>
    <x v="0"/>
    <n v="120"/>
    <s v="ADM07644"/>
    <s v="PPLATTE"/>
    <s v="ST-CA"/>
    <x v="7"/>
    <x v="6"/>
    <n v="619480.1"/>
    <d v="2001-05-25T21:00:00"/>
  </r>
  <r>
    <x v="1"/>
    <x v="3"/>
    <x v="1"/>
    <n v="1"/>
    <n v="5000"/>
    <n v="1283981"/>
    <d v="2001-05-23T08:54:57"/>
    <s v="El Paso Merchant Energy, L.P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EPMELPsj"/>
    <s v="SPEREIR"/>
    <s v="ENA-IM NE GULF3"/>
    <x v="8"/>
    <x v="5"/>
    <n v="804935"/>
    <d v="2001-05-24T21:00:00"/>
  </r>
  <r>
    <x v="1"/>
    <x v="3"/>
    <x v="0"/>
    <n v="8"/>
    <n v="78800"/>
    <n v="1283982"/>
    <d v="2001-05-23T08:54:59"/>
    <s v="Firm Trading Bridgeline Gas Marketing"/>
    <x v="0"/>
    <x v="0"/>
    <x v="0"/>
    <x v="3"/>
    <s v="US Gas Fin Swap"/>
    <s v="US Gas Daily     HHub                    24-31May01      USD/MM"/>
    <m/>
    <n v="9850"/>
    <x v="0"/>
    <x v="11"/>
    <x v="0"/>
    <n v="4.08"/>
    <s v="ADM84149"/>
    <s v="PKEAVEY"/>
    <s v="G-DAILY-EST"/>
    <x v="6"/>
    <x v="5"/>
    <s v="VB4735.1"/>
    <d v="2001-05-24T21:00:00"/>
  </r>
  <r>
    <x v="0"/>
    <x v="3"/>
    <x v="1"/>
    <n v="1"/>
    <n v="10000"/>
    <n v="1283983"/>
    <d v="2001-05-23T08:55:0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rvanitis1"/>
    <s v="MCUILLA"/>
    <s v="ENA - IM Ontario"/>
    <x v="8"/>
    <x v="5"/>
    <n v="804936"/>
    <d v="2001-05-24T21:00:00"/>
  </r>
  <r>
    <x v="1"/>
    <x v="3"/>
    <x v="1"/>
    <n v="1"/>
    <n v="10000"/>
    <n v="1283985"/>
    <d v="2001-05-23T08:55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7"/>
    <d v="2001-05-24T21:00:00"/>
  </r>
  <r>
    <x v="1"/>
    <x v="3"/>
    <x v="1"/>
    <n v="1"/>
    <n v="10000"/>
    <n v="1283986"/>
    <d v="2001-05-23T08:55:0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8"/>
    <d v="2001-05-24T21:00:00"/>
  </r>
  <r>
    <x v="1"/>
    <x v="3"/>
    <x v="1"/>
    <n v="1"/>
    <n v="5000"/>
    <n v="1283987"/>
    <d v="2001-05-23T08:55:07"/>
    <s v="Aquila Energy Marketing Corporation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12999999999996"/>
    <s v="benharner"/>
    <s v="PMIMS"/>
    <s v="ENA - IM MKT Central CG"/>
    <x v="8"/>
    <x v="5"/>
    <n v="804939"/>
    <d v="2001-05-24T21:00:00"/>
  </r>
  <r>
    <x v="1"/>
    <x v="3"/>
    <x v="1"/>
    <n v="1"/>
    <n v="10000"/>
    <n v="1283988"/>
    <d v="2001-05-23T08:55:1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0"/>
    <d v="2001-05-24T21:00:00"/>
  </r>
  <r>
    <x v="1"/>
    <x v="3"/>
    <x v="1"/>
    <n v="1"/>
    <n v="10000"/>
    <n v="1283989"/>
    <d v="2001-05-23T08:55:11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5"/>
    <s v="cindybisho"/>
    <s v="MLENHAR"/>
    <s v="ENA - IM West"/>
    <x v="8"/>
    <x v="5"/>
    <n v="804942"/>
    <d v="2001-05-24T21:00:00"/>
  </r>
  <r>
    <x v="0"/>
    <x v="4"/>
    <x v="0"/>
    <n v="30"/>
    <n v="150000"/>
    <n v="1283992"/>
    <d v="2001-05-23T08:55:1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"/>
    <s v="christoph"/>
    <s v="CMAHONE"/>
    <s v="UK - ECTRIC - Lite Gasoil"/>
    <x v="3"/>
    <x v="4"/>
    <n v="106029"/>
    <d v="2001-06-01T00:00:00"/>
  </r>
  <r>
    <x v="0"/>
    <x v="3"/>
    <x v="1"/>
    <n v="2"/>
    <n v="100000"/>
    <n v="1283993"/>
    <d v="2001-05-23T08:55:12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7"/>
    <s v="CALLINAN"/>
    <s v="MNICHOLA"/>
    <s v="Non Affiliate Gas Book"/>
    <x v="4"/>
    <x v="2"/>
    <n v="104596"/>
    <d v="2001-05-24T21:00:00"/>
  </r>
  <r>
    <x v="1"/>
    <x v="3"/>
    <x v="1"/>
    <n v="1"/>
    <n v="10000"/>
    <n v="1283991"/>
    <d v="2001-05-23T08:55:12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aepes206"/>
    <s v="PMIMS"/>
    <s v="ENA - IM MKT Central CG"/>
    <x v="8"/>
    <x v="5"/>
    <n v="804943"/>
    <d v="2001-05-24T21:00:00"/>
  </r>
  <r>
    <x v="1"/>
    <x v="3"/>
    <x v="1"/>
    <n v="1"/>
    <n v="10000"/>
    <n v="1283990"/>
    <d v="2001-05-23T08:55:12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jayknobl"/>
    <s v="SNEAL"/>
    <s v="ENA-IM NE GULF4"/>
    <x v="8"/>
    <x v="5"/>
    <n v="804941"/>
    <d v="2001-05-24T21:00:00"/>
  </r>
  <r>
    <x v="1"/>
    <x v="1"/>
    <x v="1"/>
    <n v="5"/>
    <n v="250"/>
    <n v="1283994"/>
    <d v="2001-05-23T08:55:13"/>
    <s v="Reliant Energy Services, Inc."/>
    <x v="0"/>
    <x v="0"/>
    <x v="0"/>
    <x v="1"/>
    <s v="US East Power Phy Fwd Firm"/>
    <s v="US Pwr Phy Firm  COMED Peak              28May-01Jun     USD/MWh"/>
    <n v="50"/>
    <m/>
    <x v="0"/>
    <x v="1"/>
    <x v="0"/>
    <n v="32.5"/>
    <s v="yhoulihan"/>
    <s v="MLORENZ"/>
    <s v="ST-Main"/>
    <x v="7"/>
    <x v="6"/>
    <n v="619481.1"/>
    <d v="2001-05-28T21:00:00"/>
  </r>
  <r>
    <x v="1"/>
    <x v="3"/>
    <x v="1"/>
    <n v="1"/>
    <n v="10000"/>
    <n v="1283995"/>
    <d v="2001-05-23T08:55:1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4"/>
    <d v="2001-05-24T21:00:00"/>
  </r>
  <r>
    <x v="1"/>
    <x v="3"/>
    <x v="1"/>
    <n v="1"/>
    <n v="5000"/>
    <n v="1283996"/>
    <d v="2001-05-23T08:55:1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7"/>
    <s v="aepes217"/>
    <s v="JTHOLT"/>
    <s v="ENA - IM West"/>
    <x v="8"/>
    <x v="5"/>
    <n v="804945"/>
    <d v="2001-05-24T21:00:00"/>
  </r>
  <r>
    <x v="1"/>
    <x v="3"/>
    <x v="1"/>
    <n v="1"/>
    <n v="25000"/>
    <n v="1283997"/>
    <d v="2001-05-23T08:55:14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946"/>
    <d v="2001-05-24T21:00:00"/>
  </r>
  <r>
    <x v="0"/>
    <x v="3"/>
    <x v="1"/>
    <n v="1"/>
    <n v="5000"/>
    <n v="1283998"/>
    <d v="2001-05-23T08:55:18"/>
    <s v="Avista Energy, Inc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15"/>
    <s v="blfrench"/>
    <s v="CCLARK5"/>
    <s v="EC - IM Canada BC"/>
    <x v="8"/>
    <x v="9"/>
    <n v="804947"/>
    <d v="2001-05-24T21:00:00"/>
  </r>
  <r>
    <x v="1"/>
    <x v="3"/>
    <x v="1"/>
    <n v="1"/>
    <n v="5000"/>
    <n v="1284000"/>
    <d v="2001-05-23T08:55:2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949"/>
    <d v="2001-05-24T21:00:00"/>
  </r>
  <r>
    <x v="1"/>
    <x v="3"/>
    <x v="1"/>
    <n v="1"/>
    <n v="2771"/>
    <n v="1283999"/>
    <d v="2001-05-23T08:55:21"/>
    <s v="Mirant Americas Energy Marketing, L.P."/>
    <x v="0"/>
    <x v="0"/>
    <x v="0"/>
    <x v="3"/>
    <s v="US Gas Phy Fwd Firm non-TX &lt; or = 1Mo "/>
    <s v="US Gas Phy       TranscoZ6NNY            24May01         USD/MM"/>
    <m/>
    <n v="2771"/>
    <x v="0"/>
    <x v="11"/>
    <x v="0"/>
    <n v="4.42"/>
    <s v="jkippels01"/>
    <s v="VPIMENOV"/>
    <s v="ENA-IM ME NEW YORK"/>
    <x v="8"/>
    <x v="5"/>
    <n v="804948"/>
    <d v="2001-05-24T21:00:00"/>
  </r>
  <r>
    <x v="1"/>
    <x v="3"/>
    <x v="1"/>
    <n v="1"/>
    <n v="5000"/>
    <n v="1284002"/>
    <d v="2001-05-23T08:55:22"/>
    <s v="ONEOK Energy Marketing and Trading Company, L.P.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"/>
    <s v="KURTISWOOD"/>
    <s v="PMIMS"/>
    <s v="ENA - IM MKT Central CG"/>
    <x v="8"/>
    <x v="5"/>
    <n v="804951"/>
    <d v="2001-05-24T21:00:00"/>
  </r>
  <r>
    <x v="1"/>
    <x v="3"/>
    <x v="1"/>
    <n v="1"/>
    <n v="5000"/>
    <n v="1284001"/>
    <d v="2001-05-23T08:55:22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824999999999999"/>
    <s v="LAURABATES"/>
    <s v="TDONOHO"/>
    <s v="ENA - IM Central Gulf"/>
    <x v="8"/>
    <x v="5"/>
    <n v="804950"/>
    <d v="2001-05-24T21:00:00"/>
  </r>
  <r>
    <x v="1"/>
    <x v="3"/>
    <x v="1"/>
    <n v="1"/>
    <n v="5000"/>
    <n v="1284004"/>
    <d v="2001-05-23T08:55:24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5"/>
    <s v="Lewellyn"/>
    <s v="JTHOLT"/>
    <s v="ENA - IM West"/>
    <x v="8"/>
    <x v="5"/>
    <n v="804952"/>
    <d v="2001-05-24T21:00:00"/>
  </r>
  <r>
    <x v="1"/>
    <x v="3"/>
    <x v="1"/>
    <n v="1"/>
    <n v="5000"/>
    <n v="1284005"/>
    <d v="2001-05-23T08:55:29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"/>
    <s v="MCGAUGHEY1"/>
    <s v="SPEREIR"/>
    <s v="ENA-IM NE GULF3"/>
    <x v="8"/>
    <x v="5"/>
    <n v="804953"/>
    <d v="2001-05-24T21:00:00"/>
  </r>
  <r>
    <x v="1"/>
    <x v="3"/>
    <x v="1"/>
    <n v="1"/>
    <n v="5000"/>
    <n v="1284006"/>
    <d v="2001-05-23T08:55:33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Lewellyn"/>
    <s v="JTHOLT"/>
    <s v="ENA - IM West"/>
    <x v="8"/>
    <x v="5"/>
    <n v="804954"/>
    <d v="2001-05-24T21:00:00"/>
  </r>
  <r>
    <x v="1"/>
    <x v="3"/>
    <x v="1"/>
    <n v="1"/>
    <n v="25000"/>
    <n v="1284007"/>
    <d v="2001-05-23T08:55:35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955"/>
    <d v="2001-05-24T21:00:00"/>
  </r>
  <r>
    <x v="1"/>
    <x v="3"/>
    <x v="1"/>
    <n v="1"/>
    <n v="10000"/>
    <n v="1284008"/>
    <d v="2001-05-23T08:55:40"/>
    <s v="Unocal Energy Trading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UETINGAS04"/>
    <s v="SNEAL"/>
    <s v="ENA-IM NE GULF3"/>
    <x v="8"/>
    <x v="5"/>
    <n v="804956"/>
    <d v="2001-05-24T21:00:00"/>
  </r>
  <r>
    <x v="1"/>
    <x v="3"/>
    <x v="1"/>
    <n v="1"/>
    <n v="10000"/>
    <n v="1284009"/>
    <d v="2001-05-23T08:55:4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4957"/>
    <d v="2001-05-24T21:00:00"/>
  </r>
  <r>
    <x v="1"/>
    <x v="3"/>
    <x v="1"/>
    <n v="1"/>
    <n v="7109"/>
    <n v="1284010"/>
    <d v="2001-05-23T08:55:46"/>
    <s v="Miami Valley Resources Inc."/>
    <x v="0"/>
    <x v="0"/>
    <x v="0"/>
    <x v="3"/>
    <s v="US Gas Phy Fwd Firm non-TX &lt; or = 1Mo "/>
    <s v="US Gas Phy       TCO Pool                24May01         USD/MM"/>
    <m/>
    <n v="7109"/>
    <x v="0"/>
    <x v="11"/>
    <x v="0"/>
    <n v="4.3250000000000002"/>
    <s v="ADM72305"/>
    <s v="JHODGE2"/>
    <s v="ENA-IM ME TCO"/>
    <x v="8"/>
    <x v="5"/>
    <n v="804958"/>
    <d v="2001-05-24T21:00:00"/>
  </r>
  <r>
    <x v="1"/>
    <x v="3"/>
    <x v="1"/>
    <n v="1"/>
    <n v="10000"/>
    <n v="1284013"/>
    <d v="2001-05-23T08:55:4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959"/>
    <d v="2001-05-24T21:00:00"/>
  </r>
  <r>
    <x v="1"/>
    <x v="3"/>
    <x v="1"/>
    <n v="1"/>
    <n v="9475"/>
    <n v="1284012"/>
    <d v="2001-05-23T08:55:48"/>
    <s v="Texla Energy Management Inc."/>
    <x v="0"/>
    <x v="0"/>
    <x v="0"/>
    <x v="3"/>
    <s v="US Gas Phy Fwd Firm non-TX &lt; or = 1Mo "/>
    <s v="US Gas Phy       HeHub                   24May01         USD/MM"/>
    <m/>
    <n v="9475"/>
    <x v="0"/>
    <x v="11"/>
    <x v="0"/>
    <n v="4.09"/>
    <s v="WILSHUSEN"/>
    <s v="ARING"/>
    <s v="ENA-IM NE GULF1"/>
    <x v="8"/>
    <x v="5"/>
    <n v="804961"/>
    <d v="2001-05-24T21:00:00"/>
  </r>
  <r>
    <x v="1"/>
    <x v="1"/>
    <x v="1"/>
    <n v="30"/>
    <n v="1500"/>
    <n v="1284014"/>
    <d v="2001-05-23T08:55:53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69"/>
    <s v="esansing"/>
    <s v="MCARSON2"/>
    <s v="LT-SPP"/>
    <x v="7"/>
    <x v="6"/>
    <n v="619483.1"/>
    <d v="2001-06-01T14:16:00"/>
  </r>
  <r>
    <x v="1"/>
    <x v="3"/>
    <x v="1"/>
    <n v="1"/>
    <n v="743"/>
    <n v="1284015"/>
    <d v="2001-05-23T08:55:53"/>
    <s v="Aquila Energy Marketing Corporation"/>
    <x v="0"/>
    <x v="0"/>
    <x v="0"/>
    <x v="3"/>
    <s v="US Gas Phy Fwd Firm non-TX &lt; or = 1Mo "/>
    <s v="US Gas Phy       COL Onshore             24May01         USD/MM"/>
    <m/>
    <n v="743"/>
    <x v="0"/>
    <x v="11"/>
    <x v="0"/>
    <n v="4.0599999999999996"/>
    <s v="LANCEMCW"/>
    <s v="SPEREIR"/>
    <s v="ENA-IM NE GULF2"/>
    <x v="8"/>
    <x v="5"/>
    <n v="804962"/>
    <d v="2001-05-24T21:00:00"/>
  </r>
  <r>
    <x v="1"/>
    <x v="3"/>
    <x v="0"/>
    <n v="30"/>
    <n v="600000"/>
    <n v="1284016"/>
    <d v="2001-05-23T08:55:55"/>
    <s v="Axia Energy, LP"/>
    <x v="0"/>
    <x v="0"/>
    <x v="0"/>
    <x v="3"/>
    <s v="US Gas Fin Swap"/>
    <s v="US Gas Swap      Nymex                   Jun01           USD/MM"/>
    <m/>
    <n v="20000"/>
    <x v="0"/>
    <x v="11"/>
    <x v="0"/>
    <n v="4.16"/>
    <s v="mtherrell"/>
    <s v="JARNOLD"/>
    <s v="NG-Price"/>
    <x v="6"/>
    <x v="5"/>
    <s v="VB4738.1"/>
    <d v="2001-06-01T21:00:00"/>
  </r>
  <r>
    <x v="1"/>
    <x v="3"/>
    <x v="1"/>
    <n v="1"/>
    <n v="10000"/>
    <n v="1284017"/>
    <d v="2001-05-23T08:55:5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4963"/>
    <d v="2001-05-24T21:00:00"/>
  </r>
  <r>
    <x v="1"/>
    <x v="3"/>
    <x v="1"/>
    <n v="1"/>
    <n v="10000"/>
    <n v="1284018"/>
    <d v="2001-05-23T08:56:0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65"/>
    <d v="2001-05-24T21:00:00"/>
  </r>
  <r>
    <x v="1"/>
    <x v="3"/>
    <x v="1"/>
    <n v="1"/>
    <n v="5000"/>
    <n v="1284019"/>
    <d v="2001-05-23T08:56:03"/>
    <s v="PG&amp;E Energy Trading-Gas Corporation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ADM36631"/>
    <s v="JTHOLT"/>
    <s v="ENA - IM West"/>
    <x v="8"/>
    <x v="5"/>
    <n v="804966"/>
    <d v="2001-05-24T21:00:00"/>
  </r>
  <r>
    <x v="1"/>
    <x v="3"/>
    <x v="1"/>
    <n v="1"/>
    <n v="10000"/>
    <n v="1284021"/>
    <d v="2001-05-23T08:56:04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25"/>
    <s v="HEATHERW"/>
    <s v="MLENHAR"/>
    <s v="ENA - IM West"/>
    <x v="8"/>
    <x v="5"/>
    <n v="804967"/>
    <d v="2001-05-24T21:00:00"/>
  </r>
  <r>
    <x v="1"/>
    <x v="1"/>
    <x v="1"/>
    <n v="31"/>
    <n v="1550"/>
    <n v="1284024"/>
    <d v="2001-05-23T08:56:07"/>
    <s v="Williams Energy Marketing &amp; Trading Company"/>
    <x v="0"/>
    <x v="0"/>
    <x v="0"/>
    <x v="1"/>
    <s v="US East Power Phy Fwd Firm"/>
    <s v="US Pwr Phy Firm  Entergy Peak            May02           USD/MWh"/>
    <n v="50"/>
    <m/>
    <x v="0"/>
    <x v="1"/>
    <x v="0"/>
    <n v="44.25"/>
    <s v="jheinecke1"/>
    <s v="MCARSON2"/>
    <s v="EPMI-Southeast"/>
    <x v="7"/>
    <x v="6"/>
    <n v="619485.1"/>
    <d v="2002-05-01T21:00:00"/>
  </r>
  <r>
    <x v="1"/>
    <x v="3"/>
    <x v="1"/>
    <n v="1"/>
    <n v="10000"/>
    <n v="1284025"/>
    <d v="2001-05-23T08:56:07"/>
    <s v="PG&amp;E Energy Trading-Gas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ADM36631"/>
    <s v="JTHOLT"/>
    <s v="ENA - IM West"/>
    <x v="8"/>
    <x v="5"/>
    <n v="804969"/>
    <d v="2001-05-24T21:00:00"/>
  </r>
  <r>
    <x v="1"/>
    <x v="3"/>
    <x v="1"/>
    <n v="30"/>
    <n v="150000"/>
    <n v="1284023"/>
    <d v="2001-05-23T08:56:07"/>
    <s v="Williams Energy Marketing &amp; Trading Company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45"/>
    <s v="frankfield"/>
    <s v="MGRIGSB"/>
    <s v="ENA - IM West"/>
    <x v="8"/>
    <x v="5"/>
    <s v="VB4739.1 / 804971"/>
    <d v="2001-06-01T21:00:00"/>
  </r>
  <r>
    <x v="1"/>
    <x v="3"/>
    <x v="1"/>
    <n v="1"/>
    <n v="10000"/>
    <n v="1284026"/>
    <d v="2001-05-23T08:56:08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4970"/>
    <d v="2001-05-24T21:00:00"/>
  </r>
  <r>
    <x v="1"/>
    <x v="3"/>
    <x v="1"/>
    <n v="1"/>
    <n v="5000"/>
    <n v="1284027"/>
    <d v="2001-05-23T08:56:19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74999999999998"/>
    <s v="TROYKELLY"/>
    <s v="KSTEVEN"/>
    <s v="ENA-IM Mid Central South"/>
    <x v="8"/>
    <x v="5"/>
    <n v="804973"/>
    <d v="2001-05-24T21:00:00"/>
  </r>
  <r>
    <x v="1"/>
    <x v="3"/>
    <x v="1"/>
    <n v="1"/>
    <n v="10000"/>
    <n v="1284028"/>
    <d v="2001-05-23T08:56:19"/>
    <s v="Duke Energy Field Services Marketing, LLC"/>
    <x v="0"/>
    <x v="0"/>
    <x v="0"/>
    <x v="3"/>
    <s v="US Gas Phy Fwd Firm TX &lt; or = 1Mo "/>
    <s v="US Gas Phy       Waha                    24May01         USD/MM"/>
    <m/>
    <n v="10000"/>
    <x v="0"/>
    <x v="11"/>
    <x v="0"/>
    <n v="4"/>
    <s v="DEFSCHRIS"/>
    <s v="JPARKS"/>
    <s v="HPLC - IM HPLC"/>
    <x v="8"/>
    <x v="8"/>
    <n v="804974"/>
    <d v="2001-05-24T21:00:00"/>
  </r>
  <r>
    <x v="1"/>
    <x v="3"/>
    <x v="1"/>
    <n v="1"/>
    <n v="10000"/>
    <n v="1284031"/>
    <d v="2001-05-23T08:56:26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6"/>
    <d v="2001-05-24T21:00:00"/>
  </r>
  <r>
    <x v="1"/>
    <x v="3"/>
    <x v="1"/>
    <n v="1"/>
    <n v="10000"/>
    <n v="1284032"/>
    <d v="2001-05-23T08:56:2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977"/>
    <d v="2001-05-24T21:00:00"/>
  </r>
  <r>
    <x v="1"/>
    <x v="3"/>
    <x v="1"/>
    <n v="1"/>
    <n v="10000"/>
    <n v="1284033"/>
    <d v="2001-05-23T08:56:28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650000000000004"/>
    <s v="raganbond1"/>
    <s v="SPEREIR"/>
    <s v="ENA-IM NE GULF2"/>
    <x v="8"/>
    <x v="5"/>
    <n v="804978"/>
    <d v="2001-05-24T21:00:00"/>
  </r>
  <r>
    <x v="1"/>
    <x v="3"/>
    <x v="0"/>
    <n v="31"/>
    <n v="155000"/>
    <n v="1284034"/>
    <d v="2001-05-23T08:56:3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1"/>
    <x v="0"/>
    <n v="8.5500000000000007"/>
    <s v="damian41"/>
    <s v="KHOLST"/>
    <s v="FT-West"/>
    <x v="6"/>
    <x v="5"/>
    <s v="VB4741.1"/>
    <d v="2001-07-01T21:00:00"/>
  </r>
  <r>
    <x v="1"/>
    <x v="3"/>
    <x v="1"/>
    <n v="1"/>
    <n v="10000"/>
    <n v="1284035"/>
    <d v="2001-05-23T08:56:3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9"/>
    <d v="2001-05-24T21:00:00"/>
  </r>
  <r>
    <x v="1"/>
    <x v="3"/>
    <x v="1"/>
    <n v="1"/>
    <n v="5000"/>
    <n v="1284036"/>
    <d v="2001-05-23T08:56:3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BARRETT6"/>
    <s v="KSTEVEN"/>
    <s v="ENA-IM Mid Central South"/>
    <x v="8"/>
    <x v="5"/>
    <n v="804980"/>
    <d v="2001-05-24T21:00:00"/>
  </r>
  <r>
    <x v="1"/>
    <x v="3"/>
    <x v="1"/>
    <n v="1"/>
    <n v="10000"/>
    <n v="1284037"/>
    <d v="2001-05-23T08:56:3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981"/>
    <d v="2001-05-24T21:00:00"/>
  </r>
  <r>
    <x v="1"/>
    <x v="3"/>
    <x v="1"/>
    <n v="1"/>
    <n v="10000"/>
    <n v="1284038"/>
    <d v="2001-05-23T08:56:3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3"/>
    <d v="2001-05-24T21:00:00"/>
  </r>
  <r>
    <x v="1"/>
    <x v="3"/>
    <x v="1"/>
    <n v="1"/>
    <n v="5000"/>
    <n v="1284039"/>
    <d v="2001-05-23T08:56:34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4982"/>
    <d v="2001-05-24T21:00:00"/>
  </r>
  <r>
    <x v="1"/>
    <x v="1"/>
    <x v="0"/>
    <n v="1"/>
    <n v="50"/>
    <n v="1284040"/>
    <d v="2001-05-23T08:56:35"/>
    <s v="PSEG Energy Resources &amp; Trade LLC"/>
    <x v="0"/>
    <x v="0"/>
    <x v="0"/>
    <x v="1"/>
    <s v="US East Power Fin Swap"/>
    <s v="US Pwr Fin Swap  ISO NY Z-A Peak         24May01         USD/MWh"/>
    <m/>
    <n v="50"/>
    <x v="0"/>
    <x v="1"/>
    <x v="0"/>
    <n v="38.25"/>
    <s v="depillo1"/>
    <s v="GGUPTA"/>
    <s v="ST-New England"/>
    <x v="7"/>
    <x v="5"/>
    <n v="619486.1"/>
    <d v="2001-05-24T21:00:00"/>
  </r>
  <r>
    <x v="0"/>
    <x v="3"/>
    <x v="1"/>
    <n v="1"/>
    <n v="50000"/>
    <n v="1284041"/>
    <d v="2001-05-23T08:56:38"/>
    <s v="BNP Paribas"/>
    <x v="0"/>
    <x v="0"/>
    <x v="0"/>
    <x v="3"/>
    <s v="UK Gas Phy Fwd NBP"/>
    <s v="UK Gas Phy       NBP                     24May01         p/th"/>
    <m/>
    <n v="50000"/>
    <x v="0"/>
    <x v="4"/>
    <x v="3"/>
    <n v="18.600000000000001"/>
    <s v="DARRENL01"/>
    <s v="MNICHOLA"/>
    <s v="Non Affiliate Gas Book"/>
    <x v="4"/>
    <x v="2"/>
    <n v="104597"/>
    <d v="2001-05-24T21:00:00"/>
  </r>
  <r>
    <x v="1"/>
    <x v="1"/>
    <x v="1"/>
    <n v="5"/>
    <n v="250"/>
    <n v="1284044"/>
    <d v="2001-05-23T08:56:40"/>
    <s v="Duke Energy Trading and Marketing, L.L.C."/>
    <x v="0"/>
    <x v="0"/>
    <x v="0"/>
    <x v="1"/>
    <s v="US East Power Phy Fwd Firm"/>
    <s v="US Pwr Phy Firm  Cinergy Peak            28May-01Jun     USD/MWh"/>
    <n v="50"/>
    <m/>
    <x v="0"/>
    <x v="1"/>
    <x v="0"/>
    <n v="33"/>
    <s v="STEPHENA"/>
    <s v="CDORLAN"/>
    <s v="ST-ECAR"/>
    <x v="7"/>
    <x v="6"/>
    <n v="619487.1"/>
    <d v="2001-05-28T21:00:00"/>
  </r>
  <r>
    <x v="1"/>
    <x v="3"/>
    <x v="1"/>
    <n v="1"/>
    <n v="10000"/>
    <n v="1284042"/>
    <d v="2001-05-23T08:56:40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5"/>
    <d v="2001-05-24T21:00:00"/>
  </r>
  <r>
    <x v="1"/>
    <x v="3"/>
    <x v="1"/>
    <n v="1"/>
    <n v="2600"/>
    <n v="1284043"/>
    <d v="2001-05-23T08:56:40"/>
    <s v="Tractebel Energy Marketing, Inc."/>
    <x v="0"/>
    <x v="0"/>
    <x v="0"/>
    <x v="3"/>
    <s v="US Gas Phy Fwd Firm non-TX &lt; or = 1Mo "/>
    <s v="US Gas Phy       PG&amp;E CtyGte             24May01         USD/MM"/>
    <n v="2600"/>
    <m/>
    <x v="0"/>
    <x v="11"/>
    <x v="0"/>
    <n v="9.15"/>
    <s v="DAVSMITH"/>
    <s v="MLENHAR"/>
    <s v="ENA - IM West"/>
    <x v="8"/>
    <x v="5"/>
    <n v="804984"/>
    <d v="2001-05-24T21:00:00"/>
  </r>
  <r>
    <x v="1"/>
    <x v="3"/>
    <x v="1"/>
    <n v="1"/>
    <n v="10000"/>
    <n v="1284045"/>
    <d v="2001-05-23T08:56:44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6"/>
    <d v="2001-05-24T21:00:00"/>
  </r>
  <r>
    <x v="1"/>
    <x v="1"/>
    <x v="1"/>
    <n v="1"/>
    <n v="50"/>
    <n v="1284046"/>
    <d v="2001-05-23T08:56:47"/>
    <s v="PSEG Energy Resources &amp; Trade LLC"/>
    <x v="0"/>
    <x v="0"/>
    <x v="0"/>
    <x v="1"/>
    <s v="US East Power Phy Fwd Firm"/>
    <s v="US Pwr Phy Firm  PJM-W Peak              24May01         USD/MWh"/>
    <n v="50"/>
    <m/>
    <x v="0"/>
    <x v="1"/>
    <x v="0"/>
    <n v="31.35"/>
    <s v="rolston1"/>
    <s v="JQUENET"/>
    <s v="ST-PJM"/>
    <x v="7"/>
    <x v="6"/>
    <n v="619488.1"/>
    <d v="2001-05-24T21:00:00"/>
  </r>
  <r>
    <x v="1"/>
    <x v="3"/>
    <x v="1"/>
    <n v="30"/>
    <n v="150000"/>
    <n v="1284047"/>
    <d v="2001-05-23T08:56:48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65"/>
    <s v="KEVMASEK"/>
    <s v="MGRIGSB"/>
    <s v="ENA - IM West"/>
    <x v="8"/>
    <x v="5"/>
    <s v="VB4742.1 / 804989"/>
    <d v="2001-06-01T21:00:00"/>
  </r>
  <r>
    <x v="1"/>
    <x v="3"/>
    <x v="1"/>
    <n v="1"/>
    <n v="10000"/>
    <n v="1284048"/>
    <d v="2001-05-23T08:56:50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7"/>
    <d v="2001-05-24T21:00:00"/>
  </r>
  <r>
    <x v="1"/>
    <x v="3"/>
    <x v="1"/>
    <n v="1"/>
    <n v="875"/>
    <n v="1284050"/>
    <d v="2001-05-23T08:56:52"/>
    <s v="BP Energy Company"/>
    <x v="0"/>
    <x v="0"/>
    <x v="0"/>
    <x v="3"/>
    <s v="US Gas Phy Fwd Firm non-TX &lt; or = 1Mo "/>
    <s v="US Gas Phy       Consumers Pwr           24May01         USD/MM"/>
    <m/>
    <n v="875"/>
    <x v="0"/>
    <x v="11"/>
    <x v="0"/>
    <n v="4.3"/>
    <s v="Lutzchris"/>
    <s v="JWILLI13"/>
    <s v="ENA - IM Mkt Central MICH"/>
    <x v="8"/>
    <x v="5"/>
    <n v="804988"/>
    <d v="2001-05-24T21:00:00"/>
  </r>
  <r>
    <x v="0"/>
    <x v="3"/>
    <x v="1"/>
    <n v="1"/>
    <n v="5000"/>
    <n v="1284052"/>
    <d v="2001-05-23T08:57:03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"/>
    <s v="rhoughton"/>
    <s v="CCLARK5"/>
    <s v="EC - IM Canada BC"/>
    <x v="8"/>
    <x v="9"/>
    <n v="804991"/>
    <d v="2001-05-24T21:00:00"/>
  </r>
  <r>
    <x v="1"/>
    <x v="3"/>
    <x v="1"/>
    <n v="1"/>
    <n v="10000"/>
    <n v="1284053"/>
    <d v="2001-05-23T08:57:04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992"/>
    <d v="2001-05-24T21:00:00"/>
  </r>
  <r>
    <x v="0"/>
    <x v="3"/>
    <x v="1"/>
    <n v="1"/>
    <n v="5000"/>
    <n v="1284055"/>
    <d v="2001-05-23T08:57:09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5"/>
    <s v="shourihan2"/>
    <s v="CCLARK5"/>
    <s v="EC - IM Canada BC"/>
    <x v="8"/>
    <x v="9"/>
    <n v="804993"/>
    <d v="2001-05-24T21:00:00"/>
  </r>
  <r>
    <x v="1"/>
    <x v="3"/>
    <x v="1"/>
    <n v="1"/>
    <n v="10000"/>
    <n v="1284056"/>
    <d v="2001-05-23T08:57:11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4"/>
    <d v="2001-05-24T21:00:00"/>
  </r>
  <r>
    <x v="1"/>
    <x v="1"/>
    <x v="1"/>
    <n v="1"/>
    <n v="50"/>
    <n v="1284057"/>
    <d v="2001-05-23T08:57:12"/>
    <s v="Mirant Americas Energy Marketing, L.P."/>
    <x v="0"/>
    <x v="0"/>
    <x v="0"/>
    <x v="1"/>
    <s v="US East Power Phy Fwd Firm"/>
    <s v="US Pwr Phy Firm  PJM-W Peak              24May01         USD/MWh"/>
    <m/>
    <n v="50"/>
    <x v="0"/>
    <x v="1"/>
    <x v="0"/>
    <n v="31.45"/>
    <s v="tjp00003"/>
    <s v="JQUENET"/>
    <s v="ST-PJM"/>
    <x v="7"/>
    <x v="6"/>
    <n v="619491.1"/>
    <d v="2001-05-24T21:00:00"/>
  </r>
  <r>
    <x v="1"/>
    <x v="3"/>
    <x v="1"/>
    <n v="1"/>
    <n v="10000"/>
    <n v="1284058"/>
    <d v="2001-05-23T08:57:14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frankfield"/>
    <s v="JTHOLT"/>
    <s v="ENA - IM West"/>
    <x v="8"/>
    <x v="5"/>
    <n v="804995"/>
    <d v="2001-05-24T21:00:00"/>
  </r>
  <r>
    <x v="1"/>
    <x v="3"/>
    <x v="1"/>
    <n v="1"/>
    <n v="10000"/>
    <n v="1284059"/>
    <d v="2001-05-23T08:57:15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7"/>
    <d v="2001-05-24T21:00:00"/>
  </r>
  <r>
    <x v="1"/>
    <x v="3"/>
    <x v="1"/>
    <n v="1"/>
    <n v="335"/>
    <n v="1284060"/>
    <d v="2001-05-23T08:57:15"/>
    <s v="PG&amp;E Energy Trading-Gas Corporation"/>
    <x v="0"/>
    <x v="0"/>
    <x v="0"/>
    <x v="3"/>
    <s v="US Gas Phy Fwd Firm non-TX &lt; or = 1Mo "/>
    <s v="US Gas Phy       Consumers Pwr           24May01         USD/MM"/>
    <n v="335"/>
    <m/>
    <x v="0"/>
    <x v="11"/>
    <x v="0"/>
    <n v="4.29"/>
    <s v="jpedersen"/>
    <s v="JWILLI13"/>
    <s v="ENA - IM Mkt Central MICH"/>
    <x v="8"/>
    <x v="5"/>
    <n v="804996"/>
    <d v="2001-05-24T21:00:00"/>
  </r>
  <r>
    <x v="1"/>
    <x v="3"/>
    <x v="1"/>
    <n v="1"/>
    <n v="1410"/>
    <n v="1284061"/>
    <d v="2001-05-23T08:57:16"/>
    <s v="Noble Gas Marketing Inc."/>
    <x v="0"/>
    <x v="0"/>
    <x v="0"/>
    <x v="3"/>
    <s v="US Gas Phy Fwd Firm non-TX &lt; or = 1Mo "/>
    <s v="US Gas Phy       Consumers Pwr           24May01         USD/MM"/>
    <m/>
    <n v="1410"/>
    <x v="0"/>
    <x v="11"/>
    <x v="0"/>
    <n v="4.3"/>
    <s v="dealjunkie"/>
    <s v="JWILLI13"/>
    <s v="ENA - IM Mkt Central MICH"/>
    <x v="8"/>
    <x v="5"/>
    <n v="804998"/>
    <d v="2001-05-24T21:00:00"/>
  </r>
  <r>
    <x v="1"/>
    <x v="3"/>
    <x v="1"/>
    <n v="1"/>
    <n v="10000"/>
    <n v="1284064"/>
    <d v="2001-05-23T08:57:26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frankfield"/>
    <s v="JTHOLT"/>
    <s v="ENA - IM West"/>
    <x v="8"/>
    <x v="5"/>
    <n v="805000"/>
    <d v="2001-05-24T21:00:00"/>
  </r>
  <r>
    <x v="1"/>
    <x v="3"/>
    <x v="1"/>
    <n v="1"/>
    <n v="4095"/>
    <n v="1284065"/>
    <d v="2001-05-23T08:57:29"/>
    <s v="PG&amp;E Energy Trading-Gas Corporation"/>
    <x v="0"/>
    <x v="0"/>
    <x v="0"/>
    <x v="3"/>
    <s v="US Gas Phy Fwd Firm non-TX &lt; or = 1Mo "/>
    <s v="US Gas Phy       ANR SW Pool             24May01         USD/MM"/>
    <m/>
    <n v="4095"/>
    <x v="0"/>
    <x v="11"/>
    <x v="0"/>
    <n v="3.9849999999999999"/>
    <s v="perryperg"/>
    <s v="KSTEVEN"/>
    <s v="ENA-IM Mid Central South"/>
    <x v="8"/>
    <x v="5"/>
    <n v="805002"/>
    <d v="2001-05-24T21:00:00"/>
  </r>
  <r>
    <x v="1"/>
    <x v="1"/>
    <x v="1"/>
    <n v="30"/>
    <n v="1500"/>
    <n v="1284066"/>
    <d v="2001-05-23T08:57:34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"/>
    <s v="Emily456"/>
    <s v="CDORLAN"/>
    <s v="ST-ECAR"/>
    <x v="7"/>
    <x v="6"/>
    <n v="619493.1"/>
    <d v="2001-06-01T17:11:00"/>
  </r>
  <r>
    <x v="1"/>
    <x v="3"/>
    <x v="1"/>
    <n v="1"/>
    <n v="10000"/>
    <n v="1284068"/>
    <d v="2001-05-23T08:57:34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03"/>
    <d v="2001-05-24T21:00:00"/>
  </r>
  <r>
    <x v="0"/>
    <x v="3"/>
    <x v="1"/>
    <n v="183"/>
    <n v="4575000"/>
    <n v="1284069"/>
    <d v="2001-05-23T08:57:4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8"/>
    <d v="2003-04-01T00:00:00"/>
  </r>
  <r>
    <x v="1"/>
    <x v="3"/>
    <x v="1"/>
    <n v="1"/>
    <n v="4750"/>
    <n v="1284071"/>
    <d v="2001-05-23T08:57:42"/>
    <s v="Constellation Power Source, Inc."/>
    <x v="0"/>
    <x v="0"/>
    <x v="0"/>
    <x v="3"/>
    <s v="US Gas Phy Fwd Firm non-TX &lt; or = 1Mo "/>
    <s v="US Gas Phy       TranscoZ6NNY            24May01         USD/MM"/>
    <n v="4750"/>
    <m/>
    <x v="0"/>
    <x v="11"/>
    <x v="0"/>
    <n v="4.4000000000000004"/>
    <s v="cprovenzan"/>
    <s v="VPIMENOV"/>
    <s v="ENA-IM ME NEW YORK"/>
    <x v="8"/>
    <x v="5"/>
    <n v="805004"/>
    <d v="2001-05-24T21:00:00"/>
  </r>
  <r>
    <x v="1"/>
    <x v="3"/>
    <x v="1"/>
    <n v="1"/>
    <n v="10000"/>
    <n v="1284072"/>
    <d v="2001-05-23T08:57:45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5005"/>
    <d v="2001-05-24T21:00:00"/>
  </r>
  <r>
    <x v="1"/>
    <x v="3"/>
    <x v="1"/>
    <n v="1"/>
    <n v="1000"/>
    <n v="1284073"/>
    <d v="2001-05-23T08:57:51"/>
    <s v="Cook Inlet Energy Supply L.L.C."/>
    <x v="0"/>
    <x v="0"/>
    <x v="0"/>
    <x v="3"/>
    <s v="US Gas Phy Fwd Firm non-TX &lt; or = 1Mo "/>
    <s v="US Gas Phy       NGPL LA Pool            24May01         USD/MM"/>
    <n v="1000"/>
    <m/>
    <x v="0"/>
    <x v="11"/>
    <x v="0"/>
    <n v="4.0449999999999999"/>
    <s v="MIDCONT2"/>
    <s v="TDONOHO"/>
    <s v="ENA - IM Central Gulf"/>
    <x v="8"/>
    <x v="5"/>
    <n v="805006"/>
    <d v="2001-05-24T21:00:00"/>
  </r>
  <r>
    <x v="1"/>
    <x v="3"/>
    <x v="1"/>
    <n v="30"/>
    <n v="150000"/>
    <n v="1284075"/>
    <d v="2001-05-23T08:57:53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8"/>
    <s v="HDESTEFA"/>
    <s v="MGRIGSB"/>
    <s v="ENA - IM West"/>
    <x v="8"/>
    <x v="5"/>
    <s v="VB4746.1 / 805009"/>
    <d v="2001-06-01T21:00:00"/>
  </r>
  <r>
    <x v="1"/>
    <x v="3"/>
    <x v="1"/>
    <n v="1"/>
    <n v="400"/>
    <n v="1284076"/>
    <d v="2001-05-23T08:57:53"/>
    <s v="Torch Energy TM, Inc."/>
    <x v="0"/>
    <x v="0"/>
    <x v="0"/>
    <x v="3"/>
    <s v="US Gas Phy Fwd Firm non-TX &lt; or = 1Mo "/>
    <s v="US Gas Phy       NGPL STX                24May01         USD/MM"/>
    <n v="400"/>
    <m/>
    <x v="0"/>
    <x v="11"/>
    <x v="0"/>
    <n v="3.9750000000000001"/>
    <s v="CLIFFBRUN"/>
    <s v="TDONOHO"/>
    <s v="ENA - IM Central Gulf"/>
    <x v="8"/>
    <x v="5"/>
    <n v="805007"/>
    <d v="2001-05-24T21:00:00"/>
  </r>
  <r>
    <x v="1"/>
    <x v="3"/>
    <x v="1"/>
    <n v="1"/>
    <n v="20000"/>
    <n v="1284074"/>
    <d v="2001-05-23T08:57:53"/>
    <s v="FirstEnergy Services Cor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DAVIDFRE"/>
    <s v="JHODGE2"/>
    <s v="ENA-IM ME TCO"/>
    <x v="8"/>
    <x v="5"/>
    <n v="805008"/>
    <d v="2001-05-24T21:00:00"/>
  </r>
  <r>
    <x v="1"/>
    <x v="3"/>
    <x v="1"/>
    <n v="30"/>
    <n v="150000"/>
    <n v="1284077"/>
    <d v="2001-05-23T08:58:00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7.1 / 805013"/>
    <d v="2001-06-01T21:00:00"/>
  </r>
  <r>
    <x v="1"/>
    <x v="3"/>
    <x v="1"/>
    <n v="1"/>
    <n v="5000"/>
    <n v="1284078"/>
    <d v="2001-05-23T08:58:00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BARRETT6"/>
    <s v="KSTEVEN"/>
    <s v="ENA-IM Mid Central South"/>
    <x v="8"/>
    <x v="5"/>
    <n v="805011"/>
    <d v="2001-05-24T21:00:00"/>
  </r>
  <r>
    <x v="1"/>
    <x v="1"/>
    <x v="1"/>
    <n v="30"/>
    <n v="1500"/>
    <n v="1284080"/>
    <d v="2001-05-23T08:58:0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DANMURPHY"/>
    <s v="CDORLAN"/>
    <s v="ST-ECAR"/>
    <x v="7"/>
    <x v="6"/>
    <n v="619495.1"/>
    <d v="2001-06-01T17:11:00"/>
  </r>
  <r>
    <x v="1"/>
    <x v="3"/>
    <x v="1"/>
    <n v="1"/>
    <n v="10000"/>
    <n v="1284079"/>
    <d v="2001-05-23T08:58:03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12"/>
    <d v="2001-05-24T21:00:00"/>
  </r>
  <r>
    <x v="1"/>
    <x v="3"/>
    <x v="1"/>
    <n v="1"/>
    <n v="8000"/>
    <n v="1284082"/>
    <d v="2001-05-23T08:58:08"/>
    <s v="AEP Energy Services, Inc."/>
    <x v="0"/>
    <x v="0"/>
    <x v="0"/>
    <x v="3"/>
    <s v="US Gas Phy Fwd Firm non-TX &lt; or = 1Mo "/>
    <s v="US Gas Phy       SoCal EHR               24May01         USD/MM"/>
    <n v="8000"/>
    <m/>
    <x v="0"/>
    <x v="11"/>
    <x v="0"/>
    <n v="13.6"/>
    <s v="aepes217"/>
    <s v="JTHOLT"/>
    <s v="ENA - IM West"/>
    <x v="8"/>
    <x v="5"/>
    <n v="805015"/>
    <d v="2001-05-24T21:00:00"/>
  </r>
  <r>
    <x v="0"/>
    <x v="3"/>
    <x v="1"/>
    <n v="1"/>
    <n v="5000"/>
    <n v="1284084"/>
    <d v="2001-05-23T08:58:12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ADM68959"/>
    <s v="RWATT"/>
    <s v="EC-IM Canada West"/>
    <x v="8"/>
    <x v="9"/>
    <n v="805018"/>
    <d v="2001-05-24T21:00:00"/>
  </r>
  <r>
    <x v="1"/>
    <x v="3"/>
    <x v="1"/>
    <n v="30"/>
    <n v="150000"/>
    <n v="1284085"/>
    <d v="2001-05-23T08:58:12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95000000000001"/>
    <s v="HDESTEFA"/>
    <s v="MGRIGSB"/>
    <s v="ENA - IM West"/>
    <x v="8"/>
    <x v="5"/>
    <s v="VB4748.1 / 805020"/>
    <d v="2001-06-01T21:00:00"/>
  </r>
  <r>
    <x v="1"/>
    <x v="3"/>
    <x v="0"/>
    <n v="8"/>
    <n v="240000"/>
    <n v="1284086"/>
    <d v="2001-05-23T08:58:16"/>
    <s v="Reliant Energy Services, Inc."/>
    <x v="0"/>
    <x v="0"/>
    <x v="0"/>
    <x v="3"/>
    <s v="US Gas Fin Swap"/>
    <s v="US Gas Daily     HHub                    24-31May01      USD/MM"/>
    <n v="30000"/>
    <m/>
    <x v="0"/>
    <x v="11"/>
    <x v="0"/>
    <n v="4.0750000000000002"/>
    <s v="mikepowers"/>
    <s v="PKEAVEY"/>
    <s v="G-DAILY-EST"/>
    <x v="6"/>
    <x v="5"/>
    <s v="VB4750.1"/>
    <d v="2001-05-24T21:00:00"/>
  </r>
  <r>
    <x v="1"/>
    <x v="3"/>
    <x v="1"/>
    <n v="30"/>
    <n v="150000"/>
    <n v="1284088"/>
    <d v="2001-05-23T08:58:17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9.1 / 805022"/>
    <d v="2001-06-01T21:00:00"/>
  </r>
  <r>
    <x v="1"/>
    <x v="3"/>
    <x v="1"/>
    <n v="1"/>
    <n v="25000"/>
    <n v="1284087"/>
    <d v="2001-05-23T08:58:17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dmccairns"/>
    <s v="ARING"/>
    <s v="ENA-IM NE GULF1"/>
    <x v="8"/>
    <x v="5"/>
    <n v="805019"/>
    <d v="2001-05-24T21:00:00"/>
  </r>
  <r>
    <x v="1"/>
    <x v="1"/>
    <x v="1"/>
    <n v="91"/>
    <n v="2275"/>
    <n v="1284090"/>
    <d v="2001-05-23T08:58:22"/>
    <s v="Allegheny Energy Supply Company, LLC"/>
    <x v="0"/>
    <x v="0"/>
    <x v="0"/>
    <x v="1"/>
    <s v="US West Power Phy Fwd Firm"/>
    <s v="US Pwr Phy Firm  PALVE Peak              Apr-Jun02       USD/MWh"/>
    <n v="25"/>
    <m/>
    <x v="0"/>
    <x v="1"/>
    <x v="0"/>
    <n v="86"/>
    <s v="pvaes123"/>
    <s v="MMOTLEY"/>
    <s v="ST-SW"/>
    <x v="7"/>
    <x v="6"/>
    <n v="619497.1"/>
    <d v="2002-04-01T16:50:00"/>
  </r>
  <r>
    <x v="1"/>
    <x v="3"/>
    <x v="1"/>
    <n v="1"/>
    <n v="5000"/>
    <n v="1284091"/>
    <d v="2001-05-23T08:58:2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5024"/>
    <d v="2001-05-24T21:00:00"/>
  </r>
  <r>
    <x v="1"/>
    <x v="1"/>
    <x v="1"/>
    <n v="30"/>
    <n v="1500"/>
    <n v="1284092"/>
    <d v="2001-05-23T08:58:2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498.1"/>
    <d v="2001-06-01T17:11:00"/>
  </r>
  <r>
    <x v="0"/>
    <x v="3"/>
    <x v="1"/>
    <n v="1"/>
    <n v="5000"/>
    <n v="1284095"/>
    <d v="2001-05-23T08:58:30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2"/>
    <s v="shourihan2"/>
    <s v="CCLARK5"/>
    <s v="EC - IM Canada BC"/>
    <x v="8"/>
    <x v="9"/>
    <n v="805026"/>
    <d v="2001-05-24T21:00:00"/>
  </r>
  <r>
    <x v="1"/>
    <x v="3"/>
    <x v="1"/>
    <n v="1"/>
    <n v="10000"/>
    <n v="1284094"/>
    <d v="2001-05-23T08:58:30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025"/>
    <d v="2001-05-24T21:00:00"/>
  </r>
  <r>
    <x v="1"/>
    <x v="3"/>
    <x v="1"/>
    <n v="1"/>
    <n v="5000"/>
    <n v="1284096"/>
    <d v="2001-05-23T08:58:32"/>
    <s v="Dynegy Marketing and Trade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KINZY123"/>
    <s v="VPIMENOV"/>
    <s v="ENA-IM ME NEW YORK"/>
    <x v="8"/>
    <x v="5"/>
    <n v="805027"/>
    <d v="2001-05-24T21:00:00"/>
  </r>
  <r>
    <x v="1"/>
    <x v="3"/>
    <x v="1"/>
    <n v="1"/>
    <n v="10000"/>
    <n v="1284097"/>
    <d v="2001-05-23T08:58:3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benharner"/>
    <s v="PMIMS"/>
    <s v="ENA - IM MKT Central CG"/>
    <x v="8"/>
    <x v="5"/>
    <n v="805028"/>
    <d v="2001-05-24T21:00:00"/>
  </r>
  <r>
    <x v="1"/>
    <x v="3"/>
    <x v="0"/>
    <n v="30"/>
    <n v="150000"/>
    <n v="1284098"/>
    <d v="2001-05-23T08:58:39"/>
    <s v="Aquila Risk Management Corporation"/>
    <x v="0"/>
    <x v="0"/>
    <x v="0"/>
    <x v="3"/>
    <s v="US Gas Fin BasisSwap"/>
    <s v="US Gas Basis     NGI SoCal               Jun01           USD/MM"/>
    <m/>
    <n v="5000"/>
    <x v="0"/>
    <x v="11"/>
    <x v="0"/>
    <n v="8.86"/>
    <s v="AQUILA1001"/>
    <s v="KHOLST"/>
    <s v="FT-West"/>
    <x v="6"/>
    <x v="5"/>
    <s v="VB4752.1"/>
    <d v="2001-06-01T21:00:00"/>
  </r>
  <r>
    <x v="1"/>
    <x v="1"/>
    <x v="1"/>
    <n v="92"/>
    <n v="4600"/>
    <n v="1284101"/>
    <d v="2001-05-23T08:58:42"/>
    <s v="Williams Energy Marketing &amp; Trading Company"/>
    <x v="0"/>
    <x v="0"/>
    <x v="0"/>
    <x v="1"/>
    <s v="US East Power Phy Fwd Firm"/>
    <s v="US Pwr Phy Firm  Entergy Peak            Oct-Dec02       USD/MWh"/>
    <n v="50"/>
    <m/>
    <x v="0"/>
    <x v="1"/>
    <x v="0"/>
    <n v="35"/>
    <s v="jheinecke1"/>
    <s v="MCARSON2"/>
    <s v="EPMI-Southeast"/>
    <x v="7"/>
    <x v="6"/>
    <n v="619500.1"/>
    <d v="2002-10-01T21:00:00"/>
  </r>
  <r>
    <x v="1"/>
    <x v="3"/>
    <x v="1"/>
    <n v="1"/>
    <n v="10000"/>
    <n v="1284100"/>
    <d v="2001-05-23T08:58:42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MIDCONT2"/>
    <s v="PMIMS"/>
    <s v="ENA - IM MKT Central CG"/>
    <x v="8"/>
    <x v="5"/>
    <n v="805030"/>
    <d v="2001-05-24T21:00:00"/>
  </r>
  <r>
    <x v="1"/>
    <x v="3"/>
    <x v="1"/>
    <n v="1"/>
    <n v="2000"/>
    <n v="1284099"/>
    <d v="2001-05-23T08:58:42"/>
    <s v="CMS Field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ADM33962"/>
    <s v="KSTEVEN"/>
    <s v="ENA-IM Mid Central South"/>
    <x v="8"/>
    <x v="5"/>
    <n v="805029"/>
    <d v="2001-05-24T21:00:00"/>
  </r>
  <r>
    <x v="1"/>
    <x v="3"/>
    <x v="1"/>
    <n v="1"/>
    <n v="5000"/>
    <n v="1284103"/>
    <d v="2001-05-23T08:58:45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BIGDADDY"/>
    <s v="JWILLI13"/>
    <s v="ENA - IM Mkt Central MICH"/>
    <x v="8"/>
    <x v="5"/>
    <n v="805032"/>
    <d v="2001-05-24T21:00:00"/>
  </r>
  <r>
    <x v="1"/>
    <x v="3"/>
    <x v="1"/>
    <n v="1"/>
    <n v="5000"/>
    <n v="1284102"/>
    <d v="2001-05-23T08:58:45"/>
    <s v="CMS Marketing, Services and Trading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MELISA94"/>
    <s v="KSTEVEN"/>
    <s v="ENA-IM Mid Central South"/>
    <x v="8"/>
    <x v="5"/>
    <n v="805031"/>
    <d v="2001-05-24T21:00:00"/>
  </r>
  <r>
    <x v="1"/>
    <x v="3"/>
    <x v="1"/>
    <n v="1"/>
    <n v="9000"/>
    <n v="1284105"/>
    <d v="2001-05-23T08:58:48"/>
    <s v="AEP Energy Services, Inc."/>
    <x v="0"/>
    <x v="0"/>
    <x v="0"/>
    <x v="3"/>
    <s v="US Gas Phy Fwd Firm non-TX &lt; or = 1Mo "/>
    <s v="US Gas Phy       NGPL LA Pool            24May01         USD/MM"/>
    <n v="9000"/>
    <m/>
    <x v="0"/>
    <x v="11"/>
    <x v="0"/>
    <n v="4.0449999999999999"/>
    <s v="aepes201"/>
    <s v="TDONOHO"/>
    <s v="ENA - IM Central Gulf"/>
    <x v="8"/>
    <x v="5"/>
    <n v="805033"/>
    <d v="2001-05-24T21:00:00"/>
  </r>
  <r>
    <x v="1"/>
    <x v="3"/>
    <x v="0"/>
    <n v="151"/>
    <n v="755000"/>
    <n v="1284106"/>
    <d v="2001-05-23T08:58:54"/>
    <s v="Castle Power LLC"/>
    <x v="0"/>
    <x v="0"/>
    <x v="0"/>
    <x v="3"/>
    <s v="US Gas Fin BasisSwap"/>
    <s v="US Gas Basis     Transco Z6 NY           Nov01-Mar02     USD/MM"/>
    <n v="5000"/>
    <m/>
    <x v="0"/>
    <x v="11"/>
    <x v="0"/>
    <n v="1.52"/>
    <s v="ADM97524"/>
    <s v="BMCKAY"/>
    <s v="FT-NY"/>
    <x v="6"/>
    <x v="5"/>
    <s v="VB4754.1"/>
    <d v="2001-11-01T00:00:00"/>
  </r>
  <r>
    <x v="0"/>
    <x v="3"/>
    <x v="1"/>
    <n v="183"/>
    <n v="4575000"/>
    <n v="1284112"/>
    <d v="2001-05-23T08:59:0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9"/>
    <d v="2003-04-01T00:00:00"/>
  </r>
  <r>
    <x v="1"/>
    <x v="3"/>
    <x v="1"/>
    <n v="1"/>
    <n v="5000"/>
    <n v="1284111"/>
    <d v="2001-05-23T08:59:00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DARREN10"/>
    <s v="KSTEVEN"/>
    <s v="ENA-IM Mid Central South"/>
    <x v="8"/>
    <x v="5"/>
    <n v="805035"/>
    <d v="2001-05-24T21:00:00"/>
  </r>
  <r>
    <x v="1"/>
    <x v="3"/>
    <x v="1"/>
    <n v="1"/>
    <n v="10000"/>
    <n v="1284110"/>
    <d v="2001-05-23T08:59:00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4"/>
    <d v="2001-05-24T21:00:00"/>
  </r>
  <r>
    <x v="1"/>
    <x v="3"/>
    <x v="1"/>
    <n v="1"/>
    <n v="10000"/>
    <n v="1284113"/>
    <d v="2001-05-23T08:59:0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6"/>
    <d v="2001-05-24T21:00:00"/>
  </r>
  <r>
    <x v="1"/>
    <x v="3"/>
    <x v="1"/>
    <n v="1"/>
    <n v="10000"/>
    <n v="1284114"/>
    <d v="2001-05-23T08:59:0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5037"/>
    <d v="2001-05-24T21:00:00"/>
  </r>
  <r>
    <x v="1"/>
    <x v="3"/>
    <x v="0"/>
    <n v="30"/>
    <n v="300000"/>
    <n v="1284116"/>
    <d v="2001-05-23T08:59:0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petverma"/>
    <s v="JARNOLD"/>
    <s v="NG-Price"/>
    <x v="6"/>
    <x v="5"/>
    <s v="VB4759.1"/>
    <d v="2001-06-01T21:00:00"/>
  </r>
  <r>
    <x v="1"/>
    <x v="3"/>
    <x v="1"/>
    <n v="1"/>
    <n v="10000"/>
    <n v="1284115"/>
    <d v="2001-05-23T08:59:0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8"/>
    <d v="2001-05-24T21:00:00"/>
  </r>
  <r>
    <x v="0"/>
    <x v="3"/>
    <x v="1"/>
    <n v="1"/>
    <n v="10000"/>
    <n v="1284117"/>
    <d v="2001-05-23T08:59:10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5039"/>
    <d v="2001-05-24T21:00:00"/>
  </r>
  <r>
    <x v="1"/>
    <x v="3"/>
    <x v="1"/>
    <n v="1"/>
    <n v="10000"/>
    <n v="1284119"/>
    <d v="2001-05-23T08:59:1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0"/>
    <d v="2001-05-24T21:00:00"/>
  </r>
  <r>
    <x v="1"/>
    <x v="3"/>
    <x v="0"/>
    <n v="123"/>
    <n v="615000"/>
    <n v="1284120"/>
    <d v="2001-05-23T08:59:19"/>
    <s v="El Paso Merchant Energy, L.P."/>
    <x v="0"/>
    <x v="0"/>
    <x v="0"/>
    <x v="3"/>
    <s v="US Gas Fin BasisSwap"/>
    <s v="US Gas Basis     PEPL                    Jul-Oct01       USD/MM"/>
    <n v="5000"/>
    <m/>
    <x v="0"/>
    <x v="11"/>
    <x v="0"/>
    <n v="-0.11"/>
    <s v="EPMELPmh"/>
    <s v="ALEWIS"/>
    <s v="GD-CENTRAL"/>
    <x v="6"/>
    <x v="5"/>
    <s v="VB4760.1"/>
    <d v="2001-07-01T00:00:00"/>
  </r>
  <r>
    <x v="1"/>
    <x v="3"/>
    <x v="1"/>
    <n v="1"/>
    <n v="10000"/>
    <n v="1284121"/>
    <d v="2001-05-23T08:59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1"/>
    <d v="2001-05-24T21:00:00"/>
  </r>
  <r>
    <x v="1"/>
    <x v="3"/>
    <x v="1"/>
    <n v="1"/>
    <n v="10000"/>
    <n v="1284123"/>
    <d v="2001-05-23T08:59:22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5043"/>
    <d v="2001-05-24T21:00:00"/>
  </r>
  <r>
    <x v="1"/>
    <x v="1"/>
    <x v="1"/>
    <n v="30"/>
    <n v="1500"/>
    <n v="1284124"/>
    <d v="2001-05-23T08:59:23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502.1"/>
    <d v="2001-06-01T17:11:00"/>
  </r>
  <r>
    <x v="1"/>
    <x v="3"/>
    <x v="1"/>
    <n v="1"/>
    <n v="3000"/>
    <n v="1284127"/>
    <d v="2001-05-23T08:59:27"/>
    <s v="Cook Inlet Energy Supply L.L.C."/>
    <x v="0"/>
    <x v="0"/>
    <x v="0"/>
    <x v="3"/>
    <s v="US Gas Phy Fwd Firm non-TX &lt; or = 1Mo "/>
    <s v="US Gas Phy       NGPL NICOR              24May01         USD/MM"/>
    <n v="3000"/>
    <m/>
    <x v="0"/>
    <x v="11"/>
    <x v="0"/>
    <n v="4.1688000000000001"/>
    <s v="MIDCONT2"/>
    <s v="PMIMS"/>
    <s v="ENA - IM MKT Central CG"/>
    <x v="8"/>
    <x v="5"/>
    <n v="805045"/>
    <d v="2001-05-24T21:00:00"/>
  </r>
  <r>
    <x v="1"/>
    <x v="3"/>
    <x v="1"/>
    <n v="1"/>
    <n v="10000"/>
    <n v="1284126"/>
    <d v="2001-05-23T08:59:2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044"/>
    <d v="2001-05-24T21:00:00"/>
  </r>
  <r>
    <x v="1"/>
    <x v="3"/>
    <x v="1"/>
    <n v="1"/>
    <n v="911"/>
    <n v="1284128"/>
    <d v="2001-05-23T08:59:28"/>
    <s v="Tenaska Marketing Ventures"/>
    <x v="0"/>
    <x v="0"/>
    <x v="0"/>
    <x v="3"/>
    <s v="US Gas Phy Fwd Firm non-TX &lt; or = 1Mo "/>
    <s v="US Gas Phy       EPNG Keystone           24May01         USD/MM"/>
    <m/>
    <n v="911"/>
    <x v="0"/>
    <x v="11"/>
    <x v="0"/>
    <n v="3.95"/>
    <s v="TMVWTC01"/>
    <s v="RGAY"/>
    <s v="ENA - IM West"/>
    <x v="8"/>
    <x v="5"/>
    <n v="805046"/>
    <d v="2001-05-24T21:00:00"/>
  </r>
  <r>
    <x v="1"/>
    <x v="3"/>
    <x v="1"/>
    <n v="30"/>
    <n v="150000"/>
    <n v="1284129"/>
    <d v="2001-05-23T08:59:2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000000000000007"/>
    <s v="ADM36631"/>
    <s v="MGRIGSB"/>
    <s v="ENA - IM West"/>
    <x v="8"/>
    <x v="5"/>
    <s v="VB4761.1 / 805048"/>
    <d v="2001-06-01T21:00:00"/>
  </r>
  <r>
    <x v="1"/>
    <x v="3"/>
    <x v="0"/>
    <n v="8"/>
    <n v="120000"/>
    <n v="1284130"/>
    <d v="2001-05-23T08:59:30"/>
    <s v="Dynegy Marketing and Trade"/>
    <x v="0"/>
    <x v="0"/>
    <x v="0"/>
    <x v="3"/>
    <s v="US Gas Fin Swap"/>
    <s v="US Gas Daily     HHub                    24-31May01      USD/MM"/>
    <m/>
    <n v="15000"/>
    <x v="0"/>
    <x v="11"/>
    <x v="0"/>
    <n v="4.08"/>
    <s v="SANDBERG"/>
    <s v="PKEAVEY"/>
    <s v="G-DAILY-EST"/>
    <x v="6"/>
    <x v="5"/>
    <s v="VB4763.1"/>
    <d v="2001-05-24T21:00:00"/>
  </r>
  <r>
    <x v="1"/>
    <x v="3"/>
    <x v="1"/>
    <n v="1"/>
    <n v="5000"/>
    <n v="1284131"/>
    <d v="2001-05-23T08:59:31"/>
    <s v="Sempra Energy Trading Corp."/>
    <x v="0"/>
    <x v="0"/>
    <x v="0"/>
    <x v="3"/>
    <s v="US Gas Phy Fwd Firm non-TX &lt; or = 1Mo "/>
    <s v="US Gas Phy       Transco St.65           24May01         USD/MM"/>
    <m/>
    <n v="5000"/>
    <x v="0"/>
    <x v="11"/>
    <x v="0"/>
    <n v="4.1050000000000004"/>
    <s v="shawnmaz"/>
    <s v="ARING"/>
    <s v="ENA-IM NE GULF1"/>
    <x v="8"/>
    <x v="5"/>
    <n v="805047"/>
    <d v="2001-05-24T21:00:00"/>
  </r>
  <r>
    <x v="1"/>
    <x v="3"/>
    <x v="1"/>
    <n v="1"/>
    <n v="5000"/>
    <n v="1284132"/>
    <d v="2001-05-23T08:59:3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49"/>
    <d v="2001-05-24T21:00:00"/>
  </r>
  <r>
    <x v="0"/>
    <x v="3"/>
    <x v="1"/>
    <n v="1"/>
    <n v="10000"/>
    <n v="1284133"/>
    <d v="2001-05-23T08:59:35"/>
    <s v="Coral Energy Canada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ngeerds01"/>
    <s v="RWATT"/>
    <s v="EC-IM Canada West"/>
    <x v="8"/>
    <x v="9"/>
    <n v="805050"/>
    <d v="2001-05-23T21:00:00"/>
  </r>
  <r>
    <x v="0"/>
    <x v="3"/>
    <x v="1"/>
    <n v="4"/>
    <n v="200000"/>
    <n v="1284134"/>
    <d v="2001-05-23T08:59:43"/>
    <s v="Accord Energy Ltd."/>
    <x v="0"/>
    <x v="0"/>
    <x v="0"/>
    <x v="3"/>
    <s v="BEL Gas Phy Fwd Zee IZT Ent"/>
    <s v="BEL Gas Phy      ZEE IZT ENT             29May01-01Jun01 p/th"/>
    <n v="50000"/>
    <m/>
    <x v="0"/>
    <x v="4"/>
    <x v="3"/>
    <n v="21.7"/>
    <s v="andygard"/>
    <s v="DFURNER"/>
    <s v="Continental Gas Book"/>
    <x v="4"/>
    <x v="2"/>
    <n v="104600"/>
    <d v="2001-05-29T21:00:00"/>
  </r>
  <r>
    <x v="1"/>
    <x v="3"/>
    <x v="1"/>
    <n v="1"/>
    <n v="8000"/>
    <n v="1284137"/>
    <d v="2001-05-23T08:59:51"/>
    <s v="Cook Inlet Energy Supply L.L.C."/>
    <x v="0"/>
    <x v="0"/>
    <x v="0"/>
    <x v="3"/>
    <s v="US Gas Phy Fwd Firm non-TX &lt; or = 1Mo "/>
    <s v="US Gas Phy       PGT Malin               24May01         USD/MM"/>
    <n v="8000"/>
    <m/>
    <x v="0"/>
    <x v="11"/>
    <x v="0"/>
    <n v="6.1"/>
    <s v="canadanw1"/>
    <s v="MLENHAR"/>
    <s v="ENA - IM West"/>
    <x v="8"/>
    <x v="5"/>
    <n v="805053"/>
    <d v="2001-05-24T21:00:00"/>
  </r>
  <r>
    <x v="1"/>
    <x v="3"/>
    <x v="1"/>
    <n v="1"/>
    <n v="10000"/>
    <n v="1284136"/>
    <d v="2001-05-23T08:59:5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aepes215"/>
    <s v="SPEREIR"/>
    <s v="ENA-IM NE GULF2"/>
    <x v="8"/>
    <x v="5"/>
    <n v="805052"/>
    <d v="2001-05-24T21:00:00"/>
  </r>
  <r>
    <x v="1"/>
    <x v="3"/>
    <x v="1"/>
    <n v="30"/>
    <n v="150000"/>
    <n v="1284138"/>
    <d v="2001-05-23T09:00:00"/>
    <s v="Reliant Energy Services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0.25"/>
    <s v="bbrent01"/>
    <s v="MGRIGSB"/>
    <s v="ENA - IM West"/>
    <x v="8"/>
    <x v="5"/>
    <s v="VB4766.1 / 805054"/>
    <d v="2001-06-01T21:00:00"/>
  </r>
  <r>
    <x v="1"/>
    <x v="3"/>
    <x v="0"/>
    <n v="30"/>
    <n v="300000"/>
    <n v="1284139"/>
    <d v="2001-05-23T09:00:01"/>
    <s v="Duke Energy Trading and Marketing, L.L.C."/>
    <x v="0"/>
    <x v="0"/>
    <x v="0"/>
    <x v="3"/>
    <s v="US Gas Fin BasisSwap"/>
    <s v="US Gas Basis     NNG Demarc              Jun01           USD/MM"/>
    <m/>
    <n v="10000"/>
    <x v="0"/>
    <x v="11"/>
    <x v="0"/>
    <n v="-7.4999999999999997E-2"/>
    <s v="CHRISDDREW"/>
    <s v="ALEWIS"/>
    <s v="GD-CENTRAL"/>
    <x v="6"/>
    <x v="5"/>
    <s v="VB4767.1"/>
    <d v="2001-06-01T21:00:00"/>
  </r>
  <r>
    <x v="1"/>
    <x v="3"/>
    <x v="0"/>
    <n v="30"/>
    <n v="150000"/>
    <n v="1284140"/>
    <d v="2001-05-23T09:00:07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RANSLEMDV"/>
    <s v="KHOLST"/>
    <s v="FT-West"/>
    <x v="6"/>
    <x v="5"/>
    <s v="VB4768.1"/>
    <d v="2001-09-01T21:00:00"/>
  </r>
  <r>
    <x v="1"/>
    <x v="3"/>
    <x v="1"/>
    <n v="1"/>
    <n v="5000"/>
    <n v="1284141"/>
    <d v="2001-05-23T09:00:0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56"/>
    <d v="2001-05-24T21:00:00"/>
  </r>
  <r>
    <x v="1"/>
    <x v="3"/>
    <x v="1"/>
    <n v="1"/>
    <n v="5000"/>
    <n v="1284143"/>
    <d v="2001-05-23T09:00:16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61"/>
    <d v="2001-05-24T21:00:00"/>
  </r>
  <r>
    <x v="1"/>
    <x v="3"/>
    <x v="1"/>
    <n v="1"/>
    <n v="10000"/>
    <n v="1284144"/>
    <d v="2001-05-23T09:00:19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txuetckbb"/>
    <s v="MLENHAR"/>
    <s v="ENA - IM West"/>
    <x v="8"/>
    <x v="5"/>
    <n v="805058"/>
    <d v="2001-05-24T21:00:00"/>
  </r>
  <r>
    <x v="1"/>
    <x v="3"/>
    <x v="1"/>
    <n v="1"/>
    <n v="5000"/>
    <n v="1284145"/>
    <d v="2001-05-23T09:00:20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60"/>
    <d v="2001-05-24T21:00:00"/>
  </r>
  <r>
    <x v="1"/>
    <x v="3"/>
    <x v="1"/>
    <n v="1"/>
    <n v="5000"/>
    <n v="1284146"/>
    <d v="2001-05-23T09:00:20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5059"/>
    <d v="2001-05-24T21:00:00"/>
  </r>
  <r>
    <x v="0"/>
    <x v="1"/>
    <x v="0"/>
    <n v="1"/>
    <n v="15"/>
    <n v="1284147"/>
    <d v="2001-05-23T09:00:22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4.5"/>
    <s v="christemp"/>
    <s v="BGREENI"/>
    <s v="ST Alberta"/>
    <x v="7"/>
    <x v="9"/>
    <n v="619504.1"/>
    <d v="2001-05-24T21:00:00"/>
  </r>
  <r>
    <x v="1"/>
    <x v="3"/>
    <x v="1"/>
    <n v="1"/>
    <n v="5000"/>
    <n v="1284148"/>
    <d v="2001-05-23T09:00:24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4"/>
    <s v="aepes202"/>
    <s v="SPEREIR"/>
    <s v="ENA-IM NE GULF3"/>
    <x v="8"/>
    <x v="5"/>
    <n v="805062"/>
    <d v="2001-05-24T21:00:00"/>
  </r>
  <r>
    <x v="0"/>
    <x v="1"/>
    <x v="0"/>
    <n v="1"/>
    <n v="25"/>
    <n v="1284149"/>
    <d v="2001-05-23T09:00:25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9"/>
    <s v="christemp"/>
    <s v="CRICHEY"/>
    <s v="Alberta-Hourly"/>
    <x v="7"/>
    <x v="9"/>
    <n v="619505.1"/>
    <d v="2001-05-24T21:00:00"/>
  </r>
  <r>
    <x v="1"/>
    <x v="3"/>
    <x v="0"/>
    <n v="151"/>
    <n v="377500"/>
    <n v="1284152"/>
    <d v="2001-05-23T09:00:29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500000000000004"/>
    <s v="berginpat2"/>
    <s v="JARNOLD"/>
    <s v="NG-Price"/>
    <x v="6"/>
    <x v="5"/>
    <s v="VB4771.1"/>
    <d v="2001-11-01T00:00:00"/>
  </r>
  <r>
    <x v="1"/>
    <x v="1"/>
    <x v="0"/>
    <n v="1"/>
    <n v="50"/>
    <n v="1284154"/>
    <d v="2001-05-23T09:00:37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506.1"/>
    <d v="2001-05-25T21:00:00"/>
  </r>
  <r>
    <x v="1"/>
    <x v="3"/>
    <x v="1"/>
    <n v="1"/>
    <n v="3000"/>
    <n v="1284155"/>
    <d v="2001-05-23T09:00:49"/>
    <s v="NJR Energy Services Company"/>
    <x v="0"/>
    <x v="0"/>
    <x v="0"/>
    <x v="3"/>
    <s v="US Gas Phy Fwd Firm non-TX &lt; or = 1Mo "/>
    <s v="US Gas Phy       Transco Z6 NY           24May01         USD/MM"/>
    <n v="3000"/>
    <m/>
    <x v="0"/>
    <x v="11"/>
    <x v="0"/>
    <n v="4.46"/>
    <n v="19691994"/>
    <s v="VPIMENOV"/>
    <s v="ENA-IM ME NEW YORK"/>
    <x v="8"/>
    <x v="5"/>
    <n v="805064"/>
    <d v="2001-05-24T21:00:00"/>
  </r>
  <r>
    <x v="1"/>
    <x v="3"/>
    <x v="1"/>
    <n v="30"/>
    <n v="150000"/>
    <n v="1284157"/>
    <d v="2001-05-23T09:00:54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"/>
    <s v="ADM36631"/>
    <s v="MGRIGSB"/>
    <s v="ENA - IM West"/>
    <x v="8"/>
    <x v="5"/>
    <s v="VB4775.1 / 805067"/>
    <d v="2001-06-01T21:00:00"/>
  </r>
  <r>
    <x v="1"/>
    <x v="3"/>
    <x v="1"/>
    <n v="1"/>
    <n v="10000"/>
    <n v="1284158"/>
    <d v="2001-05-23T09:00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065"/>
    <d v="2001-05-24T21:00:00"/>
  </r>
  <r>
    <x v="1"/>
    <x v="3"/>
    <x v="1"/>
    <n v="1"/>
    <n v="1000"/>
    <n v="1284159"/>
    <d v="2001-05-23T09:00:59"/>
    <s v="CMS Field Services, Inc."/>
    <x v="0"/>
    <x v="0"/>
    <x v="0"/>
    <x v="3"/>
    <s v="US Gas Phy Fwd Firm non-TX &lt; or = 1Mo "/>
    <s v="US Gas Phy       OGT                     24May01         USD/MM"/>
    <m/>
    <n v="1000"/>
    <x v="0"/>
    <x v="11"/>
    <x v="0"/>
    <n v="3.99"/>
    <s v="CMSKDG4935"/>
    <s v="KSTEVEN"/>
    <s v="ENA-IM Mid Central South"/>
    <x v="8"/>
    <x v="5"/>
    <n v="805066"/>
    <d v="2001-05-24T21:00:00"/>
  </r>
  <r>
    <x v="1"/>
    <x v="1"/>
    <x v="1"/>
    <n v="5"/>
    <n v="250"/>
    <n v="1284161"/>
    <d v="2001-05-23T09:01:05"/>
    <s v="Conectiv Energy Supply, Inc."/>
    <x v="0"/>
    <x v="0"/>
    <x v="0"/>
    <x v="1"/>
    <s v="US East Power Phy Fwd Firm"/>
    <s v="US Pwr Phy Firm  Cinergy Peak            28May-01Jun     USD/MWh"/>
    <n v="50"/>
    <m/>
    <x v="0"/>
    <x v="1"/>
    <x v="0"/>
    <n v="32.5"/>
    <s v="bobsteele"/>
    <s v="CDORLAN"/>
    <s v="ST-ECAR"/>
    <x v="7"/>
    <x v="6"/>
    <n v="619507.1"/>
    <d v="2001-05-28T21:00:00"/>
  </r>
  <r>
    <x v="1"/>
    <x v="3"/>
    <x v="1"/>
    <n v="1"/>
    <n v="25000"/>
    <n v="1284162"/>
    <d v="2001-05-23T09:01:06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069"/>
    <d v="2001-05-24T21:00:00"/>
  </r>
  <r>
    <x v="1"/>
    <x v="3"/>
    <x v="1"/>
    <n v="1"/>
    <n v="25000"/>
    <n v="1284163"/>
    <d v="2001-05-23T09:01:0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070"/>
    <d v="2001-05-24T21:00:00"/>
  </r>
  <r>
    <x v="1"/>
    <x v="3"/>
    <x v="1"/>
    <n v="1"/>
    <n v="10000"/>
    <n v="1284164"/>
    <d v="2001-05-23T09:01:13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5071"/>
    <d v="2001-05-24T21:00:00"/>
  </r>
  <r>
    <x v="1"/>
    <x v="3"/>
    <x v="1"/>
    <n v="1"/>
    <n v="5000"/>
    <n v="1284165"/>
    <d v="2001-05-23T09:01:15"/>
    <s v="BP Energy Company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3"/>
    <s v="ADM05933"/>
    <s v="VPIMENOV"/>
    <s v="ENA-IM ME NEW YORK"/>
    <x v="8"/>
    <x v="5"/>
    <n v="805072"/>
    <d v="2001-05-24T21:00:00"/>
  </r>
  <r>
    <x v="1"/>
    <x v="3"/>
    <x v="1"/>
    <n v="1"/>
    <n v="5000"/>
    <n v="1284167"/>
    <d v="2001-05-23T09:01:18"/>
    <s v="Mirant Americas Energy Marketing,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jkippels01"/>
    <s v="VPIMENOV"/>
    <s v="ENA-IM ME NEW YORK"/>
    <x v="8"/>
    <x v="5"/>
    <n v="805073"/>
    <d v="2001-05-24T21:00:00"/>
  </r>
  <r>
    <x v="1"/>
    <x v="3"/>
    <x v="1"/>
    <n v="1"/>
    <n v="20000"/>
    <n v="1284168"/>
    <d v="2001-05-23T09:01:2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aepes205"/>
    <s v="JHODGE2"/>
    <s v="ENA-IM ME TCO"/>
    <x v="8"/>
    <x v="5"/>
    <n v="805074"/>
    <d v="2001-05-24T21:00:00"/>
  </r>
  <r>
    <x v="1"/>
    <x v="3"/>
    <x v="1"/>
    <n v="1"/>
    <n v="5000"/>
    <n v="1284169"/>
    <d v="2001-05-23T09:01:21"/>
    <s v="Avista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1"/>
    <s v="stharper"/>
    <s v="MLENHAR"/>
    <s v="ENA - IM West"/>
    <x v="8"/>
    <x v="5"/>
    <n v="805075"/>
    <d v="2001-05-24T21:00:00"/>
  </r>
  <r>
    <x v="1"/>
    <x v="3"/>
    <x v="0"/>
    <n v="30"/>
    <n v="3000"/>
    <n v="1284170"/>
    <d v="2001-05-23T09:01:26"/>
    <s v="TransCanada Energy Financial Products Limited"/>
    <x v="0"/>
    <x v="0"/>
    <x v="0"/>
    <x v="3"/>
    <s v="US Gas Fin Opt Put"/>
    <s v="US Gas Fin Opt   NYMEX        EP4.0      Jun01           USD/MM-L"/>
    <m/>
    <n v="100"/>
    <x v="0"/>
    <x v="14"/>
    <x v="0"/>
    <n v="0.04"/>
    <s v="BRESEE00"/>
    <s v="MMAGGI"/>
    <s v="NG EXOTIC"/>
    <x v="6"/>
    <x v="5"/>
    <s v="VB4780.1"/>
    <d v="2001-06-01T00:00:00"/>
  </r>
  <r>
    <x v="1"/>
    <x v="3"/>
    <x v="1"/>
    <n v="1"/>
    <n v="10000"/>
    <n v="1284172"/>
    <d v="2001-05-23T09:01:27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5077"/>
    <d v="2001-05-24T21:00:00"/>
  </r>
  <r>
    <x v="1"/>
    <x v="3"/>
    <x v="1"/>
    <n v="1"/>
    <n v="1750"/>
    <n v="1284173"/>
    <d v="2001-05-23T09:01:30"/>
    <s v="Enserco Energy, Inc."/>
    <x v="0"/>
    <x v="0"/>
    <x v="0"/>
    <x v="3"/>
    <s v="US Gas Phy Fwd Firm non-TX &lt; or = 1Mo "/>
    <s v="US Gas Phy       WIC                     24May01         USD/MM"/>
    <n v="1750"/>
    <m/>
    <x v="0"/>
    <x v="11"/>
    <x v="0"/>
    <n v="2.85"/>
    <s v="wwarburton"/>
    <s v="JREITME"/>
    <s v="ENA - IM Denver"/>
    <x v="8"/>
    <x v="5"/>
    <n v="805078"/>
    <d v="2001-05-24T21:00:00"/>
  </r>
  <r>
    <x v="1"/>
    <x v="3"/>
    <x v="1"/>
    <n v="1"/>
    <n v="5000"/>
    <n v="1284174"/>
    <d v="2001-05-23T09:01:30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5079"/>
    <d v="2001-05-24T21:00:00"/>
  </r>
  <r>
    <x v="1"/>
    <x v="3"/>
    <x v="1"/>
    <n v="1"/>
    <n v="2500"/>
    <n v="1284177"/>
    <d v="2001-05-23T09:01:34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3"/>
    <s v="wwarburton"/>
    <s v="JREITME"/>
    <s v="ENA - IM Denver"/>
    <x v="8"/>
    <x v="5"/>
    <n v="805082"/>
    <d v="2001-05-24T21:00:00"/>
  </r>
  <r>
    <x v="1"/>
    <x v="3"/>
    <x v="1"/>
    <n v="1"/>
    <n v="5000"/>
    <n v="1284176"/>
    <d v="2001-05-23T09:01:34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50000000000001"/>
    <s v="BRIANKELLY"/>
    <s v="SPEREIR"/>
    <s v="ENA-IM NE GULF3"/>
    <x v="8"/>
    <x v="5"/>
    <n v="805081"/>
    <d v="2001-05-24T21:00:00"/>
  </r>
  <r>
    <x v="1"/>
    <x v="3"/>
    <x v="1"/>
    <n v="1"/>
    <n v="5000"/>
    <n v="1284179"/>
    <d v="2001-05-23T09:01:37"/>
    <s v="Cook Inlet Energy Supply L.L.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50000000000002"/>
    <s v="WESTDESK1"/>
    <s v="SSOUTH"/>
    <s v="ENA - IM West"/>
    <x v="8"/>
    <x v="5"/>
    <n v="805085"/>
    <d v="2001-05-24T21:00:00"/>
  </r>
  <r>
    <x v="1"/>
    <x v="3"/>
    <x v="1"/>
    <n v="1"/>
    <n v="10000"/>
    <n v="1284178"/>
    <d v="2001-05-23T09:01:37"/>
    <s v="Duke Energy Trading and Marketing,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JBULRICH"/>
    <s v="PMIMS"/>
    <s v="ENA - IM MKT Central CG"/>
    <x v="8"/>
    <x v="5"/>
    <n v="805083"/>
    <d v="2001-05-24T21:00:00"/>
  </r>
  <r>
    <x v="0"/>
    <x v="3"/>
    <x v="1"/>
    <n v="1"/>
    <n v="5000"/>
    <n v="1284180"/>
    <d v="2001-05-23T09:01:38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ADM68959"/>
    <s v="RWATT"/>
    <s v="EC-IM Canada West"/>
    <x v="8"/>
    <x v="9"/>
    <n v="805084"/>
    <d v="2001-05-24T21:00:00"/>
  </r>
  <r>
    <x v="1"/>
    <x v="3"/>
    <x v="0"/>
    <n v="30"/>
    <n v="150000"/>
    <n v="1284181"/>
    <d v="2001-05-23T09:01:38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35"/>
    <s v="EPMELPbag"/>
    <s v="FERMIS"/>
    <s v="FT - North West"/>
    <x v="6"/>
    <x v="5"/>
    <s v="VB4800.1"/>
    <d v="2001-06-01T21:00:00"/>
  </r>
  <r>
    <x v="0"/>
    <x v="0"/>
    <x v="0"/>
    <n v="1"/>
    <n v="20"/>
    <n v="1284185"/>
    <d v="2001-05-23T09:01:4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8300"/>
    <m/>
  </r>
  <r>
    <x v="1"/>
    <x v="3"/>
    <x v="1"/>
    <n v="1"/>
    <n v="4940"/>
    <n v="1284186"/>
    <d v="2001-05-23T09:01:44"/>
    <s v="MidAmerican Energy Company"/>
    <x v="0"/>
    <x v="0"/>
    <x v="0"/>
    <x v="3"/>
    <s v="US Gas Phy Fwd Firm non-TX &lt; or = 1Mo "/>
    <s v="US Gas Phy       NGPL NICOR              24May01         USD/MM"/>
    <n v="4940"/>
    <m/>
    <x v="0"/>
    <x v="11"/>
    <x v="0"/>
    <n v="4.1725000000000003"/>
    <s v="KENNYMAN"/>
    <s v="PMIMS"/>
    <s v="ENA - IM MKT Central CG"/>
    <x v="8"/>
    <x v="5"/>
    <n v="805087"/>
    <d v="2001-05-24T21:00:00"/>
  </r>
  <r>
    <x v="1"/>
    <x v="3"/>
    <x v="1"/>
    <n v="1"/>
    <n v="5000"/>
    <n v="1284187"/>
    <d v="2001-05-23T09:01:4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BIGDADDY"/>
    <s v="KSTEVEN"/>
    <s v="ENA-IM Mid Central South"/>
    <x v="8"/>
    <x v="5"/>
    <n v="805088"/>
    <d v="2001-05-24T21:00:00"/>
  </r>
  <r>
    <x v="0"/>
    <x v="0"/>
    <x v="0"/>
    <n v="1"/>
    <n v="17"/>
    <n v="1284188"/>
    <d v="2001-05-23T09:01:52"/>
    <s v="Triland Metals Limited"/>
    <x v="0"/>
    <x v="0"/>
    <x v="0"/>
    <x v="0"/>
    <s v="Aluminum LME Registered Contract"/>
    <s v="Al LME Reg.      Contract                3 Month         USD/mt-L"/>
    <m/>
    <n v="17"/>
    <x v="0"/>
    <x v="0"/>
    <x v="0"/>
    <n v="1531"/>
    <s v="ADM06610"/>
    <s v="BMARCHAN"/>
    <s v="Enron Metals Trading System"/>
    <x v="0"/>
    <x v="0"/>
    <n v="2148302"/>
    <m/>
  </r>
  <r>
    <x v="1"/>
    <x v="3"/>
    <x v="1"/>
    <n v="1"/>
    <n v="5000"/>
    <n v="1284189"/>
    <d v="2001-05-23T09:01:56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5"/>
    <n v="12867107"/>
    <s v="VPIMENOV"/>
    <s v="ENA-IM ME NEW YORK"/>
    <x v="8"/>
    <x v="5"/>
    <n v="805089"/>
    <d v="2001-05-24T21:00:00"/>
  </r>
  <r>
    <x v="1"/>
    <x v="3"/>
    <x v="1"/>
    <n v="1"/>
    <n v="7000"/>
    <n v="1284190"/>
    <d v="2001-05-23T09:01:56"/>
    <s v="Noble Gas Marketing Inc."/>
    <x v="0"/>
    <x v="0"/>
    <x v="0"/>
    <x v="3"/>
    <s v="US Gas Phy Fwd Firm non-TX &lt; or = 1Mo "/>
    <s v="US Gas Phy       TCO Pool                24May01         USD/MM"/>
    <m/>
    <n v="7000"/>
    <x v="0"/>
    <x v="11"/>
    <x v="0"/>
    <n v="4.33"/>
    <s v="dealjunkie"/>
    <s v="JHODGE2"/>
    <s v="ENA-IM ME TCO"/>
    <x v="8"/>
    <x v="5"/>
    <n v="805090"/>
    <d v="2001-05-24T21:00:00"/>
  </r>
  <r>
    <x v="1"/>
    <x v="3"/>
    <x v="1"/>
    <n v="1"/>
    <n v="5000"/>
    <n v="1284191"/>
    <d v="2001-05-23T09:02:01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5091"/>
    <d v="2001-05-24T21:00:00"/>
  </r>
  <r>
    <x v="1"/>
    <x v="3"/>
    <x v="1"/>
    <n v="1"/>
    <n v="5000"/>
    <n v="1284192"/>
    <d v="2001-05-23T09:02:0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092"/>
    <d v="2001-05-24T21:00:00"/>
  </r>
  <r>
    <x v="1"/>
    <x v="3"/>
    <x v="1"/>
    <n v="1"/>
    <n v="1845"/>
    <n v="1284193"/>
    <d v="2001-05-23T09:02:06"/>
    <s v="TransCanada Energy Marketing USA, Inc."/>
    <x v="0"/>
    <x v="0"/>
    <x v="0"/>
    <x v="3"/>
    <s v="US Gas Phy Fwd Firm non-TX &lt; or = 1Mo "/>
    <s v="US Gas Phy       ANR SW Pool             24May01         USD/MM"/>
    <m/>
    <n v="1845"/>
    <x v="0"/>
    <x v="11"/>
    <x v="0"/>
    <n v="3.99"/>
    <s v="cscharton"/>
    <s v="KSTEVEN"/>
    <s v="ENA-IM Mid Central South"/>
    <x v="8"/>
    <x v="5"/>
    <n v="805093"/>
    <d v="2001-05-24T21:00:00"/>
  </r>
  <r>
    <x v="1"/>
    <x v="3"/>
    <x v="1"/>
    <n v="1"/>
    <n v="5000"/>
    <n v="1284194"/>
    <d v="2001-05-23T09:02:06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ADM48146"/>
    <s v="ARING"/>
    <s v="ENA-IM NE GULF1"/>
    <x v="8"/>
    <x v="5"/>
    <n v="805094"/>
    <d v="2001-05-24T21:00:00"/>
  </r>
  <r>
    <x v="1"/>
    <x v="3"/>
    <x v="1"/>
    <n v="1"/>
    <n v="5000"/>
    <n v="1284195"/>
    <d v="2001-05-23T09:02:09"/>
    <s v="Colonial Energy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4"/>
    <s v="BRIANKELLY"/>
    <s v="SPEREIR"/>
    <s v="ENA-IM NE GULF3"/>
    <x v="8"/>
    <x v="5"/>
    <n v="805095"/>
    <d v="2001-05-24T21:00:00"/>
  </r>
  <r>
    <x v="1"/>
    <x v="2"/>
    <x v="0"/>
    <n v="1"/>
    <n v="50000"/>
    <n v="1284196"/>
    <d v="2001-05-23T09:02:1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33"/>
    <d v="2001-07-01T00:00:00"/>
  </r>
  <r>
    <x v="1"/>
    <x v="3"/>
    <x v="1"/>
    <n v="1"/>
    <n v="10000"/>
    <n v="1284197"/>
    <d v="2001-05-23T09:02:13"/>
    <s v="Calpine Energy Services, L.P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LREICHEL02"/>
    <s v="JTHOLT"/>
    <s v="ENA - IM West"/>
    <x v="8"/>
    <x v="5"/>
    <n v="805096"/>
    <d v="2001-05-24T21:00:00"/>
  </r>
  <r>
    <x v="0"/>
    <x v="3"/>
    <x v="1"/>
    <n v="1"/>
    <n v="5000"/>
    <n v="1284198"/>
    <d v="2001-05-23T09:02:15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chichan2"/>
    <s v="CCLARK5"/>
    <s v="EC - IM Canada BC"/>
    <x v="8"/>
    <x v="9"/>
    <n v="805097"/>
    <d v="2001-05-24T21:00:00"/>
  </r>
  <r>
    <x v="1"/>
    <x v="3"/>
    <x v="1"/>
    <n v="1"/>
    <n v="4600"/>
    <n v="1284199"/>
    <d v="2001-05-23T09:02:16"/>
    <s v="Nicor Gas Company"/>
    <x v="0"/>
    <x v="0"/>
    <x v="0"/>
    <x v="3"/>
    <s v="US Gas Phy Fwd Firm non-TX &lt; or = 1Mo "/>
    <s v="US Gas Phy       NGPL STX                24May01         USD/MM"/>
    <n v="4600"/>
    <m/>
    <x v="0"/>
    <x v="11"/>
    <x v="0"/>
    <n v="3.9725000000000001"/>
    <s v="vab12345"/>
    <s v="TDONOHO"/>
    <s v="ENA - IM Central Gulf"/>
    <x v="8"/>
    <x v="5"/>
    <n v="805098"/>
    <d v="2001-05-24T21:00:00"/>
  </r>
  <r>
    <x v="1"/>
    <x v="1"/>
    <x v="1"/>
    <n v="59"/>
    <n v="2950"/>
    <n v="1284203"/>
    <d v="2001-05-23T09:02:31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42.75"/>
    <s v="robmoore"/>
    <s v="MCARSON2"/>
    <s v="ST-SPP"/>
    <x v="7"/>
    <x v="6"/>
    <n v="619510.1"/>
    <d v="2002-01-01T14:16:00"/>
  </r>
  <r>
    <x v="1"/>
    <x v="3"/>
    <x v="1"/>
    <n v="1"/>
    <n v="2748"/>
    <n v="1284202"/>
    <d v="2001-05-23T09:02:31"/>
    <s v="Coral Energy Resources, L.P."/>
    <x v="0"/>
    <x v="0"/>
    <x v="0"/>
    <x v="3"/>
    <s v="US Gas Phy Fwd Firm non-TX &lt; or = 1Mo "/>
    <s v="US Gas Phy       Opal                    24May01         USD/MM"/>
    <n v="2748"/>
    <m/>
    <x v="0"/>
    <x v="11"/>
    <x v="0"/>
    <n v="2.81"/>
    <s v="bobharp2"/>
    <s v="SSOUTH"/>
    <s v="ENA - IM West"/>
    <x v="8"/>
    <x v="5"/>
    <n v="805099"/>
    <d v="2001-05-24T21:00:00"/>
  </r>
  <r>
    <x v="1"/>
    <x v="3"/>
    <x v="1"/>
    <n v="1"/>
    <n v="5000"/>
    <n v="1284204"/>
    <d v="2001-05-23T09:02:3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75"/>
    <s v="tracyschwa"/>
    <s v="PMIMS"/>
    <s v="ENA - IM MKT Central CG"/>
    <x v="8"/>
    <x v="5"/>
    <n v="805100"/>
    <d v="2001-05-24T21:00:00"/>
  </r>
  <r>
    <x v="1"/>
    <x v="3"/>
    <x v="1"/>
    <n v="1"/>
    <n v="10000"/>
    <n v="1284205"/>
    <d v="2001-05-23T09:02:37"/>
    <s v="Cook Inlet Energy Supply L.L.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EASTDESK6"/>
    <s v="SPEREIR"/>
    <s v="ENA-IM NE GULF2"/>
    <x v="8"/>
    <x v="5"/>
    <n v="805101"/>
    <d v="2001-05-24T21:00:00"/>
  </r>
  <r>
    <x v="0"/>
    <x v="3"/>
    <x v="1"/>
    <n v="1"/>
    <n v="5000"/>
    <n v="1284206"/>
    <d v="2001-05-23T09:02:42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02"/>
    <d v="2001-05-24T21:00:00"/>
  </r>
  <r>
    <x v="1"/>
    <x v="3"/>
    <x v="1"/>
    <n v="1"/>
    <n v="9000"/>
    <n v="1284207"/>
    <d v="2001-05-23T09:02:45"/>
    <s v="Tenaska Marketing Ventures"/>
    <x v="0"/>
    <x v="0"/>
    <x v="0"/>
    <x v="3"/>
    <s v="US Gas Phy Fwd Firm non-TX &lt; or = 1Mo "/>
    <s v="US Gas Phy       NGPL LA Pool            24May01         USD/MM"/>
    <m/>
    <n v="9000"/>
    <x v="0"/>
    <x v="11"/>
    <x v="0"/>
    <n v="4.0475000000000003"/>
    <s v="TMVMAM01"/>
    <s v="TDONOHO"/>
    <s v="ENA - IM Central Gulf"/>
    <x v="8"/>
    <x v="5"/>
    <n v="805103"/>
    <d v="2001-05-24T21:00:00"/>
  </r>
  <r>
    <x v="1"/>
    <x v="1"/>
    <x v="1"/>
    <n v="30"/>
    <n v="1500"/>
    <n v="1284209"/>
    <d v="2001-05-23T09:02:46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56.5"/>
    <s v="mwestbro"/>
    <s v="MLORENZ"/>
    <s v="LT-ECAR"/>
    <x v="7"/>
    <x v="6"/>
    <n v="619511.1"/>
    <d v="2001-06-01T17:03:00"/>
  </r>
  <r>
    <x v="1"/>
    <x v="3"/>
    <x v="1"/>
    <n v="1"/>
    <n v="5000"/>
    <n v="1284208"/>
    <d v="2001-05-23T09:02:46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enharner"/>
    <s v="JWILLI13"/>
    <s v="ENA - IM Mkt Central MICH"/>
    <x v="8"/>
    <x v="5"/>
    <n v="805104"/>
    <d v="2001-05-24T21:00:00"/>
  </r>
  <r>
    <x v="0"/>
    <x v="3"/>
    <x v="1"/>
    <n v="1"/>
    <n v="5000"/>
    <n v="1284210"/>
    <d v="2001-05-23T09:02:48"/>
    <s v="Duke Energy Marketing Limited Partnership"/>
    <x v="0"/>
    <x v="0"/>
    <x v="0"/>
    <x v="3"/>
    <s v="CAN Gas Phy Fwd Firm West &lt; or = 1Mo"/>
    <s v="CAN Gas Phy      Station 2               24May01         CAD/GJ"/>
    <n v="5000"/>
    <m/>
    <x v="0"/>
    <x v="15"/>
    <x v="4"/>
    <n v="5.6"/>
    <s v="JIMCARTHUR"/>
    <s v="CCLARK5"/>
    <s v="EC - IM Canada BC"/>
    <x v="8"/>
    <x v="9"/>
    <n v="805105"/>
    <d v="2001-05-24T21:00:00"/>
  </r>
  <r>
    <x v="1"/>
    <x v="3"/>
    <x v="1"/>
    <n v="1"/>
    <n v="791"/>
    <n v="1284211"/>
    <d v="2001-05-23T09:02:48"/>
    <s v="Occidental Energy Marketing, Inc."/>
    <x v="0"/>
    <x v="0"/>
    <x v="0"/>
    <x v="3"/>
    <s v="US Gas Phy Fwd Firm non-TX &lt; or = 1Mo "/>
    <s v="US Gas Phy       NNG Demarc              24May01         USD/MM"/>
    <m/>
    <n v="791"/>
    <x v="0"/>
    <x v="11"/>
    <x v="0"/>
    <n v="4.0525000000000002"/>
    <s v="fishmongr"/>
    <s v="KSTEVEN"/>
    <s v="ENA-IM Mid Central South"/>
    <x v="8"/>
    <x v="5"/>
    <n v="805106"/>
    <d v="2001-05-24T21:00:00"/>
  </r>
  <r>
    <x v="1"/>
    <x v="3"/>
    <x v="1"/>
    <n v="1"/>
    <n v="5000"/>
    <n v="1284213"/>
    <d v="2001-05-23T09:02:53"/>
    <s v="Texaco Natural Gas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"/>
    <s v="ADM42855"/>
    <s v="SNEAL"/>
    <s v="ENA-IM NE GULF4"/>
    <x v="8"/>
    <x v="5"/>
    <n v="805107"/>
    <d v="2001-05-24T21:00:00"/>
  </r>
  <r>
    <x v="1"/>
    <x v="3"/>
    <x v="1"/>
    <n v="1"/>
    <n v="5000"/>
    <n v="1284214"/>
    <d v="2001-05-23T09:02:57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5"/>
    <s v="EPRIME26"/>
    <s v="TKUYKEN"/>
    <s v="ENA - IM West"/>
    <x v="8"/>
    <x v="5"/>
    <n v="805108"/>
    <d v="2001-05-24T21:00:00"/>
  </r>
  <r>
    <x v="1"/>
    <x v="3"/>
    <x v="1"/>
    <n v="1"/>
    <n v="10000"/>
    <n v="1284216"/>
    <d v="2001-05-23T09:03:01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109"/>
    <d v="2001-05-24T21:00:00"/>
  </r>
  <r>
    <x v="1"/>
    <x v="2"/>
    <x v="0"/>
    <n v="1"/>
    <n v="50000"/>
    <n v="1284217"/>
    <d v="2001-05-23T09:03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034"/>
    <d v="2001-07-01T00:00:00"/>
  </r>
  <r>
    <x v="1"/>
    <x v="3"/>
    <x v="1"/>
    <n v="8"/>
    <n v="80000"/>
    <n v="1284218"/>
    <d v="2001-05-23T09:03:13"/>
    <s v="Duke Energy Trading and Marketing, L.L.C."/>
    <x v="0"/>
    <x v="0"/>
    <x v="0"/>
    <x v="3"/>
    <s v="US Gas Phy Fwd Firm non-TX &lt; or = 1Mo "/>
    <s v="US Gas Phy       NGPL LA Pool            24-31May01      USD/MM"/>
    <n v="10000"/>
    <m/>
    <x v="0"/>
    <x v="11"/>
    <x v="0"/>
    <n v="4.0149999999999997"/>
    <s v="LAURABATES"/>
    <s v="TDONOHO"/>
    <s v="ENA - IM Central Gulf"/>
    <x v="8"/>
    <x v="5"/>
    <n v="805111"/>
    <d v="2001-05-24T21:00:00"/>
  </r>
  <r>
    <x v="1"/>
    <x v="3"/>
    <x v="1"/>
    <n v="1"/>
    <n v="10000"/>
    <n v="1284221"/>
    <d v="2001-05-23T09:03:23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5112"/>
    <d v="2001-05-24T21:00:00"/>
  </r>
  <r>
    <x v="1"/>
    <x v="3"/>
    <x v="0"/>
    <n v="365"/>
    <n v="1825000"/>
    <n v="1284222"/>
    <d v="2001-05-23T09:03:24"/>
    <s v="Sempra Energy Trading Corp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DAVIDSET"/>
    <s v="JARNOLD"/>
    <s v="NG-Price"/>
    <x v="6"/>
    <x v="5"/>
    <s v="VB4808.1"/>
    <d v="2002-01-01T21:00:00"/>
  </r>
  <r>
    <x v="1"/>
    <x v="1"/>
    <x v="1"/>
    <n v="30"/>
    <n v="1500"/>
    <n v="1284223"/>
    <d v="2001-05-23T09:03:26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dougsmith1"/>
    <s v="CDORLAN"/>
    <s v="ST-ECAR"/>
    <x v="7"/>
    <x v="6"/>
    <n v="619513.1"/>
    <d v="2001-06-01T17:11:00"/>
  </r>
  <r>
    <x v="1"/>
    <x v="3"/>
    <x v="1"/>
    <n v="1"/>
    <n v="10000"/>
    <n v="1284226"/>
    <d v="2001-05-23T09:03:2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114"/>
    <d v="2001-05-24T21:00:00"/>
  </r>
  <r>
    <x v="0"/>
    <x v="3"/>
    <x v="1"/>
    <n v="1"/>
    <n v="5000"/>
    <n v="1284227"/>
    <d v="2001-05-23T09:03:3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115"/>
    <d v="2001-05-23T21:00:00"/>
  </r>
  <r>
    <x v="1"/>
    <x v="3"/>
    <x v="1"/>
    <n v="1"/>
    <n v="10000"/>
    <n v="1284228"/>
    <d v="2001-05-23T09:03:40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49999999999998"/>
    <s v="quantum3"/>
    <s v="PMIMS"/>
    <s v="ENA - IM MKT Central CG"/>
    <x v="8"/>
    <x v="5"/>
    <n v="805116"/>
    <d v="2001-05-24T21:00:00"/>
  </r>
  <r>
    <x v="1"/>
    <x v="3"/>
    <x v="1"/>
    <n v="1"/>
    <n v="3200"/>
    <n v="1284229"/>
    <d v="2001-05-23T09:03:46"/>
    <s v="El Paso Merchant Energy, L.P."/>
    <x v="0"/>
    <x v="0"/>
    <x v="0"/>
    <x v="3"/>
    <s v="US Gas Phy Fwd Firm non-TX &lt; or = 1Mo "/>
    <s v="US Gas Phy       Trunkline ELA           24May01         USD/MM"/>
    <m/>
    <n v="3200"/>
    <x v="0"/>
    <x v="11"/>
    <x v="0"/>
    <n v="3.97"/>
    <s v="EPMELPbp"/>
    <s v="TDONOHO"/>
    <s v="ENA - IM Central Gulf"/>
    <x v="8"/>
    <x v="5"/>
    <n v="805117"/>
    <d v="2001-05-24T21:00:00"/>
  </r>
  <r>
    <x v="1"/>
    <x v="3"/>
    <x v="0"/>
    <n v="30"/>
    <n v="150000"/>
    <n v="1284230"/>
    <d v="2001-05-23T09:03:4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.14"/>
    <s v="Quekchin"/>
    <s v="KHOLST"/>
    <s v="FT-West"/>
    <x v="6"/>
    <x v="5"/>
    <s v="VB4810.1"/>
    <d v="2001-09-01T21:00:00"/>
  </r>
  <r>
    <x v="1"/>
    <x v="5"/>
    <x v="1"/>
    <n v="1"/>
    <n v="25000"/>
    <n v="1284231"/>
    <d v="2001-05-23T09:03:51"/>
    <s v="Dynegy Liquids Marketing and Trade"/>
    <x v="0"/>
    <x v="0"/>
    <x v="0"/>
    <x v="5"/>
    <s v="US Nat Gasoline FOB Phy Fwd"/>
    <s v="US NGasoline FOB MB Enron                May01           c/Gl-b"/>
    <m/>
    <n v="25000"/>
    <x v="0"/>
    <x v="13"/>
    <x v="0"/>
    <n v="67"/>
    <s v="ADM85405"/>
    <s v="WHICKS"/>
    <s v="EGLI-C5GC"/>
    <x v="6"/>
    <x v="7"/>
    <s v="VB4811.1"/>
    <d v="2001-05-01T21:00:00"/>
  </r>
  <r>
    <x v="1"/>
    <x v="3"/>
    <x v="1"/>
    <n v="1"/>
    <n v="25000"/>
    <n v="1284232"/>
    <d v="2001-05-23T09:03:5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118"/>
    <d v="2001-05-24T21:00:00"/>
  </r>
  <r>
    <x v="1"/>
    <x v="1"/>
    <x v="1"/>
    <n v="30"/>
    <n v="1500"/>
    <n v="1284233"/>
    <d v="2001-05-23T09:03:52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Emily456"/>
    <s v="CDORLAN"/>
    <s v="ST-ECAR"/>
    <x v="7"/>
    <x v="6"/>
    <n v="619514.1"/>
    <d v="2001-06-01T17:11:00"/>
  </r>
  <r>
    <x v="1"/>
    <x v="3"/>
    <x v="1"/>
    <n v="1"/>
    <n v="9000"/>
    <n v="1284234"/>
    <d v="2001-05-23T09:03:53"/>
    <s v="Marathon Oil Company"/>
    <x v="0"/>
    <x v="0"/>
    <x v="0"/>
    <x v="3"/>
    <s v="US Gas Phy Fwd Firm non-TX &lt; or = 1Mo "/>
    <s v="US Gas Phy       EPNG Keystone           24May01         USD/MM"/>
    <m/>
    <n v="9000"/>
    <x v="0"/>
    <x v="11"/>
    <x v="0"/>
    <n v="3.95"/>
    <s v="ENRONCAT"/>
    <s v="RGAY"/>
    <s v="ENA - IM West"/>
    <x v="8"/>
    <x v="5"/>
    <n v="805119"/>
    <d v="2001-05-24T21:00:00"/>
  </r>
  <r>
    <x v="0"/>
    <x v="3"/>
    <x v="1"/>
    <n v="1"/>
    <n v="10000"/>
    <n v="1284235"/>
    <d v="2001-05-23T09:03:54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DAROOKIE"/>
    <s v="MCUILLA"/>
    <s v="ENA - IM Ontario"/>
    <x v="8"/>
    <x v="5"/>
    <n v="805120"/>
    <d v="2001-05-24T21:00:00"/>
  </r>
  <r>
    <x v="1"/>
    <x v="3"/>
    <x v="1"/>
    <n v="1"/>
    <n v="10000"/>
    <n v="1284237"/>
    <d v="2001-05-23T09:04:00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2"/>
    <s v="TDONOHO"/>
    <s v="ENA - IM Central Gulf"/>
    <x v="8"/>
    <x v="5"/>
    <n v="805122"/>
    <d v="2001-05-24T21:00:00"/>
  </r>
  <r>
    <x v="1"/>
    <x v="3"/>
    <x v="1"/>
    <n v="1"/>
    <n v="25000"/>
    <n v="1284236"/>
    <d v="2001-05-23T09:04:0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aepes215"/>
    <s v="ARING"/>
    <s v="ENA-IM NE GULF1"/>
    <x v="8"/>
    <x v="5"/>
    <n v="805121"/>
    <d v="2001-05-24T21:00:00"/>
  </r>
  <r>
    <x v="1"/>
    <x v="3"/>
    <x v="1"/>
    <n v="1"/>
    <n v="10000"/>
    <n v="1284238"/>
    <d v="2001-05-23T09:04:0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aepes206"/>
    <s v="PMIMS"/>
    <s v="ENA - IM MKT Central CG"/>
    <x v="8"/>
    <x v="5"/>
    <n v="805123"/>
    <d v="2001-05-24T21:00:00"/>
  </r>
  <r>
    <x v="1"/>
    <x v="3"/>
    <x v="1"/>
    <n v="1"/>
    <n v="10000"/>
    <n v="1284239"/>
    <d v="2001-05-23T09:04:0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24"/>
    <d v="2001-05-24T21:00:00"/>
  </r>
  <r>
    <x v="1"/>
    <x v="3"/>
    <x v="1"/>
    <n v="1"/>
    <n v="10000"/>
    <n v="1284240"/>
    <d v="2001-05-23T09:04:08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125"/>
    <d v="2001-05-24T21:00:00"/>
  </r>
  <r>
    <x v="1"/>
    <x v="3"/>
    <x v="1"/>
    <n v="1"/>
    <n v="5000"/>
    <n v="1284241"/>
    <d v="2001-05-23T09:04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BIGDADDY"/>
    <s v="KSTEVEN"/>
    <s v="ENA-IM Mid Central South"/>
    <x v="8"/>
    <x v="5"/>
    <n v="805126"/>
    <d v="2001-05-24T21:00:00"/>
  </r>
  <r>
    <x v="1"/>
    <x v="3"/>
    <x v="1"/>
    <n v="30"/>
    <n v="150000"/>
    <n v="1284242"/>
    <d v="2001-05-23T09:04:10"/>
    <s v="Sempra Energy Trading Cor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465"/>
    <s v="HDESTEFA"/>
    <s v="MGRIGSB"/>
    <s v="ENA - IM West"/>
    <x v="8"/>
    <x v="5"/>
    <s v="VB4812.1 / 805129"/>
    <d v="2001-06-01T21:00:00"/>
  </r>
  <r>
    <x v="1"/>
    <x v="3"/>
    <x v="1"/>
    <n v="1"/>
    <n v="5000"/>
    <n v="1284243"/>
    <d v="2001-05-23T09:04:15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ppa00001"/>
    <s v="SSOUTH"/>
    <s v="ENA - IM West"/>
    <x v="8"/>
    <x v="5"/>
    <n v="805127"/>
    <d v="2001-05-24T21:00:00"/>
  </r>
  <r>
    <x v="1"/>
    <x v="3"/>
    <x v="1"/>
    <n v="1"/>
    <n v="5000"/>
    <n v="1284244"/>
    <d v="2001-05-23T09:04:16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toddbandy"/>
    <s v="KSTEVEN"/>
    <s v="ENA-IM Mid Central South"/>
    <x v="8"/>
    <x v="5"/>
    <n v="805128"/>
    <d v="2001-05-24T21:00:00"/>
  </r>
  <r>
    <x v="0"/>
    <x v="3"/>
    <x v="1"/>
    <n v="1"/>
    <n v="9917"/>
    <n v="1284247"/>
    <d v="2001-05-23T09:04:20"/>
    <s v="Aquila Canada Corp."/>
    <x v="0"/>
    <x v="0"/>
    <x v="0"/>
    <x v="3"/>
    <s v="CAN Gas Phy Fwd Firm East &lt; or = 1Mo"/>
    <s v="CAN Gas Phy      Dawn                    24May01         USD/MM"/>
    <n v="9917"/>
    <m/>
    <x v="0"/>
    <x v="11"/>
    <x v="0"/>
    <n v="4.3499999999999996"/>
    <s v="dread2000"/>
    <s v="MCUILLA"/>
    <s v="ENA - IM Ontario"/>
    <x v="8"/>
    <x v="5"/>
    <n v="805132"/>
    <d v="2001-05-24T21:00:00"/>
  </r>
  <r>
    <x v="1"/>
    <x v="3"/>
    <x v="1"/>
    <n v="1"/>
    <n v="10000"/>
    <n v="1284246"/>
    <d v="2001-05-23T09:04:20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"/>
    <s v="EASTDESK"/>
    <s v="SNEAL"/>
    <s v="ENA-IM NE GULF3"/>
    <x v="8"/>
    <x v="5"/>
    <n v="805131"/>
    <d v="2001-05-24T21:00:00"/>
  </r>
  <r>
    <x v="1"/>
    <x v="3"/>
    <x v="0"/>
    <n v="30"/>
    <n v="300000"/>
    <n v="1284248"/>
    <d v="2001-05-23T09:04:21"/>
    <s v="Aquila Risk Management Corporation"/>
    <x v="0"/>
    <x v="0"/>
    <x v="0"/>
    <x v="3"/>
    <s v="US Gas Fin Swap"/>
    <s v="US Gas Daily     IF GD/D Demarc          Jun01           USD/MM"/>
    <m/>
    <n v="10000"/>
    <x v="0"/>
    <x v="11"/>
    <x v="0"/>
    <n v="-2.2499999999999999E-2"/>
    <s v="AQUILA1008"/>
    <s v="ALEWIS"/>
    <s v="GD-CENTRAL"/>
    <x v="6"/>
    <x v="5"/>
    <s v="VB4813.1"/>
    <d v="2001-06-01T21:00:00"/>
  </r>
  <r>
    <x v="1"/>
    <x v="3"/>
    <x v="1"/>
    <n v="1"/>
    <n v="800"/>
    <n v="1284249"/>
    <d v="2001-05-23T09:04:23"/>
    <s v="Texla Energy Management Inc."/>
    <x v="0"/>
    <x v="0"/>
    <x v="0"/>
    <x v="3"/>
    <s v="US Gas Phy Fwd Firm non-TX &lt; or = 1Mo "/>
    <s v="US Gas Phy       TENN Z-0                24May01         USD/MM"/>
    <n v="800"/>
    <m/>
    <x v="0"/>
    <x v="11"/>
    <x v="0"/>
    <n v="3.98"/>
    <s v="WILSHUSEN"/>
    <s v="SNEAL"/>
    <s v="ENA-IM NE GULF3"/>
    <x v="8"/>
    <x v="5"/>
    <n v="805133"/>
    <d v="2001-05-24T21:00:00"/>
  </r>
  <r>
    <x v="0"/>
    <x v="3"/>
    <x v="1"/>
    <n v="1"/>
    <n v="5000"/>
    <n v="1284250"/>
    <d v="2001-05-23T09:04:25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34"/>
    <d v="2001-05-24T21:00:00"/>
  </r>
  <r>
    <x v="1"/>
    <x v="3"/>
    <x v="1"/>
    <n v="1"/>
    <n v="3880"/>
    <n v="1284251"/>
    <d v="2001-05-23T09:04:32"/>
    <s v="Avista Energy, Inc."/>
    <x v="0"/>
    <x v="0"/>
    <x v="0"/>
    <x v="3"/>
    <s v="US Gas Phy Fwd Firm non-TX &lt; or = 1Mo "/>
    <s v="US Gas Phy       Opal                    24May01         USD/MM"/>
    <m/>
    <n v="3880"/>
    <x v="0"/>
    <x v="11"/>
    <x v="0"/>
    <n v="2.8450000000000002"/>
    <s v="stharper"/>
    <s v="SSOUTH"/>
    <s v="ENA - IM West"/>
    <x v="8"/>
    <x v="5"/>
    <n v="805135"/>
    <d v="2001-05-24T21:00:00"/>
  </r>
  <r>
    <x v="1"/>
    <x v="3"/>
    <x v="1"/>
    <n v="1"/>
    <n v="5000"/>
    <n v="1284252"/>
    <d v="2001-05-23T09:04:34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kollmaninc"/>
    <s v="JWILLI13"/>
    <s v="ENA - IM Mkt Central MICH"/>
    <x v="8"/>
    <x v="5"/>
    <n v="805136"/>
    <d v="2001-05-24T21:00:00"/>
  </r>
  <r>
    <x v="1"/>
    <x v="1"/>
    <x v="1"/>
    <n v="30"/>
    <n v="1500"/>
    <n v="1284254"/>
    <d v="2001-05-23T09:04:38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59.25"/>
    <s v="ERICYAO2"/>
    <s v="JQUENET"/>
    <s v="LT-PJM"/>
    <x v="7"/>
    <x v="6"/>
    <n v="619517.1"/>
    <d v="2001-06-01T14:12:00"/>
  </r>
  <r>
    <x v="0"/>
    <x v="3"/>
    <x v="1"/>
    <n v="1"/>
    <n v="5000"/>
    <n v="1284255"/>
    <d v="2001-05-23T09:04:41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5137"/>
    <d v="2001-05-24T21:00:00"/>
  </r>
  <r>
    <x v="1"/>
    <x v="3"/>
    <x v="1"/>
    <n v="1"/>
    <n v="10000"/>
    <n v="1284257"/>
    <d v="2001-05-23T09:04:46"/>
    <s v="Coral Energy Resources, L.P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bbharleyp"/>
    <s v="ARING"/>
    <s v="ENA-IM NE GULF1"/>
    <x v="8"/>
    <x v="5"/>
    <n v="805138"/>
    <d v="2001-05-24T21:00:00"/>
  </r>
  <r>
    <x v="1"/>
    <x v="3"/>
    <x v="1"/>
    <n v="1"/>
    <n v="5000"/>
    <n v="1284259"/>
    <d v="2001-05-23T09:04:49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3"/>
    <s v="sharibri"/>
    <s v="MLENHAR"/>
    <s v="ENA - IM West"/>
    <x v="8"/>
    <x v="5"/>
    <n v="805139"/>
    <d v="2001-05-24T21:00:00"/>
  </r>
  <r>
    <x v="0"/>
    <x v="3"/>
    <x v="1"/>
    <n v="1"/>
    <n v="10000"/>
    <n v="1284262"/>
    <d v="2001-05-23T09:04:51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141"/>
    <d v="2001-05-24T21:00:00"/>
  </r>
  <r>
    <x v="1"/>
    <x v="3"/>
    <x v="1"/>
    <n v="1"/>
    <n v="10000"/>
    <n v="1284261"/>
    <d v="2001-05-23T09:04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benharner"/>
    <s v="PMIMS"/>
    <s v="ENA - IM MKT Central CG"/>
    <x v="8"/>
    <x v="5"/>
    <n v="805142"/>
    <d v="2001-05-24T21:00:00"/>
  </r>
  <r>
    <x v="1"/>
    <x v="2"/>
    <x v="0"/>
    <n v="1"/>
    <n v="35000"/>
    <n v="1284263"/>
    <d v="2001-05-23T09:04:5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84"/>
    <s v="semprakuo"/>
    <s v="GWHALLE"/>
    <s v="WTI-GW-NXC2"/>
    <x v="3"/>
    <x v="5"/>
    <n v="106036"/>
    <d v="2001-07-01T00:00:00"/>
  </r>
  <r>
    <x v="1"/>
    <x v="3"/>
    <x v="1"/>
    <n v="1"/>
    <n v="191"/>
    <n v="1284264"/>
    <d v="2001-05-23T09:04:54"/>
    <s v="TransCanada Energy Marketing USA, Inc.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"/>
    <s v="cscharton"/>
    <s v="KSTEVEN"/>
    <s v="ENA-IM Mid Central South"/>
    <x v="8"/>
    <x v="5"/>
    <n v="805143"/>
    <d v="2001-05-24T21:00:00"/>
  </r>
  <r>
    <x v="1"/>
    <x v="3"/>
    <x v="1"/>
    <n v="1"/>
    <n v="2000"/>
    <n v="1284265"/>
    <d v="2001-05-23T09:04:56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"/>
    <s v="aepes201"/>
    <s v="TDONOHO"/>
    <s v="ENA - IM Central Gulf"/>
    <x v="8"/>
    <x v="5"/>
    <n v="805145"/>
    <d v="2001-05-24T21:00:00"/>
  </r>
  <r>
    <x v="1"/>
    <x v="3"/>
    <x v="1"/>
    <n v="1"/>
    <n v="10000"/>
    <n v="1284267"/>
    <d v="2001-05-23T09:04:57"/>
    <s v="CoEnergy Trading Company"/>
    <x v="0"/>
    <x v="0"/>
    <x v="0"/>
    <x v="3"/>
    <s v="US Gas Phy Index Firm non-TX &lt; or = 1Mo"/>
    <s v="US Gas Phy Index GD/D TCO Pool           24May01         USD/MM"/>
    <n v="10000"/>
    <m/>
    <x v="0"/>
    <x v="11"/>
    <x v="0"/>
    <n v="-5.0000000000000001E-3"/>
    <s v="VANOIRSCHO"/>
    <s v="JHODGE2"/>
    <s v="ENA-IM ME TCO"/>
    <x v="8"/>
    <x v="5"/>
    <n v="805146"/>
    <d v="2001-05-24T21:00:00"/>
  </r>
  <r>
    <x v="1"/>
    <x v="3"/>
    <x v="1"/>
    <n v="1"/>
    <n v="2500"/>
    <n v="1284266"/>
    <d v="2001-05-23T09:04:57"/>
    <s v="Calpine Energy Services, L.P."/>
    <x v="0"/>
    <x v="0"/>
    <x v="0"/>
    <x v="3"/>
    <s v="US Gas Phy Fwd Firm non-TX &lt; or = 1Mo "/>
    <s v="US Gas Phy       EPNG SoCal Topk         24May01         USD/MM"/>
    <m/>
    <n v="2500"/>
    <x v="0"/>
    <x v="11"/>
    <x v="0"/>
    <n v="13.85"/>
    <s v="LREICHEL02"/>
    <s v="JTHOLT"/>
    <s v="ENA - IM West"/>
    <x v="8"/>
    <x v="5"/>
    <n v="805144"/>
    <d v="2001-05-24T21:00:00"/>
  </r>
  <r>
    <x v="1"/>
    <x v="3"/>
    <x v="1"/>
    <n v="1"/>
    <n v="5000"/>
    <n v="1284268"/>
    <d v="2001-05-23T09:04:58"/>
    <s v="Tenaska Marketing Ventures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49999999999999"/>
    <s v="TMVMAM01"/>
    <s v="KSTEVEN"/>
    <s v="ENA-IM Mid Central South"/>
    <x v="8"/>
    <x v="5"/>
    <n v="805147"/>
    <d v="2001-05-24T21:00:00"/>
  </r>
  <r>
    <x v="1"/>
    <x v="1"/>
    <x v="1"/>
    <n v="30"/>
    <n v="1500"/>
    <n v="1284269"/>
    <d v="2001-05-23T09:04:59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"/>
    <s v="jheinecke1"/>
    <s v="MCARSON2"/>
    <s v="LT-SPP"/>
    <x v="7"/>
    <x v="6"/>
    <n v="619519.1"/>
    <d v="2001-06-01T14:16:00"/>
  </r>
  <r>
    <x v="1"/>
    <x v="2"/>
    <x v="0"/>
    <n v="1"/>
    <n v="25000"/>
    <n v="1284270"/>
    <d v="2001-05-23T09:05:0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N587JK00"/>
    <s v="GWHALLE"/>
    <s v="WTI-GW-NXC2"/>
    <x v="3"/>
    <x v="5"/>
    <n v="106037"/>
    <d v="2001-07-01T00:00:00"/>
  </r>
  <r>
    <x v="1"/>
    <x v="3"/>
    <x v="1"/>
    <n v="1"/>
    <n v="10000"/>
    <n v="1284271"/>
    <d v="2001-05-23T09:05:12"/>
    <s v="TXU Energy Trading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txuetctmb"/>
    <s v="PMIMS"/>
    <s v="ENA - IM MKT Central CG"/>
    <x v="8"/>
    <x v="5"/>
    <n v="805148"/>
    <d v="2001-05-24T21:00:00"/>
  </r>
  <r>
    <x v="1"/>
    <x v="2"/>
    <x v="0"/>
    <n v="1"/>
    <n v="50000"/>
    <n v="1284273"/>
    <d v="2001-05-23T09:05:1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DOMESTIC2"/>
    <s v="GWHALLE"/>
    <s v="WTI-GW-NXC2"/>
    <x v="3"/>
    <x v="5"/>
    <n v="106038"/>
    <d v="2001-07-01T00:00:00"/>
  </r>
  <r>
    <x v="1"/>
    <x v="3"/>
    <x v="0"/>
    <n v="30"/>
    <n v="150000"/>
    <n v="1284274"/>
    <d v="2001-05-23T09:05:16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24999999999999"/>
    <s v="duanelaw"/>
    <s v="JARNOLD"/>
    <s v="NG-Price"/>
    <x v="6"/>
    <x v="5"/>
    <s v="VB4818.1"/>
    <d v="2001-06-01T21:59:00"/>
  </r>
  <r>
    <x v="1"/>
    <x v="3"/>
    <x v="1"/>
    <n v="1"/>
    <n v="7500"/>
    <n v="1284275"/>
    <d v="2001-05-23T09:05:17"/>
    <s v="Hess Energy Services Company, LLC"/>
    <x v="0"/>
    <x v="0"/>
    <x v="0"/>
    <x v="3"/>
    <s v="US Gas Phy Fwd Firm non-TX &lt; or = 1Mo "/>
    <s v="US Gas Phy       TENN 800                24May01         USD/MM"/>
    <n v="7500"/>
    <m/>
    <x v="0"/>
    <x v="11"/>
    <x v="0"/>
    <n v="4.03"/>
    <s v="tomkurtz"/>
    <s v="SNEAL"/>
    <s v="ENA-IM NE GULF3"/>
    <x v="8"/>
    <x v="5"/>
    <n v="805150"/>
    <d v="2001-05-24T21:00:00"/>
  </r>
  <r>
    <x v="1"/>
    <x v="3"/>
    <x v="1"/>
    <n v="1"/>
    <n v="5000"/>
    <n v="1284276"/>
    <d v="2001-05-23T09:05:18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MELISSA1"/>
    <s v="TDONOHO"/>
    <s v="ENA - IM Central Gulf"/>
    <x v="8"/>
    <x v="5"/>
    <n v="805152"/>
    <d v="2001-05-24T21:00:00"/>
  </r>
  <r>
    <x v="1"/>
    <x v="3"/>
    <x v="1"/>
    <n v="1"/>
    <n v="4809"/>
    <n v="1284277"/>
    <d v="2001-05-23T09:05:19"/>
    <s v="Cargill Energy, a division of Cargill, Incorporated"/>
    <x v="0"/>
    <x v="0"/>
    <x v="0"/>
    <x v="3"/>
    <s v="US Gas Phy Fwd Firm non-TX &lt; or = 1Mo "/>
    <s v="US Gas Phy       NGPL Midcont            24May01         USD/MM"/>
    <n v="4809"/>
    <m/>
    <x v="0"/>
    <x v="11"/>
    <x v="0"/>
    <n v="3.9874999999999998"/>
    <s v="DMCPHERSON"/>
    <s v="KSTEVEN"/>
    <s v="ENA-IM Mid Central South"/>
    <x v="8"/>
    <x v="5"/>
    <n v="805153"/>
    <d v="2001-05-24T21:00:00"/>
  </r>
  <r>
    <x v="1"/>
    <x v="1"/>
    <x v="1"/>
    <n v="30"/>
    <n v="1500"/>
    <n v="1284279"/>
    <d v="2001-05-23T09:05:20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BRETJONES"/>
    <s v="CDORLAN"/>
    <s v="ST-ECAR"/>
    <x v="7"/>
    <x v="6"/>
    <n v="619520.1"/>
    <d v="2001-06-01T17:11:00"/>
  </r>
  <r>
    <x v="1"/>
    <x v="3"/>
    <x v="1"/>
    <n v="1"/>
    <n v="4000"/>
    <n v="1284278"/>
    <d v="2001-05-23T09:05:20"/>
    <s v="PanCanadian Energy Services Inc."/>
    <x v="0"/>
    <x v="0"/>
    <x v="0"/>
    <x v="3"/>
    <s v="US Gas Phy Fwd Firm non-TX &lt; or = 1Mo "/>
    <s v="US Gas Phy       Trunkline ELA           24May01         USD/MM"/>
    <m/>
    <n v="4000"/>
    <x v="0"/>
    <x v="11"/>
    <x v="0"/>
    <n v="3.97"/>
    <s v="pces5155"/>
    <s v="TDONOHO"/>
    <s v="ENA - IM Central Gulf"/>
    <x v="8"/>
    <x v="5"/>
    <n v="805155"/>
    <d v="2001-05-24T21:00:00"/>
  </r>
  <r>
    <x v="1"/>
    <x v="3"/>
    <x v="0"/>
    <n v="30"/>
    <n v="300000"/>
    <n v="1284280"/>
    <d v="2001-05-23T09:05:2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steven12"/>
    <s v="JARNOLD"/>
    <s v="NG-Price"/>
    <x v="6"/>
    <x v="5"/>
    <s v="VB4820.1"/>
    <d v="2001-06-01T21:00:00"/>
  </r>
  <r>
    <x v="1"/>
    <x v="3"/>
    <x v="1"/>
    <n v="1"/>
    <n v="5000"/>
    <n v="1284281"/>
    <d v="2001-05-23T09:05:2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49999999999999"/>
    <s v="DMCPHERSON"/>
    <s v="KSTEVEN"/>
    <s v="ENA-IM Mid Central South"/>
    <x v="8"/>
    <x v="5"/>
    <n v="805156"/>
    <d v="2001-05-24T21:00:00"/>
  </r>
  <r>
    <x v="1"/>
    <x v="3"/>
    <x v="1"/>
    <n v="1"/>
    <n v="436"/>
    <n v="1284282"/>
    <d v="2001-05-23T09:05:25"/>
    <s v="EnergyUSA-TPC Corp."/>
    <x v="0"/>
    <x v="0"/>
    <x v="0"/>
    <x v="3"/>
    <s v="US Gas Phy Fwd Firm non-TX &lt; or = 1Mo "/>
    <s v="US Gas Phy       Chi Peoples             24May01         USD/MM"/>
    <m/>
    <n v="436"/>
    <x v="0"/>
    <x v="11"/>
    <x v="0"/>
    <n v="4.1849999999999996"/>
    <s v="trevorh1"/>
    <s v="PMIMS"/>
    <s v="ENA - IM MKT Central CG"/>
    <x v="8"/>
    <x v="5"/>
    <n v="805159"/>
    <d v="2001-05-24T21:00:00"/>
  </r>
  <r>
    <x v="1"/>
    <x v="3"/>
    <x v="1"/>
    <n v="1"/>
    <n v="5000"/>
    <n v="1284283"/>
    <d v="2001-05-23T09:05:26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SIZER444"/>
    <s v="PMIMS"/>
    <s v="ENA - IM MKT Central CG"/>
    <x v="8"/>
    <x v="5"/>
    <n v="805157"/>
    <d v="2001-05-24T21:00:00"/>
  </r>
  <r>
    <x v="1"/>
    <x v="3"/>
    <x v="0"/>
    <n v="30"/>
    <n v="150000"/>
    <n v="1284285"/>
    <d v="2001-05-23T09:05:29"/>
    <s v="El Paso Merchant Energy, L.P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EPMELPjrc"/>
    <s v="JARNOLD"/>
    <s v="NG-Price"/>
    <x v="6"/>
    <x v="5"/>
    <s v="VB4821.1"/>
    <d v="2001-06-01T21:00:00"/>
  </r>
  <r>
    <x v="1"/>
    <x v="3"/>
    <x v="1"/>
    <n v="1"/>
    <n v="2500"/>
    <n v="1284284"/>
    <d v="2001-05-23T09:05:29"/>
    <s v="Summit Natural Gas, LLP"/>
    <x v="0"/>
    <x v="0"/>
    <x v="0"/>
    <x v="3"/>
    <s v="US Gas Phy Fwd Firm non-TX &lt; or = 1Mo "/>
    <s v="US Gas Phy       TENN 800                24May01         USD/MM"/>
    <n v="2500"/>
    <m/>
    <x v="0"/>
    <x v="11"/>
    <x v="0"/>
    <n v="4.03"/>
    <s v="CREEKLEA"/>
    <s v="SNEAL"/>
    <s v="ENA-IM NE GULF3"/>
    <x v="8"/>
    <x v="5"/>
    <n v="805158"/>
    <d v="2001-05-24T21:00:00"/>
  </r>
  <r>
    <x v="0"/>
    <x v="4"/>
    <x v="0"/>
    <n v="30"/>
    <n v="150000"/>
    <n v="1284286"/>
    <d v="2001-05-23T09:05:3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75"/>
    <s v="christoph"/>
    <s v="CMAHONE"/>
    <s v="UK - ECTRIC - Lite Gasoil"/>
    <x v="3"/>
    <x v="4"/>
    <n v="106039"/>
    <d v="2001-06-01T00:00:00"/>
  </r>
  <r>
    <x v="1"/>
    <x v="3"/>
    <x v="1"/>
    <n v="1"/>
    <n v="10000"/>
    <n v="1284287"/>
    <d v="2001-05-23T09:05:32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raganbond1"/>
    <s v="SPEREIR"/>
    <s v="ENA-IM NE GULF2"/>
    <x v="8"/>
    <x v="5"/>
    <n v="805160"/>
    <d v="2001-05-24T21:00:00"/>
  </r>
  <r>
    <x v="1"/>
    <x v="2"/>
    <x v="0"/>
    <n v="1"/>
    <n v="50000"/>
    <n v="1284288"/>
    <d v="2001-05-23T09:05:3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MESTIC2"/>
    <s v="GWHALLE"/>
    <s v="WTI-GW-NXC2"/>
    <x v="3"/>
    <x v="5"/>
    <n v="106040"/>
    <d v="2001-07-01T00:00:00"/>
  </r>
  <r>
    <x v="1"/>
    <x v="3"/>
    <x v="1"/>
    <n v="1"/>
    <n v="10000"/>
    <n v="1284290"/>
    <d v="2001-05-23T09:05:3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62"/>
    <d v="2001-05-24T21:00:00"/>
  </r>
  <r>
    <x v="1"/>
    <x v="3"/>
    <x v="1"/>
    <n v="1"/>
    <n v="10000"/>
    <n v="1284291"/>
    <d v="2001-05-23T09:05:4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aepes206"/>
    <s v="PMIMS"/>
    <s v="ENA - IM MKT Central CG"/>
    <x v="8"/>
    <x v="5"/>
    <n v="805163"/>
    <d v="2001-05-24T21:00:00"/>
  </r>
  <r>
    <x v="1"/>
    <x v="3"/>
    <x v="1"/>
    <n v="1"/>
    <n v="10000"/>
    <n v="1284292"/>
    <d v="2001-05-23T09:05:43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164"/>
    <d v="2001-05-24T21:00:00"/>
  </r>
  <r>
    <x v="1"/>
    <x v="3"/>
    <x v="1"/>
    <n v="1"/>
    <n v="10000"/>
    <n v="1284294"/>
    <d v="2001-05-23T09:05:44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aepes202"/>
    <s v="SNEAL"/>
    <s v="ENA-IM NE GULF3"/>
    <x v="8"/>
    <x v="5"/>
    <n v="805166"/>
    <d v="2001-05-24T21:00:00"/>
  </r>
  <r>
    <x v="1"/>
    <x v="3"/>
    <x v="1"/>
    <n v="1"/>
    <n v="6531"/>
    <n v="1284293"/>
    <d v="2001-05-23T09:05:44"/>
    <s v="El Paso Merchant Energy, L.P."/>
    <x v="0"/>
    <x v="0"/>
    <x v="0"/>
    <x v="3"/>
    <s v="US Gas Phy Fwd Firm TX &lt; or = 1Mo "/>
    <s v="US Gas Phy       Exxon Katy              24May01         USD/MM"/>
    <n v="6531"/>
    <m/>
    <x v="0"/>
    <x v="11"/>
    <x v="0"/>
    <n v="4.0750000000000002"/>
    <s v="EPMELPjpp"/>
    <s v="JPARKS"/>
    <s v="HPLC - IM HPLC"/>
    <x v="8"/>
    <x v="8"/>
    <n v="805165"/>
    <d v="2001-05-24T21:00:00"/>
  </r>
  <r>
    <x v="1"/>
    <x v="3"/>
    <x v="1"/>
    <n v="1"/>
    <n v="5000"/>
    <n v="1284296"/>
    <d v="2001-05-23T09:05:50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bcollins"/>
    <s v="KSTEVEN"/>
    <s v="ENA-IM Mid Central South"/>
    <x v="8"/>
    <x v="5"/>
    <n v="805168"/>
    <d v="2001-05-24T21:00:00"/>
  </r>
  <r>
    <x v="1"/>
    <x v="3"/>
    <x v="1"/>
    <n v="1"/>
    <n v="10000"/>
    <n v="1284295"/>
    <d v="2001-05-23T09:05:50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tomkurtz"/>
    <s v="ARING"/>
    <s v="ENA-IM NE GULF1"/>
    <x v="8"/>
    <x v="5"/>
    <n v="805167"/>
    <d v="2001-05-24T21:00:00"/>
  </r>
  <r>
    <x v="1"/>
    <x v="3"/>
    <x v="1"/>
    <n v="1"/>
    <n v="5000"/>
    <n v="1284297"/>
    <d v="2001-05-23T09:05:52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169"/>
    <d v="2001-05-24T21:00:00"/>
  </r>
  <r>
    <x v="1"/>
    <x v="3"/>
    <x v="1"/>
    <n v="1"/>
    <n v="10000"/>
    <n v="1284298"/>
    <d v="2001-05-23T09:05:52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170"/>
    <d v="2001-05-24T21:00:00"/>
  </r>
  <r>
    <x v="1"/>
    <x v="3"/>
    <x v="1"/>
    <n v="1"/>
    <n v="10000"/>
    <n v="1284299"/>
    <d v="2001-05-23T09:05:5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171"/>
    <d v="2001-05-24T21:00:00"/>
  </r>
  <r>
    <x v="1"/>
    <x v="3"/>
    <x v="1"/>
    <n v="1"/>
    <n v="5000"/>
    <n v="1284300"/>
    <d v="2001-05-23T09:05:56"/>
    <s v="Reliant Energy Services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"/>
    <s v="jaelee14"/>
    <s v="SPEREIR"/>
    <s v="ENA-IM NE GULF3"/>
    <x v="8"/>
    <x v="5"/>
    <n v="805172"/>
    <d v="2001-05-24T21:00:00"/>
  </r>
  <r>
    <x v="1"/>
    <x v="3"/>
    <x v="1"/>
    <n v="1"/>
    <n v="5000"/>
    <n v="1284301"/>
    <d v="2001-05-23T09:05:59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PEGGIALL"/>
    <s v="PMIMS"/>
    <s v="ENA - IM MKT Central CG"/>
    <x v="8"/>
    <x v="5"/>
    <n v="805173"/>
    <d v="2001-05-24T21:00:00"/>
  </r>
  <r>
    <x v="1"/>
    <x v="3"/>
    <x v="1"/>
    <n v="1"/>
    <n v="10000"/>
    <n v="1284302"/>
    <d v="2001-05-23T09:06:00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MIDCONT2"/>
    <s v="PMIMS"/>
    <s v="ENA - IM MKT Central CG"/>
    <x v="8"/>
    <x v="5"/>
    <n v="805174"/>
    <d v="2001-05-24T21:00:00"/>
  </r>
  <r>
    <x v="1"/>
    <x v="3"/>
    <x v="1"/>
    <n v="1"/>
    <n v="750"/>
    <n v="1284303"/>
    <d v="2001-05-23T09:06:05"/>
    <s v="Enron Energy Services, Inc."/>
    <x v="0"/>
    <x v="0"/>
    <x v="0"/>
    <x v="3"/>
    <s v="US Gas Phy Fwd Firm non-TX &lt; or = 1Mo "/>
    <s v="US Gas Phy       TENN 500                24May01         USD/MM"/>
    <n v="750"/>
    <m/>
    <x v="0"/>
    <x v="11"/>
    <x v="0"/>
    <n v="4.0250000000000004"/>
    <s v="JIMBARKER"/>
    <s v="SNEAL"/>
    <s v="ENA-IM NE GULF3"/>
    <x v="8"/>
    <x v="5"/>
    <n v="805176"/>
    <d v="2001-05-24T21:00:00"/>
  </r>
  <r>
    <x v="1"/>
    <x v="3"/>
    <x v="1"/>
    <n v="1"/>
    <n v="5000"/>
    <n v="1284304"/>
    <d v="2001-05-23T09:06:14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11999999999996"/>
    <s v="MAXFIELD"/>
    <s v="PMIMS"/>
    <s v="ENA - IM MKT Central CG"/>
    <x v="8"/>
    <x v="5"/>
    <n v="805177"/>
    <d v="2001-05-24T21:00:00"/>
  </r>
  <r>
    <x v="1"/>
    <x v="3"/>
    <x v="1"/>
    <n v="1"/>
    <n v="2890"/>
    <n v="1284306"/>
    <d v="2001-05-23T09:06:23"/>
    <s v="Ashland Specialty Chemicals Company"/>
    <x v="0"/>
    <x v="0"/>
    <x v="0"/>
    <x v="3"/>
    <s v="US Gas Phy Fwd Firm non-TX &lt; or = 1Mo "/>
    <s v="US Gas Phy       TranscoZ6NNY            24May01         USD/MM"/>
    <m/>
    <n v="2890"/>
    <x v="0"/>
    <x v="11"/>
    <x v="0"/>
    <n v="4.4249999999999998"/>
    <s v="ADM07229"/>
    <s v="VPIMENOV"/>
    <s v="ENA-IM ME NEW YORK"/>
    <x v="8"/>
    <x v="5"/>
    <n v="805178"/>
    <d v="2001-05-24T21:00:00"/>
  </r>
  <r>
    <x v="1"/>
    <x v="2"/>
    <x v="0"/>
    <n v="1"/>
    <n v="50000"/>
    <n v="1284307"/>
    <d v="2001-05-23T09:06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3"/>
    <x v="5"/>
    <n v="106041"/>
    <d v="2001-07-01T00:00:00"/>
  </r>
  <r>
    <x v="1"/>
    <x v="3"/>
    <x v="1"/>
    <n v="1"/>
    <n v="9050"/>
    <n v="1284308"/>
    <d v="2001-05-23T09:06:27"/>
    <s v="Western Gas Resources, Inc."/>
    <x v="0"/>
    <x v="0"/>
    <x v="0"/>
    <x v="3"/>
    <s v="US Gas Phy Fwd Firm non-TX &lt; or = 1Mo "/>
    <s v="US Gas Phy       TENN 500                24May01         USD/MM"/>
    <m/>
    <n v="9050"/>
    <x v="0"/>
    <x v="11"/>
    <x v="0"/>
    <n v="4.03"/>
    <s v="JHTRAMEL"/>
    <s v="SNEAL"/>
    <s v="ENA-IM NE GULF3"/>
    <x v="8"/>
    <x v="5"/>
    <n v="805179"/>
    <d v="2001-05-24T21:00:00"/>
  </r>
  <r>
    <x v="1"/>
    <x v="3"/>
    <x v="1"/>
    <n v="1"/>
    <n v="5000"/>
    <n v="1284309"/>
    <d v="2001-05-23T09:06:30"/>
    <s v="Aquila Energy Marketing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BIGDADDY"/>
    <s v="TDONOHO"/>
    <s v="ENA - IM Central Gulf"/>
    <x v="8"/>
    <x v="5"/>
    <n v="805180"/>
    <d v="2001-05-24T21:00:00"/>
  </r>
  <r>
    <x v="1"/>
    <x v="3"/>
    <x v="1"/>
    <n v="1"/>
    <n v="10000"/>
    <n v="1284310"/>
    <d v="2001-05-23T09:06:3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181"/>
    <d v="2001-05-24T21:00:00"/>
  </r>
  <r>
    <x v="1"/>
    <x v="3"/>
    <x v="0"/>
    <n v="151"/>
    <n v="755000"/>
    <n v="1284312"/>
    <d v="2001-05-23T09:06:33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550000000000002"/>
    <s v="SCISORCHAN"/>
    <s v="JARNOLD"/>
    <s v="NG-Price"/>
    <x v="6"/>
    <x v="5"/>
    <s v="VB4825.1"/>
    <d v="2001-11-01T00:00:00"/>
  </r>
  <r>
    <x v="1"/>
    <x v="3"/>
    <x v="1"/>
    <n v="1"/>
    <n v="10000"/>
    <n v="1284311"/>
    <d v="2001-05-23T09:06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aepes206"/>
    <s v="PMIMS"/>
    <s v="ENA - IM MKT Central CG"/>
    <x v="8"/>
    <x v="5"/>
    <n v="805182"/>
    <d v="2001-05-24T21:00:00"/>
  </r>
  <r>
    <x v="1"/>
    <x v="3"/>
    <x v="1"/>
    <n v="1"/>
    <n v="5000"/>
    <n v="1284314"/>
    <d v="2001-05-23T09:06:39"/>
    <s v="AEP Energy Services, In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4750000000000001"/>
    <s v="aepes217"/>
    <s v="TKUYKEN"/>
    <s v="ENA - IM West"/>
    <x v="8"/>
    <x v="5"/>
    <n v="805183"/>
    <d v="2001-05-24T21:00:00"/>
  </r>
  <r>
    <x v="1"/>
    <x v="3"/>
    <x v="1"/>
    <n v="1"/>
    <n v="5000"/>
    <n v="1284315"/>
    <d v="2001-05-23T09:06:4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184"/>
    <d v="2001-05-24T21:00:00"/>
  </r>
  <r>
    <x v="1"/>
    <x v="3"/>
    <x v="1"/>
    <n v="1"/>
    <n v="3500"/>
    <n v="1284316"/>
    <d v="2001-05-23T09:06:42"/>
    <s v="Conoco Inc."/>
    <x v="0"/>
    <x v="0"/>
    <x v="0"/>
    <x v="3"/>
    <s v="US Gas Phy Fwd Firm non-TX &lt; or = 1Mo "/>
    <s v="US Gas Phy       TGT Z-SL                24May01         USD/MM"/>
    <n v="3500"/>
    <m/>
    <x v="0"/>
    <x v="11"/>
    <x v="0"/>
    <n v="4.0750000000000002"/>
    <s v="kbennett1"/>
    <s v="SPEREIR"/>
    <s v="ENA-IM NE GULF2"/>
    <x v="8"/>
    <x v="5"/>
    <n v="805185"/>
    <d v="2001-05-24T21:00:00"/>
  </r>
  <r>
    <x v="1"/>
    <x v="3"/>
    <x v="1"/>
    <n v="1"/>
    <n v="10000"/>
    <n v="1284317"/>
    <d v="2001-05-23T09:07:04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NOVERO777"/>
    <s v="JTHOLT"/>
    <s v="ENA - IM West"/>
    <x v="8"/>
    <x v="5"/>
    <n v="805187"/>
    <d v="2001-05-24T21:00:00"/>
  </r>
  <r>
    <x v="1"/>
    <x v="2"/>
    <x v="0"/>
    <n v="1"/>
    <n v="50000"/>
    <n v="1284318"/>
    <d v="2001-05-23T09:07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3"/>
    <x v="5"/>
    <n v="106042"/>
    <d v="2001-07-01T00:00:00"/>
  </r>
  <r>
    <x v="1"/>
    <x v="3"/>
    <x v="1"/>
    <n v="1"/>
    <n v="4500"/>
    <n v="1284319"/>
    <d v="2001-05-23T09:07:11"/>
    <s v="Mirant Americas Energy Marketing, L.P."/>
    <x v="0"/>
    <x v="0"/>
    <x v="0"/>
    <x v="3"/>
    <s v="US Gas Phy Fwd Firm non-TX &lt; or = 1Mo "/>
    <s v="US Gas Phy       COL Onshore             24May01         USD/MM"/>
    <m/>
    <n v="4500"/>
    <x v="0"/>
    <x v="11"/>
    <x v="0"/>
    <n v="4.085"/>
    <s v="gregt00001"/>
    <s v="SPEREIR"/>
    <s v="ENA-IM NE GULF2"/>
    <x v="8"/>
    <x v="5"/>
    <n v="805189"/>
    <d v="2001-05-24T21:00:00"/>
  </r>
  <r>
    <x v="1"/>
    <x v="3"/>
    <x v="1"/>
    <n v="1"/>
    <n v="25000"/>
    <n v="1284320"/>
    <d v="2001-05-23T09:07:15"/>
    <s v="Texaco Natural Gas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WARNERTODD"/>
    <s v="ARING"/>
    <s v="ENA-IM NE GULF1"/>
    <x v="8"/>
    <x v="5"/>
    <n v="805191"/>
    <d v="2001-05-24T21:00:00"/>
  </r>
  <r>
    <x v="1"/>
    <x v="3"/>
    <x v="1"/>
    <n v="1"/>
    <n v="1770"/>
    <n v="1284321"/>
    <d v="2001-05-23T09:07:17"/>
    <s v="WPS Energy Services, Inc."/>
    <x v="0"/>
    <x v="0"/>
    <x v="0"/>
    <x v="3"/>
    <s v="US Gas Phy Fwd Firm non-TX &lt; or = 1Mo "/>
    <s v="US Gas Phy       Mich Con                24May01         USD/MM"/>
    <n v="1770"/>
    <m/>
    <x v="0"/>
    <x v="11"/>
    <x v="0"/>
    <n v="4.3049999999999997"/>
    <s v="TC3KEENAN"/>
    <s v="JWILLI13"/>
    <s v="ENA - IM Mkt Central MICH"/>
    <x v="8"/>
    <x v="5"/>
    <n v="805192"/>
    <d v="2001-05-24T21:00:00"/>
  </r>
  <r>
    <x v="1"/>
    <x v="3"/>
    <x v="1"/>
    <n v="1"/>
    <n v="25000"/>
    <n v="1284322"/>
    <d v="2001-05-23T09:07:18"/>
    <s v="Dynegy Marketing and Trad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FMORGAN1"/>
    <s v="ARING"/>
    <s v="ENA-IM NE GULF1"/>
    <x v="8"/>
    <x v="5"/>
    <n v="805194"/>
    <d v="2001-05-24T21:00:00"/>
  </r>
  <r>
    <x v="0"/>
    <x v="3"/>
    <x v="1"/>
    <n v="1"/>
    <n v="10000"/>
    <n v="1284323"/>
    <d v="2001-05-23T09:07:19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193"/>
    <d v="2001-05-23T21:00:00"/>
  </r>
  <r>
    <x v="1"/>
    <x v="3"/>
    <x v="1"/>
    <n v="1"/>
    <n v="10000"/>
    <n v="1284324"/>
    <d v="2001-05-23T09:07:20"/>
    <s v="TXU Energy Trading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txuetctmb"/>
    <s v="PMIMS"/>
    <s v="ENA - IM MKT Central CG"/>
    <x v="8"/>
    <x v="5"/>
    <n v="805195"/>
    <d v="2001-05-24T21:00:00"/>
  </r>
  <r>
    <x v="1"/>
    <x v="1"/>
    <x v="0"/>
    <n v="1"/>
    <n v="50"/>
    <n v="1284326"/>
    <d v="2001-05-23T09:07:25"/>
    <s v="Allegheny Energy Supply Company, LLC"/>
    <x v="0"/>
    <x v="0"/>
    <x v="0"/>
    <x v="1"/>
    <s v="US East Power Fin Swap"/>
    <s v="US Pwr Fin Swap  PJM W IntC HE12-23 EPT  23May01         USD/MWh"/>
    <n v="50"/>
    <m/>
    <x v="0"/>
    <x v="1"/>
    <x v="0"/>
    <n v="31.5"/>
    <s v="spaes123"/>
    <s v="JSTEPENO"/>
    <s v="EPMI-HRLY-NE"/>
    <x v="7"/>
    <x v="5"/>
    <n v="619523.1"/>
    <d v="2001-05-23T21:00:00"/>
  </r>
  <r>
    <x v="1"/>
    <x v="3"/>
    <x v="1"/>
    <n v="1"/>
    <n v="2500"/>
    <n v="1284327"/>
    <d v="2001-05-23T09:07:27"/>
    <s v="Mirant Americas Energy Marketing, L.P."/>
    <x v="0"/>
    <x v="0"/>
    <x v="0"/>
    <x v="3"/>
    <s v="US Gas Phy Fwd Firm non-TX &lt; or = 1Mo "/>
    <s v="US Gas Phy       EP Blanco Avg           24May01         USD/MM"/>
    <m/>
    <n v="2500"/>
    <x v="0"/>
    <x v="11"/>
    <x v="0"/>
    <n v="3.5"/>
    <s v="jfh00001"/>
    <s v="TKUYKEN"/>
    <s v="ENA - IM West"/>
    <x v="8"/>
    <x v="5"/>
    <n v="805197"/>
    <d v="2001-05-24T21:00:00"/>
  </r>
  <r>
    <x v="0"/>
    <x v="3"/>
    <x v="1"/>
    <n v="1"/>
    <n v="5000"/>
    <n v="1284328"/>
    <d v="2001-05-23T09:07:28"/>
    <s v="Powerex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owerexgas"/>
    <s v="CCLARK5"/>
    <s v="EC - IM Canada BC"/>
    <x v="8"/>
    <x v="9"/>
    <n v="805198"/>
    <d v="2001-05-24T21:00:00"/>
  </r>
  <r>
    <x v="1"/>
    <x v="3"/>
    <x v="1"/>
    <n v="1"/>
    <n v="1000"/>
    <n v="1284330"/>
    <d v="2001-05-23T09:07:31"/>
    <s v="Enron Energy Services, Inc."/>
    <x v="0"/>
    <x v="0"/>
    <x v="0"/>
    <x v="3"/>
    <s v="US Gas Phy Fwd Firm non-TX &lt; or = 1Mo "/>
    <s v="US Gas Phy       TETCO M3                24May01         USD/MM"/>
    <n v="1000"/>
    <m/>
    <x v="0"/>
    <x v="11"/>
    <x v="0"/>
    <n v="4.43"/>
    <s v="JIMBARKER"/>
    <s v="VPIMENOV"/>
    <s v="ENA-IM ME NEW YORK"/>
    <x v="8"/>
    <x v="5"/>
    <n v="805199"/>
    <d v="2001-05-24T21:00:00"/>
  </r>
  <r>
    <x v="1"/>
    <x v="3"/>
    <x v="0"/>
    <n v="30"/>
    <n v="150000"/>
    <n v="1284332"/>
    <d v="2001-05-23T09:07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5"/>
    <s v="EPMELPkac"/>
    <s v="FERMIS"/>
    <s v="FT - North West"/>
    <x v="6"/>
    <x v="5"/>
    <s v="VB4831.1"/>
    <d v="2001-06-01T21:00:00"/>
  </r>
  <r>
    <x v="1"/>
    <x v="3"/>
    <x v="1"/>
    <n v="1"/>
    <n v="25000"/>
    <n v="1284331"/>
    <d v="2001-05-23T09:07:33"/>
    <s v="BGML - IM Bridgelin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aganbond1"/>
    <s v="ARING"/>
    <s v="ENA-IM NE GULF1"/>
    <x v="8"/>
    <x v="5"/>
    <n v="805201"/>
    <d v="2001-05-24T21:00:00"/>
  </r>
  <r>
    <x v="1"/>
    <x v="3"/>
    <x v="1"/>
    <n v="1"/>
    <n v="3100"/>
    <n v="1284333"/>
    <d v="2001-05-23T09:07:33"/>
    <s v="AEP Energy Services, Inc."/>
    <x v="0"/>
    <x v="0"/>
    <x v="0"/>
    <x v="3"/>
    <s v="US Gas Phy Fwd Firm non-TX &lt; or = 1Mo "/>
    <s v="US Gas Phy       TENN 500                24May01         USD/MM"/>
    <n v="3100"/>
    <m/>
    <x v="0"/>
    <x v="11"/>
    <x v="0"/>
    <n v="4.0250000000000004"/>
    <s v="aepes202"/>
    <s v="SNEAL"/>
    <s v="ENA-IM NE GULF3"/>
    <x v="8"/>
    <x v="5"/>
    <n v="805202"/>
    <d v="2001-05-24T21:00:00"/>
  </r>
  <r>
    <x v="1"/>
    <x v="3"/>
    <x v="1"/>
    <n v="1"/>
    <n v="200"/>
    <n v="1284334"/>
    <d v="2001-05-23T09:07:37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200"/>
    <x v="0"/>
    <x v="11"/>
    <x v="0"/>
    <n v="4.04"/>
    <s v="buckdiers"/>
    <s v="TDONOHO"/>
    <s v="ENA - IM Central Gulf"/>
    <x v="8"/>
    <x v="5"/>
    <n v="805203"/>
    <d v="2001-05-24T21:00:00"/>
  </r>
  <r>
    <x v="1"/>
    <x v="1"/>
    <x v="1"/>
    <n v="92"/>
    <n v="4600"/>
    <n v="1284335"/>
    <d v="2001-05-23T09:07:39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ERICYAO2"/>
    <s v="FSTURM"/>
    <s v="LT-ECAR"/>
    <x v="7"/>
    <x v="6"/>
    <n v="619525.1"/>
    <d v="2001-10-01T17:11:00"/>
  </r>
  <r>
    <x v="0"/>
    <x v="3"/>
    <x v="1"/>
    <n v="1"/>
    <n v="5000"/>
    <n v="1284337"/>
    <d v="2001-05-23T09:07:42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204"/>
    <d v="2001-05-23T21:00:00"/>
  </r>
  <r>
    <x v="1"/>
    <x v="3"/>
    <x v="1"/>
    <n v="1"/>
    <n v="5000"/>
    <n v="1284336"/>
    <d v="2001-05-23T09:07:42"/>
    <s v="Cook Inlet Energy Supply L.L.C."/>
    <x v="0"/>
    <x v="0"/>
    <x v="0"/>
    <x v="3"/>
    <s v="US Gas Phy Fwd Firm non-TX &lt; or = 1Mo "/>
    <s v="US Gas Phy       COL Onshore             24May01         USD/MM"/>
    <n v="5000"/>
    <m/>
    <x v="0"/>
    <x v="11"/>
    <x v="0"/>
    <n v="4.085"/>
    <s v="EASTDESK5"/>
    <s v="SPEREIR"/>
    <s v="ENA-IM NE GULF2"/>
    <x v="8"/>
    <x v="5"/>
    <n v="805205"/>
    <d v="2001-05-24T21:00:00"/>
  </r>
  <r>
    <x v="0"/>
    <x v="0"/>
    <x v="0"/>
    <n v="1"/>
    <n v="20"/>
    <n v="1284338"/>
    <d v="2001-05-23T09:07:44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SWAINROB"/>
    <s v="BMARCHAN"/>
    <s v="Enron Metals Trading System"/>
    <x v="0"/>
    <x v="0"/>
    <n v="2148304"/>
    <m/>
  </r>
  <r>
    <x v="0"/>
    <x v="3"/>
    <x v="1"/>
    <n v="1"/>
    <n v="2000"/>
    <n v="1284339"/>
    <d v="2001-05-23T09:07:46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4"/>
    <s v="ADM00359"/>
    <s v="RWATT"/>
    <s v="EC-IM Canada West"/>
    <x v="8"/>
    <x v="9"/>
    <n v="805206"/>
    <d v="2001-05-23T21:00:00"/>
  </r>
  <r>
    <x v="1"/>
    <x v="3"/>
    <x v="0"/>
    <n v="151"/>
    <n v="755000"/>
    <n v="1284341"/>
    <d v="2001-05-23T09:07:50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6"/>
    <s v="aepes214"/>
    <s v="JARNOLD"/>
    <s v="NG-Price"/>
    <x v="6"/>
    <x v="5"/>
    <s v="VB4832.1"/>
    <d v="2001-11-01T00:00:00"/>
  </r>
  <r>
    <x v="1"/>
    <x v="2"/>
    <x v="0"/>
    <n v="1"/>
    <n v="25000"/>
    <n v="1284340"/>
    <d v="2001-05-23T09:07:5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N587JK00"/>
    <s v="GWHALLE"/>
    <s v="WTI-GW-NXC2"/>
    <x v="3"/>
    <x v="5"/>
    <n v="106043"/>
    <d v="2001-07-01T00:00:00"/>
  </r>
  <r>
    <x v="1"/>
    <x v="3"/>
    <x v="1"/>
    <n v="1"/>
    <n v="20000"/>
    <n v="1284342"/>
    <d v="2001-05-23T09:07:5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5207"/>
    <d v="2001-05-24T21:00:00"/>
  </r>
  <r>
    <x v="1"/>
    <x v="3"/>
    <x v="1"/>
    <n v="1"/>
    <n v="10000"/>
    <n v="1284344"/>
    <d v="2001-05-23T09:07:5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SCOTTWIR"/>
    <s v="PMIMS"/>
    <s v="ENA - IM MKT Central CG"/>
    <x v="8"/>
    <x v="5"/>
    <n v="805208"/>
    <d v="2001-05-24T21:00:00"/>
  </r>
  <r>
    <x v="1"/>
    <x v="3"/>
    <x v="0"/>
    <n v="30"/>
    <n v="300000"/>
    <n v="1284345"/>
    <d v="2001-05-23T09:08:00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35.1"/>
    <d v="2001-06-01T21:00:00"/>
  </r>
  <r>
    <x v="1"/>
    <x v="3"/>
    <x v="1"/>
    <n v="1"/>
    <n v="10000"/>
    <n v="1284346"/>
    <d v="2001-05-23T09:08:02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209"/>
    <d v="2001-05-24T21:00:00"/>
  </r>
  <r>
    <x v="1"/>
    <x v="2"/>
    <x v="0"/>
    <n v="1"/>
    <n v="25000"/>
    <n v="1284347"/>
    <d v="2001-05-23T09:08:0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JTREADWAY"/>
    <s v="GWHALLE"/>
    <s v="WTI-GW-NXC2"/>
    <x v="3"/>
    <x v="5"/>
    <n v="106044"/>
    <d v="2001-07-01T00:00:00"/>
  </r>
  <r>
    <x v="1"/>
    <x v="3"/>
    <x v="1"/>
    <n v="1"/>
    <n v="10000"/>
    <n v="1284348"/>
    <d v="2001-05-23T09:08:1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211"/>
    <d v="2001-05-24T21:00:00"/>
  </r>
  <r>
    <x v="1"/>
    <x v="3"/>
    <x v="1"/>
    <n v="1"/>
    <n v="10000"/>
    <n v="1284349"/>
    <d v="2001-05-23T09:08:12"/>
    <s v="Aquila Energy Marketing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3"/>
    <s v="LANCEMCW"/>
    <s v="JHODGE2"/>
    <s v="ENA-IM ME TCO"/>
    <x v="8"/>
    <x v="5"/>
    <n v="805212"/>
    <d v="2001-05-24T21:00:00"/>
  </r>
  <r>
    <x v="1"/>
    <x v="3"/>
    <x v="1"/>
    <n v="1"/>
    <n v="1000"/>
    <n v="1284351"/>
    <d v="2001-05-23T09:08:16"/>
    <s v="Conoco Inc."/>
    <x v="0"/>
    <x v="0"/>
    <x v="0"/>
    <x v="3"/>
    <s v="US Gas Phy Fwd Firm non-TX &lt; or = 1Mo "/>
    <s v="US Gas Phy       TENN 500                24May01         USD/MM"/>
    <m/>
    <n v="1000"/>
    <x v="0"/>
    <x v="11"/>
    <x v="0"/>
    <n v="4.04"/>
    <s v="kbennett1"/>
    <s v="SNEAL"/>
    <s v="ENA-IM NE GULF3"/>
    <x v="8"/>
    <x v="5"/>
    <n v="805213"/>
    <d v="2001-05-24T21:00:00"/>
  </r>
  <r>
    <x v="1"/>
    <x v="3"/>
    <x v="1"/>
    <n v="1"/>
    <n v="25000"/>
    <n v="1284354"/>
    <d v="2001-05-23T09:08:17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jaelee14"/>
    <s v="ARING"/>
    <s v="ENA-IM NE GULF1"/>
    <x v="8"/>
    <x v="5"/>
    <n v="805215"/>
    <d v="2001-05-24T21:00:00"/>
  </r>
  <r>
    <x v="1"/>
    <x v="3"/>
    <x v="1"/>
    <n v="1"/>
    <n v="10000"/>
    <n v="1284352"/>
    <d v="2001-05-23T09:08:17"/>
    <s v="Aquila Energy Marketing Corporation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8"/>
    <s v="JENNCLAYO"/>
    <s v="SPEREIR"/>
    <s v="ENA-IM NE GULF2"/>
    <x v="8"/>
    <x v="5"/>
    <n v="805214"/>
    <d v="2001-05-24T21:00:00"/>
  </r>
  <r>
    <x v="1"/>
    <x v="3"/>
    <x v="0"/>
    <n v="31"/>
    <n v="310000"/>
    <n v="1284355"/>
    <d v="2001-05-23T09:08:18"/>
    <s v="Conectiv Energy Supply, Inc."/>
    <x v="0"/>
    <x v="0"/>
    <x v="0"/>
    <x v="3"/>
    <s v="US Gas Fin Swap"/>
    <s v="US Gas Swap      Nymex                   Jul01           USD/MM"/>
    <m/>
    <n v="10000"/>
    <x v="0"/>
    <x v="11"/>
    <x v="0"/>
    <n v="4.2275"/>
    <s v="steven12"/>
    <s v="JARNOLD"/>
    <s v="NG-Price"/>
    <x v="6"/>
    <x v="5"/>
    <s v="VB4839.1"/>
    <d v="2001-07-01T21:00:00"/>
  </r>
  <r>
    <x v="1"/>
    <x v="3"/>
    <x v="0"/>
    <n v="153"/>
    <n v="3060000"/>
    <n v="1284357"/>
    <d v="2001-05-23T09:08:20"/>
    <s v="Glencore Ltd."/>
    <x v="0"/>
    <x v="0"/>
    <x v="0"/>
    <x v="3"/>
    <s v="US Gas Fin BasisSwap"/>
    <s v="US Gas Basis     HSC                     Jun-Oct01       USD/MM"/>
    <n v="20000"/>
    <m/>
    <x v="0"/>
    <x v="11"/>
    <x v="0"/>
    <n v="0.03"/>
    <s v="ADM48210"/>
    <s v="EBASS"/>
    <s v="FT-Texas"/>
    <x v="6"/>
    <x v="5"/>
    <s v="VB4838.1"/>
    <d v="2001-06-01T00:00:00"/>
  </r>
  <r>
    <x v="1"/>
    <x v="3"/>
    <x v="1"/>
    <n v="1"/>
    <n v="10000"/>
    <n v="1284358"/>
    <d v="2001-05-23T09:08:22"/>
    <s v="Enserco Energy, In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1999999999999993"/>
    <s v="mattreed"/>
    <s v="MLENHAR"/>
    <s v="ENA - IM West"/>
    <x v="8"/>
    <x v="5"/>
    <n v="805217"/>
    <d v="2001-05-24T21:00:00"/>
  </r>
  <r>
    <x v="1"/>
    <x v="3"/>
    <x v="1"/>
    <n v="1"/>
    <n v="5000"/>
    <n v="1284359"/>
    <d v="2001-05-23T09:08:23"/>
    <s v="Dynegy Marketing and Trade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787999999999998"/>
    <s v="MAXFIELD"/>
    <s v="PMIMS"/>
    <s v="ENA - IM MKT Central CG"/>
    <x v="8"/>
    <x v="5"/>
    <n v="805218"/>
    <d v="2001-05-24T21:00:00"/>
  </r>
  <r>
    <x v="1"/>
    <x v="3"/>
    <x v="1"/>
    <n v="1"/>
    <n v="25000"/>
    <n v="1284360"/>
    <d v="2001-05-23T09:08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219"/>
    <d v="2001-05-24T21:00:00"/>
  </r>
  <r>
    <x v="0"/>
    <x v="1"/>
    <x v="0"/>
    <n v="1"/>
    <n v="15"/>
    <n v="1284361"/>
    <d v="2001-05-23T09:08:27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5"/>
    <s v="christemp"/>
    <s v="BGREENI"/>
    <s v="ST Alberta"/>
    <x v="7"/>
    <x v="9"/>
    <n v="619526.1"/>
    <d v="2001-05-24T21:00:00"/>
  </r>
  <r>
    <x v="1"/>
    <x v="3"/>
    <x v="1"/>
    <n v="1"/>
    <n v="10000"/>
    <n v="1284362"/>
    <d v="2001-05-23T09:08:28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SCOTTWIR"/>
    <s v="PMIMS"/>
    <s v="ENA - IM MKT Central CG"/>
    <x v="8"/>
    <x v="5"/>
    <n v="805220"/>
    <d v="2001-05-24T21:00:00"/>
  </r>
  <r>
    <x v="1"/>
    <x v="3"/>
    <x v="1"/>
    <n v="1"/>
    <n v="25000"/>
    <n v="1284363"/>
    <d v="2001-05-23T09:08:2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jaelee14"/>
    <s v="ARING"/>
    <s v="ENA-IM NE GULF1"/>
    <x v="8"/>
    <x v="5"/>
    <n v="805221"/>
    <d v="2001-05-24T21:00:00"/>
  </r>
  <r>
    <x v="0"/>
    <x v="1"/>
    <x v="0"/>
    <n v="1"/>
    <n v="25"/>
    <n v="1284364"/>
    <d v="2001-05-23T09:08:30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7"/>
    <s v="christemp"/>
    <s v="CRICHEY"/>
    <s v="Alberta-Hourly"/>
    <x v="7"/>
    <x v="9"/>
    <n v="619527.1"/>
    <d v="2001-05-24T21:00:00"/>
  </r>
  <r>
    <x v="1"/>
    <x v="3"/>
    <x v="1"/>
    <n v="1"/>
    <n v="10000"/>
    <n v="1284365"/>
    <d v="2001-05-23T09:08:3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collins"/>
    <s v="PMIMS"/>
    <s v="ENA - IM MKT Central CG"/>
    <x v="8"/>
    <x v="5"/>
    <n v="805223"/>
    <d v="2001-05-24T21:00:00"/>
  </r>
  <r>
    <x v="1"/>
    <x v="3"/>
    <x v="1"/>
    <n v="1"/>
    <n v="25000"/>
    <n v="1284366"/>
    <d v="2001-05-23T09:08:3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jaelee14"/>
    <s v="ARING"/>
    <s v="ENA-IM NE GULF1"/>
    <x v="8"/>
    <x v="5"/>
    <n v="805222"/>
    <d v="2001-05-24T21:00:00"/>
  </r>
  <r>
    <x v="1"/>
    <x v="3"/>
    <x v="1"/>
    <n v="1"/>
    <n v="2000"/>
    <n v="1284368"/>
    <d v="2001-05-23T09:08:35"/>
    <s v="Duke Energy Trading and Marketing,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75"/>
    <s v="LAURABATES"/>
    <s v="KSTEVEN"/>
    <s v="ENA-IM Mid Central South"/>
    <x v="8"/>
    <x v="5"/>
    <n v="805224"/>
    <d v="2001-05-24T21:00:00"/>
  </r>
  <r>
    <x v="1"/>
    <x v="3"/>
    <x v="1"/>
    <n v="1"/>
    <n v="5000"/>
    <n v="1284371"/>
    <d v="2001-05-23T09:08:4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50000000000001"/>
    <s v="PEGGIALL"/>
    <s v="TDONOHO"/>
    <s v="ENA - IM Central Gulf"/>
    <x v="8"/>
    <x v="5"/>
    <n v="805225"/>
    <d v="2001-05-24T21:00:00"/>
  </r>
  <r>
    <x v="1"/>
    <x v="3"/>
    <x v="1"/>
    <n v="1"/>
    <n v="10000"/>
    <n v="1284372"/>
    <d v="2001-05-23T09:08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enharner"/>
    <s v="PMIMS"/>
    <s v="ENA - IM MKT Central CG"/>
    <x v="8"/>
    <x v="5"/>
    <n v="805226"/>
    <d v="2001-05-24T21:00:00"/>
  </r>
  <r>
    <x v="1"/>
    <x v="3"/>
    <x v="1"/>
    <n v="1"/>
    <n v="5000"/>
    <n v="1284373"/>
    <d v="2001-05-23T09:08:57"/>
    <s v="Western Gas Resources, Inc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3.9950000000000001"/>
    <s v="JHTRAMEL"/>
    <s v="SNEAL"/>
    <s v="ENA-IM NE GULF3"/>
    <x v="8"/>
    <x v="5"/>
    <n v="805227"/>
    <d v="2001-05-24T21:00:00"/>
  </r>
  <r>
    <x v="0"/>
    <x v="4"/>
    <x v="0"/>
    <n v="30"/>
    <n v="150000"/>
    <n v="1284374"/>
    <d v="2001-05-23T09:08:5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4.5"/>
    <s v="christoph"/>
    <s v="CMAHONE"/>
    <s v="UK - ECTRIC - Lite Gasoil"/>
    <x v="3"/>
    <x v="4"/>
    <n v="106045"/>
    <d v="2001-06-01T00:00:00"/>
  </r>
  <r>
    <x v="1"/>
    <x v="3"/>
    <x v="1"/>
    <n v="1"/>
    <n v="781"/>
    <n v="1284375"/>
    <d v="2001-05-23T09:09:00"/>
    <s v="Aquila Energy Marketing Corporation"/>
    <x v="0"/>
    <x v="0"/>
    <x v="0"/>
    <x v="3"/>
    <s v="US Gas Phy Fwd Firm non-TX &lt; or = 1Mo "/>
    <s v="US Gas Phy       Mich Con                24May01         USD/MM"/>
    <n v="781"/>
    <m/>
    <x v="0"/>
    <x v="11"/>
    <x v="0"/>
    <n v="4.3099999999999996"/>
    <s v="benharner"/>
    <s v="JWILLI13"/>
    <s v="ENA - IM Mkt Central MICH"/>
    <x v="8"/>
    <x v="5"/>
    <n v="805228"/>
    <d v="2001-05-24T21:00:00"/>
  </r>
  <r>
    <x v="1"/>
    <x v="3"/>
    <x v="1"/>
    <n v="1"/>
    <n v="531"/>
    <n v="1284377"/>
    <d v="2001-05-23T09:09:02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950000000000001"/>
    <s v="EASTDESK"/>
    <s v="SNEAL"/>
    <s v="ENA-IM NE GULF3"/>
    <x v="8"/>
    <x v="5"/>
    <n v="805229"/>
    <d v="2001-05-24T21:00:00"/>
  </r>
  <r>
    <x v="1"/>
    <x v="3"/>
    <x v="1"/>
    <n v="1"/>
    <n v="5000"/>
    <n v="1284378"/>
    <d v="2001-05-23T09:09:06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875000000000004"/>
    <s v="msbprior"/>
    <s v="SNEAL"/>
    <s v="ENA-IM NE GULF4"/>
    <x v="8"/>
    <x v="5"/>
    <n v="805230"/>
    <d v="2001-05-24T21:00:00"/>
  </r>
  <r>
    <x v="1"/>
    <x v="3"/>
    <x v="0"/>
    <n v="30"/>
    <n v="600000"/>
    <n v="1284379"/>
    <d v="2001-05-23T09:09:10"/>
    <s v="BP Corporation North America Inc."/>
    <x v="0"/>
    <x v="0"/>
    <x v="0"/>
    <x v="3"/>
    <s v="US Gas Fin Swap"/>
    <s v="US Gas Swap      Nymex                   Jun01           USD/MM"/>
    <m/>
    <n v="20000"/>
    <x v="0"/>
    <x v="11"/>
    <x v="0"/>
    <n v="4.16"/>
    <s v="Lamoreal"/>
    <s v="JARNOLD"/>
    <s v="NG-Price"/>
    <x v="6"/>
    <x v="5"/>
    <s v="VB4843.1"/>
    <d v="2001-06-01T21:00:00"/>
  </r>
  <r>
    <x v="1"/>
    <x v="1"/>
    <x v="1"/>
    <n v="30"/>
    <n v="750"/>
    <n v="1284380"/>
    <d v="2001-05-23T09:09:11"/>
    <s v="American Electric Power Service Corporation"/>
    <x v="0"/>
    <x v="0"/>
    <x v="0"/>
    <x v="1"/>
    <s v="US West Power Phy Fwd Firm"/>
    <s v="US Pwr Phy Firm  Mid-C Peak              Sep01           USD/MWh"/>
    <n v="25"/>
    <m/>
    <x v="0"/>
    <x v="1"/>
    <x v="0"/>
    <n v="270"/>
    <s v="aepsvc135"/>
    <s v="MSWERZB"/>
    <s v="LT-NW"/>
    <x v="7"/>
    <x v="6"/>
    <n v="619528.1"/>
    <d v="2001-09-01T21:00:00"/>
  </r>
  <r>
    <x v="1"/>
    <x v="3"/>
    <x v="1"/>
    <n v="1"/>
    <n v="25000"/>
    <n v="1284381"/>
    <d v="2001-05-23T09:09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jaelee14"/>
    <s v="ARING"/>
    <s v="ENA-IM NE GULF1"/>
    <x v="8"/>
    <x v="5"/>
    <n v="805231"/>
    <d v="2001-05-24T21:00:00"/>
  </r>
  <r>
    <x v="1"/>
    <x v="3"/>
    <x v="1"/>
    <n v="1"/>
    <n v="5000"/>
    <n v="1284382"/>
    <d v="2001-05-23T09:09:13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75000000000001"/>
    <s v="kbennett1"/>
    <s v="KSTEVEN"/>
    <s v="ENA-IM Mid Central South"/>
    <x v="8"/>
    <x v="5"/>
    <n v="805232"/>
    <d v="2001-05-24T21:00:00"/>
  </r>
  <r>
    <x v="1"/>
    <x v="3"/>
    <x v="1"/>
    <n v="1"/>
    <n v="2000"/>
    <n v="1284384"/>
    <d v="2001-05-23T09:09:21"/>
    <s v="Tenaska Marketing Ventures"/>
    <x v="0"/>
    <x v="0"/>
    <x v="0"/>
    <x v="3"/>
    <s v="US Gas Phy Fwd Firm non-TX &lt; or = 1Mo "/>
    <s v="US Gas Phy       NGPL Midcont            24May01         USD/MM"/>
    <m/>
    <n v="2000"/>
    <x v="0"/>
    <x v="11"/>
    <x v="0"/>
    <n v="3.9824999999999999"/>
    <s v="TMVMAM01"/>
    <s v="KSTEVEN"/>
    <s v="ENA-IM Mid Central South"/>
    <x v="8"/>
    <x v="5"/>
    <n v="805235"/>
    <d v="2001-05-24T21:00:00"/>
  </r>
  <r>
    <x v="1"/>
    <x v="3"/>
    <x v="1"/>
    <n v="1"/>
    <n v="955"/>
    <n v="1284385"/>
    <d v="2001-05-23T09:09:21"/>
    <s v="AEP Energy Services, Inc."/>
    <x v="0"/>
    <x v="0"/>
    <x v="0"/>
    <x v="3"/>
    <s v="US Gas Phy Fwd Firm non-TX &lt; or = 1Mo "/>
    <s v="US Gas Phy       TETCO WLA               24May01         USD/MM"/>
    <m/>
    <n v="955"/>
    <x v="0"/>
    <x v="11"/>
    <x v="0"/>
    <n v="4.0350000000000001"/>
    <s v="aepes202"/>
    <s v="SPEREIR"/>
    <s v="ENA-IM NE GULF3"/>
    <x v="8"/>
    <x v="5"/>
    <n v="805236"/>
    <d v="2001-05-24T21:00:00"/>
  </r>
  <r>
    <x v="1"/>
    <x v="3"/>
    <x v="1"/>
    <n v="8"/>
    <n v="40000"/>
    <n v="1284387"/>
    <d v="2001-05-23T09:09:27"/>
    <s v="Mirant Americas Energy Marketing, L.P."/>
    <x v="0"/>
    <x v="0"/>
    <x v="0"/>
    <x v="3"/>
    <s v="US Gas Phy Fwd Firm non-TX &lt; or = 1Mo "/>
    <s v="US Gas Phy       COL Onshore             24-31May01      USD/MM"/>
    <m/>
    <n v="5000"/>
    <x v="0"/>
    <x v="11"/>
    <x v="0"/>
    <n v="4.05"/>
    <s v="gregt00001"/>
    <s v="SPEREIR"/>
    <s v="ENA-IM NE GULF2"/>
    <x v="8"/>
    <x v="5"/>
    <n v="805240"/>
    <d v="2001-05-24T21:00:00"/>
  </r>
  <r>
    <x v="1"/>
    <x v="2"/>
    <x v="0"/>
    <n v="1"/>
    <n v="50000"/>
    <n v="1284389"/>
    <d v="2001-05-23T09:0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rsrsrsrs"/>
    <s v="GWHALLE"/>
    <s v="WTI-GW-NXC2"/>
    <x v="3"/>
    <x v="5"/>
    <n v="106047"/>
    <d v="2001-07-01T00:00:00"/>
  </r>
  <r>
    <x v="1"/>
    <x v="3"/>
    <x v="1"/>
    <n v="1"/>
    <n v="5000"/>
    <n v="1284390"/>
    <d v="2001-05-23T09:09:30"/>
    <s v="Reliant Energy Servi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erwilson"/>
    <s v="KSTEVEN"/>
    <s v="ENA-IM Mid Central South"/>
    <x v="8"/>
    <x v="5"/>
    <n v="805238"/>
    <d v="2001-05-24T21:00:00"/>
  </r>
  <r>
    <x v="1"/>
    <x v="3"/>
    <x v="1"/>
    <n v="1"/>
    <n v="10000"/>
    <n v="1284391"/>
    <d v="2001-05-23T09:09:3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50000000000002"/>
    <s v="aepes215"/>
    <s v="ARING"/>
    <s v="ENA-IM NE GULF1"/>
    <x v="8"/>
    <x v="5"/>
    <n v="805239"/>
    <d v="2001-05-24T21:00:00"/>
  </r>
  <r>
    <x v="0"/>
    <x v="3"/>
    <x v="1"/>
    <n v="30"/>
    <n v="750000"/>
    <n v="1284392"/>
    <d v="2001-05-23T09:09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FRANCESCOC"/>
    <s v="AFAIRLE"/>
    <s v="Non Affiliate Gas Book"/>
    <x v="4"/>
    <x v="2"/>
    <n v="104607"/>
    <d v="2001-06-01T21:00:00"/>
  </r>
  <r>
    <x v="1"/>
    <x v="3"/>
    <x v="1"/>
    <n v="1"/>
    <n v="2564"/>
    <n v="1284393"/>
    <d v="2001-05-23T09:09:32"/>
    <s v="AEP Energy Services, Inc."/>
    <x v="0"/>
    <x v="0"/>
    <x v="0"/>
    <x v="3"/>
    <s v="US Gas Phy Fwd Firm non-TX &lt; or = 1Mo "/>
    <s v="US Gas Phy       TETCO ELA               24May01         USD/MM"/>
    <m/>
    <n v="2564"/>
    <x v="0"/>
    <x v="11"/>
    <x v="0"/>
    <n v="4.05"/>
    <s v="aepes202"/>
    <s v="SPEREIR"/>
    <s v="ENA-IM NE GULF3"/>
    <x v="8"/>
    <x v="5"/>
    <n v="805241"/>
    <d v="2001-05-24T21:00:00"/>
  </r>
  <r>
    <x v="1"/>
    <x v="3"/>
    <x v="1"/>
    <n v="1"/>
    <n v="25000"/>
    <n v="1284394"/>
    <d v="2001-05-23T09:09:3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242"/>
    <d v="2001-05-24T21:00:00"/>
  </r>
  <r>
    <x v="1"/>
    <x v="3"/>
    <x v="1"/>
    <n v="1"/>
    <n v="10000"/>
    <n v="1284395"/>
    <d v="2001-05-23T09:09:39"/>
    <s v="USGT/Aquila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cindybisho"/>
    <s v="RGAY"/>
    <s v="ENA - IM West"/>
    <x v="8"/>
    <x v="5"/>
    <n v="805243"/>
    <d v="2001-05-24T21:00:00"/>
  </r>
  <r>
    <x v="1"/>
    <x v="4"/>
    <x v="0"/>
    <n v="1"/>
    <n v="25000"/>
    <n v="1284396"/>
    <d v="2001-05-23T09:09:41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7"/>
    <s v="pmjacobs"/>
    <s v="AHAUSER"/>
    <s v="Blnd-Hu-Hdg"/>
    <x v="3"/>
    <x v="5"/>
    <n v="106048"/>
    <d v="2001-06-01T21:00:00"/>
  </r>
  <r>
    <x v="1"/>
    <x v="3"/>
    <x v="1"/>
    <n v="1"/>
    <n v="5000"/>
    <n v="1284397"/>
    <d v="2001-05-23T09:09:42"/>
    <s v="Axia Energy, LP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kwapisze"/>
    <s v="TDONOHO"/>
    <s v="ENA - IM Central Gulf"/>
    <x v="8"/>
    <x v="5"/>
    <n v="805244"/>
    <d v="2001-05-24T21:00:00"/>
  </r>
  <r>
    <x v="1"/>
    <x v="3"/>
    <x v="1"/>
    <n v="1"/>
    <n v="10000"/>
    <n v="1284398"/>
    <d v="2001-05-23T09:09:4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245"/>
    <d v="2001-05-24T21:00:00"/>
  </r>
  <r>
    <x v="1"/>
    <x v="3"/>
    <x v="1"/>
    <n v="1"/>
    <n v="5000"/>
    <n v="1284399"/>
    <d v="2001-05-23T09:09:43"/>
    <s v="CMS Field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950000000000001"/>
    <s v="CMSKDG4935"/>
    <s v="KSTEVEN"/>
    <s v="ENA-IM Mid Central South"/>
    <x v="8"/>
    <x v="5"/>
    <n v="805246"/>
    <d v="2001-05-24T21:00:00"/>
  </r>
  <r>
    <x v="1"/>
    <x v="3"/>
    <x v="1"/>
    <n v="1"/>
    <n v="10000"/>
    <n v="1284400"/>
    <d v="2001-05-23T09:09:45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8"/>
    <s v="Hallbrian1"/>
    <s v="JPARKS"/>
    <s v="HPLC - IM HPLC"/>
    <x v="8"/>
    <x v="8"/>
    <n v="805247"/>
    <d v="2001-05-24T21:00:00"/>
  </r>
  <r>
    <x v="1"/>
    <x v="3"/>
    <x v="1"/>
    <n v="1"/>
    <n v="5000"/>
    <n v="1284401"/>
    <d v="2001-05-23T09:09:49"/>
    <s v="BP Canada Energy Marketing Cor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999999999999993"/>
    <s v="OREGON55"/>
    <s v="MLENHAR"/>
    <s v="ENA - IM West"/>
    <x v="8"/>
    <x v="5"/>
    <n v="805248"/>
    <d v="2001-05-24T21:00:00"/>
  </r>
  <r>
    <x v="1"/>
    <x v="3"/>
    <x v="1"/>
    <n v="1"/>
    <n v="5000"/>
    <n v="1284402"/>
    <d v="2001-05-23T09:10:02"/>
    <s v="Duke Energy Trading and Marketing, L.L.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"/>
    <s v="KMZIOBER"/>
    <s v="VPIMENOV"/>
    <s v="ENA-IM ME NEW YORK"/>
    <x v="8"/>
    <x v="5"/>
    <n v="805249"/>
    <d v="2001-05-24T21:00:00"/>
  </r>
  <r>
    <x v="1"/>
    <x v="3"/>
    <x v="1"/>
    <n v="1"/>
    <n v="5000"/>
    <n v="1284403"/>
    <d v="2001-05-23T09:10:03"/>
    <s v="OGE Energy Resour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ksharbert"/>
    <s v="KSTEVEN"/>
    <s v="ENA-IM Mid Central South"/>
    <x v="8"/>
    <x v="5"/>
    <n v="805250"/>
    <d v="2001-05-24T21:00:00"/>
  </r>
  <r>
    <x v="1"/>
    <x v="3"/>
    <x v="1"/>
    <n v="1"/>
    <n v="10000"/>
    <n v="1284405"/>
    <d v="2001-05-23T09:10:04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dnixon01"/>
    <s v="SPEREIR"/>
    <s v="ENA-IM NE GULF2"/>
    <x v="8"/>
    <x v="5"/>
    <n v="805252"/>
    <d v="2001-05-24T21:00:00"/>
  </r>
  <r>
    <x v="1"/>
    <x v="3"/>
    <x v="0"/>
    <n v="30"/>
    <n v="150000"/>
    <n v="1284406"/>
    <d v="2001-05-23T09:10:09"/>
    <s v="Cook Inlet Energy Supply L.L.C."/>
    <x v="0"/>
    <x v="0"/>
    <x v="0"/>
    <x v="3"/>
    <s v="US Gas Fin BasisSwap"/>
    <s v="US Gas Basis     NGI SoBord PG&amp;E Top     Jun01           USD/MM"/>
    <n v="5000"/>
    <m/>
    <x v="0"/>
    <x v="11"/>
    <x v="0"/>
    <n v="4.3"/>
    <s v="WESTDESK2"/>
    <s v="MLENHAR"/>
    <s v="West-Perm"/>
    <x v="6"/>
    <x v="5"/>
    <s v="VB4849.1"/>
    <d v="2001-06-01T21:00:00"/>
  </r>
  <r>
    <x v="1"/>
    <x v="2"/>
    <x v="0"/>
    <n v="1"/>
    <n v="50000"/>
    <n v="1284407"/>
    <d v="2001-05-23T09:10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49"/>
    <d v="2001-07-01T00:00:00"/>
  </r>
  <r>
    <x v="1"/>
    <x v="3"/>
    <x v="1"/>
    <n v="1"/>
    <n v="5000"/>
    <n v="1284408"/>
    <d v="2001-05-23T09:10:17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99999999999996"/>
    <s v="SCHRIMSHER"/>
    <s v="KSTEVEN"/>
    <s v="ENA-IM Mid Central South"/>
    <x v="8"/>
    <x v="5"/>
    <n v="805254"/>
    <d v="2001-05-24T21:00:00"/>
  </r>
  <r>
    <x v="1"/>
    <x v="3"/>
    <x v="1"/>
    <n v="1"/>
    <n v="1000"/>
    <n v="1284409"/>
    <d v="2001-05-23T09:10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5"/>
    <s v="canadanw1"/>
    <s v="MLENHAR"/>
    <s v="ENA - IM West"/>
    <x v="8"/>
    <x v="5"/>
    <n v="805255"/>
    <d v="2001-05-24T21:00:00"/>
  </r>
  <r>
    <x v="1"/>
    <x v="3"/>
    <x v="1"/>
    <n v="1"/>
    <n v="10000"/>
    <n v="1284410"/>
    <d v="2001-05-23T09:10:2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256"/>
    <d v="2001-05-24T21:00:00"/>
  </r>
  <r>
    <x v="1"/>
    <x v="3"/>
    <x v="0"/>
    <n v="30"/>
    <n v="600000"/>
    <n v="1284411"/>
    <d v="2001-05-23T09:10:22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montgomer"/>
    <s v="JARNOLD"/>
    <s v="NG-Price"/>
    <x v="6"/>
    <x v="5"/>
    <s v="VB4851.1"/>
    <d v="2001-06-01T21:00:00"/>
  </r>
  <r>
    <x v="1"/>
    <x v="3"/>
    <x v="1"/>
    <n v="1"/>
    <n v="10000"/>
    <n v="1284412"/>
    <d v="2001-05-23T09:10:26"/>
    <s v="Aquila Energy Marketing Corporation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50000000000002"/>
    <s v="REAVISMAN"/>
    <s v="JPARKS"/>
    <s v="HPLC - IM HPLC"/>
    <x v="8"/>
    <x v="8"/>
    <n v="805257"/>
    <d v="2001-05-24T21:00:00"/>
  </r>
  <r>
    <x v="1"/>
    <x v="3"/>
    <x v="1"/>
    <n v="1"/>
    <n v="4200"/>
    <n v="1284414"/>
    <d v="2001-05-23T09:10:35"/>
    <s v="Marathon Oil Company"/>
    <x v="0"/>
    <x v="0"/>
    <x v="0"/>
    <x v="3"/>
    <s v="US Gas Phy Fwd Firm non-TX &lt; or = 1Mo "/>
    <s v="US Gas Phy       NGPL Midcont            24May01         USD/MM"/>
    <n v="4200"/>
    <m/>
    <x v="0"/>
    <x v="11"/>
    <x v="0"/>
    <n v="3.9824999999999999"/>
    <s v="ENRONCAT"/>
    <s v="KSTEVEN"/>
    <s v="ENA-IM Mid Central South"/>
    <x v="8"/>
    <x v="5"/>
    <n v="805258"/>
    <d v="2001-05-24T21:00:00"/>
  </r>
  <r>
    <x v="1"/>
    <x v="3"/>
    <x v="1"/>
    <n v="1"/>
    <n v="10000"/>
    <n v="1284415"/>
    <d v="2001-05-23T09:10:39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259"/>
    <d v="2001-05-24T21:00:00"/>
  </r>
  <r>
    <x v="1"/>
    <x v="3"/>
    <x v="0"/>
    <n v="30"/>
    <n v="600000"/>
    <n v="1284417"/>
    <d v="2001-05-23T09:10:4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4853.1"/>
    <d v="2001-06-01T21:00:00"/>
  </r>
  <r>
    <x v="1"/>
    <x v="3"/>
    <x v="1"/>
    <n v="1"/>
    <n v="744"/>
    <n v="1284416"/>
    <d v="2001-05-23T09:10:41"/>
    <s v="MidAmerican Energy Company"/>
    <x v="0"/>
    <x v="0"/>
    <x v="0"/>
    <x v="3"/>
    <s v="US Gas Phy Fwd Firm non-TX &lt; or = 1Mo "/>
    <s v="US Gas Phy       ANR SW Pool             24May01         USD/MM"/>
    <m/>
    <n v="744"/>
    <x v="0"/>
    <x v="11"/>
    <x v="0"/>
    <n v="4.0025000000000004"/>
    <s v="PEGGIALL"/>
    <s v="KSTEVEN"/>
    <s v="ENA-IM Mid Central South"/>
    <x v="8"/>
    <x v="5"/>
    <n v="805260"/>
    <d v="2001-05-24T21:00:00"/>
  </r>
  <r>
    <x v="1"/>
    <x v="3"/>
    <x v="0"/>
    <n v="30"/>
    <n v="150000"/>
    <n v="1284419"/>
    <d v="2001-05-23T09:10:4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65"/>
    <s v="EPMELPkac"/>
    <s v="FERMIS"/>
    <s v="FT - North West"/>
    <x v="6"/>
    <x v="5"/>
    <s v="VB4852.1"/>
    <d v="2001-06-01T21:00:00"/>
  </r>
  <r>
    <x v="1"/>
    <x v="3"/>
    <x v="1"/>
    <n v="1"/>
    <n v="5000"/>
    <n v="1284418"/>
    <d v="2001-05-23T09:10:43"/>
    <s v="Occidental Energy Marketing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fishmongr"/>
    <s v="KSTEVEN"/>
    <s v="ENA-IM Mid Central South"/>
    <x v="8"/>
    <x v="5"/>
    <n v="805261"/>
    <d v="2001-05-24T21:00:00"/>
  </r>
  <r>
    <x v="0"/>
    <x v="3"/>
    <x v="1"/>
    <n v="1"/>
    <n v="10000"/>
    <n v="1284420"/>
    <d v="2001-05-23T09:10:49"/>
    <s v="Texaco Canada Petroleum 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SANTUCCI1"/>
    <s v="RWATT"/>
    <s v="EC-IM Canada West"/>
    <x v="8"/>
    <x v="9"/>
    <n v="805262"/>
    <d v="2001-05-23T21:00:00"/>
  </r>
  <r>
    <x v="1"/>
    <x v="3"/>
    <x v="1"/>
    <n v="1"/>
    <n v="5000"/>
    <n v="1284421"/>
    <d v="2001-05-23T09:10:53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5"/>
    <s v="sharibri"/>
    <s v="MLENHAR"/>
    <s v="ENA - IM West"/>
    <x v="8"/>
    <x v="5"/>
    <n v="805263"/>
    <d v="2001-05-24T21:00:00"/>
  </r>
  <r>
    <x v="1"/>
    <x v="3"/>
    <x v="1"/>
    <n v="1"/>
    <n v="5000"/>
    <n v="1284422"/>
    <d v="2001-05-23T09:10:56"/>
    <s v="USGT/Aquila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5"/>
    <s v="marytuttle"/>
    <s v="RGAY"/>
    <s v="ENA - IM West"/>
    <x v="8"/>
    <x v="5"/>
    <n v="805264"/>
    <d v="2001-05-24T21:00:00"/>
  </r>
  <r>
    <x v="1"/>
    <x v="3"/>
    <x v="1"/>
    <n v="1"/>
    <n v="1300"/>
    <n v="1284423"/>
    <d v="2001-05-23T09:10:57"/>
    <s v="EnergyUSA-TPC Corp."/>
    <x v="0"/>
    <x v="0"/>
    <x v="0"/>
    <x v="3"/>
    <s v="US Gas Phy Fwd Firm non-TX &lt; or = 1Mo "/>
    <s v="US Gas Phy       NGPL NICOR              24May01         USD/MM"/>
    <m/>
    <n v="1300"/>
    <x v="0"/>
    <x v="11"/>
    <x v="0"/>
    <n v="4.1825000000000001"/>
    <s v="trevorh1"/>
    <s v="PMIMS"/>
    <s v="ENA - IM MKT Central CG"/>
    <x v="8"/>
    <x v="5"/>
    <n v="805265"/>
    <d v="2001-05-24T21:00:00"/>
  </r>
  <r>
    <x v="1"/>
    <x v="3"/>
    <x v="1"/>
    <n v="30"/>
    <n v="150000"/>
    <n v="1284424"/>
    <d v="2001-05-23T09:10:59"/>
    <s v="Duke Energy Trading and Marketing, L.L.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66"/>
    <s v="ADM00101"/>
    <s v="MGRIGSB"/>
    <s v="ENA - IM West"/>
    <x v="8"/>
    <x v="5"/>
    <s v="VB4854.1 / 805268"/>
    <d v="2001-06-01T21:00:00"/>
  </r>
  <r>
    <x v="1"/>
    <x v="3"/>
    <x v="1"/>
    <n v="1"/>
    <n v="4900"/>
    <n v="1284426"/>
    <d v="2001-05-23T09:11:00"/>
    <s v="PG&amp;E Energy Trading-Gas Corporation"/>
    <x v="0"/>
    <x v="0"/>
    <x v="0"/>
    <x v="3"/>
    <s v="US Gas Phy Fwd Firm non-TX &lt; or = 1Mo "/>
    <s v="US Gas Phy       Consumers Pwr           24May01         USD/MM"/>
    <n v="4900"/>
    <m/>
    <x v="0"/>
    <x v="11"/>
    <x v="0"/>
    <n v="4.3099999999999996"/>
    <s v="jpedersen"/>
    <s v="JWILLI13"/>
    <s v="ENA - IM Mkt Central MICH"/>
    <x v="8"/>
    <x v="5"/>
    <n v="805267"/>
    <d v="2001-05-24T21:00:00"/>
  </r>
  <r>
    <x v="1"/>
    <x v="3"/>
    <x v="1"/>
    <n v="1"/>
    <n v="191"/>
    <n v="1284425"/>
    <d v="2001-05-23T09:11:00"/>
    <s v="Cargill Energy, a division of Cargill, Incorporated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24999999999999"/>
    <s v="DMCPHERSON"/>
    <s v="KSTEVEN"/>
    <s v="ENA-IM Mid Central South"/>
    <x v="8"/>
    <x v="5"/>
    <n v="805266"/>
    <d v="2001-05-24T21:00:00"/>
  </r>
  <r>
    <x v="1"/>
    <x v="3"/>
    <x v="0"/>
    <n v="30"/>
    <n v="150000"/>
    <n v="1284427"/>
    <d v="2001-05-23T09:11:02"/>
    <s v="Duke Energy Trading and Marketing, L.L.C."/>
    <x v="0"/>
    <x v="0"/>
    <x v="0"/>
    <x v="3"/>
    <s v="US Gas Fin BasisSwap"/>
    <s v="US Gas Basis     NGI SoCal               Sep01           USD/MM"/>
    <n v="5000"/>
    <m/>
    <x v="0"/>
    <x v="11"/>
    <x v="0"/>
    <n v="8.14"/>
    <s v="johndarm"/>
    <s v="KHOLST"/>
    <s v="FT-West"/>
    <x v="6"/>
    <x v="5"/>
    <s v="VB4855.1"/>
    <d v="2001-09-01T21:00:00"/>
  </r>
  <r>
    <x v="0"/>
    <x v="3"/>
    <x v="1"/>
    <n v="4"/>
    <n v="200000"/>
    <n v="1284428"/>
    <d v="2001-05-23T09:11:05"/>
    <s v="Amerada Hess Gas Limited"/>
    <x v="0"/>
    <x v="0"/>
    <x v="0"/>
    <x v="3"/>
    <s v="UK Gas Phy Fwd NBP"/>
    <s v="UK Gas Phy       NBP WkD                 29May01-01Jun01 p/th"/>
    <n v="50000"/>
    <m/>
    <x v="0"/>
    <x v="4"/>
    <x v="3"/>
    <n v="21.4"/>
    <s v="ADM36075"/>
    <s v="MNICHOLA"/>
    <s v="Non Affiliate Gas Book"/>
    <x v="4"/>
    <x v="2"/>
    <n v="104608"/>
    <d v="2001-05-29T21:00:00"/>
  </r>
  <r>
    <x v="1"/>
    <x v="3"/>
    <x v="1"/>
    <n v="1"/>
    <n v="5000"/>
    <n v="1284429"/>
    <d v="2001-05-23T09:11:08"/>
    <s v="Aquila Energy Marketing Corporation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oddbandy"/>
    <s v="KSTEVEN"/>
    <s v="ENA-IM Mid Central South"/>
    <x v="8"/>
    <x v="5"/>
    <n v="805272"/>
    <d v="2001-05-24T21:00:00"/>
  </r>
  <r>
    <x v="1"/>
    <x v="3"/>
    <x v="1"/>
    <n v="1"/>
    <n v="10000"/>
    <n v="1284430"/>
    <d v="2001-05-23T09:11:08"/>
    <s v="Hess Energy Services Company, LLC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tomkurtz"/>
    <s v="SPEREIR"/>
    <s v="ENA-IM NE GULF2"/>
    <x v="8"/>
    <x v="5"/>
    <n v="805270"/>
    <d v="2001-05-24T21:00:00"/>
  </r>
  <r>
    <x v="1"/>
    <x v="3"/>
    <x v="1"/>
    <n v="1"/>
    <n v="10000"/>
    <n v="1284431"/>
    <d v="2001-05-23T09:11:09"/>
    <s v="Dynegy Marketing and Trade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"/>
    <s v="MAXFIELD"/>
    <s v="PMIMS"/>
    <s v="ENA - IM MKT Central CG"/>
    <x v="8"/>
    <x v="5"/>
    <n v="805271"/>
    <d v="2001-05-24T21:00:00"/>
  </r>
  <r>
    <x v="0"/>
    <x v="3"/>
    <x v="1"/>
    <n v="1"/>
    <n v="10000"/>
    <n v="1284432"/>
    <d v="2001-05-23T09:11:10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NICOLEBR"/>
    <s v="MCUILLA"/>
    <s v="ENA - IM Ontario"/>
    <x v="8"/>
    <x v="5"/>
    <n v="805273"/>
    <d v="2001-05-24T21:00:00"/>
  </r>
  <r>
    <x v="1"/>
    <x v="3"/>
    <x v="0"/>
    <n v="31"/>
    <n v="155000"/>
    <n v="1284433"/>
    <d v="2001-05-23T09:11:13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6199999999999992"/>
    <s v="LESLIE01"/>
    <s v="KHOLST"/>
    <s v="FT-West"/>
    <x v="6"/>
    <x v="5"/>
    <s v="VB4856.1"/>
    <d v="2001-08-01T21:00:00"/>
  </r>
  <r>
    <x v="1"/>
    <x v="3"/>
    <x v="1"/>
    <n v="1"/>
    <n v="5000"/>
    <n v="1284434"/>
    <d v="2001-05-23T09:11:16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kurtgibson"/>
    <s v="KSTEVEN"/>
    <s v="ENA-IM Mid Central South"/>
    <x v="8"/>
    <x v="5"/>
    <n v="805274"/>
    <d v="2001-05-24T21:00:00"/>
  </r>
  <r>
    <x v="1"/>
    <x v="3"/>
    <x v="1"/>
    <n v="1"/>
    <n v="5000"/>
    <n v="1284435"/>
    <d v="2001-05-23T09:11:21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25000000000004"/>
    <s v="kurtgibson"/>
    <s v="KSTEVEN"/>
    <s v="ENA-IM Mid Central South"/>
    <x v="8"/>
    <x v="5"/>
    <n v="805275"/>
    <d v="2001-05-24T21:00:00"/>
  </r>
  <r>
    <x v="1"/>
    <x v="3"/>
    <x v="1"/>
    <n v="1"/>
    <n v="5000"/>
    <n v="1284436"/>
    <d v="2001-05-23T09:11:23"/>
    <s v="BP Energy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s v="ADM05933"/>
    <s v="VPIMENOV"/>
    <s v="ENA-IM ME NEW YORK"/>
    <x v="8"/>
    <x v="5"/>
    <n v="805276"/>
    <d v="2001-05-24T21:00:00"/>
  </r>
  <r>
    <x v="1"/>
    <x v="3"/>
    <x v="1"/>
    <n v="1"/>
    <n v="10000"/>
    <n v="1284437"/>
    <d v="2001-05-23T09:11:25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277"/>
    <d v="2001-05-24T21:00:00"/>
  </r>
  <r>
    <x v="1"/>
    <x v="3"/>
    <x v="0"/>
    <n v="30"/>
    <n v="600000"/>
    <n v="1284438"/>
    <d v="2001-05-23T09:11:26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aepes214"/>
    <s v="JARNOLD"/>
    <s v="NG-Price"/>
    <x v="6"/>
    <x v="5"/>
    <s v="VB4857.1"/>
    <d v="2001-06-01T21:00:00"/>
  </r>
  <r>
    <x v="1"/>
    <x v="3"/>
    <x v="1"/>
    <n v="1"/>
    <n v="10000"/>
    <n v="1284439"/>
    <d v="2001-05-23T09:11:26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4"/>
    <s v="stratton"/>
    <s v="SPEREIR"/>
    <s v="ENA-IM NE GULF3"/>
    <x v="8"/>
    <x v="5"/>
    <n v="805278"/>
    <d v="2001-05-24T21:00:00"/>
  </r>
  <r>
    <x v="1"/>
    <x v="3"/>
    <x v="1"/>
    <n v="1"/>
    <n v="5000"/>
    <n v="1284440"/>
    <d v="2001-05-23T09:11:27"/>
    <s v="Petrocom Energy Group Limited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roncampb"/>
    <s v="SHENDRI"/>
    <s v="ENA-IM ME CNG"/>
    <x v="8"/>
    <x v="5"/>
    <n v="805279"/>
    <d v="2001-05-24T21:00:00"/>
  </r>
  <r>
    <x v="1"/>
    <x v="3"/>
    <x v="1"/>
    <n v="1"/>
    <n v="1536"/>
    <n v="1284441"/>
    <d v="2001-05-23T09:11:33"/>
    <s v="Reliant Energy Services, Inc."/>
    <x v="0"/>
    <x v="0"/>
    <x v="0"/>
    <x v="3"/>
    <s v="US Gas Phy Fwd Firm non-TX &lt; or = 1Mo "/>
    <s v="US Gas Phy       NGPL TxOkGCPool         24May01         USD/MM"/>
    <m/>
    <n v="1536"/>
    <x v="0"/>
    <x v="11"/>
    <x v="0"/>
    <n v="4.0274999999999999"/>
    <s v="bcollins"/>
    <s v="TDONOHO"/>
    <s v="ENA - IM Central Gulf"/>
    <x v="8"/>
    <x v="5"/>
    <n v="805280"/>
    <d v="2001-05-24T21:00:00"/>
  </r>
  <r>
    <x v="1"/>
    <x v="4"/>
    <x v="0"/>
    <n v="1"/>
    <n v="25000"/>
    <n v="1284442"/>
    <d v="2001-05-23T09:11:36"/>
    <s v="Koch Petroleum Group, L.P."/>
    <x v="0"/>
    <x v="0"/>
    <x v="0"/>
    <x v="4"/>
    <s v="US HeatingOil2 Fin Swap"/>
    <s v="US HeatOil2 Swap Nymex NX2               Jul01           c/Gl-b"/>
    <n v="25000"/>
    <m/>
    <x v="0"/>
    <x v="13"/>
    <x v="0"/>
    <n v="81.05"/>
    <s v="fouqueta01"/>
    <s v="LMENA"/>
    <s v="HO"/>
    <x v="3"/>
    <x v="5"/>
    <n v="106050"/>
    <d v="2001-07-01T21:00:00"/>
  </r>
  <r>
    <x v="1"/>
    <x v="3"/>
    <x v="1"/>
    <n v="1"/>
    <n v="448"/>
    <n v="1284443"/>
    <d v="2001-05-23T09:11:38"/>
    <s v="Aquila Energy Marketing Corporation"/>
    <x v="0"/>
    <x v="0"/>
    <x v="0"/>
    <x v="3"/>
    <s v="US Gas Phy Fwd Firm non-TX &lt; or = 1Mo "/>
    <s v="US Gas Phy       TENN 800                24May01         USD/MM"/>
    <m/>
    <n v="448"/>
    <x v="0"/>
    <x v="11"/>
    <x v="0"/>
    <n v="4.04"/>
    <s v="LANCEMCW"/>
    <s v="SNEAL"/>
    <s v="ENA-IM NE GULF3"/>
    <x v="8"/>
    <x v="5"/>
    <n v="805281"/>
    <d v="2001-05-24T21:00:00"/>
  </r>
  <r>
    <x v="1"/>
    <x v="1"/>
    <x v="1"/>
    <n v="1"/>
    <n v="50"/>
    <n v="1284444"/>
    <d v="2001-05-23T09:11:39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.5"/>
    <s v="aepsvc127"/>
    <s v="MLORENZ"/>
    <s v="ST-Main"/>
    <x v="7"/>
    <x v="6"/>
    <n v="619543.1"/>
    <d v="2001-05-25T21:00:00"/>
  </r>
  <r>
    <x v="1"/>
    <x v="3"/>
    <x v="1"/>
    <n v="1"/>
    <n v="10000"/>
    <n v="1284446"/>
    <d v="2001-05-23T09:11:40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282"/>
    <d v="2001-05-24T21:00:00"/>
  </r>
  <r>
    <x v="0"/>
    <x v="3"/>
    <x v="1"/>
    <n v="92"/>
    <n v="2300000"/>
    <n v="1284447"/>
    <d v="2001-05-23T09:11:44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simon7660"/>
    <s v="AFAIRLE"/>
    <s v="Non Affiliate Gas Book"/>
    <x v="4"/>
    <x v="2"/>
    <n v="104609"/>
    <d v="2001-07-01T00:00:00"/>
  </r>
  <r>
    <x v="1"/>
    <x v="3"/>
    <x v="1"/>
    <n v="1"/>
    <n v="2200"/>
    <n v="1284448"/>
    <d v="2001-05-23T09:11:49"/>
    <s v="Prior Energy Corporation"/>
    <x v="0"/>
    <x v="0"/>
    <x v="0"/>
    <x v="3"/>
    <s v="US Gas Phy Fwd Firm non-TX &lt; or = 1Mo "/>
    <s v="US Gas Phy       FGT Z2                  24May01         USD/MM"/>
    <n v="2200"/>
    <m/>
    <x v="0"/>
    <x v="11"/>
    <x v="0"/>
    <n v="4.09"/>
    <s v="msbprior"/>
    <s v="SNEAL"/>
    <s v="ENA-IM NE GULF4"/>
    <x v="8"/>
    <x v="5"/>
    <n v="805284"/>
    <d v="2001-05-24T21:00:00"/>
  </r>
  <r>
    <x v="1"/>
    <x v="3"/>
    <x v="1"/>
    <n v="1"/>
    <n v="211"/>
    <n v="1284451"/>
    <d v="2001-05-23T09:11:53"/>
    <s v="BP Energy Company"/>
    <x v="0"/>
    <x v="0"/>
    <x v="0"/>
    <x v="3"/>
    <s v="US Gas Phy Fwd Firm non-TX &lt; or = 1Mo "/>
    <s v="US Gas Phy       ANR SW Pool             24May01         USD/MM"/>
    <n v="211"/>
    <m/>
    <x v="0"/>
    <x v="11"/>
    <x v="0"/>
    <n v="4"/>
    <s v="ADM45135"/>
    <s v="KSTEVEN"/>
    <s v="ENA-IM Mid Central South"/>
    <x v="8"/>
    <x v="5"/>
    <n v="805286"/>
    <d v="2001-05-24T21:00:00"/>
  </r>
  <r>
    <x v="1"/>
    <x v="3"/>
    <x v="1"/>
    <n v="1"/>
    <n v="5000"/>
    <n v="1284450"/>
    <d v="2001-05-23T09:11:53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285"/>
    <d v="2001-05-24T21:00:00"/>
  </r>
  <r>
    <x v="1"/>
    <x v="1"/>
    <x v="1"/>
    <n v="30"/>
    <n v="750"/>
    <n v="1284452"/>
    <d v="2001-05-23T09:11:54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25"/>
    <s v="DCC68320"/>
    <s v="RBADEER"/>
    <s v="LT-CA"/>
    <x v="7"/>
    <x v="6"/>
    <n v="619544.1"/>
    <d v="2001-09-01T21:00:00"/>
  </r>
  <r>
    <x v="0"/>
    <x v="4"/>
    <x v="0"/>
    <e v="#N/A"/>
    <e v="#N/A"/>
    <n v="1284453"/>
    <d v="2001-05-23T09:11:55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76"/>
    <s v="peglerjo"/>
    <s v="CMAHONE"/>
    <s v="UK - ECTRIC - Lite Gasoil"/>
    <x v="6"/>
    <x v="4"/>
    <s v="VB5032"/>
    <d v="2001-07-01T00:00:00"/>
  </r>
  <r>
    <x v="0"/>
    <x v="3"/>
    <x v="1"/>
    <n v="1"/>
    <n v="10000"/>
    <n v="1284454"/>
    <d v="2001-05-23T09:11:5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craigwest"/>
    <s v="RWATT"/>
    <s v="EC-IM Canada West"/>
    <x v="8"/>
    <x v="9"/>
    <n v="805287"/>
    <d v="2001-05-23T21:00:00"/>
  </r>
  <r>
    <x v="1"/>
    <x v="3"/>
    <x v="1"/>
    <n v="1"/>
    <n v="4500"/>
    <n v="1284455"/>
    <d v="2001-05-23T09:11:59"/>
    <s v="Duke Energy Trading and Marketing, L.L.C."/>
    <x v="0"/>
    <x v="0"/>
    <x v="0"/>
    <x v="3"/>
    <s v="US Gas Phy Fwd Firm non-TX &lt; or = 1Mo "/>
    <s v="US Gas Phy       NGPL NICOR              24May01         USD/MM"/>
    <n v="4500"/>
    <m/>
    <x v="0"/>
    <x v="11"/>
    <x v="0"/>
    <n v="4.1787999999999998"/>
    <s v="JBULRICH"/>
    <s v="PMIMS"/>
    <s v="ENA - IM MKT Central CG"/>
    <x v="8"/>
    <x v="5"/>
    <n v="805288"/>
    <d v="2001-05-24T21:00:00"/>
  </r>
  <r>
    <x v="1"/>
    <x v="3"/>
    <x v="1"/>
    <n v="1"/>
    <n v="4606"/>
    <n v="1284456"/>
    <d v="2001-05-23T09:12:01"/>
    <s v="Niagara Mohawk Energy Marketing, Inc."/>
    <x v="0"/>
    <x v="0"/>
    <x v="0"/>
    <x v="3"/>
    <s v="US Gas Phy Fwd Firm non-TX &lt; or = 1Mo "/>
    <s v="US Gas Phy       Dom SP TT               24May01         USD/MM"/>
    <n v="4606"/>
    <m/>
    <x v="0"/>
    <x v="11"/>
    <x v="0"/>
    <n v="4.3899999999999997"/>
    <s v="LITTLEJOE"/>
    <s v="SHENDRI"/>
    <s v="ENA-IM ME CNG"/>
    <x v="8"/>
    <x v="5"/>
    <n v="805289"/>
    <d v="2001-05-24T21:00:00"/>
  </r>
  <r>
    <x v="1"/>
    <x v="3"/>
    <x v="1"/>
    <n v="1"/>
    <n v="410"/>
    <n v="1284457"/>
    <d v="2001-05-23T09:12:02"/>
    <s v="Reliant Energy Services, Inc."/>
    <x v="0"/>
    <x v="0"/>
    <x v="0"/>
    <x v="3"/>
    <s v="US Gas Phy Fwd Firm non-TX &lt; or = 1Mo "/>
    <s v="US Gas Phy       NGPL Midcont            24May01         USD/MM"/>
    <m/>
    <n v="410"/>
    <x v="0"/>
    <x v="11"/>
    <x v="0"/>
    <n v="3.9849999999999999"/>
    <s v="bcollins"/>
    <s v="KSTEVEN"/>
    <s v="ENA-IM Mid Central South"/>
    <x v="8"/>
    <x v="5"/>
    <n v="805290"/>
    <d v="2001-05-24T21:00:00"/>
  </r>
  <r>
    <x v="1"/>
    <x v="1"/>
    <x v="1"/>
    <n v="30"/>
    <n v="750"/>
    <n v="1284458"/>
    <d v="2001-05-23T09:12:0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40"/>
    <s v="DCC68320"/>
    <s v="MMOTLEY"/>
    <s v="ST-SW"/>
    <x v="7"/>
    <x v="6"/>
    <n v="619545.1"/>
    <d v="2001-09-01T21:00:00"/>
  </r>
  <r>
    <x v="0"/>
    <x v="3"/>
    <x v="1"/>
    <n v="92"/>
    <n v="2300000"/>
    <n v="1284459"/>
    <d v="2001-05-23T09:12:06"/>
    <s v="Morgan Stanley Capital Group, Inc."/>
    <x v="0"/>
    <x v="0"/>
    <x v="0"/>
    <x v="3"/>
    <s v="UK Gas Phy Fwd NBP"/>
    <s v="UK Gas Phy       NBP                     Oct-Dec01       p/th"/>
    <m/>
    <n v="25000"/>
    <x v="0"/>
    <x v="4"/>
    <x v="3"/>
    <n v="24.15"/>
    <s v="MORGAN7633"/>
    <s v="AFAIRLE"/>
    <s v="Non Affiliate Gas Book"/>
    <x v="4"/>
    <x v="2"/>
    <n v="104610"/>
    <d v="2001-10-01T00:00:00"/>
  </r>
  <r>
    <x v="1"/>
    <x v="4"/>
    <x v="0"/>
    <n v="1"/>
    <n v="25000"/>
    <n v="1284460"/>
    <d v="2001-05-23T09:12:08"/>
    <s v="Koch Petroleum Group, L.P."/>
    <x v="0"/>
    <x v="0"/>
    <x v="0"/>
    <x v="4"/>
    <s v="US HeatingOil2 Fin Swap"/>
    <s v="US HeatOil2 Swap Nymex NX2               Jun01           c/Gl-b"/>
    <n v="25000"/>
    <m/>
    <x v="0"/>
    <x v="13"/>
    <x v="0"/>
    <n v="82.05"/>
    <s v="fouqueta01"/>
    <s v="LMENA"/>
    <s v="HO"/>
    <x v="3"/>
    <x v="5"/>
    <n v="106051"/>
    <d v="2001-06-01T00:00:00"/>
  </r>
  <r>
    <x v="1"/>
    <x v="3"/>
    <x v="1"/>
    <n v="1"/>
    <n v="2156"/>
    <n v="1284461"/>
    <d v="2001-05-23T09:12:10"/>
    <s v="BP Energy Company"/>
    <x v="0"/>
    <x v="0"/>
    <x v="0"/>
    <x v="3"/>
    <s v="US Gas Phy Fwd Firm non-TX &lt; or = 1Mo "/>
    <s v="US Gas Phy       Mich Con                24May01         USD/MM"/>
    <m/>
    <n v="2156"/>
    <x v="0"/>
    <x v="11"/>
    <x v="0"/>
    <n v="4.32"/>
    <s v="Lutzchris"/>
    <s v="JWILLI13"/>
    <s v="ENA - IM Mkt Central MICH"/>
    <x v="8"/>
    <x v="5"/>
    <n v="805292"/>
    <d v="2001-05-24T21:00:00"/>
  </r>
  <r>
    <x v="1"/>
    <x v="3"/>
    <x v="1"/>
    <n v="1"/>
    <n v="5000"/>
    <n v="1284462"/>
    <d v="2001-05-23T09:12:1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5293"/>
    <d v="2001-05-24T21:00:00"/>
  </r>
  <r>
    <x v="1"/>
    <x v="3"/>
    <x v="0"/>
    <n v="8"/>
    <n v="400000"/>
    <n v="1284465"/>
    <d v="2001-05-23T09:12:18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861.1"/>
    <d v="2001-05-24T21:00:00"/>
  </r>
  <r>
    <x v="1"/>
    <x v="3"/>
    <x v="1"/>
    <n v="1"/>
    <n v="5000"/>
    <n v="1284466"/>
    <d v="2001-05-23T09:12:21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cscharton"/>
    <s v="KSTEVEN"/>
    <s v="ENA-IM Mid Central South"/>
    <x v="8"/>
    <x v="5"/>
    <n v="805295"/>
    <d v="2001-05-24T21:00:00"/>
  </r>
  <r>
    <x v="1"/>
    <x v="2"/>
    <x v="0"/>
    <n v="1"/>
    <n v="50000"/>
    <n v="1284467"/>
    <d v="2001-05-23T09:12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JTREADWAY"/>
    <s v="GWHALLE"/>
    <s v="WTI-GW-NXC2"/>
    <x v="3"/>
    <x v="5"/>
    <n v="106053"/>
    <d v="2001-07-01T00:00:00"/>
  </r>
  <r>
    <x v="1"/>
    <x v="3"/>
    <x v="0"/>
    <n v="31"/>
    <n v="620000"/>
    <n v="1284468"/>
    <d v="2001-05-23T09:12:24"/>
    <s v="Axia Energy, LP"/>
    <x v="0"/>
    <x v="0"/>
    <x v="0"/>
    <x v="3"/>
    <s v="US Gas Fin Swap"/>
    <s v="US Gas Swap      Nymex                   Jul01           USD/MM"/>
    <m/>
    <n v="20000"/>
    <x v="0"/>
    <x v="11"/>
    <x v="0"/>
    <n v="4.2225000000000001"/>
    <s v="mtherrell"/>
    <s v="JARNOLD"/>
    <s v="NG-Price"/>
    <x v="6"/>
    <x v="5"/>
    <s v="VB4865.1"/>
    <d v="2001-07-01T21:00:00"/>
  </r>
  <r>
    <x v="1"/>
    <x v="3"/>
    <x v="1"/>
    <n v="1"/>
    <n v="5500"/>
    <n v="1284470"/>
    <d v="2001-05-23T09:12:29"/>
    <s v="AEP Energy Services, Inc."/>
    <x v="0"/>
    <x v="0"/>
    <x v="0"/>
    <x v="3"/>
    <s v="US Gas Phy Fwd Firm non-TX &lt; or = 1Mo "/>
    <s v="US Gas Phy       NGPL NICOR              24May01         USD/MM"/>
    <n v="5500"/>
    <m/>
    <x v="0"/>
    <x v="11"/>
    <x v="0"/>
    <n v="4.1787999999999998"/>
    <s v="aepes206"/>
    <s v="PMIMS"/>
    <s v="ENA - IM MKT Central CG"/>
    <x v="8"/>
    <x v="5"/>
    <n v="805296"/>
    <d v="2001-05-24T21:00:00"/>
  </r>
  <r>
    <x v="1"/>
    <x v="3"/>
    <x v="1"/>
    <n v="1"/>
    <n v="10000"/>
    <n v="1284471"/>
    <d v="2001-05-23T09:12:35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297"/>
    <d v="2001-05-24T21:00:00"/>
  </r>
  <r>
    <x v="1"/>
    <x v="3"/>
    <x v="0"/>
    <n v="30"/>
    <n v="225000"/>
    <n v="1284472"/>
    <d v="2001-05-23T09:12:37"/>
    <s v="Firm Trade Bridgeline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ADM45207"/>
    <s v="JARNOLD"/>
    <s v="NG-Price"/>
    <x v="6"/>
    <x v="5"/>
    <s v="VB4867.1"/>
    <d v="2001-06-01T21:00:00"/>
  </r>
  <r>
    <x v="1"/>
    <x v="3"/>
    <x v="1"/>
    <n v="1"/>
    <n v="5000"/>
    <n v="1284473"/>
    <d v="2001-05-23T09:12:3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LANCEMCW"/>
    <s v="SHENDRI"/>
    <s v="ENA-IM ME CNG"/>
    <x v="8"/>
    <x v="5"/>
    <n v="805298"/>
    <d v="2001-05-24T21:00:00"/>
  </r>
  <r>
    <x v="1"/>
    <x v="3"/>
    <x v="0"/>
    <n v="30"/>
    <n v="75000"/>
    <n v="1284474"/>
    <d v="2001-05-23T09:12:42"/>
    <s v="Firm Trading Bridgeline Gas Marketing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18276"/>
    <s v="JARNOLD"/>
    <s v="NG-Price"/>
    <x v="6"/>
    <x v="5"/>
    <s v="VB4868.1"/>
    <d v="2001-06-01T21:00:00"/>
  </r>
  <r>
    <x v="0"/>
    <x v="3"/>
    <x v="1"/>
    <n v="90"/>
    <n v="2250000"/>
    <n v="1284475"/>
    <d v="2001-05-23T09:12:44"/>
    <s v="Alliance Gas Limited"/>
    <x v="0"/>
    <x v="0"/>
    <x v="0"/>
    <x v="3"/>
    <s v="UK Gas Phy Fwd NBP"/>
    <s v="UK Gas Phy       NBP                     Jan-Mar02       p/th"/>
    <m/>
    <n v="25000"/>
    <x v="0"/>
    <x v="4"/>
    <x v="3"/>
    <n v="26"/>
    <s v="RICHARDW"/>
    <s v="AFAIRLE"/>
    <s v="Non Affiliate Gas Book"/>
    <x v="4"/>
    <x v="2"/>
    <n v="104611"/>
    <d v="2002-01-01T00:00:00"/>
  </r>
  <r>
    <x v="1"/>
    <x v="3"/>
    <x v="1"/>
    <n v="1"/>
    <n v="5000"/>
    <n v="1284476"/>
    <d v="2001-05-23T09:12:4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99999999999996"/>
    <s v="BRIANKELLY"/>
    <s v="SPEREIR"/>
    <s v="ENA-IM NE GULF3"/>
    <x v="8"/>
    <x v="5"/>
    <n v="805299"/>
    <d v="2001-05-24T21:00:00"/>
  </r>
  <r>
    <x v="1"/>
    <x v="3"/>
    <x v="1"/>
    <n v="1"/>
    <n v="5000"/>
    <n v="1284477"/>
    <d v="2001-05-23T09:12:49"/>
    <s v="TransCanada Gas Services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robmacinc"/>
    <s v="SPEREIR"/>
    <s v="ENA-IM NE GULF3"/>
    <x v="8"/>
    <x v="5"/>
    <n v="805300"/>
    <d v="2001-05-24T21:00:00"/>
  </r>
  <r>
    <x v="1"/>
    <x v="3"/>
    <x v="1"/>
    <n v="1"/>
    <n v="5000"/>
    <n v="1284478"/>
    <d v="2001-05-23T09:12:50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CRAIGDUKE"/>
    <s v="SSOUTH"/>
    <s v="ENA - IM West"/>
    <x v="8"/>
    <x v="5"/>
    <n v="805301"/>
    <d v="2001-05-24T21:00:00"/>
  </r>
  <r>
    <x v="1"/>
    <x v="3"/>
    <x v="1"/>
    <n v="1"/>
    <n v="2500"/>
    <n v="1284479"/>
    <d v="2001-05-23T09:12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3"/>
    <s v="mattreed"/>
    <s v="JREITME"/>
    <s v="ENA - IM Denver"/>
    <x v="8"/>
    <x v="5"/>
    <n v="805302"/>
    <d v="2001-05-24T21:00:00"/>
  </r>
  <r>
    <x v="1"/>
    <x v="3"/>
    <x v="1"/>
    <n v="30"/>
    <n v="150000"/>
    <n v="1284480"/>
    <d v="2001-05-23T09:12:5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0950000000000006"/>
    <s v="ADM36631"/>
    <s v="MGRIGSB"/>
    <s v="ENA - IM West"/>
    <x v="8"/>
    <x v="5"/>
    <s v="VB4869.1 / 805303"/>
    <d v="2001-06-01T21:00:00"/>
  </r>
  <r>
    <x v="0"/>
    <x v="3"/>
    <x v="1"/>
    <n v="30"/>
    <n v="750000"/>
    <n v="1284482"/>
    <d v="2001-05-23T09:13:06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"/>
    <s v="simon7660"/>
    <s v="AFAIRLE"/>
    <s v="Non Affiliate Gas Book"/>
    <x v="4"/>
    <x v="2"/>
    <n v="104612"/>
    <d v="2001-06-01T21:00:00"/>
  </r>
  <r>
    <x v="1"/>
    <x v="3"/>
    <x v="1"/>
    <n v="1"/>
    <n v="5000"/>
    <n v="1284481"/>
    <d v="2001-05-23T09:13:06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49999999999998"/>
    <s v="DMCPHERSON"/>
    <s v="ARING"/>
    <s v="ENA-IM NE GULF1"/>
    <x v="8"/>
    <x v="5"/>
    <n v="805305"/>
    <d v="2001-05-24T21:00:00"/>
  </r>
  <r>
    <x v="1"/>
    <x v="3"/>
    <x v="1"/>
    <n v="1"/>
    <n v="1500"/>
    <n v="1284483"/>
    <d v="2001-05-23T09:13:08"/>
    <s v="AEP Energy Services, Inc."/>
    <x v="0"/>
    <x v="0"/>
    <x v="0"/>
    <x v="3"/>
    <s v="US Gas Phy Fwd Firm non-TX &lt; or = 1Mo "/>
    <s v="US Gas Phy       Mich Con                24May01         USD/MM"/>
    <n v="1500"/>
    <m/>
    <x v="0"/>
    <x v="11"/>
    <x v="0"/>
    <n v="4.3099999999999996"/>
    <s v="aepes206"/>
    <s v="JWILLI13"/>
    <s v="ENA - IM Mkt Central MICH"/>
    <x v="8"/>
    <x v="5"/>
    <n v="805306"/>
    <d v="2001-05-24T21:00:00"/>
  </r>
  <r>
    <x v="1"/>
    <x v="3"/>
    <x v="1"/>
    <n v="1"/>
    <n v="2500"/>
    <n v="1284484"/>
    <d v="2001-05-23T09:13:09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9049999999999998"/>
    <s v="wwarburton"/>
    <s v="SSOUTH"/>
    <s v="ENA - IM West"/>
    <x v="8"/>
    <x v="5"/>
    <n v="805308"/>
    <d v="2001-05-24T21:00:00"/>
  </r>
  <r>
    <x v="1"/>
    <x v="3"/>
    <x v="1"/>
    <n v="1"/>
    <n v="5000"/>
    <n v="1284485"/>
    <d v="2001-05-23T09:13:10"/>
    <s v="Dynegy Marketing and Trade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FLOYDS14"/>
    <s v="TKUYKEN"/>
    <s v="ENA - IM West"/>
    <x v="8"/>
    <x v="5"/>
    <n v="805307"/>
    <d v="2001-05-24T21:00:00"/>
  </r>
  <r>
    <x v="1"/>
    <x v="3"/>
    <x v="1"/>
    <n v="1"/>
    <n v="20000"/>
    <n v="1284486"/>
    <d v="2001-05-23T09:13:11"/>
    <s v="AEP Energy Services,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0949999999999998"/>
    <s v="aepes215"/>
    <s v="ARING"/>
    <s v="ENA-IM NE GULF1"/>
    <x v="8"/>
    <x v="5"/>
    <n v="805310"/>
    <d v="2001-05-24T21:00:00"/>
  </r>
  <r>
    <x v="1"/>
    <x v="3"/>
    <x v="1"/>
    <n v="1"/>
    <n v="5000"/>
    <n v="1284487"/>
    <d v="2001-05-23T09:13:12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CRAIGDUKE"/>
    <s v="SSOUTH"/>
    <s v="ENA - IM West"/>
    <x v="8"/>
    <x v="5"/>
    <n v="805309"/>
    <d v="2001-05-24T21:00:00"/>
  </r>
  <r>
    <x v="1"/>
    <x v="1"/>
    <x v="1"/>
    <n v="1"/>
    <n v="50"/>
    <n v="1284488"/>
    <d v="2001-05-23T09:13:14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"/>
    <s v="aepsvc127"/>
    <s v="MLORENZ"/>
    <s v="ST-Main"/>
    <x v="7"/>
    <x v="6"/>
    <n v="619547.1"/>
    <d v="2001-05-25T21:00:00"/>
  </r>
  <r>
    <x v="1"/>
    <x v="3"/>
    <x v="1"/>
    <n v="1"/>
    <n v="1000"/>
    <n v="1284489"/>
    <d v="2001-05-23T09:13:24"/>
    <s v="Sprague Energy Corp."/>
    <x v="0"/>
    <x v="0"/>
    <x v="0"/>
    <x v="3"/>
    <s v="US Gas Phy Fwd Firm non-TX &lt; or = 1Mo "/>
    <s v="US Gas Phy       Dom SP TT               24May01         USD/MM"/>
    <n v="1000"/>
    <m/>
    <x v="0"/>
    <x v="11"/>
    <x v="0"/>
    <n v="4.38"/>
    <s v="RICHARDCOC"/>
    <s v="SHENDRI"/>
    <s v="ENA-IM ME CNG"/>
    <x v="8"/>
    <x v="5"/>
    <n v="805312"/>
    <d v="2001-05-24T21:00:00"/>
  </r>
  <r>
    <x v="1"/>
    <x v="3"/>
    <x v="1"/>
    <n v="1"/>
    <n v="3059"/>
    <n v="1284491"/>
    <d v="2001-05-23T09:13:29"/>
    <s v="Conoco Inc."/>
    <x v="0"/>
    <x v="0"/>
    <x v="0"/>
    <x v="3"/>
    <s v="US Gas Phy Fwd Firm non-TX &lt; or = 1Mo "/>
    <s v="US Gas Phy       TGT Z-SL                24May01         USD/MM"/>
    <n v="3059"/>
    <m/>
    <x v="0"/>
    <x v="11"/>
    <x v="0"/>
    <n v="4.07"/>
    <s v="kbennett1"/>
    <s v="SPEREIR"/>
    <s v="ENA-IM NE GULF2"/>
    <x v="8"/>
    <x v="5"/>
    <n v="805313"/>
    <d v="2001-05-24T21:00:00"/>
  </r>
  <r>
    <x v="1"/>
    <x v="2"/>
    <x v="0"/>
    <n v="1"/>
    <n v="50000"/>
    <n v="1284492"/>
    <d v="2001-05-23T09:13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54"/>
    <d v="2001-07-01T00:00:00"/>
  </r>
  <r>
    <x v="1"/>
    <x v="3"/>
    <x v="1"/>
    <n v="1"/>
    <n v="2500"/>
    <n v="1284493"/>
    <d v="2001-05-23T09:13:31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89"/>
    <s v="wwarburton"/>
    <s v="SSOUTH"/>
    <s v="ENA - IM West"/>
    <x v="8"/>
    <x v="5"/>
    <n v="805314"/>
    <d v="2001-05-24T21:00:00"/>
  </r>
  <r>
    <x v="0"/>
    <x v="4"/>
    <x v="0"/>
    <n v="30"/>
    <n v="150000"/>
    <n v="1284494"/>
    <d v="2001-05-23T09:13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5"/>
    <s v="christoph"/>
    <s v="CMAHONE"/>
    <s v="UK - ECTRIC - Lite Gasoil"/>
    <x v="3"/>
    <x v="4"/>
    <n v="106055"/>
    <d v="2001-06-01T00:00:00"/>
  </r>
  <r>
    <x v="0"/>
    <x v="4"/>
    <x v="0"/>
    <e v="#N/A"/>
    <e v="#N/A"/>
    <n v="1284495"/>
    <d v="2001-05-23T09:13:34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8"/>
    <s v="peglerjo"/>
    <s v="CMAHONE"/>
    <s v="UK - ECTRIC - Lite Gasoil"/>
    <x v="6"/>
    <x v="4"/>
    <s v="VB5060"/>
    <d v="2001-07-01T00:00:00"/>
  </r>
  <r>
    <x v="0"/>
    <x v="3"/>
    <x v="1"/>
    <n v="1"/>
    <n v="3000"/>
    <n v="1284496"/>
    <d v="2001-05-23T09:13:39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"/>
    <s v="ADM00359"/>
    <s v="RWATT"/>
    <s v="EC-IM Canada West"/>
    <x v="8"/>
    <x v="9"/>
    <n v="805315"/>
    <d v="2001-05-23T21:00:00"/>
  </r>
  <r>
    <x v="1"/>
    <x v="3"/>
    <x v="1"/>
    <n v="1"/>
    <n v="5000"/>
    <n v="1284497"/>
    <d v="2001-05-23T09:13:41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aepes205"/>
    <s v="SHENDRI"/>
    <s v="ENA-IM ME CNG"/>
    <x v="8"/>
    <x v="5"/>
    <n v="805316"/>
    <d v="2001-05-24T21:00:00"/>
  </r>
  <r>
    <x v="1"/>
    <x v="3"/>
    <x v="1"/>
    <n v="1"/>
    <n v="10000"/>
    <n v="1284500"/>
    <d v="2001-05-23T09:14:00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"/>
    <s v="aepes215"/>
    <s v="SPEREIR"/>
    <s v="ENA-IM NE GULF2"/>
    <x v="8"/>
    <x v="5"/>
    <n v="805318"/>
    <d v="2001-05-24T21:00:00"/>
  </r>
  <r>
    <x v="1"/>
    <x v="3"/>
    <x v="0"/>
    <n v="30"/>
    <n v="600000"/>
    <n v="1284501"/>
    <d v="2001-05-23T09:14:02"/>
    <s v="Tractebel Energy Marketing, In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EFFAVERY"/>
    <s v="JARNOLD"/>
    <s v="NG-Price"/>
    <x v="6"/>
    <x v="5"/>
    <s v="VB4874.1"/>
    <d v="2001-06-01T21:00:00"/>
  </r>
  <r>
    <x v="1"/>
    <x v="3"/>
    <x v="0"/>
    <n v="30"/>
    <n v="55890"/>
    <n v="1284502"/>
    <d v="2001-05-23T09:14:03"/>
    <s v="Cargill Energy, a division of Cargill, Incorporated"/>
    <x v="0"/>
    <x v="0"/>
    <x v="0"/>
    <x v="3"/>
    <s v="US Gas Fin BasisSwap"/>
    <s v="US Gas Basis     NGPL Midcont            Jun01           USD/MM"/>
    <m/>
    <n v="1863"/>
    <x v="0"/>
    <x v="11"/>
    <x v="0"/>
    <n v="-0.12"/>
    <s v="ADM90884"/>
    <s v="ALEWIS"/>
    <s v="GD-CENTRAL"/>
    <x v="6"/>
    <x v="5"/>
    <s v="VB4873.1"/>
    <d v="2001-06-01T21:00:00"/>
  </r>
  <r>
    <x v="1"/>
    <x v="3"/>
    <x v="1"/>
    <n v="1"/>
    <n v="10000"/>
    <n v="1284503"/>
    <d v="2001-05-23T09:14:03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319"/>
    <d v="2001-05-24T21:00:00"/>
  </r>
  <r>
    <x v="1"/>
    <x v="3"/>
    <x v="1"/>
    <n v="1"/>
    <n v="5000"/>
    <n v="1284504"/>
    <d v="2001-05-23T09:14:05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CRAIGDUKE"/>
    <s v="SSOUTH"/>
    <s v="ENA - IM West"/>
    <x v="8"/>
    <x v="5"/>
    <n v="805320"/>
    <d v="2001-05-24T21:00:00"/>
  </r>
  <r>
    <x v="1"/>
    <x v="3"/>
    <x v="0"/>
    <n v="30"/>
    <n v="900000"/>
    <n v="1284506"/>
    <d v="2001-05-23T09:14:09"/>
    <s v="AEP Energy Services, Inc."/>
    <x v="0"/>
    <x v="0"/>
    <x v="0"/>
    <x v="3"/>
    <s v="US Gas Fin BasisSwap"/>
    <s v="US Gas Basis     Dom APP                 Jun01           USD/MM"/>
    <n v="30000"/>
    <m/>
    <x v="0"/>
    <x v="11"/>
    <x v="0"/>
    <n v="0.24"/>
    <s v="aepes207"/>
    <s v="BMCKAY"/>
    <s v="FT-NY"/>
    <x v="6"/>
    <x v="5"/>
    <s v="VB4875.1"/>
    <d v="2001-06-01T21:00:00"/>
  </r>
  <r>
    <x v="0"/>
    <x v="3"/>
    <x v="1"/>
    <n v="1"/>
    <n v="7000"/>
    <n v="1284507"/>
    <d v="2001-05-23T09:14:12"/>
    <s v="Coast Energy Canada,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4"/>
    <s v="ADM74235"/>
    <s v="RWATT"/>
    <s v="EC-IM Canada West"/>
    <x v="8"/>
    <x v="9"/>
    <n v="805321"/>
    <d v="2001-05-23T21:00:00"/>
  </r>
  <r>
    <x v="0"/>
    <x v="3"/>
    <x v="1"/>
    <n v="1"/>
    <n v="5000"/>
    <n v="1284509"/>
    <d v="2001-05-23T09:14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andersen"/>
    <s v="CCLARK5"/>
    <s v="EC - IM Canada BC"/>
    <x v="8"/>
    <x v="9"/>
    <n v="805323"/>
    <d v="2001-05-24T21:00:00"/>
  </r>
  <r>
    <x v="1"/>
    <x v="3"/>
    <x v="1"/>
    <n v="1"/>
    <n v="10000"/>
    <n v="1284508"/>
    <d v="2001-05-23T09:14:1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2"/>
    <d v="2001-05-24T21:00:00"/>
  </r>
  <r>
    <x v="1"/>
    <x v="3"/>
    <x v="1"/>
    <n v="1"/>
    <n v="5000"/>
    <n v="1284510"/>
    <d v="2001-05-23T09:14:19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50000000000001"/>
    <s v="tomdickey"/>
    <s v="TDONOHO"/>
    <s v="ENA - IM Central Gulf"/>
    <x v="8"/>
    <x v="5"/>
    <n v="805324"/>
    <d v="2001-05-24T21:00:00"/>
  </r>
  <r>
    <x v="1"/>
    <x v="3"/>
    <x v="1"/>
    <n v="1"/>
    <n v="1000"/>
    <n v="1284511"/>
    <d v="2001-05-23T09:14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75"/>
    <s v="canadanw1"/>
    <s v="MLENHAR"/>
    <s v="ENA - IM West"/>
    <x v="8"/>
    <x v="5"/>
    <n v="805325"/>
    <d v="2001-05-24T21:00:00"/>
  </r>
  <r>
    <x v="1"/>
    <x v="3"/>
    <x v="1"/>
    <n v="1"/>
    <n v="10000"/>
    <n v="1284512"/>
    <d v="2001-05-23T09:14:21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6"/>
    <d v="2001-05-24T21:00:00"/>
  </r>
  <r>
    <x v="0"/>
    <x v="3"/>
    <x v="1"/>
    <n v="92"/>
    <n v="2300000"/>
    <n v="1284514"/>
    <d v="2001-05-23T09:14:30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"/>
    <s v="bahram11"/>
    <s v="AFAIRLE"/>
    <s v="Non Affiliate Gas Book"/>
    <x v="4"/>
    <x v="2"/>
    <n v="104613"/>
    <d v="2001-10-01T00:00:00"/>
  </r>
  <r>
    <x v="1"/>
    <x v="3"/>
    <x v="0"/>
    <n v="30"/>
    <n v="450000"/>
    <n v="1284515"/>
    <d v="2001-05-23T09:14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00000000000004"/>
    <s v="JPASTORE"/>
    <s v="JARNOLD"/>
    <s v="NG-Price"/>
    <x v="6"/>
    <x v="5"/>
    <s v="VB4878.1"/>
    <d v="2001-06-01T21:00:00"/>
  </r>
  <r>
    <x v="1"/>
    <x v="3"/>
    <x v="1"/>
    <n v="1"/>
    <n v="5000"/>
    <n v="1284516"/>
    <d v="2001-05-23T09:14:32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JRHEARNE"/>
    <s v="SHENDRI"/>
    <s v="ENA-IM ME CNG"/>
    <x v="8"/>
    <x v="5"/>
    <n v="805327"/>
    <d v="2001-05-24T21:00:00"/>
  </r>
  <r>
    <x v="1"/>
    <x v="3"/>
    <x v="1"/>
    <n v="1"/>
    <n v="949"/>
    <n v="1284517"/>
    <d v="2001-05-23T09:14:38"/>
    <s v="Wisconsin Gas Company"/>
    <x v="0"/>
    <x v="0"/>
    <x v="0"/>
    <x v="3"/>
    <s v="US Gas Phy Fwd Firm non-TX &lt; or = 1Mo "/>
    <s v="US Gas Phy       Mich Con                24May01         USD/MM"/>
    <n v="949"/>
    <m/>
    <x v="0"/>
    <x v="11"/>
    <x v="0"/>
    <n v="4.3099999999999996"/>
    <s v="JFuller99"/>
    <s v="JWILLI13"/>
    <s v="ENA - IM Mkt Central MICH"/>
    <x v="8"/>
    <x v="5"/>
    <n v="805328"/>
    <d v="2001-05-24T21:00:00"/>
  </r>
  <r>
    <x v="1"/>
    <x v="3"/>
    <x v="1"/>
    <n v="30"/>
    <n v="150000"/>
    <n v="1284518"/>
    <d v="2001-05-23T09:14:40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75"/>
    <s v="ppa00001"/>
    <s v="MGRIGSB"/>
    <s v="ENA - IM West"/>
    <x v="8"/>
    <x v="5"/>
    <s v="VB4879.1 / 805330"/>
    <d v="2001-06-01T21:00:00"/>
  </r>
  <r>
    <x v="0"/>
    <x v="3"/>
    <x v="1"/>
    <n v="1"/>
    <n v="5000"/>
    <n v="1284521"/>
    <d v="2001-05-23T09:1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geerds01"/>
    <s v="RWATT"/>
    <s v="EC-IM Canada West"/>
    <x v="8"/>
    <x v="9"/>
    <n v="805329"/>
    <d v="2001-05-24T21:00:00"/>
  </r>
  <r>
    <x v="0"/>
    <x v="3"/>
    <x v="1"/>
    <n v="92"/>
    <n v="2300000"/>
    <n v="1284520"/>
    <d v="2001-05-23T09:14:46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45"/>
    <s v="simon7660"/>
    <s v="AFAIRLE"/>
    <s v="Non Affiliate Gas Book"/>
    <x v="4"/>
    <x v="2"/>
    <n v="104614"/>
    <d v="2001-07-01T00:00:00"/>
  </r>
  <r>
    <x v="0"/>
    <x v="3"/>
    <x v="1"/>
    <n v="1"/>
    <n v="10000"/>
    <n v="1284523"/>
    <d v="2001-05-23T09:14:48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331"/>
    <d v="2001-05-24T21:00:00"/>
  </r>
  <r>
    <x v="1"/>
    <x v="4"/>
    <x v="0"/>
    <n v="1"/>
    <n v="15000"/>
    <n v="1284524"/>
    <d v="2001-05-23T09:14:50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7"/>
    <d v="2001-06-01T21:00:00"/>
  </r>
  <r>
    <x v="1"/>
    <x v="3"/>
    <x v="1"/>
    <n v="1"/>
    <n v="10000"/>
    <n v="1284525"/>
    <d v="2001-05-23T09:14:55"/>
    <s v="Cook Inlet Energy Supply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4.0250000000000004"/>
    <s v="WESTDESK1"/>
    <s v="RGAY"/>
    <s v="ENA - IM West"/>
    <x v="8"/>
    <x v="5"/>
    <n v="805333"/>
    <d v="2001-05-24T21:00:00"/>
  </r>
  <r>
    <x v="1"/>
    <x v="3"/>
    <x v="1"/>
    <n v="1"/>
    <n v="5000"/>
    <n v="1284526"/>
    <d v="2001-05-23T09:14:56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STVDIXON"/>
    <s v="KSTEVEN"/>
    <s v="ENA-IM Mid Central South"/>
    <x v="8"/>
    <x v="5"/>
    <n v="805334"/>
    <d v="2001-05-24T21:00:00"/>
  </r>
  <r>
    <x v="1"/>
    <x v="3"/>
    <x v="0"/>
    <n v="30"/>
    <n v="60000"/>
    <n v="1284527"/>
    <d v="2001-05-23T09:14:57"/>
    <s v="Morgan Stanley Capital Group, Inc."/>
    <x v="0"/>
    <x v="0"/>
    <x v="0"/>
    <x v="3"/>
    <s v="US Gas Fin BasisSwap"/>
    <s v="US Gas Basis     EP SanJuan              Jun01           USD/MM"/>
    <n v="2000"/>
    <m/>
    <x v="0"/>
    <x v="11"/>
    <x v="0"/>
    <n v="-0.70499999999999996"/>
    <s v="brendanc"/>
    <s v="MSANCH2"/>
    <s v="GD-New-Jr"/>
    <x v="6"/>
    <x v="5"/>
    <s v="VB4882.1"/>
    <d v="2001-06-01T21:00:00"/>
  </r>
  <r>
    <x v="0"/>
    <x v="3"/>
    <x v="1"/>
    <n v="1"/>
    <n v="5000"/>
    <n v="1284528"/>
    <d v="2001-05-23T09:14:5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5335"/>
    <d v="2001-05-24T21:00:00"/>
  </r>
  <r>
    <x v="0"/>
    <x v="3"/>
    <x v="1"/>
    <n v="90"/>
    <n v="2250000"/>
    <n v="1284529"/>
    <d v="2001-05-23T09:14:58"/>
    <s v="RWE Trading GmbH"/>
    <x v="0"/>
    <x v="0"/>
    <x v="0"/>
    <x v="3"/>
    <s v="UK Gas Phy Fwd NBP"/>
    <s v="UK Gas Phy       NBP                     Jan-Mar02       p/th"/>
    <m/>
    <n v="25000"/>
    <x v="0"/>
    <x v="4"/>
    <x v="3"/>
    <n v="26.05"/>
    <s v="bahram11"/>
    <s v="AFAIRLE"/>
    <s v="Non Affiliate Gas Book"/>
    <x v="4"/>
    <x v="2"/>
    <n v="104615"/>
    <d v="2002-01-01T00:00:00"/>
  </r>
  <r>
    <x v="1"/>
    <x v="3"/>
    <x v="1"/>
    <n v="1"/>
    <n v="10000"/>
    <n v="1284530"/>
    <d v="2001-05-23T09:14:59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aepes206"/>
    <s v="PMIMS"/>
    <s v="ENA - IM MKT Central CG"/>
    <x v="8"/>
    <x v="5"/>
    <n v="805336"/>
    <d v="2001-05-24T21:00:00"/>
  </r>
  <r>
    <x v="1"/>
    <x v="2"/>
    <x v="0"/>
    <n v="1"/>
    <n v="50000"/>
    <n v="1284531"/>
    <d v="2001-05-23T09:15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3"/>
    <x v="5"/>
    <n v="106058"/>
    <d v="2001-07-01T00:00:00"/>
  </r>
  <r>
    <x v="1"/>
    <x v="3"/>
    <x v="1"/>
    <n v="1"/>
    <n v="5000"/>
    <n v="1284532"/>
    <d v="2001-05-23T09:15:03"/>
    <s v="AEP Energy Servi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aepes216"/>
    <s v="RGAY"/>
    <s v="ENA - IM West"/>
    <x v="8"/>
    <x v="5"/>
    <n v="805337"/>
    <d v="2001-05-24T21:00:00"/>
  </r>
  <r>
    <x v="1"/>
    <x v="3"/>
    <x v="0"/>
    <n v="30"/>
    <n v="150000"/>
    <n v="1284533"/>
    <d v="2001-05-23T09:15:0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885.1"/>
    <d v="2001-06-01T21:00:00"/>
  </r>
  <r>
    <x v="1"/>
    <x v="3"/>
    <x v="1"/>
    <n v="1"/>
    <n v="5000"/>
    <n v="1284534"/>
    <d v="2001-05-23T09:15:05"/>
    <s v="NGTS LLC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DARREN10"/>
    <s v="RGAY"/>
    <s v="ENA - IM West"/>
    <x v="8"/>
    <x v="5"/>
    <n v="805338"/>
    <d v="2001-05-24T21:00:00"/>
  </r>
  <r>
    <x v="1"/>
    <x v="3"/>
    <x v="1"/>
    <n v="1"/>
    <n v="5000"/>
    <n v="1284535"/>
    <d v="2001-05-23T09:15:06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JFuller99"/>
    <s v="JWILLI13"/>
    <s v="ENA - IM Mkt Central MICH"/>
    <x v="8"/>
    <x v="5"/>
    <n v="805339"/>
    <d v="2001-05-24T21:00:00"/>
  </r>
  <r>
    <x v="1"/>
    <x v="3"/>
    <x v="1"/>
    <n v="1"/>
    <n v="5000"/>
    <n v="1284536"/>
    <d v="2001-05-23T09:15:07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5340"/>
    <d v="2001-05-24T21:00:00"/>
  </r>
  <r>
    <x v="1"/>
    <x v="3"/>
    <x v="1"/>
    <n v="1"/>
    <n v="10000"/>
    <n v="1284537"/>
    <d v="2001-05-23T09:15:08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STEPHENSJE"/>
    <s v="SPEREIR"/>
    <s v="ENA-IM NE GULF2"/>
    <x v="8"/>
    <x v="5"/>
    <n v="805341"/>
    <d v="2001-05-24T21:00:00"/>
  </r>
  <r>
    <x v="1"/>
    <x v="4"/>
    <x v="0"/>
    <n v="1"/>
    <n v="15000"/>
    <n v="1284538"/>
    <d v="2001-05-23T09:15:09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9"/>
    <d v="2001-06-01T21:00:00"/>
  </r>
  <r>
    <x v="1"/>
    <x v="3"/>
    <x v="1"/>
    <n v="1"/>
    <n v="9000"/>
    <n v="1284539"/>
    <d v="2001-05-23T09:15:11"/>
    <s v="Sprague Energy Corp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4"/>
    <s v="RICHARDCOC"/>
    <s v="SNEAL"/>
    <s v="ENA-IM NE GULF3"/>
    <x v="8"/>
    <x v="5"/>
    <n v="805342"/>
    <d v="2001-05-24T21:00:00"/>
  </r>
  <r>
    <x v="1"/>
    <x v="3"/>
    <x v="0"/>
    <n v="30"/>
    <n v="450000"/>
    <n v="1284541"/>
    <d v="2001-05-23T09:15:13"/>
    <s v="Engage Energy Canada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ADM98493"/>
    <s v="JARNOLD"/>
    <s v="NG-Price"/>
    <x v="6"/>
    <x v="5"/>
    <s v="VB4888.1"/>
    <d v="2001-06-01T21:00:00"/>
  </r>
  <r>
    <x v="1"/>
    <x v="3"/>
    <x v="1"/>
    <n v="1"/>
    <n v="10000"/>
    <n v="1284540"/>
    <d v="2001-05-23T09:15:1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Hallbrian1"/>
    <s v="RGAY"/>
    <s v="ENA - IM West"/>
    <x v="8"/>
    <x v="5"/>
    <n v="805343"/>
    <d v="2001-05-24T21:00:00"/>
  </r>
  <r>
    <x v="1"/>
    <x v="3"/>
    <x v="1"/>
    <n v="1"/>
    <n v="10000"/>
    <n v="1284542"/>
    <d v="2001-05-23T09:15:15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TMVDEC02"/>
    <s v="PMIMS"/>
    <s v="ENA - IM MKT Central CG"/>
    <x v="8"/>
    <x v="5"/>
    <n v="805344"/>
    <d v="2001-05-24T21:00:00"/>
  </r>
  <r>
    <x v="1"/>
    <x v="3"/>
    <x v="1"/>
    <n v="1"/>
    <n v="4469"/>
    <n v="1284543"/>
    <d v="2001-05-23T09:15:19"/>
    <s v="Cook Inlet Energy Supply L.L.C."/>
    <x v="0"/>
    <x v="0"/>
    <x v="0"/>
    <x v="3"/>
    <s v="US Gas Phy Fwd Firm non-TX &lt; or = 1Mo "/>
    <s v="US Gas Phy       TENN Z-0                24May01         USD/MM"/>
    <m/>
    <n v="4469"/>
    <x v="0"/>
    <x v="11"/>
    <x v="0"/>
    <n v="3.9950000000000001"/>
    <s v="EASTDESK"/>
    <s v="SNEAL"/>
    <s v="ENA-IM NE GULF3"/>
    <x v="8"/>
    <x v="5"/>
    <n v="805345"/>
    <d v="2001-05-24T21:00:00"/>
  </r>
  <r>
    <x v="1"/>
    <x v="3"/>
    <x v="1"/>
    <n v="1"/>
    <n v="4000"/>
    <n v="1284544"/>
    <d v="2001-05-23T09:15:20"/>
    <s v="OGE Energy Resources, Inc."/>
    <x v="0"/>
    <x v="0"/>
    <x v="0"/>
    <x v="3"/>
    <s v="US Gas Phy Fwd Firm non-TX &lt; or = 1Mo "/>
    <s v="US Gas Phy       OGT                     24May01         USD/MM"/>
    <n v="4000"/>
    <m/>
    <x v="0"/>
    <x v="11"/>
    <x v="0"/>
    <n v="3.99"/>
    <s v="Standsse"/>
    <s v="KSTEVEN"/>
    <s v="ENA-IM Mid Central South"/>
    <x v="8"/>
    <x v="5"/>
    <n v="805346"/>
    <d v="2001-05-24T21:00:00"/>
  </r>
  <r>
    <x v="1"/>
    <x v="3"/>
    <x v="1"/>
    <n v="1"/>
    <n v="8700"/>
    <n v="1284546"/>
    <d v="2001-05-23T09:15:28"/>
    <s v="Marathon Oil Company"/>
    <x v="0"/>
    <x v="0"/>
    <x v="0"/>
    <x v="3"/>
    <s v="US Gas Phy Fwd Firm non-TX &lt; or = 1Mo "/>
    <s v="US Gas Phy       NGPL NICOR              24May01         USD/MM"/>
    <m/>
    <n v="8700"/>
    <x v="0"/>
    <x v="11"/>
    <x v="0"/>
    <n v="4.1775000000000002"/>
    <s v="quantum3"/>
    <s v="PMIMS"/>
    <s v="ENA - IM MKT Central CG"/>
    <x v="8"/>
    <x v="5"/>
    <n v="805347"/>
    <d v="2001-05-24T21:00:00"/>
  </r>
  <r>
    <x v="0"/>
    <x v="3"/>
    <x v="1"/>
    <n v="90"/>
    <n v="2250000"/>
    <n v="1284548"/>
    <d v="2001-05-23T09:15:39"/>
    <s v="Aquila Energy Limited"/>
    <x v="0"/>
    <x v="0"/>
    <x v="0"/>
    <x v="3"/>
    <s v="UK Gas Phy Fwd NBP"/>
    <s v="UK Gas Phy       NBP                     Jan-Mar02       p/th"/>
    <m/>
    <n v="25000"/>
    <x v="0"/>
    <x v="4"/>
    <x v="3"/>
    <n v="26.1"/>
    <s v="GT3366990"/>
    <s v="AFAIRLE"/>
    <s v="Non Affiliate Gas Book"/>
    <x v="4"/>
    <x v="2"/>
    <n v="104616"/>
    <d v="2002-01-01T00:00:00"/>
  </r>
  <r>
    <x v="1"/>
    <x v="3"/>
    <x v="1"/>
    <n v="1"/>
    <n v="10000"/>
    <n v="1284549"/>
    <d v="2001-05-23T09:15:39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48"/>
    <d v="2001-05-24T21:00:00"/>
  </r>
  <r>
    <x v="0"/>
    <x v="4"/>
    <x v="0"/>
    <n v="30"/>
    <n v="150000"/>
    <n v="1284550"/>
    <d v="2001-05-23T09:15:4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75"/>
    <s v="christoph"/>
    <s v="CMAHONE"/>
    <s v="UK - ECTRIC - Lite Gasoil"/>
    <x v="3"/>
    <x v="4"/>
    <n v="106060"/>
    <d v="2001-06-01T00:00:00"/>
  </r>
  <r>
    <x v="1"/>
    <x v="1"/>
    <x v="1"/>
    <n v="1"/>
    <n v="50"/>
    <n v="1284553"/>
    <d v="2001-05-23T09:15:44"/>
    <s v="PG&amp;E Energy Trading - Power, L.P."/>
    <x v="0"/>
    <x v="0"/>
    <x v="0"/>
    <x v="1"/>
    <s v="US East Power Phy Fwd Firm"/>
    <s v="US Pwr Phy Firm  NEPOOL Peak             24May01         USD/MWh"/>
    <m/>
    <n v="50"/>
    <x v="0"/>
    <x v="1"/>
    <x v="0"/>
    <n v="45.75"/>
    <s v="rbordeleau"/>
    <s v="PBRODER"/>
    <s v="ST-New England"/>
    <x v="7"/>
    <x v="6"/>
    <n v="619553.1"/>
    <d v="2001-05-24T21:00:00"/>
  </r>
  <r>
    <x v="1"/>
    <x v="3"/>
    <x v="1"/>
    <n v="1"/>
    <n v="5000"/>
    <n v="1284552"/>
    <d v="2001-05-23T09:15:44"/>
    <s v="USGT/Aquila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racycolli"/>
    <s v="KSTEVEN"/>
    <s v="ENA-IM Mid Central South"/>
    <x v="8"/>
    <x v="5"/>
    <n v="805349"/>
    <d v="2001-05-24T21:00:00"/>
  </r>
  <r>
    <x v="1"/>
    <x v="3"/>
    <x v="1"/>
    <n v="1"/>
    <n v="6300"/>
    <n v="1284551"/>
    <d v="2001-05-23T09:15:44"/>
    <s v="Marathon Oil Company"/>
    <x v="0"/>
    <x v="0"/>
    <x v="0"/>
    <x v="3"/>
    <s v="US Gas Phy Fwd Firm non-TX &lt; or = 1Mo "/>
    <s v="US Gas Phy       NGPL NICOR              24May01         USD/MM"/>
    <m/>
    <n v="6300"/>
    <x v="0"/>
    <x v="11"/>
    <x v="0"/>
    <n v="4.1787999999999998"/>
    <s v="quantum3"/>
    <s v="PMIMS"/>
    <s v="ENA - IM MKT Central CG"/>
    <x v="8"/>
    <x v="5"/>
    <n v="805350"/>
    <d v="2001-05-24T21:00:00"/>
  </r>
  <r>
    <x v="1"/>
    <x v="3"/>
    <x v="1"/>
    <n v="1"/>
    <n v="1073"/>
    <n v="1284554"/>
    <d v="2001-05-23T09:15:45"/>
    <s v="TransCanada Energy Marketing USA, Inc."/>
    <x v="0"/>
    <x v="0"/>
    <x v="0"/>
    <x v="3"/>
    <s v="US Gas Phy Fwd Firm non-TX &lt; or = 1Mo "/>
    <s v="US Gas Phy       NGPL Midcont            24May01         USD/MM"/>
    <n v="1073"/>
    <m/>
    <x v="0"/>
    <x v="11"/>
    <x v="0"/>
    <n v="3.98"/>
    <s v="cscharton"/>
    <s v="KSTEVEN"/>
    <s v="ENA-IM Mid Central South"/>
    <x v="8"/>
    <x v="5"/>
    <n v="805351"/>
    <d v="2001-05-24T21:00:00"/>
  </r>
  <r>
    <x v="1"/>
    <x v="3"/>
    <x v="1"/>
    <n v="1"/>
    <n v="10000"/>
    <n v="1284555"/>
    <d v="2001-05-23T09:15:46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52"/>
    <d v="2001-05-24T21:00:00"/>
  </r>
  <r>
    <x v="1"/>
    <x v="3"/>
    <x v="1"/>
    <n v="1"/>
    <n v="5000"/>
    <n v="1284557"/>
    <d v="2001-05-23T09:15:49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racycolli"/>
    <s v="KSTEVEN"/>
    <s v="ENA-IM Mid Central South"/>
    <x v="8"/>
    <x v="5"/>
    <n v="805353"/>
    <d v="2001-05-24T21:00:00"/>
  </r>
  <r>
    <x v="1"/>
    <x v="3"/>
    <x v="1"/>
    <n v="1"/>
    <n v="8000"/>
    <n v="1284558"/>
    <d v="2001-05-23T09:15:50"/>
    <s v="TransCanada Energy Marketing USA, Inc."/>
    <x v="0"/>
    <x v="0"/>
    <x v="0"/>
    <x v="3"/>
    <s v="US Gas Phy Fwd Firm non-TX &lt; or = 1Mo "/>
    <s v="US Gas Phy       NBPL/Nicor              24May01         USD/MM"/>
    <m/>
    <n v="8000"/>
    <x v="0"/>
    <x v="11"/>
    <x v="0"/>
    <n v="4.1887999999999996"/>
    <s v="tracyschwa"/>
    <s v="PMIMS"/>
    <s v="ENA - IM MKT Central CG"/>
    <x v="8"/>
    <x v="5"/>
    <n v="805354"/>
    <d v="2001-05-24T21:00:00"/>
  </r>
  <r>
    <x v="1"/>
    <x v="3"/>
    <x v="1"/>
    <n v="1"/>
    <n v="2500"/>
    <n v="1284559"/>
    <d v="2001-05-23T09:15:56"/>
    <s v="Cokinos Natural Gas Company"/>
    <x v="0"/>
    <x v="0"/>
    <x v="0"/>
    <x v="3"/>
    <s v="US Gas Phy Fwd Firm non-TX &lt; or = 1Mo "/>
    <s v="US Gas Phy       TENN 500                24May01         USD/MM"/>
    <m/>
    <n v="2500"/>
    <x v="0"/>
    <x v="11"/>
    <x v="0"/>
    <n v="4.0449999999999999"/>
    <s v="ADM90618"/>
    <s v="SNEAL"/>
    <s v="ENA-IM NE GULF3"/>
    <x v="8"/>
    <x v="5"/>
    <n v="805355"/>
    <d v="2001-05-24T21:00:00"/>
  </r>
  <r>
    <x v="1"/>
    <x v="3"/>
    <x v="1"/>
    <n v="1"/>
    <n v="546"/>
    <n v="1284560"/>
    <d v="2001-05-23T09:16:00"/>
    <s v="Kaztex Energy Management Inc."/>
    <x v="0"/>
    <x v="0"/>
    <x v="0"/>
    <x v="3"/>
    <s v="US Gas Phy Fwd Firm non-TX &lt; or = 1Mo "/>
    <s v="US Gas Phy       NGPL NICOR              24May01         USD/MM"/>
    <m/>
    <n v="546"/>
    <x v="0"/>
    <x v="11"/>
    <x v="0"/>
    <n v="4.1787999999999998"/>
    <s v="ADM91068"/>
    <s v="PMIMS"/>
    <s v="ENA - IM MKT Central CG"/>
    <x v="8"/>
    <x v="5"/>
    <n v="805356"/>
    <d v="2001-05-24T21:00:00"/>
  </r>
  <r>
    <x v="1"/>
    <x v="3"/>
    <x v="1"/>
    <n v="1"/>
    <n v="3154"/>
    <n v="1284562"/>
    <d v="2001-05-23T09:16:07"/>
    <s v="AEP Energy Services, Inc."/>
    <x v="0"/>
    <x v="0"/>
    <x v="0"/>
    <x v="3"/>
    <s v="US Gas Phy Fwd Firm non-TX &lt; or = 1Mo "/>
    <s v="US Gas Phy       NGPL NICOR              24May01         USD/MM"/>
    <m/>
    <n v="3154"/>
    <x v="0"/>
    <x v="11"/>
    <x v="0"/>
    <n v="4.1787999999999998"/>
    <s v="aepes206"/>
    <s v="PMIMS"/>
    <s v="ENA - IM MKT Central CG"/>
    <x v="8"/>
    <x v="5"/>
    <n v="805358"/>
    <d v="2001-05-24T21:00:00"/>
  </r>
  <r>
    <x v="1"/>
    <x v="3"/>
    <x v="1"/>
    <n v="1"/>
    <n v="10000"/>
    <n v="1284561"/>
    <d v="2001-05-23T09:16:0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357"/>
    <d v="2001-05-24T21:00:00"/>
  </r>
  <r>
    <x v="0"/>
    <x v="3"/>
    <x v="1"/>
    <n v="1"/>
    <n v="10000"/>
    <n v="1284563"/>
    <d v="2001-05-23T09:16:11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NICOLEBR"/>
    <s v="MCUILLA"/>
    <s v="ENA - IM Ontario"/>
    <x v="8"/>
    <x v="5"/>
    <n v="805359"/>
    <d v="2001-05-24T21:00:00"/>
  </r>
  <r>
    <x v="1"/>
    <x v="3"/>
    <x v="1"/>
    <n v="1"/>
    <n v="3000"/>
    <n v="1284564"/>
    <d v="2001-05-23T09:16:11"/>
    <s v="Occidental Energy Marketing, Inc."/>
    <x v="0"/>
    <x v="0"/>
    <x v="0"/>
    <x v="3"/>
    <s v="US Gas Phy Fwd Firm non-TX &lt; or = 1Mo "/>
    <s v="US Gas Phy       PEPL Pool               24May01         USD/MM"/>
    <m/>
    <n v="3000"/>
    <x v="0"/>
    <x v="11"/>
    <x v="0"/>
    <n v="4.0025000000000004"/>
    <s v="fishmongr"/>
    <s v="KSTEVEN"/>
    <s v="ENA-IM Mid Central South"/>
    <x v="8"/>
    <x v="5"/>
    <n v="805360"/>
    <d v="2001-05-24T21:00:00"/>
  </r>
  <r>
    <x v="1"/>
    <x v="3"/>
    <x v="1"/>
    <n v="1"/>
    <n v="10000"/>
    <n v="1284565"/>
    <d v="2001-05-23T09:16:1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85"/>
    <s v="rapini0001"/>
    <s v="JWILLI13"/>
    <s v="ENA-IM Mid Central North"/>
    <x v="8"/>
    <x v="5"/>
    <n v="805361"/>
    <d v="2001-05-24T21:00:00"/>
  </r>
  <r>
    <x v="1"/>
    <x v="3"/>
    <x v="0"/>
    <n v="30"/>
    <n v="150000"/>
    <n v="1284566"/>
    <d v="2001-05-23T09:16:19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95"/>
    <s v="EPMELPkac"/>
    <s v="FERMIS"/>
    <s v="FT - North West"/>
    <x v="6"/>
    <x v="5"/>
    <s v="VB4891.1"/>
    <d v="2001-06-01T21:00:00"/>
  </r>
  <r>
    <x v="1"/>
    <x v="3"/>
    <x v="1"/>
    <n v="1"/>
    <n v="5000"/>
    <n v="1284567"/>
    <d v="2001-05-23T09:16:22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walbach"/>
    <s v="KSTEVEN"/>
    <s v="ENA-IM Mid Central South"/>
    <x v="8"/>
    <x v="5"/>
    <n v="805362"/>
    <d v="2001-05-24T21:00:00"/>
  </r>
  <r>
    <x v="1"/>
    <x v="3"/>
    <x v="1"/>
    <n v="1"/>
    <n v="3650"/>
    <n v="1284568"/>
    <d v="2001-05-23T09:16:25"/>
    <s v="El Paso Merchant Energy, L.P."/>
    <x v="0"/>
    <x v="0"/>
    <x v="0"/>
    <x v="3"/>
    <s v="US Gas Phy Fwd Firm non-TX &lt; or = 1Mo "/>
    <s v="US Gas Phy       TENN 500                24May01         USD/MM"/>
    <n v="3650"/>
    <m/>
    <x v="0"/>
    <x v="11"/>
    <x v="0"/>
    <n v="4.0350000000000001"/>
    <s v="EPMELPsj"/>
    <s v="SNEAL"/>
    <s v="ENA-IM NE GULF3"/>
    <x v="8"/>
    <x v="5"/>
    <n v="805363"/>
    <d v="2001-05-24T21:00:00"/>
  </r>
  <r>
    <x v="1"/>
    <x v="3"/>
    <x v="1"/>
    <n v="1"/>
    <n v="165"/>
    <n v="1284569"/>
    <d v="2001-05-23T09:16:29"/>
    <s v="CMS Marketing, Services and Trading Company"/>
    <x v="0"/>
    <x v="0"/>
    <x v="0"/>
    <x v="3"/>
    <s v="US Gas Phy Fwd Firm non-TX &lt; or = 1Mo "/>
    <s v="US Gas Phy       Consumers Pwr           24May01         USD/MM"/>
    <n v="165"/>
    <m/>
    <x v="0"/>
    <x v="11"/>
    <x v="0"/>
    <n v="4.3099999999999996"/>
    <s v="SCOTTBISK"/>
    <s v="JWILLI13"/>
    <s v="ENA - IM Mkt Central MICH"/>
    <x v="8"/>
    <x v="5"/>
    <n v="805364"/>
    <d v="2001-05-24T21:00:00"/>
  </r>
  <r>
    <x v="1"/>
    <x v="3"/>
    <x v="1"/>
    <n v="1"/>
    <n v="10000"/>
    <n v="1284570"/>
    <d v="2001-05-23T09:16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000000000000007"/>
    <s v="HEATHERW"/>
    <s v="MLENHAR"/>
    <s v="ENA - IM West"/>
    <x v="8"/>
    <x v="5"/>
    <n v="805365"/>
    <d v="2001-05-24T21:00:00"/>
  </r>
  <r>
    <x v="1"/>
    <x v="3"/>
    <x v="1"/>
    <n v="1"/>
    <n v="10000"/>
    <n v="1284571"/>
    <d v="2001-05-23T09:16:3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enharner"/>
    <s v="PMIMS"/>
    <s v="ENA - IM MKT Central CG"/>
    <x v="8"/>
    <x v="5"/>
    <n v="805366"/>
    <d v="2001-05-24T21:00:00"/>
  </r>
  <r>
    <x v="1"/>
    <x v="3"/>
    <x v="1"/>
    <n v="1"/>
    <n v="5000"/>
    <n v="1284572"/>
    <d v="2001-05-23T09:16:35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SCOTTBISK"/>
    <s v="JWILLI13"/>
    <s v="ENA - IM Mkt Central MICH"/>
    <x v="8"/>
    <x v="5"/>
    <n v="805367"/>
    <d v="2001-05-24T21:00:00"/>
  </r>
  <r>
    <x v="1"/>
    <x v="3"/>
    <x v="1"/>
    <n v="1"/>
    <n v="10000"/>
    <n v="1284573"/>
    <d v="2001-05-23T09:16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368"/>
    <d v="2001-05-24T21:00:00"/>
  </r>
  <r>
    <x v="1"/>
    <x v="3"/>
    <x v="1"/>
    <n v="1"/>
    <n v="5000"/>
    <n v="1284574"/>
    <d v="2001-05-23T09:16:38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kbennett1"/>
    <s v="KSTEVEN"/>
    <s v="ENA-IM Mid Central South"/>
    <x v="8"/>
    <x v="5"/>
    <n v="805369"/>
    <d v="2001-05-24T21:00:00"/>
  </r>
  <r>
    <x v="1"/>
    <x v="3"/>
    <x v="1"/>
    <n v="1"/>
    <n v="10000"/>
    <n v="1284575"/>
    <d v="2001-05-23T09:16:4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370"/>
    <d v="2001-05-24T21:00:00"/>
  </r>
  <r>
    <x v="1"/>
    <x v="3"/>
    <x v="1"/>
    <n v="1"/>
    <n v="5000"/>
    <n v="1284577"/>
    <d v="2001-05-23T09:16:49"/>
    <s v="Axia Energy, LP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800000000000004"/>
    <s v="stratton"/>
    <s v="VPIMENOV"/>
    <s v="ENA-IM ME NEW YORK"/>
    <x v="8"/>
    <x v="5"/>
    <n v="805371"/>
    <d v="2001-05-24T21:00:00"/>
  </r>
  <r>
    <x v="1"/>
    <x v="3"/>
    <x v="1"/>
    <n v="1"/>
    <n v="3000"/>
    <n v="1284579"/>
    <d v="2001-05-23T09:17:00"/>
    <s v="Mirant Americas Energy Marketing, L.P."/>
    <x v="0"/>
    <x v="0"/>
    <x v="0"/>
    <x v="3"/>
    <s v="US Gas Phy Fwd Firm non-TX &lt; or = 1Mo "/>
    <s v="US Gas Phy       TETCO M3                24May01         USD/MM"/>
    <m/>
    <n v="3000"/>
    <x v="0"/>
    <x v="11"/>
    <x v="0"/>
    <n v="4.46"/>
    <s v="jkippels01"/>
    <s v="VPIMENOV"/>
    <s v="ENA-IM ME NEW YORK"/>
    <x v="8"/>
    <x v="5"/>
    <n v="805372"/>
    <d v="2001-05-24T21:00:00"/>
  </r>
  <r>
    <x v="1"/>
    <x v="3"/>
    <x v="1"/>
    <n v="1"/>
    <n v="5000"/>
    <n v="1284580"/>
    <d v="2001-05-23T09:17:04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373"/>
    <d v="2001-05-24T21:00:00"/>
  </r>
  <r>
    <x v="1"/>
    <x v="3"/>
    <x v="0"/>
    <n v="30"/>
    <n v="300000"/>
    <n v="1284582"/>
    <d v="2001-05-23T09:17:07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94.1"/>
    <d v="2001-06-01T21:00:00"/>
  </r>
  <r>
    <x v="0"/>
    <x v="0"/>
    <x v="0"/>
    <n v="1"/>
    <n v="20"/>
    <n v="1284584"/>
    <d v="2001-05-23T09:1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chashastie"/>
    <s v="BMARCHAN"/>
    <s v="Enron Metals Trading System"/>
    <x v="0"/>
    <x v="0"/>
    <n v="2148315"/>
    <m/>
  </r>
  <r>
    <x v="1"/>
    <x v="3"/>
    <x v="0"/>
    <n v="8"/>
    <n v="40000"/>
    <n v="1284585"/>
    <d v="2001-05-23T09:17:13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4"/>
    <s v="VALENCIA"/>
    <s v="MLENHAR"/>
    <s v="West-Perm"/>
    <x v="6"/>
    <x v="5"/>
    <s v="VB4895.1"/>
    <d v="2001-05-24T21:00:00"/>
  </r>
  <r>
    <x v="1"/>
    <x v="3"/>
    <x v="1"/>
    <n v="1"/>
    <n v="5000"/>
    <n v="1284586"/>
    <d v="2001-05-23T09:17:16"/>
    <s v="Cinergy Marketing &amp; Trading, LLC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BYASSEEL"/>
    <s v="SPEREIR"/>
    <s v="ENA-IM NE GULF3"/>
    <x v="8"/>
    <x v="5"/>
    <n v="805375"/>
    <d v="2001-05-24T21:00:00"/>
  </r>
  <r>
    <x v="1"/>
    <x v="7"/>
    <x v="0"/>
    <n v="1"/>
    <n v="5000"/>
    <n v="1284587"/>
    <d v="2001-05-23T09:17:21"/>
    <s v="Tenaska Marketing Ventures"/>
    <x v="0"/>
    <x v="0"/>
    <x v="0"/>
    <x v="7"/>
    <s v="US Pipeline Capacity NNG (Firm)"/>
    <s v="US PLCapNNG Frm  Demarc29-Jnsvl R+C      24May01         USD/MM"/>
    <m/>
    <n v="5000"/>
    <x v="0"/>
    <x v="11"/>
    <x v="0"/>
    <n v="0.06"/>
    <s v="TMVMAM01"/>
    <s v="JNIELSE"/>
    <s v="NONE"/>
    <x v="9"/>
    <x v="10"/>
    <n v="41043"/>
    <d v="2001-05-24T21:00:00"/>
  </r>
  <r>
    <x v="1"/>
    <x v="3"/>
    <x v="1"/>
    <n v="1"/>
    <n v="5000"/>
    <n v="1284588"/>
    <d v="2001-05-23T09:17:22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BIGDADDY"/>
    <s v="JWILLI13"/>
    <s v="ENA - IM Mkt Central MICH"/>
    <x v="8"/>
    <x v="5"/>
    <n v="805376"/>
    <d v="2001-05-24T21:00:00"/>
  </r>
  <r>
    <x v="1"/>
    <x v="3"/>
    <x v="1"/>
    <n v="1"/>
    <n v="8745"/>
    <n v="1284589"/>
    <d v="2001-05-23T09:17:23"/>
    <s v="Colonial Energy Inc."/>
    <x v="0"/>
    <x v="0"/>
    <x v="0"/>
    <x v="3"/>
    <s v="US Gas Phy Fwd Firm non-TX &lt; or = 1Mo "/>
    <s v="US Gas Phy       Dom SP TT               24May01         USD/MM"/>
    <n v="8745"/>
    <m/>
    <x v="0"/>
    <x v="11"/>
    <x v="0"/>
    <n v="4.38"/>
    <s v="BRIANKELLY"/>
    <s v="SHENDRI"/>
    <s v="ENA-IM ME CNG"/>
    <x v="8"/>
    <x v="5"/>
    <n v="805377"/>
    <d v="2001-05-24T21:00:00"/>
  </r>
  <r>
    <x v="1"/>
    <x v="3"/>
    <x v="1"/>
    <n v="1"/>
    <n v="10000"/>
    <n v="1284590"/>
    <d v="2001-05-23T09:17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378"/>
    <d v="2001-05-24T21:00:00"/>
  </r>
  <r>
    <x v="1"/>
    <x v="3"/>
    <x v="0"/>
    <n v="8"/>
    <n v="40000"/>
    <n v="1284591"/>
    <d v="2001-05-23T09:17:3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75"/>
    <s v="VALENCIA"/>
    <s v="MLENHAR"/>
    <s v="West-Perm"/>
    <x v="6"/>
    <x v="5"/>
    <s v="VB4897.1"/>
    <d v="2001-05-24T21:00:00"/>
  </r>
  <r>
    <x v="1"/>
    <x v="3"/>
    <x v="1"/>
    <n v="1"/>
    <n v="10000"/>
    <n v="1284592"/>
    <d v="2001-05-23T09:17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benharner"/>
    <s v="PMIMS"/>
    <s v="ENA - IM MKT Central CG"/>
    <x v="8"/>
    <x v="5"/>
    <n v="805379"/>
    <d v="2001-05-24T21:00:00"/>
  </r>
  <r>
    <x v="1"/>
    <x v="4"/>
    <x v="0"/>
    <n v="1"/>
    <n v="15000"/>
    <n v="1284593"/>
    <d v="2001-05-23T09:17:41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6"/>
    <s v="fouqueta01"/>
    <s v="AHAUSER"/>
    <s v="Blnd-Hu-Hdg"/>
    <x v="3"/>
    <x v="5"/>
    <n v="106062"/>
    <d v="2001-06-01T21:00:00"/>
  </r>
  <r>
    <x v="1"/>
    <x v="3"/>
    <x v="0"/>
    <n v="153"/>
    <n v="765000"/>
    <n v="1284594"/>
    <d v="2001-05-23T09:17:52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850000000000001"/>
    <s v="SUNGDORA"/>
    <s v="JARNOLD"/>
    <s v="NG-Price"/>
    <x v="6"/>
    <x v="5"/>
    <s v="VB4900.1"/>
    <d v="2001-06-01T00:00:00"/>
  </r>
  <r>
    <x v="1"/>
    <x v="3"/>
    <x v="1"/>
    <n v="1"/>
    <n v="1646"/>
    <n v="1284595"/>
    <d v="2001-05-23T09:17:53"/>
    <s v="AEP Energy Services, Inc."/>
    <x v="0"/>
    <x v="0"/>
    <x v="0"/>
    <x v="3"/>
    <s v="US Gas Phy Fwd Firm non-TX &lt; or = 1Mo "/>
    <s v="US Gas Phy       TENN 800                24May01         USD/MM"/>
    <n v="1646"/>
    <m/>
    <x v="0"/>
    <x v="11"/>
    <x v="0"/>
    <n v="4.03"/>
    <s v="aepes202"/>
    <s v="SNEAL"/>
    <s v="ENA-IM NE GULF3"/>
    <x v="8"/>
    <x v="5"/>
    <n v="805380"/>
    <d v="2001-05-24T21:00:00"/>
  </r>
  <r>
    <x v="1"/>
    <x v="3"/>
    <x v="1"/>
    <n v="1"/>
    <n v="10000"/>
    <n v="1284596"/>
    <d v="2001-05-23T09:17:55"/>
    <s v="OGE Energy Resour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annesley"/>
    <s v="PMIMS"/>
    <s v="ENA - IM MKT Central CG"/>
    <x v="8"/>
    <x v="5"/>
    <n v="805381"/>
    <d v="2001-05-24T21:00:00"/>
  </r>
  <r>
    <x v="1"/>
    <x v="3"/>
    <x v="1"/>
    <n v="1"/>
    <n v="5975"/>
    <n v="1284597"/>
    <d v="2001-05-23T09:17:59"/>
    <s v="EnergyUSA-TPC Corp."/>
    <x v="0"/>
    <x v="0"/>
    <x v="0"/>
    <x v="3"/>
    <s v="US Gas Phy Fwd Firm non-TX &lt; or = 1Mo "/>
    <s v="US Gas Phy       Consumers Pwr           24May01         USD/MM"/>
    <m/>
    <n v="5975"/>
    <x v="0"/>
    <x v="11"/>
    <x v="0"/>
    <n v="4.3"/>
    <s v="scallender"/>
    <s v="JWILLI13"/>
    <s v="ENA - IM Mkt Central MICH"/>
    <x v="8"/>
    <x v="5"/>
    <n v="805382"/>
    <d v="2001-05-24T21:00:00"/>
  </r>
  <r>
    <x v="1"/>
    <x v="3"/>
    <x v="1"/>
    <n v="1"/>
    <n v="5000"/>
    <n v="1284599"/>
    <d v="2001-05-23T09:18:0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TMVDEC02"/>
    <s v="KSTEVEN"/>
    <s v="ENA-IM Mid Central South"/>
    <x v="8"/>
    <x v="5"/>
    <n v="805383"/>
    <d v="2001-05-24T21:00:00"/>
  </r>
  <r>
    <x v="1"/>
    <x v="3"/>
    <x v="1"/>
    <n v="1"/>
    <n v="4800"/>
    <n v="1284600"/>
    <d v="2001-05-23T09:18:04"/>
    <s v="Tenaska Marketing Ventures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374999999999996"/>
    <s v="TMVTML01"/>
    <s v="TDONOHO"/>
    <s v="ENA - IM Central Gulf"/>
    <x v="8"/>
    <x v="5"/>
    <n v="805384"/>
    <d v="2001-05-24T21:00:00"/>
  </r>
  <r>
    <x v="0"/>
    <x v="3"/>
    <x v="1"/>
    <n v="30"/>
    <n v="750000"/>
    <n v="1284602"/>
    <d v="2001-05-23T09:18:07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simon7660"/>
    <s v="AFAIRLE"/>
    <s v="Non Affiliate Gas Book"/>
    <x v="4"/>
    <x v="2"/>
    <n v="104617"/>
    <d v="2001-06-01T21:00:00"/>
  </r>
  <r>
    <x v="1"/>
    <x v="3"/>
    <x v="1"/>
    <n v="1"/>
    <n v="5000"/>
    <n v="1284601"/>
    <d v="2001-05-23T09:18:07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5"/>
    <s v="ADM96017"/>
    <s v="MLENHAR"/>
    <s v="ENA - IM West"/>
    <x v="8"/>
    <x v="5"/>
    <n v="805385"/>
    <d v="2001-05-24T21:00:00"/>
  </r>
  <r>
    <x v="1"/>
    <x v="3"/>
    <x v="1"/>
    <n v="1"/>
    <n v="10000"/>
    <n v="1284603"/>
    <d v="2001-05-23T09:18:09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386"/>
    <d v="2001-05-24T21:00:00"/>
  </r>
  <r>
    <x v="1"/>
    <x v="3"/>
    <x v="1"/>
    <n v="1"/>
    <n v="25000"/>
    <n v="1284604"/>
    <d v="2001-05-23T09:18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387"/>
    <d v="2001-05-24T21:00:00"/>
  </r>
  <r>
    <x v="1"/>
    <x v="1"/>
    <x v="1"/>
    <n v="30"/>
    <n v="1500"/>
    <n v="1284606"/>
    <d v="2001-05-23T09:18:24"/>
    <s v="CMS Marketing, Services and Trading Company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LINGARDF"/>
    <s v="CDORLAN"/>
    <s v="ST-ECAR"/>
    <x v="7"/>
    <x v="6"/>
    <n v="619558.1"/>
    <d v="2001-06-01T17:11:00"/>
  </r>
  <r>
    <x v="1"/>
    <x v="3"/>
    <x v="1"/>
    <n v="1"/>
    <n v="5000"/>
    <n v="1284607"/>
    <d v="2001-05-23T09:18:28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DMCPHERSON"/>
    <s v="KSTEVEN"/>
    <s v="ENA-IM Mid Central South"/>
    <x v="8"/>
    <x v="5"/>
    <n v="805388"/>
    <d v="2001-05-24T21:00:00"/>
  </r>
  <r>
    <x v="1"/>
    <x v="3"/>
    <x v="1"/>
    <n v="1"/>
    <n v="3500"/>
    <n v="1284608"/>
    <d v="2001-05-23T09:18:29"/>
    <s v="Enron Energy Services, Inc."/>
    <x v="0"/>
    <x v="0"/>
    <x v="0"/>
    <x v="3"/>
    <s v="US Gas Phy Fwd Firm non-TX &lt; or = 1Mo "/>
    <s v="US Gas Phy       Dom SP TT               24May01         USD/MM"/>
    <m/>
    <n v="3500"/>
    <x v="0"/>
    <x v="11"/>
    <x v="0"/>
    <n v="4.3849999999999998"/>
    <s v="JIMBARKER"/>
    <s v="SHENDRI"/>
    <s v="ENA-IM ME CNG"/>
    <x v="8"/>
    <x v="5"/>
    <n v="805389"/>
    <d v="2001-05-24T21:00:00"/>
  </r>
  <r>
    <x v="1"/>
    <x v="3"/>
    <x v="0"/>
    <n v="30"/>
    <n v="75000"/>
    <n v="1284610"/>
    <d v="2001-05-23T09:18:36"/>
    <s v="OGE Energy Resources, Inc."/>
    <x v="0"/>
    <x v="0"/>
    <x v="0"/>
    <x v="3"/>
    <s v="US Gas Fin Swap"/>
    <s v="US Gas Swap      Nymex                   Jun01           USD/MM"/>
    <m/>
    <n v="2500"/>
    <x v="0"/>
    <x v="11"/>
    <x v="0"/>
    <n v="4.165"/>
    <s v="kdiamond"/>
    <s v="JARNOLD"/>
    <s v="NG-Price"/>
    <x v="6"/>
    <x v="5"/>
    <s v="VB4902.1"/>
    <d v="2001-06-01T21:00:00"/>
  </r>
  <r>
    <x v="1"/>
    <x v="2"/>
    <x v="0"/>
    <n v="1"/>
    <n v="25000"/>
    <n v="1284609"/>
    <d v="2001-05-23T09:18:3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5"/>
    <s v="DOMESTIC2"/>
    <s v="PDANAHER"/>
    <s v="PHYOIL - Price"/>
    <x v="6"/>
    <x v="5"/>
    <s v="VB4901.1"/>
    <d v="2001-07-01T00:00:00"/>
  </r>
  <r>
    <x v="0"/>
    <x v="0"/>
    <x v="0"/>
    <n v="1"/>
    <n v="2"/>
    <n v="1284611"/>
    <d v="2001-05-23T09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19"/>
    <m/>
  </r>
  <r>
    <x v="1"/>
    <x v="3"/>
    <x v="0"/>
    <n v="8"/>
    <n v="240000"/>
    <n v="1284613"/>
    <d v="2001-05-23T09:18:38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49999999999998"/>
    <s v="ADM90884"/>
    <s v="PKEAVEY"/>
    <s v="G-DAILY-EST"/>
    <x v="6"/>
    <x v="5"/>
    <s v="VB4903.1"/>
    <d v="2001-05-24T21:00:00"/>
  </r>
  <r>
    <x v="1"/>
    <x v="3"/>
    <x v="1"/>
    <n v="1"/>
    <n v="628"/>
    <n v="1284614"/>
    <d v="2001-05-23T09:18:40"/>
    <s v="Sempra Energy Trading Corp."/>
    <x v="0"/>
    <x v="0"/>
    <x v="0"/>
    <x v="3"/>
    <s v="US Gas Phy Fwd Firm non-TX &lt; or = 1Mo "/>
    <s v="US Gas Phy       TETCO M3                24May01         USD/MM"/>
    <m/>
    <n v="628"/>
    <x v="0"/>
    <x v="11"/>
    <x v="0"/>
    <n v="4.46"/>
    <s v="shawnmaz"/>
    <s v="VPIMENOV"/>
    <s v="ENA-IM ME NEW YORK"/>
    <x v="8"/>
    <x v="5"/>
    <n v="805390"/>
    <d v="2001-05-24T21:00:00"/>
  </r>
  <r>
    <x v="1"/>
    <x v="3"/>
    <x v="1"/>
    <n v="1"/>
    <n v="10000"/>
    <n v="1284615"/>
    <d v="2001-05-23T09:18:42"/>
    <s v="EnergyUSA-TPC Cor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5"/>
    <s v="gfischer"/>
    <s v="SPEREIR"/>
    <s v="ENA-IM NE GULF2"/>
    <x v="8"/>
    <x v="5"/>
    <n v="805391"/>
    <d v="2001-05-24T21:00:00"/>
  </r>
  <r>
    <x v="0"/>
    <x v="0"/>
    <x v="0"/>
    <n v="1"/>
    <n v="20"/>
    <n v="1284616"/>
    <d v="2001-05-23T09:18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ADM79905"/>
    <s v="BMARCHAN"/>
    <s v="Enron Metals Trading System"/>
    <x v="0"/>
    <x v="0"/>
    <n v="2148321"/>
    <m/>
  </r>
  <r>
    <x v="1"/>
    <x v="3"/>
    <x v="0"/>
    <n v="8"/>
    <n v="160000"/>
    <n v="1284617"/>
    <d v="2001-05-23T09:18:49"/>
    <s v="Cargill Energy, a division of Cargill, Incorporated"/>
    <x v="0"/>
    <x v="0"/>
    <x v="0"/>
    <x v="3"/>
    <s v="US Gas Fin Swap"/>
    <s v="US Gas Daily     NNG Demarc              24-31May01      USD/MM"/>
    <n v="20000"/>
    <m/>
    <x v="0"/>
    <x v="11"/>
    <x v="0"/>
    <n v="4.0149999999999997"/>
    <s v="ADM90884"/>
    <s v="ALEWIS"/>
    <s v="GD-CENTRAL"/>
    <x v="6"/>
    <x v="5"/>
    <s v="VB4904.1"/>
    <d v="2001-05-24T21:00:00"/>
  </r>
  <r>
    <x v="1"/>
    <x v="3"/>
    <x v="1"/>
    <n v="1"/>
    <n v="5000"/>
    <n v="1284618"/>
    <d v="2001-05-23T09:18:5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5"/>
    <s v="bcollins"/>
    <s v="TDONOHO"/>
    <s v="ENA - IM Central Gulf"/>
    <x v="8"/>
    <x v="5"/>
    <n v="805392"/>
    <d v="2001-05-24T21:00:00"/>
  </r>
  <r>
    <x v="1"/>
    <x v="3"/>
    <x v="1"/>
    <n v="1"/>
    <n v="5000"/>
    <n v="1284619"/>
    <d v="2001-05-23T09:18:52"/>
    <s v="AEP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aepes206"/>
    <s v="JWILLI13"/>
    <s v="ENA - IM Mkt Central MICH"/>
    <x v="8"/>
    <x v="5"/>
    <n v="805393"/>
    <d v="2001-05-24T21:00:00"/>
  </r>
  <r>
    <x v="1"/>
    <x v="3"/>
    <x v="1"/>
    <n v="1"/>
    <n v="5000"/>
    <n v="1284620"/>
    <d v="2001-05-23T09:18:53"/>
    <s v="Aquila Energy Marketing Corporation"/>
    <x v="0"/>
    <x v="0"/>
    <x v="0"/>
    <x v="3"/>
    <s v="US Gas Phy Fwd Firm non-TX &lt; or = 1Mo "/>
    <s v="US Gas Phy       SoCal EHR               24May01         USD/MM"/>
    <m/>
    <n v="5000"/>
    <x v="0"/>
    <x v="11"/>
    <x v="0"/>
    <n v="13.8"/>
    <s v="KEVINLEGG"/>
    <s v="JTHOLT"/>
    <s v="ENA - IM West"/>
    <x v="8"/>
    <x v="5"/>
    <n v="805394"/>
    <d v="2001-05-24T21:00:00"/>
  </r>
  <r>
    <x v="1"/>
    <x v="3"/>
    <x v="1"/>
    <n v="1"/>
    <n v="1500"/>
    <n v="1284621"/>
    <d v="2001-05-23T09:18:55"/>
    <s v="Texaco Natural Gas Inc."/>
    <x v="0"/>
    <x v="0"/>
    <x v="0"/>
    <x v="3"/>
    <s v="US Gas Phy Fwd Firm non-TX &lt; or = 1Mo "/>
    <s v="US Gas Phy       Dom SP TT               24May01         USD/MM"/>
    <m/>
    <n v="1500"/>
    <x v="0"/>
    <x v="11"/>
    <x v="0"/>
    <n v="4.3849999999999998"/>
    <s v="waggonerva"/>
    <s v="SHENDRI"/>
    <s v="ENA-IM ME CNG"/>
    <x v="8"/>
    <x v="5"/>
    <n v="805395"/>
    <d v="2001-05-24T21:00:00"/>
  </r>
  <r>
    <x v="1"/>
    <x v="3"/>
    <x v="1"/>
    <n v="1"/>
    <n v="5000"/>
    <n v="1284622"/>
    <d v="2001-05-23T09:18:56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50000000000001"/>
    <s v="LAURABATES"/>
    <s v="TDONOHO"/>
    <s v="ENA - IM Central Gulf"/>
    <x v="8"/>
    <x v="5"/>
    <n v="805396"/>
    <d v="2001-05-24T21:00:00"/>
  </r>
  <r>
    <x v="1"/>
    <x v="3"/>
    <x v="1"/>
    <n v="1"/>
    <n v="5000"/>
    <n v="1284623"/>
    <d v="2001-05-23T09:19:02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49999999999997"/>
    <s v="fishmongr"/>
    <s v="KSTEVEN"/>
    <s v="ENA-IM Mid Central South"/>
    <x v="8"/>
    <x v="5"/>
    <n v="805397"/>
    <d v="2001-05-24T21:00:00"/>
  </r>
  <r>
    <x v="1"/>
    <x v="3"/>
    <x v="0"/>
    <n v="8"/>
    <n v="80000"/>
    <n v="1284624"/>
    <d v="2001-05-23T09:19:04"/>
    <s v="Cargill Energy, a division of Cargill, Incorporated"/>
    <x v="0"/>
    <x v="0"/>
    <x v="0"/>
    <x v="3"/>
    <s v="US Gas Fin Swap"/>
    <s v="US Gas Daily     NGPL Midcont            24-31May01      USD/MM"/>
    <n v="10000"/>
    <m/>
    <x v="0"/>
    <x v="11"/>
    <x v="0"/>
    <n v="3.9550000000000001"/>
    <s v="ADM90884"/>
    <s v="ALEWIS"/>
    <s v="GD-CENTRAL"/>
    <x v="6"/>
    <x v="5"/>
    <s v="VB4905.1"/>
    <d v="2001-05-24T21:00:00"/>
  </r>
  <r>
    <x v="1"/>
    <x v="1"/>
    <x v="1"/>
    <n v="1"/>
    <n v="50"/>
    <n v="1284626"/>
    <d v="2001-05-23T09:19:07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"/>
    <s v="aepsvc127"/>
    <s v="MLORENZ"/>
    <s v="ST-Main"/>
    <x v="7"/>
    <x v="6"/>
    <n v="619560.1"/>
    <d v="2001-05-25T21:00:00"/>
  </r>
  <r>
    <x v="1"/>
    <x v="3"/>
    <x v="1"/>
    <n v="1"/>
    <n v="15388"/>
    <n v="1284627"/>
    <d v="2001-05-23T09:19:07"/>
    <s v="Coral Energy Resources, L.P."/>
    <x v="0"/>
    <x v="0"/>
    <x v="0"/>
    <x v="3"/>
    <s v="US Gas Phy Fwd Firm non-TX &lt; or = 1Mo "/>
    <s v="US Gas Phy       HeHub                   24May01         USD/MM"/>
    <n v="15388"/>
    <m/>
    <x v="0"/>
    <x v="11"/>
    <x v="0"/>
    <n v="4.0999999999999996"/>
    <s v="rjvandamp"/>
    <s v="ARING"/>
    <s v="ENA-IM NE GULF1"/>
    <x v="8"/>
    <x v="5"/>
    <n v="805398"/>
    <d v="2001-05-24T21:00:00"/>
  </r>
  <r>
    <x v="1"/>
    <x v="3"/>
    <x v="1"/>
    <n v="1"/>
    <n v="5000"/>
    <n v="1284628"/>
    <d v="2001-05-23T09:19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oddbandy"/>
    <s v="KSTEVEN"/>
    <s v="ENA-IM Mid Central South"/>
    <x v="8"/>
    <x v="5"/>
    <n v="805399"/>
    <d v="2001-05-24T21:00:00"/>
  </r>
  <r>
    <x v="1"/>
    <x v="1"/>
    <x v="1"/>
    <n v="1"/>
    <n v="50"/>
    <n v="1284629"/>
    <d v="2001-05-23T09:19:10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.5"/>
    <s v="aepsvc127"/>
    <s v="MLORENZ"/>
    <s v="ST-Main"/>
    <x v="7"/>
    <x v="6"/>
    <n v="619561.1"/>
    <d v="2001-05-25T21:00:00"/>
  </r>
  <r>
    <x v="1"/>
    <x v="3"/>
    <x v="1"/>
    <n v="1"/>
    <n v="2176"/>
    <n v="1284630"/>
    <d v="2001-05-23T09:19:11"/>
    <s v="AEP Energy Services, Inc."/>
    <x v="0"/>
    <x v="0"/>
    <x v="0"/>
    <x v="3"/>
    <s v="US Gas Phy Fwd Firm non-TX &lt; or = 1Mo "/>
    <s v="US Gas Phy       Consumers Pwr           24May01         USD/MM"/>
    <n v="2176"/>
    <m/>
    <x v="0"/>
    <x v="11"/>
    <x v="0"/>
    <n v="4.2949999999999999"/>
    <s v="aepes206"/>
    <s v="JWILLI13"/>
    <s v="ENA - IM Mkt Central MICH"/>
    <x v="8"/>
    <x v="5"/>
    <n v="805400"/>
    <d v="2001-05-24T21:00:00"/>
  </r>
  <r>
    <x v="1"/>
    <x v="3"/>
    <x v="0"/>
    <n v="151"/>
    <n v="755000"/>
    <n v="1284631"/>
    <d v="2001-05-23T09:19:13"/>
    <s v="Cinergy Marketing &amp; Trading, LLC"/>
    <x v="0"/>
    <x v="0"/>
    <x v="0"/>
    <x v="3"/>
    <s v="US Gas Fin BasisSwap"/>
    <s v="US Gas Basis     NGI PGE CtyGate         Nov01-Mar02     USD/MM"/>
    <m/>
    <n v="5000"/>
    <x v="0"/>
    <x v="11"/>
    <x v="0"/>
    <n v="4.7"/>
    <s v="RANSLEMDV"/>
    <s v="FERMIS"/>
    <s v="FT - North West"/>
    <x v="6"/>
    <x v="5"/>
    <s v="VB4907.1"/>
    <d v="2001-11-01T00:00:00"/>
  </r>
  <r>
    <x v="1"/>
    <x v="3"/>
    <x v="1"/>
    <n v="1"/>
    <n v="10000"/>
    <n v="1284632"/>
    <d v="2001-05-23T09:19:15"/>
    <s v="Aquila Energy Marketing Corporation"/>
    <x v="0"/>
    <x v="0"/>
    <x v="0"/>
    <x v="3"/>
    <s v="US Gas Phy Fwd Firm TX &lt; or = 1Mo "/>
    <s v="US Gas Phy       Waha                    24May01         USD/MM"/>
    <m/>
    <n v="10000"/>
    <x v="0"/>
    <x v="11"/>
    <x v="0"/>
    <n v="4.0049999999999999"/>
    <s v="TIMMYSMALL"/>
    <s v="JPARKS"/>
    <s v="HPLC - IM HPLC"/>
    <x v="8"/>
    <x v="8"/>
    <n v="805401"/>
    <d v="2001-05-24T21:00:00"/>
  </r>
  <r>
    <x v="1"/>
    <x v="1"/>
    <x v="1"/>
    <n v="30"/>
    <n v="750"/>
    <n v="1284633"/>
    <d v="2001-05-23T09:19:21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113"/>
    <s v="mattdagst"/>
    <s v="MDRISC3"/>
    <s v="ST-CA"/>
    <x v="7"/>
    <x v="6"/>
    <n v="619562.1"/>
    <d v="2001-09-01T21:00:00"/>
  </r>
  <r>
    <x v="1"/>
    <x v="3"/>
    <x v="1"/>
    <n v="1"/>
    <n v="5000"/>
    <n v="1284634"/>
    <d v="2001-05-23T09:19:22"/>
    <s v="Reliant Energy Services,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49999999999996"/>
    <s v="jaelee14"/>
    <s v="VPIMENOV"/>
    <s v="ENA-IM ME NEW YORK"/>
    <x v="8"/>
    <x v="5"/>
    <n v="805402"/>
    <d v="2001-05-24T21:00:00"/>
  </r>
  <r>
    <x v="0"/>
    <x v="3"/>
    <x v="1"/>
    <n v="1"/>
    <n v="5000"/>
    <n v="1284635"/>
    <d v="2001-05-23T09:19:25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5403"/>
    <d v="2001-05-24T21:00:00"/>
  </r>
  <r>
    <x v="1"/>
    <x v="3"/>
    <x v="1"/>
    <n v="1"/>
    <n v="5000"/>
    <n v="1284636"/>
    <d v="2001-05-23T09:19:28"/>
    <s v="Reliant Energy Services, Inc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tharringto"/>
    <s v="TDONOHO"/>
    <s v="ENA - IM Central Gulf"/>
    <x v="8"/>
    <x v="5"/>
    <n v="805404"/>
    <d v="2001-05-24T21:00:00"/>
  </r>
  <r>
    <x v="0"/>
    <x v="3"/>
    <x v="1"/>
    <n v="1"/>
    <n v="50000"/>
    <n v="1284637"/>
    <d v="2001-05-23T09:19:29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600000000000001"/>
    <s v="CALLINAN"/>
    <s v="MNICHOLA"/>
    <s v="Non Affiliate Gas Book"/>
    <x v="4"/>
    <x v="2"/>
    <n v="104618"/>
    <d v="2001-05-23T21:00:00"/>
  </r>
  <r>
    <x v="1"/>
    <x v="3"/>
    <x v="1"/>
    <n v="1"/>
    <n v="10000"/>
    <n v="1284638"/>
    <d v="2001-05-23T09:19:29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999999999999993"/>
    <s v="rdm00001"/>
    <s v="MLENHAR"/>
    <s v="ENA - IM West"/>
    <x v="8"/>
    <x v="5"/>
    <n v="805405"/>
    <d v="2001-05-24T21:00:00"/>
  </r>
  <r>
    <x v="1"/>
    <x v="3"/>
    <x v="1"/>
    <n v="1"/>
    <n v="10000"/>
    <n v="1284639"/>
    <d v="2001-05-23T09:19:34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REMERTODD"/>
    <s v="PMIMS"/>
    <s v="ENA - IM MKT Central CG"/>
    <x v="8"/>
    <x v="5"/>
    <n v="805406"/>
    <d v="2001-05-24T21:00:00"/>
  </r>
  <r>
    <x v="1"/>
    <x v="3"/>
    <x v="1"/>
    <n v="1"/>
    <n v="10000"/>
    <n v="1284641"/>
    <d v="2001-05-23T09:19:44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9499999999999993"/>
    <s v="cindybisho"/>
    <s v="MLENHAR"/>
    <s v="ENA - IM West"/>
    <x v="8"/>
    <x v="5"/>
    <n v="805407"/>
    <d v="2001-05-24T21:00:00"/>
  </r>
  <r>
    <x v="1"/>
    <x v="3"/>
    <x v="1"/>
    <n v="1"/>
    <n v="5000"/>
    <n v="1284642"/>
    <d v="2001-05-23T09:19:46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RIMSHER"/>
    <s v="KSTEVEN"/>
    <s v="ENA-IM Mid Central South"/>
    <x v="8"/>
    <x v="5"/>
    <n v="805408"/>
    <d v="2001-05-24T21:00:00"/>
  </r>
  <r>
    <x v="1"/>
    <x v="3"/>
    <x v="1"/>
    <n v="1"/>
    <n v="10000"/>
    <n v="1284643"/>
    <d v="2001-05-23T09:1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JOSEPHHE"/>
    <s v="PMIMS"/>
    <s v="ENA - IM MKT Central CG"/>
    <x v="8"/>
    <x v="5"/>
    <n v="805409"/>
    <d v="2001-05-24T21:00:00"/>
  </r>
  <r>
    <x v="1"/>
    <x v="3"/>
    <x v="1"/>
    <n v="1"/>
    <n v="5000"/>
    <n v="1284644"/>
    <d v="2001-05-23T09:19:51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750000000000001"/>
    <s v="BRIANKELLY"/>
    <s v="SPEREIR"/>
    <s v="ENA-IM NE GULF3"/>
    <x v="8"/>
    <x v="5"/>
    <n v="805410"/>
    <d v="2001-05-24T21:00:00"/>
  </r>
  <r>
    <x v="1"/>
    <x v="3"/>
    <x v="0"/>
    <n v="30"/>
    <n v="300000"/>
    <n v="1284646"/>
    <d v="2001-05-23T09:19:53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65"/>
    <s v="AQUILA1081"/>
    <s v="JARNOLD"/>
    <s v="NG-Price"/>
    <x v="6"/>
    <x v="5"/>
    <s v="VB4908.1"/>
    <d v="2001-06-01T21:00:00"/>
  </r>
  <r>
    <x v="1"/>
    <x v="3"/>
    <x v="1"/>
    <n v="1"/>
    <n v="3000"/>
    <n v="1284645"/>
    <d v="2001-05-23T09:19:53"/>
    <s v="Idacorp Energy Solutions, L.P."/>
    <x v="0"/>
    <x v="0"/>
    <x v="0"/>
    <x v="3"/>
    <s v="US Gas Phy Fwd Firm non-TX &lt; or = 1Mo "/>
    <s v="US Gas Phy       HeHub                   24May01         USD/MM"/>
    <m/>
    <n v="3000"/>
    <x v="0"/>
    <x v="11"/>
    <x v="0"/>
    <n v="4.1050000000000004"/>
    <s v="ADM48146"/>
    <s v="ARING"/>
    <s v="ENA-IM NE GULF1"/>
    <x v="8"/>
    <x v="5"/>
    <n v="805411"/>
    <d v="2001-05-24T21:00:00"/>
  </r>
  <r>
    <x v="1"/>
    <x v="3"/>
    <x v="1"/>
    <n v="1"/>
    <n v="5000"/>
    <n v="1284647"/>
    <d v="2001-05-23T09:19:54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65"/>
    <s v="ADM96017"/>
    <s v="MLENHAR"/>
    <s v="ENA - IM West"/>
    <x v="8"/>
    <x v="5"/>
    <n v="805412"/>
    <d v="2001-05-24T21:00:00"/>
  </r>
  <r>
    <x v="0"/>
    <x v="3"/>
    <x v="1"/>
    <n v="1"/>
    <n v="5000"/>
    <n v="1284648"/>
    <d v="2001-05-23T09:19:55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5413"/>
    <d v="2001-05-24T21:00:00"/>
  </r>
  <r>
    <x v="1"/>
    <x v="3"/>
    <x v="1"/>
    <n v="1"/>
    <n v="10000"/>
    <n v="1284649"/>
    <d v="2001-05-23T09:19:5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5414"/>
    <d v="2001-05-24T21:00:00"/>
  </r>
  <r>
    <x v="1"/>
    <x v="3"/>
    <x v="1"/>
    <n v="1"/>
    <n v="5000"/>
    <n v="1284650"/>
    <d v="2001-05-23T09:20:0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5"/>
    <s v="schwalbach"/>
    <s v="KSTEVEN"/>
    <s v="ENA-IM Mid Central South"/>
    <x v="8"/>
    <x v="5"/>
    <n v="805415"/>
    <d v="2001-05-24T21:00:00"/>
  </r>
  <r>
    <x v="1"/>
    <x v="3"/>
    <x v="1"/>
    <n v="1"/>
    <n v="10000"/>
    <n v="1284651"/>
    <d v="2001-05-23T09:20:04"/>
    <s v="EnergyUSA-TPC Cor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"/>
    <s v="scallender"/>
    <s v="JHODGE2"/>
    <s v="ENA-IM ME TCO"/>
    <x v="8"/>
    <x v="5"/>
    <n v="805416"/>
    <d v="2001-05-24T21:00:00"/>
  </r>
  <r>
    <x v="1"/>
    <x v="2"/>
    <x v="0"/>
    <n v="1"/>
    <n v="50000"/>
    <n v="1284653"/>
    <d v="2001-05-23T09:20:0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"/>
    <s v="SPENCERV"/>
    <s v="GWHALLE"/>
    <s v="WTI-GW-NXC1"/>
    <x v="3"/>
    <x v="5"/>
    <n v="106063"/>
    <d v="2001-07-01T00:00:00"/>
  </r>
  <r>
    <x v="0"/>
    <x v="3"/>
    <x v="1"/>
    <n v="1"/>
    <n v="5000"/>
    <n v="1284654"/>
    <d v="2001-05-23T09:20:1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49999999999996"/>
    <s v="ADM68959"/>
    <s v="RWATT"/>
    <s v="EC-IM Canada West"/>
    <x v="8"/>
    <x v="9"/>
    <n v="805417"/>
    <d v="2001-05-24T21:00:00"/>
  </r>
  <r>
    <x v="1"/>
    <x v="1"/>
    <x v="1"/>
    <n v="3"/>
    <n v="150"/>
    <n v="1284655"/>
    <d v="2001-05-23T09:20:15"/>
    <s v="Cargill-Alliant, LLC"/>
    <x v="0"/>
    <x v="0"/>
    <x v="0"/>
    <x v="1"/>
    <s v="US East Power Phy Fwd Firm Unplan B"/>
    <s v="US Pwr Phy Unp B ERCOT Peak              29-31May01      USD/MWh"/>
    <n v="50"/>
    <m/>
    <x v="0"/>
    <x v="1"/>
    <x v="0"/>
    <n v="44.5"/>
    <s v="ROBWALKER"/>
    <s v="RBALLATO"/>
    <s v="LT-ERCOT"/>
    <x v="7"/>
    <x v="6"/>
    <n v="619565.1"/>
    <d v="2001-05-29T00:00:00"/>
  </r>
  <r>
    <x v="1"/>
    <x v="3"/>
    <x v="1"/>
    <n v="1"/>
    <n v="5000"/>
    <n v="1284656"/>
    <d v="2001-05-23T09:20:25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"/>
    <s v="JRHEARNE"/>
    <s v="SHENDRI"/>
    <s v="ENA-IM ME CNG"/>
    <x v="8"/>
    <x v="5"/>
    <n v="805418"/>
    <d v="2001-05-24T21:00:00"/>
  </r>
  <r>
    <x v="0"/>
    <x v="3"/>
    <x v="1"/>
    <n v="1"/>
    <n v="5000"/>
    <n v="1284657"/>
    <d v="2001-05-23T09:20:27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49999999999999"/>
    <s v="ngeerds01"/>
    <s v="RWATT"/>
    <s v="EC-IM Canada West"/>
    <x v="8"/>
    <x v="9"/>
    <n v="805419"/>
    <d v="2001-05-24T21:00:00"/>
  </r>
  <r>
    <x v="1"/>
    <x v="3"/>
    <x v="0"/>
    <n v="30"/>
    <n v="150000"/>
    <n v="1284659"/>
    <d v="2001-05-23T09:20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5"/>
    <s v="EPMELPkac"/>
    <s v="FERMIS"/>
    <s v="FT - North West"/>
    <x v="6"/>
    <x v="5"/>
    <s v="VB4910.1"/>
    <d v="2001-06-01T21:00:00"/>
  </r>
  <r>
    <x v="1"/>
    <x v="3"/>
    <x v="0"/>
    <n v="8"/>
    <n v="80000"/>
    <n v="1284660"/>
    <d v="2001-05-23T09:20:34"/>
    <s v="Reliant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"/>
    <s v="kimnorman"/>
    <s v="PKEAVEY"/>
    <s v="G-DAILY-EST"/>
    <x v="6"/>
    <x v="5"/>
    <s v="VB4912.1"/>
    <d v="2001-05-24T21:00:00"/>
  </r>
  <r>
    <x v="0"/>
    <x v="3"/>
    <x v="1"/>
    <n v="1"/>
    <n v="5000"/>
    <n v="1284661"/>
    <d v="2001-05-23T09:20:34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JIMCARTHUR"/>
    <s v="CCLARK5"/>
    <s v="EC - IM Canada BC"/>
    <x v="8"/>
    <x v="9"/>
    <n v="805421"/>
    <d v="2001-05-24T21:00:00"/>
  </r>
  <r>
    <x v="0"/>
    <x v="3"/>
    <x v="0"/>
    <n v="123"/>
    <n v="615000"/>
    <n v="1284662"/>
    <d v="2001-05-23T09:20:35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499999999999998"/>
    <s v="EPMELPteg"/>
    <s v="JMCKAY"/>
    <s v="FT-CAND-EGSC"/>
    <x v="6"/>
    <x v="9"/>
    <s v="VB4911.1"/>
    <d v="2001-07-01T00:00:00"/>
  </r>
  <r>
    <x v="0"/>
    <x v="3"/>
    <x v="1"/>
    <n v="3"/>
    <n v="150000"/>
    <n v="1284663"/>
    <d v="2001-05-23T09:20:35"/>
    <s v="Essent Energy Trading B.V."/>
    <x v="0"/>
    <x v="0"/>
    <x v="0"/>
    <x v="3"/>
    <s v="BEL Gas Phy Fwd Zee HUB"/>
    <s v="BEL Gas Phy      ZEE HUB                 26-28May01      p/th"/>
    <n v="50000"/>
    <m/>
    <x v="0"/>
    <x v="4"/>
    <x v="3"/>
    <n v="20.25"/>
    <s v="franktenv2"/>
    <s v="DFURNER"/>
    <s v="Continental Gas Book"/>
    <x v="4"/>
    <x v="2"/>
    <n v="104620"/>
    <d v="2001-05-26T21:00:00"/>
  </r>
  <r>
    <x v="1"/>
    <x v="3"/>
    <x v="1"/>
    <n v="1"/>
    <n v="25000"/>
    <n v="1284664"/>
    <d v="2001-05-23T09:20:42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22"/>
    <d v="2001-05-24T21:00:00"/>
  </r>
  <r>
    <x v="1"/>
    <x v="3"/>
    <x v="1"/>
    <n v="30"/>
    <n v="150000"/>
    <n v="1284665"/>
    <d v="2001-05-23T09:20:45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45"/>
    <s v="KEVMASEK"/>
    <s v="MGRIGSB"/>
    <s v="ENA - IM West"/>
    <x v="8"/>
    <x v="5"/>
    <s v="VB4913.1 / 805424"/>
    <d v="2001-06-01T21:00:00"/>
  </r>
  <r>
    <x v="1"/>
    <x v="3"/>
    <x v="1"/>
    <n v="1"/>
    <n v="10000"/>
    <n v="1284666"/>
    <d v="2001-05-23T09:20:52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250000000000004"/>
    <s v="TMVWTC01"/>
    <s v="RGAY"/>
    <s v="ENA - IM West"/>
    <x v="8"/>
    <x v="5"/>
    <n v="805423"/>
    <d v="2001-05-24T21:00:00"/>
  </r>
  <r>
    <x v="1"/>
    <x v="3"/>
    <x v="1"/>
    <n v="1"/>
    <n v="5000"/>
    <n v="1284667"/>
    <d v="2001-05-23T09:20:53"/>
    <s v="Tiger Natural Gas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74999999999996"/>
    <s v="ADM31821"/>
    <s v="TDONOHO"/>
    <s v="ENA - IM Central Gulf"/>
    <x v="8"/>
    <x v="5"/>
    <n v="805426"/>
    <d v="2001-05-24T21:00:00"/>
  </r>
  <r>
    <x v="1"/>
    <x v="3"/>
    <x v="1"/>
    <n v="1"/>
    <n v="5000"/>
    <n v="1284668"/>
    <d v="2001-05-23T09:20:55"/>
    <s v="AEP Energy Services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aepes202"/>
    <s v="SNEAL"/>
    <s v="ENA-IM NE GULF3"/>
    <x v="8"/>
    <x v="5"/>
    <n v="805427"/>
    <d v="2001-05-24T21:00:00"/>
  </r>
  <r>
    <x v="1"/>
    <x v="3"/>
    <x v="1"/>
    <n v="1"/>
    <n v="10000"/>
    <n v="1284670"/>
    <d v="2001-05-23T09:20:57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199999999999996"/>
    <s v="TMVWTC01"/>
    <s v="JPARKS"/>
    <s v="HPLC - IM HPLC"/>
    <x v="8"/>
    <x v="8"/>
    <n v="805428"/>
    <d v="2001-05-24T21:00:00"/>
  </r>
  <r>
    <x v="1"/>
    <x v="3"/>
    <x v="1"/>
    <n v="30"/>
    <n v="150000"/>
    <n v="1284671"/>
    <d v="2001-05-23T09:20:59"/>
    <s v="Coral Energy Resources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965"/>
    <s v="ccubbison"/>
    <s v="MGRIGSB"/>
    <s v="ENA - IM West"/>
    <x v="8"/>
    <x v="5"/>
    <s v="VB4915.1 / 805430"/>
    <d v="2001-06-01T21:00:00"/>
  </r>
  <r>
    <x v="1"/>
    <x v="1"/>
    <x v="1"/>
    <n v="30"/>
    <n v="1500"/>
    <n v="1284672"/>
    <d v="2001-05-23T09:21:0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69.25"/>
    <s v="jheinecke1"/>
    <s v="KPRESTO"/>
    <s v="LT-SERC"/>
    <x v="7"/>
    <x v="6"/>
    <n v="619569.1"/>
    <d v="2001-06-01T21:00:00"/>
  </r>
  <r>
    <x v="1"/>
    <x v="3"/>
    <x v="1"/>
    <n v="1"/>
    <n v="25000"/>
    <n v="1284673"/>
    <d v="2001-05-23T09:21:0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429"/>
    <d v="2001-05-24T21:00:00"/>
  </r>
  <r>
    <x v="0"/>
    <x v="3"/>
    <x v="1"/>
    <n v="1"/>
    <n v="5000"/>
    <n v="1284674"/>
    <d v="2001-05-23T09:21:07"/>
    <s v="El Paso Merchant Energy, L.P."/>
    <x v="0"/>
    <x v="0"/>
    <x v="0"/>
    <x v="3"/>
    <s v="CAN Gas Phy Fwd Firm East &lt; or = 1Mo"/>
    <s v="CAN Gas Phy      Iroquois, TCPL          24May01         USD/MM"/>
    <m/>
    <n v="5000"/>
    <x v="0"/>
    <x v="11"/>
    <x v="0"/>
    <n v="4.41"/>
    <s v="EPMELPcjs"/>
    <s v="MCUILLA"/>
    <s v="ENA - IM Ontario"/>
    <x v="8"/>
    <x v="5"/>
    <n v="805432"/>
    <d v="2001-05-24T21:00:00"/>
  </r>
  <r>
    <x v="1"/>
    <x v="3"/>
    <x v="1"/>
    <n v="1"/>
    <n v="5000"/>
    <n v="1284675"/>
    <d v="2001-05-23T09:21:13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5433"/>
    <d v="2001-05-24T21:00:00"/>
  </r>
  <r>
    <x v="1"/>
    <x v="3"/>
    <x v="1"/>
    <n v="1"/>
    <n v="1884"/>
    <n v="1284676"/>
    <d v="2001-05-23T09:21:17"/>
    <s v="Aquila Energy Marketing Corporation"/>
    <x v="0"/>
    <x v="0"/>
    <x v="0"/>
    <x v="3"/>
    <s v="US Gas Phy Fwd Firm non-TX &lt; or = 1Mo "/>
    <s v="US Gas Phy       TENN Z-0                24May01         USD/MM"/>
    <m/>
    <n v="1884"/>
    <x v="0"/>
    <x v="11"/>
    <x v="0"/>
    <n v="4.0049999999999999"/>
    <s v="JENNCLAYO"/>
    <s v="SNEAL"/>
    <s v="ENA-IM NE GULF3"/>
    <x v="8"/>
    <x v="5"/>
    <n v="805434"/>
    <d v="2001-05-24T21:00:00"/>
  </r>
  <r>
    <x v="1"/>
    <x v="3"/>
    <x v="1"/>
    <n v="1"/>
    <n v="25000"/>
    <n v="1284678"/>
    <d v="2001-05-23T09:21:22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435"/>
    <d v="2001-05-24T21:00:00"/>
  </r>
  <r>
    <x v="1"/>
    <x v="3"/>
    <x v="1"/>
    <n v="1"/>
    <n v="25000"/>
    <n v="1284679"/>
    <d v="2001-05-23T09:21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36"/>
    <d v="2001-05-24T21:00:00"/>
  </r>
  <r>
    <x v="1"/>
    <x v="3"/>
    <x v="1"/>
    <n v="1"/>
    <n v="1068"/>
    <n v="1284680"/>
    <d v="2001-05-23T09:21:33"/>
    <s v="Duke Energy Trading and Marketing, L.L.C."/>
    <x v="0"/>
    <x v="0"/>
    <x v="0"/>
    <x v="3"/>
    <s v="US Gas Phy Fwd Firm non-TX &lt; or = 1Mo "/>
    <s v="US Gas Phy       Dom SP TT               24May01         USD/MM"/>
    <n v="1068"/>
    <m/>
    <x v="0"/>
    <x v="11"/>
    <x v="0"/>
    <n v="4.375"/>
    <s v="JRHEARNE"/>
    <s v="SHENDRI"/>
    <s v="ENA-IM ME CNG"/>
    <x v="8"/>
    <x v="5"/>
    <n v="805438"/>
    <d v="2001-05-24T21:00:00"/>
  </r>
  <r>
    <x v="0"/>
    <x v="0"/>
    <x v="0"/>
    <n v="1"/>
    <n v="10"/>
    <n v="1284681"/>
    <d v="2001-05-23T09:21:34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pornstar"/>
    <s v="BMARCHAN"/>
    <s v="Enron Metals Trading System"/>
    <x v="0"/>
    <x v="0"/>
    <n v="2148323"/>
    <m/>
  </r>
  <r>
    <x v="1"/>
    <x v="3"/>
    <x v="1"/>
    <n v="1"/>
    <n v="10000"/>
    <n v="1284682"/>
    <d v="2001-05-23T09:21:4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25"/>
    <s v="aepes215"/>
    <s v="ARING"/>
    <s v="ENA-IM NE GULF1"/>
    <x v="8"/>
    <x v="5"/>
    <n v="805439"/>
    <d v="2001-05-24T21:00:00"/>
  </r>
  <r>
    <x v="0"/>
    <x v="0"/>
    <x v="0"/>
    <n v="1"/>
    <n v="2"/>
    <n v="1284684"/>
    <d v="2001-05-23T09:21:4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25"/>
    <m/>
  </r>
  <r>
    <x v="0"/>
    <x v="3"/>
    <x v="1"/>
    <n v="2"/>
    <n v="100000"/>
    <n v="1284683"/>
    <d v="2001-05-23T09:21:43"/>
    <s v="Essent Energy Trading B.V."/>
    <x v="0"/>
    <x v="0"/>
    <x v="0"/>
    <x v="3"/>
    <s v="BEL Gas Phy Fwd Zee HUB"/>
    <s v="BEL Gas Phy      ZEE HUB                 24-25May01      p/th"/>
    <m/>
    <n v="50000"/>
    <x v="0"/>
    <x v="4"/>
    <x v="3"/>
    <n v="18.95"/>
    <s v="franktenv2"/>
    <s v="DFURNER"/>
    <s v="Continental Gas Book"/>
    <x v="4"/>
    <x v="2"/>
    <n v="104622"/>
    <d v="2001-05-24T21:00:00"/>
  </r>
  <r>
    <x v="1"/>
    <x v="3"/>
    <x v="1"/>
    <n v="8"/>
    <n v="8000"/>
    <n v="1284685"/>
    <d v="2001-05-23T09:21:43"/>
    <s v="Tenaska Marketing Ventures"/>
    <x v="0"/>
    <x v="0"/>
    <x v="0"/>
    <x v="3"/>
    <s v="US Gas Phy Fwd Firm non-TX &lt; or = 1Mo "/>
    <s v="US Gas Phy       NGPL Midcont            24-31May01      USD/MM"/>
    <m/>
    <n v="1000"/>
    <x v="0"/>
    <x v="11"/>
    <x v="0"/>
    <n v="3.9849999999999999"/>
    <s v="TMVMAM01"/>
    <s v="KSTEVEN"/>
    <s v="ENA-IM Mid Central South"/>
    <x v="8"/>
    <x v="5"/>
    <n v="805440"/>
    <d v="2001-05-24T21:00:00"/>
  </r>
  <r>
    <x v="1"/>
    <x v="1"/>
    <x v="1"/>
    <n v="30"/>
    <n v="1500"/>
    <n v="1284686"/>
    <d v="2001-05-23T09:21:46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8"/>
    <s v="Kellybry"/>
    <s v="MCARSON2"/>
    <s v="LT-SPP"/>
    <x v="7"/>
    <x v="6"/>
    <n v="619570.1"/>
    <d v="2001-06-01T14:16:00"/>
  </r>
  <r>
    <x v="1"/>
    <x v="3"/>
    <x v="1"/>
    <n v="1"/>
    <n v="4700"/>
    <n v="1284687"/>
    <d v="2001-05-23T09:21:52"/>
    <s v="Tiger Natural Gas Inc."/>
    <x v="0"/>
    <x v="0"/>
    <x v="0"/>
    <x v="3"/>
    <s v="US Gas Phy Fwd Firm non-TX &lt; or = 1Mo "/>
    <s v="US Gas Phy       ANR SE Trans            24May01         USD/MM"/>
    <n v="4700"/>
    <m/>
    <x v="0"/>
    <x v="11"/>
    <x v="0"/>
    <n v="4.0350000000000001"/>
    <s v="ADM31821"/>
    <s v="TDONOHO"/>
    <s v="ENA - IM Central Gulf"/>
    <x v="8"/>
    <x v="5"/>
    <n v="805441"/>
    <d v="2001-05-24T21:00:00"/>
  </r>
  <r>
    <x v="1"/>
    <x v="3"/>
    <x v="1"/>
    <n v="1"/>
    <n v="3650"/>
    <n v="1284688"/>
    <d v="2001-05-23T09:21:58"/>
    <s v="CMS Marketing, Services and Trading Company"/>
    <x v="0"/>
    <x v="0"/>
    <x v="0"/>
    <x v="3"/>
    <s v="US Gas Phy Fwd Firm non-TX &lt; or = 1Mo "/>
    <s v="US Gas Phy       Chi Peoples             24May01         USD/MM"/>
    <m/>
    <n v="3650"/>
    <x v="0"/>
    <x v="11"/>
    <x v="0"/>
    <n v="4.1825000000000001"/>
    <s v="SCOTTBISK"/>
    <s v="PMIMS"/>
    <s v="ENA - IM MKT Central CG"/>
    <x v="8"/>
    <x v="5"/>
    <n v="805442"/>
    <d v="2001-05-24T21:00:00"/>
  </r>
  <r>
    <x v="0"/>
    <x v="3"/>
    <x v="1"/>
    <n v="1"/>
    <n v="5000"/>
    <n v="1284689"/>
    <d v="2001-05-23T09:21:59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ADM00359"/>
    <s v="RWATT"/>
    <s v="EC-IM Canada West"/>
    <x v="8"/>
    <x v="9"/>
    <n v="805443"/>
    <d v="2001-05-23T21:00:00"/>
  </r>
  <r>
    <x v="1"/>
    <x v="3"/>
    <x v="1"/>
    <n v="1"/>
    <n v="10000"/>
    <n v="1284690"/>
    <d v="2001-05-23T09:22:01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collins"/>
    <s v="PMIMS"/>
    <s v="ENA - IM MKT Central CG"/>
    <x v="8"/>
    <x v="5"/>
    <n v="805444"/>
    <d v="2001-05-24T21:00:00"/>
  </r>
  <r>
    <x v="1"/>
    <x v="3"/>
    <x v="1"/>
    <n v="1"/>
    <n v="5000"/>
    <n v="1284691"/>
    <d v="2001-05-23T09:22:03"/>
    <s v="Enserco Energy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000000000000007"/>
    <s v="mattreed"/>
    <s v="MLENHAR"/>
    <s v="ENA - IM West"/>
    <x v="8"/>
    <x v="5"/>
    <n v="805445"/>
    <d v="2001-05-24T21:00:00"/>
  </r>
  <r>
    <x v="1"/>
    <x v="3"/>
    <x v="1"/>
    <n v="1"/>
    <n v="2000"/>
    <n v="1284692"/>
    <d v="2001-05-23T09:22:11"/>
    <s v="TransCanada Energy Marketing USA, Inc."/>
    <x v="0"/>
    <x v="0"/>
    <x v="0"/>
    <x v="3"/>
    <s v="US Gas Phy Fwd Firm non-TX &lt; or = 1Mo "/>
    <s v="US Gas Phy       PEPL Pool               24May01         USD/MM"/>
    <m/>
    <n v="2000"/>
    <x v="0"/>
    <x v="11"/>
    <x v="0"/>
    <n v="4.0049999999999999"/>
    <s v="cscharton"/>
    <s v="KSTEVEN"/>
    <s v="ENA-IM Mid Central South"/>
    <x v="8"/>
    <x v="5"/>
    <n v="805446"/>
    <d v="2001-05-24T21:00:00"/>
  </r>
  <r>
    <x v="0"/>
    <x v="3"/>
    <x v="1"/>
    <n v="1"/>
    <n v="5000"/>
    <n v="1284693"/>
    <d v="2001-05-23T09:22:15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447"/>
    <d v="2001-05-23T21:00:00"/>
  </r>
  <r>
    <x v="1"/>
    <x v="3"/>
    <x v="1"/>
    <n v="1"/>
    <n v="5000"/>
    <n v="1284694"/>
    <d v="2001-05-23T09:22:16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5449"/>
    <d v="2001-05-24T21:00:00"/>
  </r>
  <r>
    <x v="1"/>
    <x v="3"/>
    <x v="1"/>
    <n v="1"/>
    <n v="10000"/>
    <n v="1284695"/>
    <d v="2001-05-23T09:22:16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448"/>
    <d v="2001-05-24T21:00:00"/>
  </r>
  <r>
    <x v="1"/>
    <x v="3"/>
    <x v="1"/>
    <n v="1"/>
    <n v="10000"/>
    <n v="1284697"/>
    <d v="2001-05-23T09:22:19"/>
    <s v="El Paso Merchant Energ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050000000000004"/>
    <s v="EPMELPdg"/>
    <s v="SNEAL"/>
    <s v="ENA-IM NE GULF4"/>
    <x v="8"/>
    <x v="5"/>
    <n v="805451"/>
    <d v="2001-05-24T21:00:00"/>
  </r>
  <r>
    <x v="1"/>
    <x v="3"/>
    <x v="1"/>
    <n v="1"/>
    <n v="10000"/>
    <n v="1284696"/>
    <d v="2001-05-23T09:22:19"/>
    <s v="EnergyUSA-TPC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350000000000001"/>
    <s v="jgriffiths"/>
    <s v="SNEAL"/>
    <s v="ENA-IM NE GULF3"/>
    <x v="8"/>
    <x v="5"/>
    <n v="805450"/>
    <d v="2001-05-24T21:00:00"/>
  </r>
  <r>
    <x v="1"/>
    <x v="3"/>
    <x v="1"/>
    <n v="1"/>
    <n v="2138"/>
    <n v="1284700"/>
    <d v="2001-05-23T09:22:23"/>
    <s v="Axia Energy, LP"/>
    <x v="0"/>
    <x v="0"/>
    <x v="0"/>
    <x v="3"/>
    <s v="US Gas Phy Fwd Firm non-TX &lt; or = 1Mo "/>
    <s v="US Gas Phy       NGPL Midcont            24May01         USD/MM"/>
    <m/>
    <n v="2138"/>
    <x v="0"/>
    <x v="11"/>
    <x v="0"/>
    <n v="3.9849999999999999"/>
    <s v="kwapisze"/>
    <s v="KSTEVEN"/>
    <s v="ENA-IM Mid Central South"/>
    <x v="8"/>
    <x v="5"/>
    <n v="805452"/>
    <d v="2001-05-24T21:00:00"/>
  </r>
  <r>
    <x v="1"/>
    <x v="3"/>
    <x v="1"/>
    <n v="1"/>
    <n v="10000"/>
    <n v="1284702"/>
    <d v="2001-05-23T09:22:25"/>
    <s v="Aquila Energy Marketing Corporation"/>
    <x v="0"/>
    <x v="0"/>
    <x v="0"/>
    <x v="3"/>
    <s v="US Gas Phy Index Firm non-TX &lt; or = 1Mo"/>
    <s v="US Gas Phy Index GD/D TCO Pool           24May01         USD/MM"/>
    <m/>
    <n v="10000"/>
    <x v="0"/>
    <x v="11"/>
    <x v="0"/>
    <n v="0"/>
    <s v="LANCEMCW"/>
    <s v="JHODGE2"/>
    <s v="ENA-IM ME TCO"/>
    <x v="8"/>
    <x v="5"/>
    <n v="805455"/>
    <d v="2001-05-24T21:00:00"/>
  </r>
  <r>
    <x v="1"/>
    <x v="3"/>
    <x v="1"/>
    <n v="1"/>
    <n v="10000"/>
    <n v="1284701"/>
    <d v="2001-05-23T09:22:25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25000000000004"/>
    <s v="TMVTML01"/>
    <s v="TDONOHO"/>
    <s v="ENA - IM Central Gulf"/>
    <x v="8"/>
    <x v="5"/>
    <n v="805453"/>
    <d v="2001-05-24T21:00:00"/>
  </r>
  <r>
    <x v="0"/>
    <x v="3"/>
    <x v="1"/>
    <n v="1"/>
    <n v="5000"/>
    <n v="1284703"/>
    <d v="2001-05-23T09:22:27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JIMCARTHUR"/>
    <s v="CCLARK5"/>
    <s v="EC - IM Canada BC"/>
    <x v="8"/>
    <x v="9"/>
    <n v="805454"/>
    <d v="2001-05-24T21:00:00"/>
  </r>
  <r>
    <x v="0"/>
    <x v="0"/>
    <x v="0"/>
    <n v="1"/>
    <n v="20"/>
    <n v="1284705"/>
    <d v="2001-05-23T09:22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HART1201"/>
    <s v="BMARCHAN"/>
    <s v="Enron Metals Trading System"/>
    <x v="0"/>
    <x v="0"/>
    <n v="2148327"/>
    <m/>
  </r>
  <r>
    <x v="1"/>
    <x v="3"/>
    <x v="1"/>
    <n v="1"/>
    <n v="5000"/>
    <n v="1284706"/>
    <d v="2001-05-23T09:22:33"/>
    <s v="Cook Inlet Energy Supply L.L.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EASTDESK7"/>
    <s v="VPIMENOV"/>
    <s v="ENA-IM ME NEW YORK"/>
    <x v="8"/>
    <x v="5"/>
    <n v="805456"/>
    <d v="2001-05-24T21:00:00"/>
  </r>
  <r>
    <x v="0"/>
    <x v="3"/>
    <x v="1"/>
    <n v="1"/>
    <n v="5000"/>
    <n v="1284707"/>
    <d v="2001-05-23T09:22:38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"/>
    <s v="ROBPLATT2"/>
    <s v="CCLARK5"/>
    <s v="EC - IM Canada BC"/>
    <x v="8"/>
    <x v="9"/>
    <n v="805457"/>
    <d v="2001-05-24T21:00:00"/>
  </r>
  <r>
    <x v="1"/>
    <x v="3"/>
    <x v="0"/>
    <n v="30"/>
    <n v="3000"/>
    <n v="1284708"/>
    <d v="2001-05-23T09:22:39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19.1"/>
    <d v="2001-06-01T00:00:00"/>
  </r>
  <r>
    <x v="1"/>
    <x v="3"/>
    <x v="1"/>
    <n v="1"/>
    <n v="1700"/>
    <n v="1284710"/>
    <d v="2001-05-23T09:22:43"/>
    <s v="AEP Energy Services, Inc."/>
    <x v="0"/>
    <x v="0"/>
    <x v="0"/>
    <x v="3"/>
    <s v="US Gas Phy Fwd Firm non-TX &lt; or = 1Mo "/>
    <s v="US Gas Phy       EP Blanco Avg           24May01         USD/MM"/>
    <m/>
    <n v="1700"/>
    <x v="0"/>
    <x v="11"/>
    <x v="0"/>
    <n v="3.5"/>
    <s v="aepes217"/>
    <s v="TKUYKEN"/>
    <s v="ENA - IM West"/>
    <x v="8"/>
    <x v="5"/>
    <n v="805458"/>
    <d v="2001-05-24T21:00:00"/>
  </r>
  <r>
    <x v="1"/>
    <x v="3"/>
    <x v="1"/>
    <n v="1"/>
    <n v="10000"/>
    <n v="1284714"/>
    <d v="2001-05-23T09:22:49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99999999999996"/>
    <s v="raganbond1"/>
    <s v="SNEAL"/>
    <s v="ENA-IM NE GULF4"/>
    <x v="8"/>
    <x v="5"/>
    <n v="805459"/>
    <d v="2001-05-24T21:00:00"/>
  </r>
  <r>
    <x v="0"/>
    <x v="0"/>
    <x v="0"/>
    <n v="1"/>
    <n v="6"/>
    <n v="1284715"/>
    <d v="2001-05-23T09:22:50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7"/>
    <s v="ADM83160"/>
    <s v="BMARCHAN"/>
    <s v="Enron Metals Trading System"/>
    <x v="0"/>
    <x v="0"/>
    <n v="2148329"/>
    <m/>
  </r>
  <r>
    <x v="1"/>
    <x v="3"/>
    <x v="0"/>
    <n v="30"/>
    <n v="90000"/>
    <n v="1284716"/>
    <d v="2001-05-23T09:22:50"/>
    <s v="BP Corporation North America Inc."/>
    <x v="0"/>
    <x v="0"/>
    <x v="0"/>
    <x v="3"/>
    <s v="US Gas Fin BasisSwap"/>
    <s v="US Gas Basis     EP SanJuan              Jun01           USD/MM"/>
    <m/>
    <n v="3000"/>
    <x v="0"/>
    <x v="11"/>
    <x v="0"/>
    <n v="-0.69499999999999995"/>
    <s v="giordano"/>
    <s v="MSANCH2"/>
    <s v="GD-New-Jr"/>
    <x v="6"/>
    <x v="5"/>
    <s v="VB4921.1"/>
    <d v="2001-06-01T21:00:00"/>
  </r>
  <r>
    <x v="1"/>
    <x v="7"/>
    <x v="0"/>
    <n v="1"/>
    <n v="10000"/>
    <n v="1284717"/>
    <d v="2001-05-23T09:22:56"/>
    <s v="Dynegy Marketing and Trade"/>
    <x v="0"/>
    <x v="0"/>
    <x v="0"/>
    <x v="7"/>
    <s v="US Pipeline Capacity NNG (Firm)"/>
    <s v="US PLCapNNG Frm  Demarc29-EDubq R+C      24May01         USD/MM"/>
    <m/>
    <n v="10000"/>
    <x v="0"/>
    <x v="11"/>
    <x v="0"/>
    <n v="7.0000000000000007E-2"/>
    <s v="BARBEE10"/>
    <s v="JNIELSE"/>
    <s v="NONE"/>
    <x v="9"/>
    <x v="10"/>
    <n v="41044"/>
    <d v="2001-05-24T21:00:00"/>
  </r>
  <r>
    <x v="1"/>
    <x v="3"/>
    <x v="0"/>
    <n v="30"/>
    <n v="3000"/>
    <n v="1284718"/>
    <d v="2001-05-23T09:22:57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23.1"/>
    <d v="2001-06-01T00:00:00"/>
  </r>
  <r>
    <x v="1"/>
    <x v="3"/>
    <x v="1"/>
    <n v="1"/>
    <n v="5000"/>
    <n v="1284720"/>
    <d v="2001-05-23T09:23:03"/>
    <s v="e prime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1050000000000004"/>
    <s v="EPRIME26"/>
    <s v="ARING"/>
    <s v="ENA-IM NE GULF1"/>
    <x v="8"/>
    <x v="5"/>
    <n v="805460"/>
    <d v="2001-05-24T21:00:00"/>
  </r>
  <r>
    <x v="1"/>
    <x v="3"/>
    <x v="0"/>
    <n v="31"/>
    <n v="77500"/>
    <n v="1284721"/>
    <d v="2001-05-23T09:23:05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049999999999997"/>
    <s v="ADM26578"/>
    <s v="JARNOLD"/>
    <s v="NG-Price"/>
    <x v="6"/>
    <x v="5"/>
    <s v="VB4925.1"/>
    <d v="2001-08-01T21:00:00"/>
  </r>
  <r>
    <x v="1"/>
    <x v="3"/>
    <x v="1"/>
    <n v="1"/>
    <n v="5000"/>
    <n v="1284724"/>
    <d v="2001-05-23T09:23:14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8"/>
    <s v="BRIANKELLY"/>
    <s v="SPEREIR"/>
    <s v="ENA-IM NE GULF3"/>
    <x v="8"/>
    <x v="5"/>
    <n v="805461"/>
    <d v="2001-05-24T21:00:00"/>
  </r>
  <r>
    <x v="1"/>
    <x v="3"/>
    <x v="1"/>
    <n v="1"/>
    <n v="15000"/>
    <n v="1284725"/>
    <d v="2001-05-23T09:23:15"/>
    <s v="BGML - IM Bridgeline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999999999999996"/>
    <s v="raganbond1"/>
    <s v="ARING"/>
    <s v="ENA-IM NE GULF1"/>
    <x v="8"/>
    <x v="5"/>
    <n v="805462"/>
    <d v="2001-05-24T21:00:00"/>
  </r>
  <r>
    <x v="0"/>
    <x v="3"/>
    <x v="1"/>
    <n v="1"/>
    <n v="5000"/>
    <n v="1284726"/>
    <d v="2001-05-23T09:23:16"/>
    <s v="Nexen Marketing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NORTHTRA"/>
    <s v="RWATT"/>
    <s v="EC-IM Canada West"/>
    <x v="8"/>
    <x v="9"/>
    <n v="805463"/>
    <d v="2001-05-23T21:00:00"/>
  </r>
  <r>
    <x v="1"/>
    <x v="3"/>
    <x v="1"/>
    <n v="1"/>
    <n v="5234"/>
    <n v="1284727"/>
    <d v="2001-05-23T09:23:16"/>
    <s v="Cinergy Marketing &amp; Trading, LLC"/>
    <x v="0"/>
    <x v="0"/>
    <x v="0"/>
    <x v="3"/>
    <s v="US Gas Phy Fwd Firm non-TX &lt; or = 1Mo "/>
    <s v="US Gas Phy       TCO Pool                24May01         USD/MM"/>
    <m/>
    <n v="5234"/>
    <x v="0"/>
    <x v="11"/>
    <x v="0"/>
    <n v="4.3499999999999996"/>
    <s v="STOCKHAMN"/>
    <s v="JHODGE2"/>
    <s v="ENA-IM ME TCO"/>
    <x v="8"/>
    <x v="5"/>
    <n v="805464"/>
    <d v="2001-05-24T21:00:00"/>
  </r>
  <r>
    <x v="1"/>
    <x v="3"/>
    <x v="1"/>
    <n v="1"/>
    <n v="5000"/>
    <n v="1284728"/>
    <d v="2001-05-23T09:23:18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MCGAUGHEY1"/>
    <s v="SPEREIR"/>
    <s v="ENA-IM NE GULF3"/>
    <x v="8"/>
    <x v="5"/>
    <n v="805465"/>
    <d v="2001-05-24T21:00:00"/>
  </r>
  <r>
    <x v="1"/>
    <x v="3"/>
    <x v="0"/>
    <n v="8"/>
    <n v="240000"/>
    <n v="1284729"/>
    <d v="2001-05-23T09:23:20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SANDBERG"/>
    <s v="PKEAVEY"/>
    <s v="G-DAILY-EST"/>
    <x v="6"/>
    <x v="5"/>
    <s v="VB4926.1"/>
    <d v="2001-05-24T21:00:00"/>
  </r>
  <r>
    <x v="1"/>
    <x v="3"/>
    <x v="0"/>
    <n v="365"/>
    <n v="1825000"/>
    <n v="1284731"/>
    <d v="2001-05-23T09:23:2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550000000000004"/>
    <s v="AQUILA1004"/>
    <s v="JARNOLD"/>
    <s v="NG-Price"/>
    <x v="6"/>
    <x v="5"/>
    <s v="VB4927.1"/>
    <d v="2002-01-01T21:00:00"/>
  </r>
  <r>
    <x v="0"/>
    <x v="3"/>
    <x v="1"/>
    <n v="1"/>
    <n v="10000"/>
    <n v="1284732"/>
    <d v="2001-05-23T09:23:32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ngeerds01"/>
    <s v="RWATT"/>
    <s v="EC-IM Canada West"/>
    <x v="8"/>
    <x v="9"/>
    <n v="805467"/>
    <d v="2001-05-23T21:00:00"/>
  </r>
  <r>
    <x v="1"/>
    <x v="3"/>
    <x v="1"/>
    <n v="1"/>
    <n v="5000"/>
    <n v="1284733"/>
    <d v="2001-05-23T09:23:33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ADM96017"/>
    <s v="MLENHAR"/>
    <s v="ENA - IM West"/>
    <x v="8"/>
    <x v="5"/>
    <n v="805468"/>
    <d v="2001-05-24T21:00:00"/>
  </r>
  <r>
    <x v="1"/>
    <x v="3"/>
    <x v="1"/>
    <n v="1"/>
    <n v="4000"/>
    <n v="1284734"/>
    <d v="2001-05-23T09:23:37"/>
    <s v="Reliant Energy Services, Inc."/>
    <x v="0"/>
    <x v="0"/>
    <x v="0"/>
    <x v="3"/>
    <s v="US Gas Phy Fwd Firm non-TX &lt; or = 1Mo "/>
    <s v="US Gas Phy       NGPL LA Pool            24May01         USD/MM"/>
    <m/>
    <n v="4000"/>
    <x v="0"/>
    <x v="11"/>
    <x v="0"/>
    <n v="4.0525000000000002"/>
    <s v="mikepowers"/>
    <s v="TDONOHO"/>
    <s v="ENA - IM Central Gulf"/>
    <x v="8"/>
    <x v="5"/>
    <n v="805469"/>
    <d v="2001-05-24T21:00:00"/>
  </r>
  <r>
    <x v="1"/>
    <x v="3"/>
    <x v="0"/>
    <n v="365"/>
    <n v="1825000"/>
    <n v="1284735"/>
    <d v="2001-05-23T09:23:40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4929.1"/>
    <d v="2002-01-01T21:00:00"/>
  </r>
  <r>
    <x v="1"/>
    <x v="3"/>
    <x v="1"/>
    <n v="1"/>
    <n v="5000"/>
    <n v="1284736"/>
    <d v="2001-05-23T09:23:42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sharibri"/>
    <s v="MLENHAR"/>
    <s v="ENA - IM West"/>
    <x v="8"/>
    <x v="5"/>
    <n v="805470"/>
    <d v="2001-05-24T21:00:00"/>
  </r>
  <r>
    <x v="1"/>
    <x v="3"/>
    <x v="1"/>
    <n v="1"/>
    <n v="733"/>
    <n v="1284737"/>
    <d v="2001-05-23T09:23:45"/>
    <s v="Dynegy Marketing and Trade"/>
    <x v="0"/>
    <x v="0"/>
    <x v="0"/>
    <x v="3"/>
    <s v="US Gas Phy Fwd Firm non-TX &lt; or = 1Mo "/>
    <s v="US Gas Phy       Transco Z6 NY           24May01         USD/MM"/>
    <n v="733"/>
    <m/>
    <x v="0"/>
    <x v="11"/>
    <x v="0"/>
    <n v="4.47"/>
    <s v="LITNER01"/>
    <s v="VPIMENOV"/>
    <s v="ENA-IM ME NEW YORK"/>
    <x v="8"/>
    <x v="5"/>
    <n v="805471"/>
    <d v="2001-05-24T21:00:00"/>
  </r>
  <r>
    <x v="1"/>
    <x v="3"/>
    <x v="1"/>
    <n v="1"/>
    <n v="3932"/>
    <n v="1284738"/>
    <d v="2001-05-23T09:23:49"/>
    <s v="Sempra Energy Trading Corp."/>
    <x v="0"/>
    <x v="0"/>
    <x v="0"/>
    <x v="3"/>
    <s v="US Gas Phy Fwd Firm non-TX &lt; or = 1Mo "/>
    <s v="US Gas Phy       Dom SP TT               24May01         USD/MM"/>
    <n v="3932"/>
    <m/>
    <x v="0"/>
    <x v="11"/>
    <x v="0"/>
    <n v="4.375"/>
    <s v="shawnmaz"/>
    <s v="SHENDRI"/>
    <s v="ENA-IM ME CNG"/>
    <x v="8"/>
    <x v="5"/>
    <n v="805472"/>
    <d v="2001-05-24T21:00:00"/>
  </r>
  <r>
    <x v="1"/>
    <x v="3"/>
    <x v="1"/>
    <n v="1"/>
    <n v="10000"/>
    <n v="1284739"/>
    <d v="2001-05-23T09:23:55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750000000000002"/>
    <s v="TMVWTC01"/>
    <s v="RGAY"/>
    <s v="ENA - IM West"/>
    <x v="8"/>
    <x v="5"/>
    <n v="805473"/>
    <d v="2001-05-24T21:00:00"/>
  </r>
  <r>
    <x v="1"/>
    <x v="3"/>
    <x v="1"/>
    <n v="1"/>
    <n v="4000"/>
    <n v="1284740"/>
    <d v="2001-05-23T09:23:56"/>
    <s v="Colonial Energy Inc."/>
    <x v="0"/>
    <x v="0"/>
    <x v="0"/>
    <x v="3"/>
    <s v="US Gas Phy Fwd Firm non-TX &lt; or = 1Mo "/>
    <s v="US Gas Phy       Transco Z6 NY           24May01         USD/MM"/>
    <n v="4000"/>
    <m/>
    <x v="0"/>
    <x v="11"/>
    <x v="0"/>
    <n v="4.47"/>
    <s v="VABLAISE"/>
    <s v="VPIMENOV"/>
    <s v="ENA-IM ME NEW YORK"/>
    <x v="8"/>
    <x v="5"/>
    <n v="805474"/>
    <d v="2001-05-24T21:00:00"/>
  </r>
  <r>
    <x v="1"/>
    <x v="3"/>
    <x v="1"/>
    <n v="1"/>
    <n v="10000"/>
    <n v="1284741"/>
    <d v="2001-05-23T09:24:06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5"/>
    <s v="joekennedy"/>
    <s v="RGAY"/>
    <s v="ENA - IM West"/>
    <x v="8"/>
    <x v="5"/>
    <n v="805475"/>
    <d v="2001-05-24T21:00:00"/>
  </r>
  <r>
    <x v="1"/>
    <x v="3"/>
    <x v="1"/>
    <n v="1"/>
    <n v="2011"/>
    <n v="1284742"/>
    <d v="2001-05-23T09:24:06"/>
    <s v="AEP Energy Services, Inc."/>
    <x v="0"/>
    <x v="0"/>
    <x v="0"/>
    <x v="3"/>
    <s v="US Gas Phy Fwd Firm non-TX &lt; or = 1Mo "/>
    <s v="US Gas Phy       NGPL Midcont            24May01         USD/MM"/>
    <n v="2011"/>
    <m/>
    <x v="0"/>
    <x v="11"/>
    <x v="0"/>
    <n v="3.98"/>
    <s v="aepes208"/>
    <s v="KSTEVEN"/>
    <s v="ENA-IM Mid Central South"/>
    <x v="8"/>
    <x v="5"/>
    <n v="805476"/>
    <d v="2001-05-24T21:00:00"/>
  </r>
  <r>
    <x v="1"/>
    <x v="1"/>
    <x v="1"/>
    <n v="30"/>
    <n v="1500"/>
    <n v="1284743"/>
    <d v="2001-05-23T09:24:07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5.25"/>
    <s v="PowerGLW"/>
    <s v="FSTURM"/>
    <s v="LT-ECAR"/>
    <x v="7"/>
    <x v="6"/>
    <n v="619575.1"/>
    <d v="2002-06-01T17:11:00"/>
  </r>
  <r>
    <x v="1"/>
    <x v="2"/>
    <x v="0"/>
    <n v="1"/>
    <n v="50000"/>
    <n v="1284744"/>
    <d v="2001-05-23T09:24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2"/>
    <s v="N587JK00"/>
    <s v="GWHALLE"/>
    <s v="WTI-GW-NXC2"/>
    <x v="3"/>
    <x v="5"/>
    <n v="106065"/>
    <d v="2001-07-01T00:00:00"/>
  </r>
  <r>
    <x v="1"/>
    <x v="3"/>
    <x v="1"/>
    <n v="1"/>
    <n v="997"/>
    <n v="1284745"/>
    <d v="2001-05-23T09:24:14"/>
    <s v="Cook Inlet Energy Supply L.L.C."/>
    <x v="0"/>
    <x v="0"/>
    <x v="0"/>
    <x v="3"/>
    <s v="US Gas Phy Fwd Firm non-TX &lt; or = 1Mo "/>
    <s v="US Gas Phy       Transco Z6 NY           24May01         USD/MM"/>
    <m/>
    <n v="997"/>
    <x v="0"/>
    <x v="11"/>
    <x v="0"/>
    <n v="4.4800000000000004"/>
    <s v="EASTDESK7"/>
    <s v="VPIMENOV"/>
    <s v="ENA-IM ME NEW YORK"/>
    <x v="8"/>
    <x v="5"/>
    <n v="805477"/>
    <d v="2001-05-24T21:00:00"/>
  </r>
  <r>
    <x v="0"/>
    <x v="3"/>
    <x v="1"/>
    <n v="1"/>
    <n v="10000"/>
    <n v="1284746"/>
    <d v="2001-05-23T09:24:15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DM54361"/>
    <s v="MCUILLA"/>
    <s v="ENA - IM Ontario"/>
    <x v="8"/>
    <x v="5"/>
    <n v="805478"/>
    <d v="2001-05-24T21:00:00"/>
  </r>
  <r>
    <x v="1"/>
    <x v="3"/>
    <x v="1"/>
    <n v="1"/>
    <n v="5000"/>
    <n v="1284747"/>
    <d v="2001-05-23T09:24:15"/>
    <s v="USGT/Aquila, L.P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lesliehyne"/>
    <s v="TKUYKEN"/>
    <s v="ENA - IM West"/>
    <x v="8"/>
    <x v="5"/>
    <n v="805479"/>
    <d v="2001-05-24T21:00:00"/>
  </r>
  <r>
    <x v="1"/>
    <x v="3"/>
    <x v="1"/>
    <n v="1"/>
    <n v="10000"/>
    <n v="1284748"/>
    <d v="2001-05-23T09:24:16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ADM36335"/>
    <s v="SPEREIR"/>
    <s v="ENA-IM NE GULF2"/>
    <x v="8"/>
    <x v="5"/>
    <n v="805480"/>
    <d v="2001-05-24T21:00:00"/>
  </r>
  <r>
    <x v="1"/>
    <x v="3"/>
    <x v="1"/>
    <n v="1"/>
    <n v="2059"/>
    <n v="1284749"/>
    <d v="2001-05-23T09:24:20"/>
    <s v="Sempra Energy Trading Corp."/>
    <x v="0"/>
    <x v="0"/>
    <x v="0"/>
    <x v="3"/>
    <s v="US Gas Phy Fwd Firm non-TX &lt; or = 1Mo "/>
    <s v="US Gas Phy       Dom SP TT               24May01         USD/MM"/>
    <n v="2059"/>
    <m/>
    <x v="0"/>
    <x v="11"/>
    <x v="0"/>
    <n v="4.3499999999999996"/>
    <s v="shawnmaz"/>
    <s v="SHENDRI"/>
    <s v="ENA-IM ME CNG"/>
    <x v="8"/>
    <x v="5"/>
    <n v="805481"/>
    <d v="2001-05-24T21:00:00"/>
  </r>
  <r>
    <x v="1"/>
    <x v="3"/>
    <x v="1"/>
    <n v="1"/>
    <n v="5300"/>
    <n v="1284750"/>
    <d v="2001-05-23T09:24:21"/>
    <s v="Cook Inlet Energy Supply L.L.C."/>
    <x v="0"/>
    <x v="0"/>
    <x v="0"/>
    <x v="3"/>
    <s v="US Gas Phy Fwd Firm non-TX &lt; or = 1Mo "/>
    <s v="US Gas Phy       ANR SE Trans            24May01         USD/MM"/>
    <n v="5300"/>
    <m/>
    <x v="0"/>
    <x v="11"/>
    <x v="0"/>
    <n v="4.04"/>
    <s v="MIDCONT2"/>
    <s v="TDONOHO"/>
    <s v="ENA - IM Central Gulf"/>
    <x v="8"/>
    <x v="5"/>
    <n v="805482"/>
    <d v="2001-05-24T21:00:00"/>
  </r>
  <r>
    <x v="1"/>
    <x v="3"/>
    <x v="1"/>
    <n v="1"/>
    <n v="5000"/>
    <n v="1284752"/>
    <d v="2001-05-23T09:24:2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5483"/>
    <d v="2001-05-24T21:00:00"/>
  </r>
  <r>
    <x v="1"/>
    <x v="4"/>
    <x v="0"/>
    <n v="1"/>
    <n v="10000"/>
    <n v="1284751"/>
    <d v="2001-05-23T09:24:24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5"/>
    <s v="fouqueta01"/>
    <s v="AHAUSER"/>
    <s v="Blnd-Hu-Hdg"/>
    <x v="3"/>
    <x v="5"/>
    <n v="106066"/>
    <d v="2001-07-01T21:00:00"/>
  </r>
  <r>
    <x v="1"/>
    <x v="2"/>
    <x v="0"/>
    <n v="1"/>
    <n v="50000"/>
    <n v="1284753"/>
    <d v="2001-05-23T09:24:32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eriksaaa"/>
    <s v="GWHALLE"/>
    <s v="WTI-GW-NXC2"/>
    <x v="3"/>
    <x v="5"/>
    <n v="106067"/>
    <d v="2001-07-01T00:00:00"/>
  </r>
  <r>
    <x v="0"/>
    <x v="3"/>
    <x v="1"/>
    <n v="1"/>
    <n v="10000"/>
    <n v="1284755"/>
    <d v="2001-05-23T09:24:41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484"/>
    <d v="2001-05-23T21:00:00"/>
  </r>
  <r>
    <x v="1"/>
    <x v="3"/>
    <x v="1"/>
    <n v="1"/>
    <n v="7853"/>
    <n v="1284756"/>
    <d v="2001-05-23T09:24:42"/>
    <s v="TXU Energy Trading Company"/>
    <x v="0"/>
    <x v="0"/>
    <x v="0"/>
    <x v="3"/>
    <s v="US Gas Phy Fwd Firm non-TX &lt; or = 1Mo "/>
    <s v="US Gas Phy       Transco St.65           24May01         USD/MM"/>
    <m/>
    <n v="7853"/>
    <x v="0"/>
    <x v="11"/>
    <x v="0"/>
    <n v="4.13"/>
    <s v="txuetcje"/>
    <s v="ARING"/>
    <s v="ENA-IM NE GULF1"/>
    <x v="8"/>
    <x v="5"/>
    <n v="805485"/>
    <d v="2001-05-24T21:00:00"/>
  </r>
  <r>
    <x v="1"/>
    <x v="3"/>
    <x v="1"/>
    <n v="1"/>
    <n v="5000"/>
    <n v="1284757"/>
    <d v="2001-05-23T09:24:46"/>
    <s v="Cook Inlet Energy Supply L.L.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450000000000003"/>
    <s v="EASTDESK7"/>
    <s v="VPIMENOV"/>
    <s v="ENA-IM ME NEW YORK"/>
    <x v="8"/>
    <x v="5"/>
    <n v="805486"/>
    <d v="2001-05-24T21:00:00"/>
  </r>
  <r>
    <x v="1"/>
    <x v="3"/>
    <x v="1"/>
    <n v="30"/>
    <n v="150000"/>
    <n v="1284758"/>
    <d v="2001-05-23T09:24:51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6"/>
    <s v="EPMELPkac"/>
    <s v="MGRIGSB"/>
    <s v="ENA - IM West"/>
    <x v="8"/>
    <x v="5"/>
    <s v="VB4934.1 / 805490"/>
    <d v="2001-06-01T21:00:00"/>
  </r>
  <r>
    <x v="1"/>
    <x v="3"/>
    <x v="1"/>
    <n v="1"/>
    <n v="10000"/>
    <n v="1284759"/>
    <d v="2001-05-23T09:24:51"/>
    <s v="El Paso Merchant Energy, L.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4"/>
    <s v="EPMELPddd"/>
    <s v="SNEAL"/>
    <s v="ENA-IM NE GULF3"/>
    <x v="8"/>
    <x v="5"/>
    <n v="805487"/>
    <d v="2001-05-24T21:00:00"/>
  </r>
  <r>
    <x v="1"/>
    <x v="3"/>
    <x v="1"/>
    <n v="1"/>
    <n v="5000"/>
    <n v="1284760"/>
    <d v="2001-05-23T09:24:53"/>
    <s v="Mirant Americas Energy Marketing, L.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s v="jkippels01"/>
    <s v="VPIMENOV"/>
    <s v="ENA-IM ME NEW YORK"/>
    <x v="8"/>
    <x v="5"/>
    <n v="805488"/>
    <d v="2001-05-24T21:00:00"/>
  </r>
  <r>
    <x v="1"/>
    <x v="3"/>
    <x v="1"/>
    <n v="1"/>
    <n v="10000"/>
    <n v="1284761"/>
    <d v="2001-05-23T09:24:57"/>
    <s v="AEP Energy Services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3"/>
    <s v="aepes215"/>
    <s v="ARING"/>
    <s v="ENA-IM NE GULF1"/>
    <x v="8"/>
    <x v="5"/>
    <n v="805489"/>
    <d v="2001-05-24T21:00:00"/>
  </r>
  <r>
    <x v="0"/>
    <x v="0"/>
    <x v="0"/>
    <n v="1"/>
    <n v="25"/>
    <n v="1284763"/>
    <d v="2001-05-23T09:25:00"/>
    <s v="AIG International Limited"/>
    <x v="0"/>
    <x v="0"/>
    <x v="0"/>
    <x v="0"/>
    <s v="Copper LME Registered Contract"/>
    <s v="Cu LME Reg.      Contract                18Jul01         USD/mt-L"/>
    <m/>
    <n v="25"/>
    <x v="0"/>
    <x v="0"/>
    <x v="0"/>
    <n v="1729"/>
    <s v="DUNC1206"/>
    <s v="GRANKINE"/>
    <s v="Enron Metals Trading System"/>
    <x v="0"/>
    <x v="0"/>
    <n v="2148331"/>
    <d v="2001-07-18T15:32:00"/>
  </r>
  <r>
    <x v="0"/>
    <x v="0"/>
    <x v="0"/>
    <n v="1"/>
    <n v="25"/>
    <n v="1284764"/>
    <d v="2001-05-23T09:25:00"/>
    <s v="AIG International Limited"/>
    <x v="0"/>
    <x v="0"/>
    <x v="0"/>
    <x v="0"/>
    <s v="Copper LME Registered Contract"/>
    <s v="Cu LME Reg.      Contract                15Aug01         USD/mt-L"/>
    <n v="25"/>
    <m/>
    <x v="0"/>
    <x v="0"/>
    <x v="0"/>
    <n v="1725.25"/>
    <s v="DUNC1206"/>
    <s v="GRANKINE"/>
    <s v="Enron Metals Trading System"/>
    <x v="0"/>
    <x v="0"/>
    <n v="2148333"/>
    <d v="2001-08-15T15:32:00"/>
  </r>
  <r>
    <x v="1"/>
    <x v="3"/>
    <x v="1"/>
    <n v="1"/>
    <n v="3411"/>
    <n v="1284765"/>
    <d v="2001-05-23T09:25:07"/>
    <s v="El Paso Merchant Energy, L.P."/>
    <x v="0"/>
    <x v="0"/>
    <x v="0"/>
    <x v="3"/>
    <s v="US Gas Phy Fwd Firm non-TX &lt; or = 1Mo "/>
    <s v="US Gas Phy       TCO Pool                24May01         USD/MM"/>
    <n v="3411"/>
    <m/>
    <x v="0"/>
    <x v="11"/>
    <x v="0"/>
    <n v="4.3425000000000002"/>
    <s v="EPMELPwlh"/>
    <s v="JHODGE2"/>
    <s v="ENA-IM ME TCO"/>
    <x v="8"/>
    <x v="5"/>
    <n v="805494"/>
    <d v="2001-05-24T21:00:00"/>
  </r>
  <r>
    <x v="1"/>
    <x v="3"/>
    <x v="1"/>
    <n v="1"/>
    <n v="6000"/>
    <n v="1284766"/>
    <d v="2001-05-23T09:25:10"/>
    <s v="Tenaska Marketing Ventures"/>
    <x v="0"/>
    <x v="0"/>
    <x v="0"/>
    <x v="3"/>
    <s v="US Gas Phy Fwd Firm non-TX &lt; or = 1Mo "/>
    <s v="US Gas Phy       NGPL NICOR              24May01         USD/MM"/>
    <n v="6000"/>
    <m/>
    <x v="0"/>
    <x v="11"/>
    <x v="0"/>
    <n v="4.1787999999999998"/>
    <s v="TMVMAM01"/>
    <s v="PMIMS"/>
    <s v="ENA - IM MKT Central CG"/>
    <x v="8"/>
    <x v="5"/>
    <n v="805495"/>
    <d v="2001-05-24T21:00:00"/>
  </r>
  <r>
    <x v="1"/>
    <x v="3"/>
    <x v="0"/>
    <n v="31"/>
    <n v="77500"/>
    <n v="1284767"/>
    <d v="2001-05-23T09:25:23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"/>
    <s v="ADM26578"/>
    <s v="JARNOLD"/>
    <s v="NG-Price"/>
    <x v="6"/>
    <x v="5"/>
    <s v="VB4936.1"/>
    <d v="2001-08-01T21:00:00"/>
  </r>
  <r>
    <x v="1"/>
    <x v="3"/>
    <x v="0"/>
    <n v="30"/>
    <n v="150000"/>
    <n v="1284770"/>
    <d v="2001-05-23T09:25:24"/>
    <s v="Enron Energy Services, Inc."/>
    <x v="0"/>
    <x v="0"/>
    <x v="0"/>
    <x v="3"/>
    <s v="US Gas Fin BasisSwap"/>
    <s v="US Gas Basis     NGI Malin               Jun01           USD/MM"/>
    <m/>
    <n v="5000"/>
    <x v="0"/>
    <x v="11"/>
    <x v="0"/>
    <n v="3.4"/>
    <s v="SHIREMAN"/>
    <s v="FERMIS"/>
    <s v="FT - North West"/>
    <x v="6"/>
    <x v="5"/>
    <s v="VB4935.1"/>
    <d v="2001-06-01T21:00:00"/>
  </r>
  <r>
    <x v="1"/>
    <x v="3"/>
    <x v="0"/>
    <n v="92"/>
    <n v="460000"/>
    <n v="1284771"/>
    <d v="2001-05-23T09:25:29"/>
    <s v="Dynegy Marketing and Trade"/>
    <x v="0"/>
    <x v="0"/>
    <x v="0"/>
    <x v="3"/>
    <s v="US Gas Fin BasisSwap"/>
    <s v="US Gas Basis     NGI Malin               Jul-Sep01       USD/MM"/>
    <m/>
    <n v="5000"/>
    <x v="0"/>
    <x v="11"/>
    <x v="0"/>
    <n v="3.85"/>
    <s v="LESLIE01"/>
    <s v="FERMIS"/>
    <s v="FT - North West"/>
    <x v="6"/>
    <x v="5"/>
    <s v="VB4937.1"/>
    <d v="2001-07-01T00:00:00"/>
  </r>
  <r>
    <x v="1"/>
    <x v="3"/>
    <x v="1"/>
    <n v="30"/>
    <n v="150000"/>
    <n v="1284772"/>
    <d v="2001-05-23T09:25:30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75000000000001"/>
    <s v="KEVMASEK"/>
    <s v="MGRIGSB"/>
    <s v="ENA - IM West"/>
    <x v="8"/>
    <x v="5"/>
    <s v="VB4938.1 / 805498"/>
    <d v="2001-06-01T21:00:00"/>
  </r>
  <r>
    <x v="1"/>
    <x v="3"/>
    <x v="1"/>
    <n v="1"/>
    <n v="5000"/>
    <n v="1284773"/>
    <d v="2001-05-23T09:25:35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5"/>
    <s v="joekennedy"/>
    <s v="RGAY"/>
    <s v="ENA - IM West"/>
    <x v="8"/>
    <x v="5"/>
    <n v="805497"/>
    <d v="2001-05-24T21:00:00"/>
  </r>
  <r>
    <x v="1"/>
    <x v="3"/>
    <x v="1"/>
    <n v="1"/>
    <n v="2798"/>
    <n v="1284774"/>
    <d v="2001-05-23T09:25:37"/>
    <s v="Conoco Inc."/>
    <x v="0"/>
    <x v="0"/>
    <x v="0"/>
    <x v="3"/>
    <s v="US Gas Phy Fwd Firm non-TX &lt; or = 1Mo "/>
    <s v="US Gas Phy       TGT Z-SL                24May01         USD/MM"/>
    <m/>
    <n v="2798"/>
    <x v="0"/>
    <x v="11"/>
    <x v="0"/>
    <n v="4.09"/>
    <s v="kbennett1"/>
    <s v="SPEREIR"/>
    <s v="ENA-IM NE GULF2"/>
    <x v="8"/>
    <x v="5"/>
    <n v="805499"/>
    <d v="2001-05-24T21:00:00"/>
  </r>
  <r>
    <x v="1"/>
    <x v="3"/>
    <x v="1"/>
    <n v="1"/>
    <n v="10000"/>
    <n v="1284775"/>
    <d v="2001-05-23T09:25:4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JCARROLL"/>
    <s v="ARING"/>
    <s v="ENA-IM NE GULF1"/>
    <x v="8"/>
    <x v="5"/>
    <n v="805501"/>
    <d v="2001-05-24T21:00:00"/>
  </r>
  <r>
    <x v="1"/>
    <x v="3"/>
    <x v="1"/>
    <n v="1"/>
    <n v="5000"/>
    <n v="1284776"/>
    <d v="2001-05-23T09:25:43"/>
    <s v="OGE Energy Resour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schottbt"/>
    <s v="KSTEVEN"/>
    <s v="ENA-IM Mid Central South"/>
    <x v="8"/>
    <x v="5"/>
    <n v="805502"/>
    <d v="2001-05-24T21:00:00"/>
  </r>
  <r>
    <x v="1"/>
    <x v="3"/>
    <x v="1"/>
    <n v="30"/>
    <n v="150000"/>
    <n v="1284777"/>
    <d v="2001-05-23T09:25:47"/>
    <s v="Aquila Energy Marketing Corporation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5"/>
    <s v="KEVINLEGG"/>
    <s v="MGRIGSB"/>
    <s v="ENA - IM West"/>
    <x v="8"/>
    <x v="5"/>
    <s v="VB4939.1 / 805507"/>
    <d v="2001-06-01T21:00:00"/>
  </r>
  <r>
    <x v="1"/>
    <x v="3"/>
    <x v="1"/>
    <n v="1"/>
    <n v="4249"/>
    <n v="1284779"/>
    <d v="2001-05-23T09:25:48"/>
    <s v="EnergyUSA-TPC Corp."/>
    <x v="0"/>
    <x v="0"/>
    <x v="0"/>
    <x v="3"/>
    <s v="US Gas Phy Fwd Firm non-TX &lt; or = 1Mo "/>
    <s v="US Gas Phy       Mich Con                24May01         USD/MM"/>
    <n v="4249"/>
    <m/>
    <x v="0"/>
    <x v="11"/>
    <x v="0"/>
    <n v="4.3150000000000004"/>
    <s v="scallender"/>
    <s v="JWILLI13"/>
    <s v="ENA - IM Mkt Central MICH"/>
    <x v="8"/>
    <x v="5"/>
    <n v="805504"/>
    <d v="2001-05-24T21:00:00"/>
  </r>
  <r>
    <x v="1"/>
    <x v="3"/>
    <x v="1"/>
    <n v="1"/>
    <n v="5000"/>
    <n v="1284778"/>
    <d v="2001-05-23T09:25:48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49999999999999"/>
    <s v="tracycolli"/>
    <s v="KSTEVEN"/>
    <s v="ENA-IM Mid Central South"/>
    <x v="8"/>
    <x v="5"/>
    <n v="805503"/>
    <d v="2001-05-24T21:00:00"/>
  </r>
  <r>
    <x v="1"/>
    <x v="3"/>
    <x v="1"/>
    <n v="1"/>
    <n v="10000"/>
    <n v="1284781"/>
    <d v="2001-05-23T09:25:52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10.199999999999999"/>
    <s v="ccubbison"/>
    <s v="MLENHAR"/>
    <s v="ENA - IM West"/>
    <x v="8"/>
    <x v="5"/>
    <n v="805506"/>
    <d v="2001-05-24T21:00:00"/>
  </r>
  <r>
    <x v="1"/>
    <x v="3"/>
    <x v="1"/>
    <n v="1"/>
    <n v="5000"/>
    <n v="1284780"/>
    <d v="2001-05-23T09:25:52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tracycolli"/>
    <s v="KSTEVEN"/>
    <s v="ENA-IM Mid Central South"/>
    <x v="8"/>
    <x v="5"/>
    <n v="805505"/>
    <d v="2001-05-24T21:00:00"/>
  </r>
  <r>
    <x v="0"/>
    <x v="0"/>
    <x v="0"/>
    <n v="1"/>
    <n v="2"/>
    <n v="1284784"/>
    <d v="2001-05-23T09:25:5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0"/>
    <s v="marknunn1"/>
    <s v="BMARCHAN"/>
    <s v="Enron Metals Trading System"/>
    <x v="0"/>
    <x v="0"/>
    <n v="2148335"/>
    <m/>
  </r>
  <r>
    <x v="1"/>
    <x v="3"/>
    <x v="1"/>
    <n v="1"/>
    <n v="3851"/>
    <n v="1284783"/>
    <d v="2001-05-23T09:25:59"/>
    <s v="Cook Inlet Energy Supply L.L.C."/>
    <x v="0"/>
    <x v="0"/>
    <x v="0"/>
    <x v="3"/>
    <s v="US Gas Phy Fwd Firm non-TX &lt; or = 1Mo "/>
    <s v="US Gas Phy       ANR SW Pool             24May01         USD/MM"/>
    <m/>
    <n v="3851"/>
    <x v="0"/>
    <x v="11"/>
    <x v="0"/>
    <n v="4.0049999999999999"/>
    <s v="MIDCONT1"/>
    <s v="KSTEVEN"/>
    <s v="ENA-IM Mid Central South"/>
    <x v="8"/>
    <x v="5"/>
    <n v="805510"/>
    <d v="2001-05-24T21:00:00"/>
  </r>
  <r>
    <x v="1"/>
    <x v="3"/>
    <x v="1"/>
    <n v="1"/>
    <n v="5000"/>
    <n v="1284782"/>
    <d v="2001-05-23T09:25:59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"/>
    <s v="tracycolli"/>
    <s v="KSTEVEN"/>
    <s v="ENA-IM Mid Central South"/>
    <x v="8"/>
    <x v="5"/>
    <n v="805509"/>
    <d v="2001-05-24T21:00:00"/>
  </r>
  <r>
    <x v="1"/>
    <x v="3"/>
    <x v="1"/>
    <n v="1"/>
    <n v="7000"/>
    <n v="1284785"/>
    <d v="2001-05-23T09:26:02"/>
    <s v="Colonial Energy Inc."/>
    <x v="0"/>
    <x v="0"/>
    <x v="0"/>
    <x v="3"/>
    <s v="US Gas Phy Fwd Firm non-TX &lt; or = 1Mo "/>
    <s v="US Gas Phy       TENN 500                24May01         USD/MM"/>
    <n v="7000"/>
    <m/>
    <x v="0"/>
    <x v="11"/>
    <x v="0"/>
    <n v="4.0449999999999999"/>
    <s v="CGILBERT"/>
    <s v="SNEAL"/>
    <s v="ENA-IM NE GULF3"/>
    <x v="8"/>
    <x v="5"/>
    <n v="805511"/>
    <d v="2001-05-24T21:00:00"/>
  </r>
  <r>
    <x v="0"/>
    <x v="3"/>
    <x v="1"/>
    <n v="1"/>
    <n v="4818"/>
    <n v="1284786"/>
    <d v="2001-05-23T09:26:03"/>
    <s v="Duke Energy Marketing Limited Partnership"/>
    <x v="0"/>
    <x v="0"/>
    <x v="0"/>
    <x v="3"/>
    <s v="CAN Gas Phy Fwd Firm West &lt; or = 1Mo"/>
    <s v="CAN Gas Phy      Hntgdn                  24May01         USD/MM"/>
    <m/>
    <n v="4818"/>
    <x v="0"/>
    <x v="11"/>
    <x v="0"/>
    <n v="3.91"/>
    <s v="JIMCARTHUR"/>
    <s v="CCLARK5"/>
    <s v="EC - IM Canada BC"/>
    <x v="8"/>
    <x v="9"/>
    <n v="805512"/>
    <d v="2001-05-24T21:00:00"/>
  </r>
  <r>
    <x v="1"/>
    <x v="2"/>
    <x v="0"/>
    <n v="1"/>
    <n v="50000"/>
    <n v="1284787"/>
    <d v="2001-05-23T09:26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N587JK00"/>
    <s v="GWHALLE"/>
    <s v="WTI-GW-NXC2"/>
    <x v="3"/>
    <x v="5"/>
    <n v="106068"/>
    <d v="2001-07-01T00:00:00"/>
  </r>
  <r>
    <x v="1"/>
    <x v="3"/>
    <x v="1"/>
    <n v="1"/>
    <n v="10706"/>
    <n v="1284788"/>
    <d v="2001-05-23T09:26:11"/>
    <s v="Hess Energy Services Company, LLC"/>
    <x v="0"/>
    <x v="0"/>
    <x v="0"/>
    <x v="3"/>
    <s v="US Gas Phy Fwd Firm non-TX &lt; or = 1Mo "/>
    <s v="US Gas Phy       NGPL LA Pool            24May01         USD/MM"/>
    <n v="10706"/>
    <m/>
    <x v="0"/>
    <x v="11"/>
    <x v="0"/>
    <n v="4.05"/>
    <s v="tomkurtz"/>
    <s v="TDONOHO"/>
    <s v="ENA - IM Central Gulf"/>
    <x v="8"/>
    <x v="5"/>
    <n v="805513"/>
    <d v="2001-05-24T21:00:00"/>
  </r>
  <r>
    <x v="1"/>
    <x v="3"/>
    <x v="0"/>
    <n v="151"/>
    <n v="755000"/>
    <n v="1284790"/>
    <d v="2001-05-23T09:26:13"/>
    <s v="Tractebel Energy Marketing, Inc."/>
    <x v="0"/>
    <x v="0"/>
    <x v="0"/>
    <x v="3"/>
    <s v="US Gas Fin BasisSwap"/>
    <s v="US Gas Basis     NGI Malin               Nov01-Mar02     USD/MM"/>
    <m/>
    <n v="5000"/>
    <x v="0"/>
    <x v="11"/>
    <x v="0"/>
    <n v="3.3"/>
    <s v="RAAUCOIN"/>
    <s v="FERMIS"/>
    <s v="FT - North West"/>
    <x v="6"/>
    <x v="5"/>
    <s v="VB4942.1"/>
    <d v="2001-11-01T00:00:00"/>
  </r>
  <r>
    <x v="1"/>
    <x v="3"/>
    <x v="1"/>
    <n v="1"/>
    <n v="5000"/>
    <n v="1284791"/>
    <d v="2001-05-23T09:2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"/>
    <s v="toddbandy"/>
    <s v="KSTEVEN"/>
    <s v="ENA-IM Mid Central South"/>
    <x v="8"/>
    <x v="5"/>
    <n v="805514"/>
    <d v="2001-05-24T21:00:00"/>
  </r>
  <r>
    <x v="1"/>
    <x v="3"/>
    <x v="1"/>
    <n v="1"/>
    <n v="5000"/>
    <n v="1284792"/>
    <d v="2001-05-23T09:26:15"/>
    <s v="Colonial Energy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5"/>
    <s v="BRIANKELLY"/>
    <s v="VPIMENOV"/>
    <s v="ENA-IM ME NEW YORK"/>
    <x v="8"/>
    <x v="5"/>
    <n v="805515"/>
    <d v="2001-05-24T21:00:00"/>
  </r>
  <r>
    <x v="1"/>
    <x v="3"/>
    <x v="1"/>
    <n v="1"/>
    <n v="5000"/>
    <n v="1284793"/>
    <d v="2001-05-23T09:26:16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tracycolli"/>
    <s v="KSTEVEN"/>
    <s v="ENA-IM Mid Central South"/>
    <x v="8"/>
    <x v="5"/>
    <n v="805516"/>
    <d v="2001-05-24T21:00:00"/>
  </r>
  <r>
    <x v="1"/>
    <x v="3"/>
    <x v="1"/>
    <n v="1"/>
    <n v="2000"/>
    <n v="1284794"/>
    <d v="2001-05-23T09:26:18"/>
    <s v="Cinergy Marketing &amp; Trading, LLC"/>
    <x v="0"/>
    <x v="0"/>
    <x v="0"/>
    <x v="3"/>
    <s v="US Gas Phy Fwd Firm non-TX &lt; or = 1Mo "/>
    <s v="US Gas Phy       TETCO STX               24May01         USD/MM"/>
    <m/>
    <n v="2000"/>
    <x v="0"/>
    <x v="11"/>
    <x v="0"/>
    <n v="3.9849999999999999"/>
    <s v="BYASSEEL"/>
    <s v="SPEREIR"/>
    <s v="ENA-IM NE GULF3"/>
    <x v="8"/>
    <x v="5"/>
    <n v="805517"/>
    <d v="2001-05-24T21:00:00"/>
  </r>
  <r>
    <x v="1"/>
    <x v="1"/>
    <x v="1"/>
    <n v="30"/>
    <n v="750"/>
    <n v="1284795"/>
    <d v="2001-05-23T09:26:24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7"/>
    <s v="POWERWEST"/>
    <s v="MMOTLEY"/>
    <s v="ST-SW"/>
    <x v="7"/>
    <x v="6"/>
    <n v="619578.1"/>
    <d v="2001-09-01T21:00:00"/>
  </r>
  <r>
    <x v="1"/>
    <x v="3"/>
    <x v="1"/>
    <n v="1"/>
    <n v="10000"/>
    <n v="1284796"/>
    <d v="2001-05-23T09:26:24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aepes201"/>
    <s v="TDONOHO"/>
    <s v="ENA - IM Central Gulf"/>
    <x v="8"/>
    <x v="5"/>
    <n v="805518"/>
    <d v="2001-05-24T21:00:00"/>
  </r>
  <r>
    <x v="1"/>
    <x v="3"/>
    <x v="1"/>
    <n v="1"/>
    <n v="10000"/>
    <n v="1284797"/>
    <d v="2001-05-23T09:26:28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ADM36335"/>
    <s v="SPEREIR"/>
    <s v="ENA-IM NE GULF2"/>
    <x v="8"/>
    <x v="5"/>
    <n v="805519"/>
    <d v="2001-05-24T21:00:00"/>
  </r>
  <r>
    <x v="1"/>
    <x v="3"/>
    <x v="1"/>
    <n v="1"/>
    <n v="3468"/>
    <n v="1284798"/>
    <d v="2001-05-23T09:26:31"/>
    <s v="AEP Energy Services, Inc."/>
    <x v="0"/>
    <x v="0"/>
    <x v="0"/>
    <x v="3"/>
    <s v="US Gas Phy Fwd Firm non-TX &lt; or = 1Mo "/>
    <s v="US Gas Phy       NGPL NICOR              24May01         USD/MM"/>
    <n v="3468"/>
    <m/>
    <x v="0"/>
    <x v="11"/>
    <x v="0"/>
    <n v="4.1787999999999998"/>
    <s v="aepes206"/>
    <s v="PMIMS"/>
    <s v="ENA - IM MKT Central CG"/>
    <x v="8"/>
    <x v="5"/>
    <n v="805520"/>
    <d v="2001-05-24T21:00:00"/>
  </r>
  <r>
    <x v="1"/>
    <x v="3"/>
    <x v="1"/>
    <n v="1"/>
    <n v="5000"/>
    <n v="1284801"/>
    <d v="2001-05-23T09:26:38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10.4"/>
    <s v="ccubbison"/>
    <s v="MLENHAR"/>
    <s v="ENA - IM West"/>
    <x v="8"/>
    <x v="5"/>
    <n v="805521"/>
    <d v="2001-05-24T21:00:00"/>
  </r>
  <r>
    <x v="1"/>
    <x v="3"/>
    <x v="1"/>
    <n v="1"/>
    <n v="5000"/>
    <n v="1284802"/>
    <d v="2001-05-23T09:26:3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walbach"/>
    <s v="KSTEVEN"/>
    <s v="ENA-IM Mid Central South"/>
    <x v="8"/>
    <x v="5"/>
    <n v="805526"/>
    <d v="2001-05-24T21:00:00"/>
  </r>
  <r>
    <x v="1"/>
    <x v="3"/>
    <x v="1"/>
    <n v="1"/>
    <n v="5000"/>
    <n v="1284804"/>
    <d v="2001-05-23T09:27:00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87999999999998"/>
    <s v="KREMERTODD"/>
    <s v="PMIMS"/>
    <s v="ENA - IM MKT Central CG"/>
    <x v="8"/>
    <x v="5"/>
    <n v="805522"/>
    <d v="2001-05-24T21:00:00"/>
  </r>
  <r>
    <x v="1"/>
    <x v="3"/>
    <x v="1"/>
    <n v="1"/>
    <n v="5000"/>
    <n v="1284805"/>
    <d v="2001-05-23T09:27:02"/>
    <s v="e prime,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4.125"/>
    <s v="EPRIME26"/>
    <s v="RGAY"/>
    <s v="ENA - IM West"/>
    <x v="8"/>
    <x v="5"/>
    <n v="805523"/>
    <d v="2001-05-24T21:00:00"/>
  </r>
  <r>
    <x v="0"/>
    <x v="3"/>
    <x v="1"/>
    <n v="1"/>
    <n v="10000"/>
    <n v="1284807"/>
    <d v="2001-05-23T09:27:0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DAROOKIE"/>
    <s v="MCUILLA"/>
    <s v="ENA - IM Ontario"/>
    <x v="8"/>
    <x v="5"/>
    <n v="805525"/>
    <d v="2001-05-24T21:00:00"/>
  </r>
  <r>
    <x v="1"/>
    <x v="3"/>
    <x v="1"/>
    <n v="1"/>
    <n v="5000"/>
    <n v="1284806"/>
    <d v="2001-05-23T09:27:0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10.1"/>
    <s v="HEATHERW"/>
    <s v="MLENHAR"/>
    <s v="ENA - IM West"/>
    <x v="8"/>
    <x v="5"/>
    <n v="805524"/>
    <d v="2001-05-24T21:00:00"/>
  </r>
  <r>
    <x v="1"/>
    <x v="2"/>
    <x v="0"/>
    <n v="1"/>
    <n v="50000"/>
    <n v="1284811"/>
    <d v="2001-05-23T09:27:12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DOMESTIC"/>
    <s v="GWHALLE"/>
    <s v="WTI-GW-NXC2"/>
    <x v="3"/>
    <x v="5"/>
    <n v="106069"/>
    <d v="2001-07-01T00:00:00"/>
  </r>
  <r>
    <x v="1"/>
    <x v="3"/>
    <x v="0"/>
    <n v="30"/>
    <n v="600000"/>
    <n v="1284812"/>
    <d v="2001-05-23T09:27:17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CARASPICER"/>
    <s v="JARNOLD"/>
    <s v="NG-Price"/>
    <x v="6"/>
    <x v="5"/>
    <s v="VB4949.1"/>
    <d v="2001-06-01T21:00:00"/>
  </r>
  <r>
    <x v="1"/>
    <x v="3"/>
    <x v="0"/>
    <n v="30"/>
    <n v="150000"/>
    <n v="1284813"/>
    <d v="2001-05-23T09:27:18"/>
    <s v="Reliant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26"/>
    <s v="sthevenot1"/>
    <s v="KHOLST"/>
    <s v="FT-West"/>
    <x v="6"/>
    <x v="5"/>
    <s v="VB4946.1"/>
    <d v="2001-09-01T21:00:00"/>
  </r>
  <r>
    <x v="1"/>
    <x v="3"/>
    <x v="0"/>
    <n v="153"/>
    <n v="765000"/>
    <n v="1284814"/>
    <d v="2001-05-23T09:27:19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2750000000000004"/>
    <s v="jdbsempra"/>
    <s v="JARNOLD"/>
    <s v="NG-Price"/>
    <x v="6"/>
    <x v="5"/>
    <s v="VB4947.1"/>
    <d v="2001-06-01T00:00:00"/>
  </r>
  <r>
    <x v="1"/>
    <x v="3"/>
    <x v="1"/>
    <n v="1"/>
    <n v="10000"/>
    <n v="1284816"/>
    <d v="2001-05-23T09:27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10.050000000000001"/>
    <s v="LREICHEL02"/>
    <s v="MLENHAR"/>
    <s v="ENA - IM West"/>
    <x v="8"/>
    <x v="5"/>
    <n v="805528"/>
    <d v="2001-05-24T21:00:00"/>
  </r>
  <r>
    <x v="1"/>
    <x v="3"/>
    <x v="1"/>
    <n v="1"/>
    <n v="5000"/>
    <n v="1284817"/>
    <d v="2001-05-23T09:27:26"/>
    <s v="Western Gas Resour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999999999999996"/>
    <s v="CSTANLEY"/>
    <s v="RGAY"/>
    <s v="ENA - IM West"/>
    <x v="8"/>
    <x v="5"/>
    <n v="805530"/>
    <d v="2001-05-24T21:00:00"/>
  </r>
  <r>
    <x v="1"/>
    <x v="3"/>
    <x v="1"/>
    <n v="1"/>
    <n v="611"/>
    <n v="1284818"/>
    <d v="2001-05-23T09:27:28"/>
    <s v="Mirant Americas Energy Marketing, L.P."/>
    <x v="0"/>
    <x v="0"/>
    <x v="0"/>
    <x v="3"/>
    <s v="US Gas Phy Fwd Firm non-TX &lt; or = 1Mo "/>
    <s v="US Gas Phy       Dom SP TT               24May01         USD/MM"/>
    <m/>
    <n v="611"/>
    <x v="0"/>
    <x v="11"/>
    <x v="0"/>
    <n v="4.38"/>
    <s v="jkippels01"/>
    <s v="SHENDRI"/>
    <s v="ENA-IM ME CNG"/>
    <x v="8"/>
    <x v="5"/>
    <n v="805529"/>
    <d v="2001-05-24T21:00:00"/>
  </r>
  <r>
    <x v="1"/>
    <x v="3"/>
    <x v="0"/>
    <n v="8"/>
    <n v="80000"/>
    <n v="1284821"/>
    <d v="2001-05-23T09:27:31"/>
    <s v="J. Aron &amp; Company"/>
    <x v="0"/>
    <x v="0"/>
    <x v="0"/>
    <x v="3"/>
    <s v="US Gas Fin Swap"/>
    <s v="US Gas Daily     EP Permian              24-31May01      USD/MM"/>
    <m/>
    <n v="10000"/>
    <x v="0"/>
    <x v="11"/>
    <x v="0"/>
    <n v="3.94"/>
    <s v="ritanagle"/>
    <s v="RGAY"/>
    <s v="West-Keystone"/>
    <x v="6"/>
    <x v="5"/>
    <s v="VB4950.1"/>
    <d v="2001-05-24T21:00:00"/>
  </r>
  <r>
    <x v="1"/>
    <x v="3"/>
    <x v="1"/>
    <n v="1"/>
    <n v="500"/>
    <n v="1284822"/>
    <d v="2001-05-23T09:27:31"/>
    <s v="Tenaska Marketing Ventures"/>
    <x v="0"/>
    <x v="0"/>
    <x v="0"/>
    <x v="3"/>
    <s v="US Gas Phy Fwd Firm non-TX &lt; or = 1Mo "/>
    <s v="US Gas Phy       PEPL Pool               24May01         USD/MM"/>
    <n v="500"/>
    <m/>
    <x v="0"/>
    <x v="11"/>
    <x v="0"/>
    <n v="4.0199999999999996"/>
    <s v="TMVDEC02"/>
    <s v="KSTEVEN"/>
    <s v="ENA-IM Mid Central South"/>
    <x v="8"/>
    <x v="5"/>
    <n v="805531"/>
    <d v="2001-05-24T21:00:00"/>
  </r>
  <r>
    <x v="1"/>
    <x v="3"/>
    <x v="1"/>
    <n v="1"/>
    <n v="5000"/>
    <n v="1284823"/>
    <d v="2001-05-23T09:27:31"/>
    <s v="Western Gas Resources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75000000000001"/>
    <s v="CSTANLEY"/>
    <s v="KSTEVEN"/>
    <s v="ENA-IM Mid Central South"/>
    <x v="8"/>
    <x v="5"/>
    <n v="805532"/>
    <d v="2001-05-24T21:00:00"/>
  </r>
  <r>
    <x v="1"/>
    <x v="3"/>
    <x v="1"/>
    <n v="1"/>
    <n v="1521"/>
    <n v="1284826"/>
    <d v="2001-05-23T09:27:40"/>
    <s v="Aquila Energy Marketing Corporation"/>
    <x v="0"/>
    <x v="0"/>
    <x v="0"/>
    <x v="3"/>
    <s v="US Gas Phy Fwd Firm non-TX &lt; or = 1Mo "/>
    <s v="US Gas Phy       PEPL Pool               24May01         USD/MM"/>
    <n v="1521"/>
    <m/>
    <x v="0"/>
    <x v="11"/>
    <x v="0"/>
    <n v="4.0199999999999996"/>
    <s v="toddbandy"/>
    <s v="KSTEVEN"/>
    <s v="ENA-IM Mid Central South"/>
    <x v="8"/>
    <x v="5"/>
    <n v="805533"/>
    <d v="2001-05-24T21:00:00"/>
  </r>
  <r>
    <x v="1"/>
    <x v="2"/>
    <x v="0"/>
    <n v="1"/>
    <n v="50000"/>
    <n v="1284827"/>
    <d v="2001-05-23T09:27:4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DOMESTIC"/>
    <s v="GWHALLE"/>
    <s v="WTI-GW-NXC2"/>
    <x v="3"/>
    <x v="5"/>
    <n v="106070"/>
    <d v="2001-07-01T00:00:00"/>
  </r>
  <r>
    <x v="1"/>
    <x v="3"/>
    <x v="1"/>
    <n v="1"/>
    <n v="10000"/>
    <n v="1284829"/>
    <d v="2001-05-23T09:27:4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SCOTTWIR"/>
    <s v="PMIMS"/>
    <s v="ENA - IM MKT Central CG"/>
    <x v="8"/>
    <x v="5"/>
    <n v="805534"/>
    <d v="2001-05-24T21:00:00"/>
  </r>
  <r>
    <x v="1"/>
    <x v="1"/>
    <x v="1"/>
    <n v="7"/>
    <n v="350"/>
    <n v="1284831"/>
    <d v="2001-05-23T09:27:45"/>
    <s v="BP Energy Company"/>
    <x v="0"/>
    <x v="0"/>
    <x v="0"/>
    <x v="1"/>
    <s v="US East Power Phy Fwd Firm"/>
    <s v="US Pwr Phy Firm  Entergy Peak            25-31May01      USD/MWh"/>
    <n v="50"/>
    <m/>
    <x v="0"/>
    <x v="1"/>
    <x v="0"/>
    <n v="40"/>
    <s v="Kellybry"/>
    <s v="MCARSON2"/>
    <s v="ST-SPP"/>
    <x v="7"/>
    <x v="6"/>
    <n v="619581.1"/>
    <d v="2001-05-25T21:00:00"/>
  </r>
  <r>
    <x v="1"/>
    <x v="3"/>
    <x v="0"/>
    <n v="30"/>
    <n v="300000"/>
    <n v="1284833"/>
    <d v="2001-05-23T09:27:51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0.05"/>
    <s v="WICKLUND"/>
    <s v="EBASS"/>
    <s v="FT-Texas"/>
    <x v="6"/>
    <x v="5"/>
    <s v="VB4957.1"/>
    <d v="2001-06-01T21:00:00"/>
  </r>
  <r>
    <x v="1"/>
    <x v="2"/>
    <x v="0"/>
    <n v="1"/>
    <n v="50000"/>
    <n v="1284834"/>
    <d v="2001-05-23T09:27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DOMESTIC2"/>
    <s v="GWHALLE"/>
    <s v="WTI-GW-NXC2"/>
    <x v="3"/>
    <x v="5"/>
    <n v="106071"/>
    <d v="2001-07-01T00:00:00"/>
  </r>
  <r>
    <x v="1"/>
    <x v="3"/>
    <x v="0"/>
    <n v="30"/>
    <n v="300000"/>
    <n v="1284835"/>
    <d v="2001-05-23T09:27:56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25"/>
    <s v="ADM90884"/>
    <s v="ALEWIS"/>
    <s v="GD-CENTRAL"/>
    <x v="6"/>
    <x v="5"/>
    <s v="VB4958.1"/>
    <d v="2001-06-01T21:00:00"/>
  </r>
  <r>
    <x v="0"/>
    <x v="3"/>
    <x v="1"/>
    <n v="30"/>
    <n v="150000"/>
    <n v="1284836"/>
    <d v="2001-05-23T09:27:5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tsamaska"/>
    <s v="MCOWAN"/>
    <s v="EC-IM Canada West"/>
    <x v="8"/>
    <x v="9"/>
    <n v="805535"/>
    <d v="2001-06-01T21:00:00"/>
  </r>
  <r>
    <x v="0"/>
    <x v="0"/>
    <x v="0"/>
    <n v="1"/>
    <n v="20"/>
    <n v="1284837"/>
    <d v="2001-05-23T09:28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8839"/>
    <s v="ATURNER"/>
    <s v="Enron Metals Trading System"/>
    <x v="0"/>
    <x v="0"/>
    <n v="2148337"/>
    <m/>
  </r>
  <r>
    <x v="1"/>
    <x v="3"/>
    <x v="1"/>
    <n v="1"/>
    <n v="5000"/>
    <n v="1284840"/>
    <d v="2001-05-23T09:28:09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"/>
    <s v="ADM96017"/>
    <s v="MLENHAR"/>
    <s v="ENA - IM West"/>
    <x v="8"/>
    <x v="5"/>
    <n v="805536"/>
    <d v="2001-05-24T21:00:00"/>
  </r>
  <r>
    <x v="1"/>
    <x v="1"/>
    <x v="1"/>
    <n v="30"/>
    <n v="750"/>
    <n v="1284841"/>
    <d v="2001-05-23T09:2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05"/>
    <s v="DCF40410"/>
    <s v="MSWERZB"/>
    <s v="LT-NW"/>
    <x v="7"/>
    <x v="6"/>
    <n v="619582.1"/>
    <d v="2001-06-01T21:00:00"/>
  </r>
  <r>
    <x v="1"/>
    <x v="3"/>
    <x v="1"/>
    <n v="1"/>
    <n v="5000"/>
    <n v="1284842"/>
    <d v="2001-05-23T09:28:13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50000000000001"/>
    <s v="KREMERTODD"/>
    <s v="KSTEVEN"/>
    <s v="ENA-IM Mid Central South"/>
    <x v="8"/>
    <x v="5"/>
    <n v="805537"/>
    <d v="2001-05-24T21:00:00"/>
  </r>
  <r>
    <x v="1"/>
    <x v="3"/>
    <x v="1"/>
    <n v="1"/>
    <n v="751"/>
    <n v="1284843"/>
    <d v="2001-05-23T09:28:14"/>
    <s v="Wisconsin Gas Company"/>
    <x v="0"/>
    <x v="0"/>
    <x v="0"/>
    <x v="3"/>
    <s v="US Gas Phy Fwd Firm non-TX &lt; or = 1Mo "/>
    <s v="US Gas Phy       Mich Con                24May01         USD/MM"/>
    <n v="751"/>
    <m/>
    <x v="0"/>
    <x v="11"/>
    <x v="0"/>
    <n v="4.3150000000000004"/>
    <s v="JFuller99"/>
    <s v="JWILLI13"/>
    <s v="ENA - IM Mkt Central MICH"/>
    <x v="8"/>
    <x v="5"/>
    <n v="805538"/>
    <d v="2001-05-24T21:00:00"/>
  </r>
  <r>
    <x v="1"/>
    <x v="3"/>
    <x v="1"/>
    <n v="1"/>
    <n v="5000"/>
    <n v="1284844"/>
    <d v="2001-05-23T09:28:23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ZUBEL001"/>
    <s v="KSTEVEN"/>
    <s v="ENA-IM Mid Central South"/>
    <x v="8"/>
    <x v="5"/>
    <n v="805539"/>
    <d v="2001-05-24T21:00:00"/>
  </r>
  <r>
    <x v="1"/>
    <x v="3"/>
    <x v="1"/>
    <n v="1"/>
    <n v="10000"/>
    <n v="1284845"/>
    <d v="2001-05-23T09:28:37"/>
    <s v="Kinder Morgan Texas Pipeline,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"/>
    <s v="ADM25824"/>
    <s v="JPARKS"/>
    <s v="HPLC - IM HPLC"/>
    <x v="8"/>
    <x v="8"/>
    <n v="805540"/>
    <d v="2001-05-24T21:00:00"/>
  </r>
  <r>
    <x v="1"/>
    <x v="3"/>
    <x v="1"/>
    <n v="1"/>
    <n v="5698"/>
    <n v="1284846"/>
    <d v="2001-05-23T09:28:41"/>
    <s v="NGTS LLC"/>
    <x v="0"/>
    <x v="0"/>
    <x v="0"/>
    <x v="3"/>
    <s v="US Gas Phy Fwd Firm non-TX &lt; or = 1Mo "/>
    <s v="US Gas Phy       EPNG Keystone           24May01         USD/MM"/>
    <m/>
    <n v="5698"/>
    <x v="0"/>
    <x v="11"/>
    <x v="0"/>
    <n v="4.125"/>
    <s v="DARREN10"/>
    <s v="RGAY"/>
    <s v="ENA - IM West"/>
    <x v="8"/>
    <x v="5"/>
    <n v="805541"/>
    <d v="2001-05-24T21:00:00"/>
  </r>
  <r>
    <x v="1"/>
    <x v="3"/>
    <x v="0"/>
    <n v="30"/>
    <n v="150000"/>
    <n v="1284847"/>
    <d v="2001-05-23T09:28:43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7.0549999999999997"/>
    <s v="AQUILA1001"/>
    <s v="FERMIS"/>
    <s v="FT - North West"/>
    <x v="6"/>
    <x v="5"/>
    <s v="VB4962.1"/>
    <d v="2001-06-01T21:00:00"/>
  </r>
  <r>
    <x v="1"/>
    <x v="1"/>
    <x v="1"/>
    <n v="5"/>
    <n v="125"/>
    <n v="1284848"/>
    <d v="2001-05-23T09:28:46"/>
    <s v="American Electric Power Service Corporation"/>
    <x v="0"/>
    <x v="0"/>
    <x v="0"/>
    <x v="1"/>
    <s v="US West Power Phy Fwd Firm"/>
    <s v="US Pwr Phy Firm  PALVE Peak              27-31May01      USD/MWh"/>
    <n v="25"/>
    <m/>
    <x v="0"/>
    <x v="1"/>
    <x v="0"/>
    <n v="250"/>
    <s v="aepsvc134"/>
    <s v="MFISCHE2"/>
    <s v="ST-SW"/>
    <x v="7"/>
    <x v="6"/>
    <n v="619583.1"/>
    <d v="2001-05-27T21:00:00"/>
  </r>
  <r>
    <x v="1"/>
    <x v="3"/>
    <x v="1"/>
    <n v="1"/>
    <n v="4389"/>
    <n v="1284851"/>
    <d v="2001-05-23T09:28:52"/>
    <s v="Petrocom Energy Group Limited"/>
    <x v="0"/>
    <x v="0"/>
    <x v="0"/>
    <x v="3"/>
    <s v="US Gas Phy Fwd Firm non-TX &lt; or = 1Mo "/>
    <s v="US Gas Phy       Dom SP TT               24May01         USD/MM"/>
    <m/>
    <n v="4389"/>
    <x v="0"/>
    <x v="11"/>
    <x v="0"/>
    <n v="4.38"/>
    <s v="roncampb"/>
    <s v="SHENDRI"/>
    <s v="ENA-IM ME CNG"/>
    <x v="8"/>
    <x v="5"/>
    <n v="805542"/>
    <d v="2001-05-24T21:00:00"/>
  </r>
  <r>
    <x v="1"/>
    <x v="3"/>
    <x v="1"/>
    <n v="1"/>
    <n v="108"/>
    <n v="1284852"/>
    <d v="2001-05-23T09:28:53"/>
    <s v="Western Gas Resources, Inc."/>
    <x v="0"/>
    <x v="0"/>
    <x v="0"/>
    <x v="3"/>
    <s v="US Gas Phy Fwd Firm non-TX &lt; or = 1Mo "/>
    <s v="US Gas Phy       NGPL Midcont            24May01         USD/MM"/>
    <m/>
    <n v="108"/>
    <x v="0"/>
    <x v="11"/>
    <x v="0"/>
    <n v="3.9975000000000001"/>
    <s v="CSTANLEY"/>
    <s v="KSTEVEN"/>
    <s v="ENA-IM Mid Central South"/>
    <x v="8"/>
    <x v="5"/>
    <n v="805543"/>
    <d v="2001-05-24T21:00:00"/>
  </r>
  <r>
    <x v="1"/>
    <x v="3"/>
    <x v="0"/>
    <n v="30"/>
    <n v="150000"/>
    <n v="1284853"/>
    <d v="2001-05-23T09:28:54"/>
    <s v="ConAgra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3000000000000007"/>
    <s v="MATTGRAVEL"/>
    <s v="KHOLST"/>
    <s v="FT-West"/>
    <x v="6"/>
    <x v="5"/>
    <s v="VB4963.1"/>
    <d v="2001-09-01T21:00:00"/>
  </r>
  <r>
    <x v="1"/>
    <x v="3"/>
    <x v="1"/>
    <n v="1"/>
    <n v="9400"/>
    <n v="1284854"/>
    <d v="2001-05-23T09:28:54"/>
    <s v="EnergyUSA-TPC Corp."/>
    <x v="0"/>
    <x v="0"/>
    <x v="0"/>
    <x v="3"/>
    <s v="US Gas Phy Fwd Firm non-TX &lt; or = 1Mo "/>
    <s v="US Gas Phy       TCO Pool                24May01         USD/MM"/>
    <n v="9400"/>
    <m/>
    <x v="0"/>
    <x v="11"/>
    <x v="0"/>
    <n v="4.3425000000000002"/>
    <s v="scallender"/>
    <s v="JHODGE2"/>
    <s v="ENA-IM ME TCO"/>
    <x v="8"/>
    <x v="5"/>
    <n v="805544"/>
    <d v="2001-05-24T21:00:00"/>
  </r>
  <r>
    <x v="1"/>
    <x v="3"/>
    <x v="1"/>
    <n v="1"/>
    <n v="10600"/>
    <n v="1284855"/>
    <d v="2001-05-23T09:29:00"/>
    <s v="Duke Energy Trading and Marketing, L.L.C."/>
    <x v="0"/>
    <x v="0"/>
    <x v="0"/>
    <x v="3"/>
    <s v="US Gas Phy Fwd Firm non-TX &lt; or = 1Mo "/>
    <s v="US Gas Phy       TCO Pool                24May01         USD/MM"/>
    <n v="10600"/>
    <m/>
    <x v="0"/>
    <x v="11"/>
    <x v="0"/>
    <n v="4.3425000000000002"/>
    <s v="JRHEARNE"/>
    <s v="JHODGE2"/>
    <s v="ENA-IM ME TCO"/>
    <x v="8"/>
    <x v="5"/>
    <n v="805545"/>
    <d v="2001-05-24T21:00:00"/>
  </r>
  <r>
    <x v="1"/>
    <x v="3"/>
    <x v="0"/>
    <n v="30"/>
    <n v="300000"/>
    <n v="1284856"/>
    <d v="2001-05-23T09:29:01"/>
    <s v="Cargill Energy, a division of Cargill, Incorporated"/>
    <x v="0"/>
    <x v="0"/>
    <x v="0"/>
    <x v="3"/>
    <s v="US Gas Fin Swap"/>
    <s v="US Gas Daily     IF GD/D NGPL MidCont    Jun01           USD/MM"/>
    <m/>
    <n v="10000"/>
    <x v="0"/>
    <x v="11"/>
    <x v="0"/>
    <n v="-1.7500000000000002E-2"/>
    <s v="ADM90884"/>
    <s v="ALEWIS"/>
    <s v="GD-CENTRAL"/>
    <x v="6"/>
    <x v="5"/>
    <s v="VB4965.1"/>
    <d v="2001-06-01T21:00:00"/>
  </r>
  <r>
    <x v="1"/>
    <x v="3"/>
    <x v="1"/>
    <n v="1"/>
    <n v="10000"/>
    <n v="1284857"/>
    <d v="2001-05-23T09:29:06"/>
    <s v="Mitchell Gas Services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599999999999996"/>
    <s v="ADM75252"/>
    <s v="JPARKS"/>
    <s v="HPLC - IM HPLC"/>
    <x v="8"/>
    <x v="8"/>
    <n v="805546"/>
    <d v="2001-05-24T21:00:00"/>
  </r>
  <r>
    <x v="1"/>
    <x v="3"/>
    <x v="1"/>
    <n v="1"/>
    <n v="5244"/>
    <n v="1284858"/>
    <d v="2001-05-23T09:29:18"/>
    <s v="El Paso Merchant Energy, L.P."/>
    <x v="0"/>
    <x v="0"/>
    <x v="0"/>
    <x v="3"/>
    <s v="US Gas Phy Fwd Firm non-TX &lt; or = 1Mo "/>
    <s v="US Gas Phy       Mich Con                24May01         USD/MM"/>
    <m/>
    <n v="5244"/>
    <x v="0"/>
    <x v="11"/>
    <x v="0"/>
    <n v="4.32"/>
    <s v="EPMELPeme"/>
    <s v="JWILLI13"/>
    <s v="ENA - IM Mkt Central MICH"/>
    <x v="8"/>
    <x v="5"/>
    <n v="805547"/>
    <d v="2001-05-24T21:00:00"/>
  </r>
  <r>
    <x v="1"/>
    <x v="1"/>
    <x v="1"/>
    <n v="30"/>
    <n v="750"/>
    <n v="1284859"/>
    <d v="2001-05-23T09:29:1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5"/>
    <s v="jgoodman"/>
    <s v="RBADEER"/>
    <s v="LT-CA"/>
    <x v="7"/>
    <x v="6"/>
    <n v="619591.1"/>
    <d v="2001-09-01T21:00:00"/>
  </r>
  <r>
    <x v="1"/>
    <x v="2"/>
    <x v="0"/>
    <n v="1"/>
    <n v="50000"/>
    <n v="1284860"/>
    <d v="2001-05-23T09:2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DOMESTIC2"/>
    <s v="GWHALLE"/>
    <s v="WTI-GW-NXC2"/>
    <x v="3"/>
    <x v="5"/>
    <n v="106072"/>
    <d v="2001-07-01T00:00:00"/>
  </r>
  <r>
    <x v="1"/>
    <x v="3"/>
    <x v="1"/>
    <n v="1"/>
    <n v="10000"/>
    <n v="1284861"/>
    <d v="2001-05-23T09:29:26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999999999999996"/>
    <s v="TMVWTC01"/>
    <s v="RGAY"/>
    <s v="ENA - IM West"/>
    <x v="8"/>
    <x v="5"/>
    <n v="805549"/>
    <d v="2001-05-24T21:00:00"/>
  </r>
  <r>
    <x v="1"/>
    <x v="3"/>
    <x v="1"/>
    <n v="1"/>
    <n v="3975"/>
    <n v="1284862"/>
    <d v="2001-05-23T09:29:28"/>
    <s v="PanCanadian Energy Services Inc."/>
    <x v="0"/>
    <x v="0"/>
    <x v="0"/>
    <x v="3"/>
    <s v="US Gas Phy Fwd Firm non-TX &lt; or = 1Mo "/>
    <s v="US Gas Phy       Dom SP TT               24May01         USD/MM"/>
    <m/>
    <n v="3975"/>
    <x v="0"/>
    <x v="11"/>
    <x v="0"/>
    <n v="4.3949999999999996"/>
    <s v="pces5126"/>
    <s v="SHENDRI"/>
    <s v="ENA-IM ME CNG"/>
    <x v="8"/>
    <x v="5"/>
    <n v="805550"/>
    <d v="2001-05-24T21:00:00"/>
  </r>
  <r>
    <x v="1"/>
    <x v="3"/>
    <x v="1"/>
    <n v="1"/>
    <n v="10000"/>
    <n v="1284863"/>
    <d v="2001-05-23T09:29:31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5"/>
    <s v="TMVWTC01"/>
    <s v="JPARKS"/>
    <s v="HPLC - IM HPLC"/>
    <x v="8"/>
    <x v="8"/>
    <n v="805551"/>
    <d v="2001-05-24T21:00:00"/>
  </r>
  <r>
    <x v="1"/>
    <x v="3"/>
    <x v="0"/>
    <n v="31"/>
    <n v="155000"/>
    <n v="1284864"/>
    <d v="2001-05-23T09:29:35"/>
    <s v="J. Aron &amp; Company"/>
    <x v="0"/>
    <x v="0"/>
    <x v="0"/>
    <x v="3"/>
    <s v="US Gas Fin BasisSwap"/>
    <s v="US Gas Basis     NGI SoCal               Aug01           USD/MM"/>
    <m/>
    <n v="5000"/>
    <x v="0"/>
    <x v="11"/>
    <x v="0"/>
    <n v="8.7200000000000006"/>
    <s v="ritanagle"/>
    <s v="KHOLST"/>
    <s v="FT-West"/>
    <x v="6"/>
    <x v="5"/>
    <s v="VB4967.1"/>
    <d v="2001-08-01T21:00:00"/>
  </r>
  <r>
    <x v="1"/>
    <x v="3"/>
    <x v="0"/>
    <n v="30"/>
    <n v="150000"/>
    <n v="1284865"/>
    <d v="2001-05-23T09:29:40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24"/>
    <s v="ritanagle"/>
    <s v="KHOLST"/>
    <s v="FT-West"/>
    <x v="6"/>
    <x v="5"/>
    <s v="VB4968.1"/>
    <d v="2001-09-01T21:00:00"/>
  </r>
  <r>
    <x v="1"/>
    <x v="3"/>
    <x v="0"/>
    <n v="30"/>
    <n v="300000"/>
    <n v="1284867"/>
    <d v="2001-05-23T09:29:50"/>
    <s v="Reliant Energy Services, Inc."/>
    <x v="0"/>
    <x v="0"/>
    <x v="0"/>
    <x v="3"/>
    <s v="US Gas Fin BasisSwap"/>
    <s v="US Gas Basis     Tenn-LA                 Jun01           USD/MM"/>
    <m/>
    <n v="10000"/>
    <x v="0"/>
    <x v="11"/>
    <x v="0"/>
    <n v="-8.2500000000000004E-2"/>
    <s v="jefffrenza"/>
    <s v="SBRAWNE"/>
    <s v="FT-East"/>
    <x v="6"/>
    <x v="5"/>
    <s v="VB4970.1"/>
    <d v="2001-06-01T21:00:00"/>
  </r>
  <r>
    <x v="1"/>
    <x v="3"/>
    <x v="1"/>
    <n v="1"/>
    <n v="5000"/>
    <n v="1284869"/>
    <d v="2001-05-23T09:29:55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STVDIXON"/>
    <s v="KSTEVEN"/>
    <s v="ENA-IM Mid Central South"/>
    <x v="8"/>
    <x v="5"/>
    <n v="805552"/>
    <d v="2001-05-24T21:00:00"/>
  </r>
  <r>
    <x v="1"/>
    <x v="3"/>
    <x v="1"/>
    <n v="1"/>
    <n v="10000"/>
    <n v="1284871"/>
    <d v="2001-05-23T09:29:56"/>
    <s v="Anadarko Energy Services Company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49999999999998"/>
    <s v="ADM36335"/>
    <s v="SNEAL"/>
    <s v="ENA-IM NE GULF4"/>
    <x v="8"/>
    <x v="5"/>
    <n v="805553"/>
    <d v="2001-05-24T21:00:00"/>
  </r>
  <r>
    <x v="1"/>
    <x v="2"/>
    <x v="0"/>
    <n v="1"/>
    <n v="50000"/>
    <n v="1284870"/>
    <d v="2001-05-23T09:29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rsrsrsrs"/>
    <s v="GWHALLE"/>
    <s v="WTI-GW-NXC2"/>
    <x v="3"/>
    <x v="5"/>
    <n v="106073"/>
    <d v="2001-07-01T00:00:00"/>
  </r>
  <r>
    <x v="1"/>
    <x v="3"/>
    <x v="0"/>
    <n v="30"/>
    <n v="300000"/>
    <n v="1284873"/>
    <d v="2001-05-23T09:30:01"/>
    <s v="Reliant Energy Services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jefffrenza"/>
    <s v="SBRAWNE"/>
    <s v="FT-East"/>
    <x v="6"/>
    <x v="5"/>
    <s v="VB4973.1"/>
    <d v="2001-06-01T21:00:00"/>
  </r>
  <r>
    <x v="1"/>
    <x v="3"/>
    <x v="1"/>
    <n v="1"/>
    <n v="20000"/>
    <n v="1284874"/>
    <d v="2001-05-23T09:30:02"/>
    <s v="Dynegy Marketing and Trade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525"/>
    <s v="NMENEN01"/>
    <s v="JHODGE2"/>
    <s v="ENA-IM ME TCO"/>
    <x v="8"/>
    <x v="5"/>
    <n v="805554"/>
    <d v="2001-05-24T21:00:00"/>
  </r>
  <r>
    <x v="1"/>
    <x v="3"/>
    <x v="1"/>
    <n v="1"/>
    <n v="5000"/>
    <n v="1284875"/>
    <d v="2001-05-23T09:30:04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750000000000002"/>
    <s v="joekennedy"/>
    <s v="RGAY"/>
    <s v="ENA - IM West"/>
    <x v="8"/>
    <x v="5"/>
    <n v="805555"/>
    <d v="2001-05-24T21:00:00"/>
  </r>
  <r>
    <x v="1"/>
    <x v="3"/>
    <x v="1"/>
    <n v="1"/>
    <n v="9089"/>
    <n v="1284876"/>
    <d v="2001-05-23T09:30:05"/>
    <s v="Reliant Energy Services, Inc."/>
    <x v="0"/>
    <x v="0"/>
    <x v="0"/>
    <x v="3"/>
    <s v="US Gas Phy Fwd Firm non-TX &lt; or = 1Mo "/>
    <s v="US Gas Phy       NGPL LA Pool            24May01         USD/MM"/>
    <m/>
    <n v="9089"/>
    <x v="0"/>
    <x v="11"/>
    <x v="0"/>
    <n v="4.05"/>
    <s v="mikepowers"/>
    <s v="TDONOHO"/>
    <s v="ENA - IM Central Gulf"/>
    <x v="8"/>
    <x v="5"/>
    <n v="805556"/>
    <d v="2001-05-24T21:00:00"/>
  </r>
  <r>
    <x v="1"/>
    <x v="3"/>
    <x v="0"/>
    <n v="31"/>
    <n v="155000"/>
    <n v="1284877"/>
    <d v="2001-05-23T09:30:06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6199999999999992"/>
    <s v="LREICHEL02"/>
    <s v="KHOLST"/>
    <s v="FT-West"/>
    <x v="6"/>
    <x v="5"/>
    <s v="VB4975.1"/>
    <d v="2001-08-01T21:00:00"/>
  </r>
  <r>
    <x v="1"/>
    <x v="3"/>
    <x v="0"/>
    <n v="31"/>
    <n v="155000"/>
    <n v="1284878"/>
    <d v="2001-05-23T09:30:09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5"/>
    <s v="LREICHEL02"/>
    <s v="KHOLST"/>
    <s v="FT-West"/>
    <x v="6"/>
    <x v="5"/>
    <s v="VB4976.1"/>
    <d v="2001-07-01T21:00:00"/>
  </r>
  <r>
    <x v="1"/>
    <x v="3"/>
    <x v="0"/>
    <n v="92"/>
    <n v="460000"/>
    <n v="1284880"/>
    <d v="2001-05-23T09:30:10"/>
    <s v="Mirant Americas Energy Marketing, L.P."/>
    <x v="0"/>
    <x v="0"/>
    <x v="0"/>
    <x v="3"/>
    <s v="US Gas Fin BasisSwap"/>
    <s v="US Gas Basis     NGI PGE CtyGate         Jul-Sep01       USD/MM"/>
    <n v="5000"/>
    <m/>
    <x v="0"/>
    <x v="11"/>
    <x v="0"/>
    <n v="6.9"/>
    <s v="sjt00001"/>
    <s v="FERMIS"/>
    <s v="FT - North West"/>
    <x v="6"/>
    <x v="5"/>
    <s v="VB4977.1"/>
    <d v="2001-07-01T00:00:00"/>
  </r>
  <r>
    <x v="1"/>
    <x v="2"/>
    <x v="0"/>
    <n v="1"/>
    <n v="50000"/>
    <n v="1284879"/>
    <d v="2001-05-23T09:30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crudebuyer"/>
    <s v="GWHALLE"/>
    <s v="WTI-GW-NXC2"/>
    <x v="3"/>
    <x v="5"/>
    <n v="106074"/>
    <d v="2001-07-01T00:00:00"/>
  </r>
  <r>
    <x v="1"/>
    <x v="3"/>
    <x v="1"/>
    <n v="1"/>
    <n v="10000"/>
    <n v="1284881"/>
    <d v="2001-05-23T09:30:10"/>
    <s v="Coral Energy Resources, L.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ericgraffp"/>
    <s v="JHODGE2"/>
    <s v="ENA-IM ME TCO"/>
    <x v="8"/>
    <x v="5"/>
    <n v="805557"/>
    <d v="2001-05-24T21:00:00"/>
  </r>
  <r>
    <x v="1"/>
    <x v="3"/>
    <x v="0"/>
    <n v="30"/>
    <n v="150000"/>
    <n v="1284882"/>
    <d v="2001-05-23T09:30:11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14"/>
    <s v="LREICHEL02"/>
    <s v="KHOLST"/>
    <s v="FT-West"/>
    <x v="6"/>
    <x v="5"/>
    <s v="VB4978.1"/>
    <d v="2001-09-01T21:00:00"/>
  </r>
  <r>
    <x v="1"/>
    <x v="3"/>
    <x v="1"/>
    <n v="1"/>
    <n v="5000"/>
    <n v="1284883"/>
    <d v="2001-05-23T09:30:19"/>
    <s v="Reliant Energy Services, Inc."/>
    <x v="0"/>
    <x v="0"/>
    <x v="0"/>
    <x v="3"/>
    <s v="US Gas Phy Index Firm non-TX &lt; or = 1Mo"/>
    <s v="US Gas Phy Index GD/D Dom South          24May01         USD/MM"/>
    <m/>
    <n v="5000"/>
    <x v="0"/>
    <x v="11"/>
    <x v="0"/>
    <n v="0.01"/>
    <s v="benninger"/>
    <s v="SHENDRI"/>
    <s v="ENA-IM ME CNG"/>
    <x v="8"/>
    <x v="5"/>
    <n v="805558"/>
    <d v="2001-05-24T21:00:00"/>
  </r>
  <r>
    <x v="0"/>
    <x v="1"/>
    <x v="1"/>
    <n v="2"/>
    <n v="20"/>
    <n v="1284884"/>
    <d v="2001-05-23T09:30:25"/>
    <s v="Electrabel SA"/>
    <x v="0"/>
    <x v="0"/>
    <x v="0"/>
    <x v="1"/>
    <s v="CH Power Phy Fwd Firm"/>
    <s v="CH Pwr Phy FF    NAT BASE HV             26-27May01      EUR/MWh"/>
    <m/>
    <n v="10"/>
    <x v="0"/>
    <x v="1"/>
    <x v="2"/>
    <n v="15.6"/>
    <s v="JAMBEEBL"/>
    <s v="EHOKMARK"/>
    <s v="UK - ECTRL - Continental Power Book"/>
    <x v="2"/>
    <x v="2"/>
    <n v="106065.1"/>
    <d v="2001-05-26T21:00:00"/>
  </r>
  <r>
    <x v="1"/>
    <x v="3"/>
    <x v="1"/>
    <n v="1"/>
    <n v="2000"/>
    <n v="1284885"/>
    <d v="2001-05-23T09:30:25"/>
    <s v="PanCanadian Energy Services Inc.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9"/>
    <s v="pces5155"/>
    <s v="TDONOHO"/>
    <s v="ENA - IM Central Gulf"/>
    <x v="8"/>
    <x v="5"/>
    <n v="805559"/>
    <d v="2001-05-24T21:00:00"/>
  </r>
  <r>
    <x v="1"/>
    <x v="3"/>
    <x v="1"/>
    <n v="1"/>
    <n v="10000"/>
    <n v="1284886"/>
    <d v="2001-05-23T09:30:28"/>
    <s v="Duke Energy Field Services Marketing, LLC"/>
    <x v="0"/>
    <x v="0"/>
    <x v="0"/>
    <x v="3"/>
    <s v="US Gas Phy Fwd Firm TX &lt; or = 1Mo "/>
    <s v="US Gas Phy       Waha                    24May01         USD/MM"/>
    <n v="10000"/>
    <m/>
    <x v="0"/>
    <x v="11"/>
    <x v="0"/>
    <n v="4.04"/>
    <s v="DEFSCHRIS"/>
    <s v="JPARKS"/>
    <s v="HPLC - IM HPLC"/>
    <x v="8"/>
    <x v="8"/>
    <n v="805560"/>
    <d v="2001-05-24T21:00:00"/>
  </r>
  <r>
    <x v="0"/>
    <x v="3"/>
    <x v="1"/>
    <n v="1"/>
    <n v="10000"/>
    <n v="1284887"/>
    <d v="2001-05-23T09:30:43"/>
    <s v="Cargill Energy Trading Canada,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SETHMAN1"/>
    <s v="MCUILLA"/>
    <s v="ENA - IM Ontario"/>
    <x v="8"/>
    <x v="5"/>
    <n v="805562"/>
    <d v="2001-05-24T21:00:00"/>
  </r>
  <r>
    <x v="1"/>
    <x v="3"/>
    <x v="1"/>
    <n v="1"/>
    <n v="5000"/>
    <n v="1284888"/>
    <d v="2001-05-23T09:30:45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.1999999999999993"/>
    <s v="ADM96017"/>
    <s v="MLENHAR"/>
    <s v="ENA - IM West"/>
    <x v="8"/>
    <x v="5"/>
    <n v="805563"/>
    <d v="2001-05-24T21:00:00"/>
  </r>
  <r>
    <x v="1"/>
    <x v="3"/>
    <x v="0"/>
    <n v="30"/>
    <n v="150000"/>
    <n v="1284890"/>
    <d v="2001-05-23T09:30:4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4"/>
    <s v="EPMELPkac"/>
    <s v="FERMIS"/>
    <s v="FT - North West"/>
    <x v="6"/>
    <x v="5"/>
    <s v="VB4980.1"/>
    <d v="2001-06-01T21:00:00"/>
  </r>
  <r>
    <x v="1"/>
    <x v="3"/>
    <x v="1"/>
    <n v="1"/>
    <n v="10000"/>
    <n v="1284891"/>
    <d v="2001-05-23T09:30:5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564"/>
    <d v="2001-05-24T21:00:00"/>
  </r>
  <r>
    <x v="1"/>
    <x v="3"/>
    <x v="1"/>
    <n v="1"/>
    <n v="5000"/>
    <n v="1284892"/>
    <d v="2001-05-23T09:30:55"/>
    <s v="El Paso Merchant Energy, L.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EPMELPbp"/>
    <s v="TDONOHO"/>
    <s v="ENA - IM Central Gulf"/>
    <x v="8"/>
    <x v="5"/>
    <n v="805565"/>
    <d v="2001-05-24T21:00:00"/>
  </r>
  <r>
    <x v="1"/>
    <x v="3"/>
    <x v="1"/>
    <n v="1"/>
    <n v="5000"/>
    <n v="1284893"/>
    <d v="2001-05-23T09:31:01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5"/>
    <s v="VALENCIA"/>
    <s v="MLENHAR"/>
    <s v="ENA - IM West"/>
    <x v="8"/>
    <x v="5"/>
    <n v="805566"/>
    <d v="2001-05-24T21:00:00"/>
  </r>
  <r>
    <x v="1"/>
    <x v="3"/>
    <x v="1"/>
    <n v="1"/>
    <n v="5000"/>
    <n v="1284894"/>
    <d v="2001-05-23T09:31:05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65"/>
    <s v="VALENCIA"/>
    <s v="MLENHAR"/>
    <s v="ENA - IM West"/>
    <x v="8"/>
    <x v="5"/>
    <n v="805567"/>
    <d v="2001-05-24T21:00:00"/>
  </r>
  <r>
    <x v="1"/>
    <x v="3"/>
    <x v="1"/>
    <n v="1"/>
    <n v="5000"/>
    <n v="1284895"/>
    <d v="2001-05-23T09:31:08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4499999999999993"/>
    <s v="VALENCIA"/>
    <s v="MLENHAR"/>
    <s v="ENA - IM West"/>
    <x v="8"/>
    <x v="5"/>
    <n v="805568"/>
    <d v="2001-05-24T21:00:00"/>
  </r>
  <r>
    <x v="1"/>
    <x v="3"/>
    <x v="1"/>
    <n v="1"/>
    <n v="3500"/>
    <n v="1284896"/>
    <d v="2001-05-23T09:31:09"/>
    <s v="Reliant Energy Services, Inc."/>
    <x v="0"/>
    <x v="0"/>
    <x v="0"/>
    <x v="3"/>
    <s v="US Gas Phy Fwd Firm non-TX &lt; or = 1Mo "/>
    <s v="US Gas Phy       NGPL LA Pool            24May01         USD/MM"/>
    <m/>
    <n v="3500"/>
    <x v="0"/>
    <x v="11"/>
    <x v="0"/>
    <n v="4.0525000000000002"/>
    <s v="mikepowers"/>
    <s v="TDONOHO"/>
    <s v="ENA - IM Central Gulf"/>
    <x v="8"/>
    <x v="5"/>
    <n v="805569"/>
    <d v="2001-05-24T21:00:00"/>
  </r>
  <r>
    <x v="1"/>
    <x v="3"/>
    <x v="1"/>
    <n v="1"/>
    <n v="5000"/>
    <n v="1284897"/>
    <d v="2001-05-23T09:31:15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9"/>
    <s v="ADM36631"/>
    <s v="MLENHAR"/>
    <s v="ENA - IM West"/>
    <x v="8"/>
    <x v="5"/>
    <n v="805570"/>
    <d v="2001-05-24T21:00:00"/>
  </r>
  <r>
    <x v="1"/>
    <x v="3"/>
    <x v="1"/>
    <n v="1"/>
    <n v="5000"/>
    <n v="1284899"/>
    <d v="2001-05-23T09:31:23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5500000000000007"/>
    <s v="ADM36631"/>
    <s v="MLENHAR"/>
    <s v="ENA - IM West"/>
    <x v="8"/>
    <x v="5"/>
    <n v="805571"/>
    <d v="2001-05-24T21:00:00"/>
  </r>
  <r>
    <x v="1"/>
    <x v="3"/>
    <x v="0"/>
    <n v="30"/>
    <n v="150000"/>
    <n v="1284900"/>
    <d v="2001-05-23T09:31:24"/>
    <s v="Equitable Energy L.L.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KRONZFRANK"/>
    <s v="JARNOLD"/>
    <s v="NG-Price"/>
    <x v="6"/>
    <x v="5"/>
    <s v="VB4981.1"/>
    <d v="2001-06-01T21:00:00"/>
  </r>
  <r>
    <x v="1"/>
    <x v="3"/>
    <x v="1"/>
    <n v="1"/>
    <n v="5000"/>
    <n v="1284901"/>
    <d v="2001-05-23T09:31:25"/>
    <s v="Duke Energy Trading and Marketing,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425000000000002"/>
    <s v="JRHEARNE"/>
    <s v="JHODGE2"/>
    <s v="ENA-IM ME TCO"/>
    <x v="8"/>
    <x v="5"/>
    <n v="805572"/>
    <d v="2001-05-24T21:00:00"/>
  </r>
  <r>
    <x v="1"/>
    <x v="3"/>
    <x v="1"/>
    <n v="1"/>
    <n v="5000"/>
    <n v="1284902"/>
    <d v="2001-05-23T09:31:29"/>
    <s v="Dynegy Marketing and Trade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25"/>
    <s v="VALENCIA"/>
    <s v="MLENHAR"/>
    <s v="ENA - IM West"/>
    <x v="8"/>
    <x v="5"/>
    <n v="805573"/>
    <d v="2001-05-24T21:00:00"/>
  </r>
  <r>
    <x v="1"/>
    <x v="3"/>
    <x v="0"/>
    <n v="30"/>
    <n v="300000"/>
    <n v="1284904"/>
    <d v="2001-05-23T09:31:3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PASTORE"/>
    <s v="JARNOLD"/>
    <s v="NG-Price"/>
    <x v="6"/>
    <x v="5"/>
    <s v="VB4982.1"/>
    <d v="2001-06-01T21:00:00"/>
  </r>
  <r>
    <x v="1"/>
    <x v="7"/>
    <x v="0"/>
    <n v="1"/>
    <n v="9200"/>
    <n v="1284903"/>
    <d v="2001-05-23T09:31:33"/>
    <s v="Aquila Energy Marketing Corporation"/>
    <x v="0"/>
    <x v="0"/>
    <x v="0"/>
    <x v="7"/>
    <s v="US Pipeline Capacity NNG (Firm)"/>
    <s v="US PLCapNNG Frm  Demarc29-Jnsvl R+C      24May01         USD/MM"/>
    <m/>
    <n v="9200"/>
    <x v="0"/>
    <x v="11"/>
    <x v="0"/>
    <n v="7.0000000000000007E-2"/>
    <s v="TROYBROE"/>
    <s v="JNIELSE"/>
    <s v="NONE"/>
    <x v="9"/>
    <x v="10"/>
    <n v="41046"/>
    <d v="2001-05-24T21:00:00"/>
  </r>
  <r>
    <x v="1"/>
    <x v="3"/>
    <x v="1"/>
    <n v="1"/>
    <n v="10000"/>
    <n v="1284905"/>
    <d v="2001-05-23T09:31:39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500000000000007"/>
    <s v="cindybisho"/>
    <s v="MLENHAR"/>
    <s v="ENA - IM West"/>
    <x v="8"/>
    <x v="5"/>
    <n v="805575"/>
    <d v="2001-05-24T21:00:00"/>
  </r>
  <r>
    <x v="1"/>
    <x v="3"/>
    <x v="1"/>
    <n v="1"/>
    <n v="25000"/>
    <n v="1284906"/>
    <d v="2001-05-23T09:31:4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576"/>
    <d v="2001-05-24T21:00:00"/>
  </r>
  <r>
    <x v="1"/>
    <x v="3"/>
    <x v="1"/>
    <n v="1"/>
    <n v="1362"/>
    <n v="1284909"/>
    <d v="2001-05-23T09:31:53"/>
    <s v="Texaco Natural Gas Inc."/>
    <x v="0"/>
    <x v="0"/>
    <x v="0"/>
    <x v="3"/>
    <s v="US Gas Phy Fwd Firm non-TX &lt; or = 1Mo "/>
    <s v="US Gas Phy       ANR SE Gath             24May01         USD/MM"/>
    <m/>
    <n v="1362"/>
    <x v="0"/>
    <x v="11"/>
    <x v="0"/>
    <n v="4.0575000000000001"/>
    <s v="STEPHENSJE"/>
    <s v="TDONOHO"/>
    <s v="ENA - IM Central Gulf"/>
    <x v="8"/>
    <x v="5"/>
    <n v="805577"/>
    <d v="2001-05-24T21:00:00"/>
  </r>
  <r>
    <x v="1"/>
    <x v="3"/>
    <x v="1"/>
    <n v="1"/>
    <n v="5000"/>
    <n v="1284910"/>
    <d v="2001-05-23T09:31:55"/>
    <s v="Anadarko Energy Services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"/>
    <s v="ADM36334"/>
    <s v="KSTEVEN"/>
    <s v="ENA-IM Mid Central South"/>
    <x v="8"/>
    <x v="5"/>
    <n v="805578"/>
    <d v="2001-05-24T21:00:00"/>
  </r>
  <r>
    <x v="1"/>
    <x v="3"/>
    <x v="1"/>
    <n v="1"/>
    <n v="25000"/>
    <n v="1284911"/>
    <d v="2001-05-23T09:31:55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79"/>
    <d v="2001-05-24T21:00:00"/>
  </r>
  <r>
    <x v="1"/>
    <x v="3"/>
    <x v="1"/>
    <n v="1"/>
    <n v="5000"/>
    <n v="1284912"/>
    <d v="2001-05-23T09:31:59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324999999999998"/>
    <s v="schwalbach"/>
    <s v="KSTEVEN"/>
    <s v="ENA-IM Mid Central South"/>
    <x v="8"/>
    <x v="5"/>
    <n v="805580"/>
    <d v="2001-05-24T21:00:00"/>
  </r>
  <r>
    <x v="1"/>
    <x v="3"/>
    <x v="1"/>
    <n v="1"/>
    <n v="500"/>
    <n v="1284913"/>
    <d v="2001-05-23T09:32:01"/>
    <s v="Tenaska Marketing Ventures"/>
    <x v="0"/>
    <x v="0"/>
    <x v="0"/>
    <x v="3"/>
    <s v="US Gas Phy Fwd Firm non-TX &lt; or = 1Mo "/>
    <s v="US Gas Phy       NNG Demarc              24May01         USD/MM"/>
    <m/>
    <n v="500"/>
    <x v="0"/>
    <x v="11"/>
    <x v="0"/>
    <n v="4.0425000000000004"/>
    <s v="TMVDEC02"/>
    <s v="KSTEVEN"/>
    <s v="ENA-IM Mid Central South"/>
    <x v="8"/>
    <x v="5"/>
    <n v="805581"/>
    <d v="2001-05-24T21:00:00"/>
  </r>
  <r>
    <x v="1"/>
    <x v="1"/>
    <x v="1"/>
    <n v="62"/>
    <n v="3100"/>
    <n v="1284914"/>
    <d v="2001-05-23T09:32:06"/>
    <s v="Mirant Americas Energy Marketing, L.P."/>
    <x v="3"/>
    <x v="1"/>
    <x v="0"/>
    <x v="1"/>
    <s v="US East Power Phy Fwd Firm"/>
    <s v="US Pwr Phy Firm  NEPOOL Peak             Jul-Aug01       USD/MWh"/>
    <n v="50"/>
    <m/>
    <x v="0"/>
    <x v="1"/>
    <x v="0"/>
    <n v="83"/>
    <s v="JEFFK003"/>
    <s v="DDAVIS"/>
    <s v="LT-New England"/>
    <x v="7"/>
    <x v="6"/>
    <n v="619605.1"/>
    <d v="2001-07-01T17:11:00"/>
  </r>
  <r>
    <x v="1"/>
    <x v="3"/>
    <x v="1"/>
    <n v="1"/>
    <n v="25000"/>
    <n v="1284915"/>
    <d v="2001-05-23T09:32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582"/>
    <d v="2001-05-24T21:00:00"/>
  </r>
  <r>
    <x v="1"/>
    <x v="3"/>
    <x v="0"/>
    <n v="8"/>
    <n v="80000"/>
    <n v="1284919"/>
    <d v="2001-05-23T09:32:13"/>
    <s v="AEP Energy Services, Inc."/>
    <x v="0"/>
    <x v="0"/>
    <x v="0"/>
    <x v="3"/>
    <s v="US Gas Fin Swap"/>
    <s v="US Gas Daily     EP Permian              24-31May01      USD/MM"/>
    <n v="10000"/>
    <m/>
    <x v="0"/>
    <x v="11"/>
    <x v="0"/>
    <n v="3.93"/>
    <s v="aepes216"/>
    <s v="RGAY"/>
    <s v="West-Keystone"/>
    <x v="6"/>
    <x v="5"/>
    <s v="VB4984.1"/>
    <d v="2001-05-24T21:00:00"/>
  </r>
  <r>
    <x v="1"/>
    <x v="3"/>
    <x v="1"/>
    <n v="1"/>
    <n v="5324"/>
    <n v="1284920"/>
    <d v="2001-05-23T09:32:16"/>
    <s v="EnergyUSA-TPC Corp."/>
    <x v="0"/>
    <x v="0"/>
    <x v="0"/>
    <x v="3"/>
    <s v="US Gas Phy Fwd Firm non-TX &lt; or = 1Mo "/>
    <s v="US Gas Phy       Consumers Pwr           24May01         USD/MM"/>
    <n v="5324"/>
    <m/>
    <x v="0"/>
    <x v="11"/>
    <x v="0"/>
    <n v="4.2949999999999999"/>
    <s v="scallender"/>
    <s v="JWILLI13"/>
    <s v="ENA - IM Mkt Central MICH"/>
    <x v="8"/>
    <x v="5"/>
    <n v="805583"/>
    <d v="2001-05-24T21:00:00"/>
  </r>
  <r>
    <x v="1"/>
    <x v="3"/>
    <x v="1"/>
    <n v="1"/>
    <n v="2000"/>
    <n v="1284921"/>
    <d v="2001-05-23T09:32:16"/>
    <s v="Reliant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8"/>
    <s v="johnlewis"/>
    <s v="TDONOHO"/>
    <s v="ENA - IM Central Gulf"/>
    <x v="8"/>
    <x v="5"/>
    <n v="805584"/>
    <d v="2001-05-24T21:00:00"/>
  </r>
  <r>
    <x v="1"/>
    <x v="3"/>
    <x v="1"/>
    <n v="1"/>
    <n v="5000"/>
    <n v="1284922"/>
    <d v="2001-05-23T09:32:23"/>
    <s v="ONEOK Energy Marketing and Trading Company, L.P."/>
    <x v="0"/>
    <x v="0"/>
    <x v="0"/>
    <x v="3"/>
    <s v="US Gas Phy Fwd Firm non-TX &lt; or = 1Mo "/>
    <s v="US Gas Phy       NGPL NIPSCO             24May01         USD/MM"/>
    <n v="5000"/>
    <m/>
    <x v="0"/>
    <x v="11"/>
    <x v="0"/>
    <n v="4.18"/>
    <s v="KURTISWOOD"/>
    <s v="PMIMS"/>
    <s v="ENA - IM MKT Central CG"/>
    <x v="8"/>
    <x v="5"/>
    <n v="805585"/>
    <d v="2001-05-24T21:00:00"/>
  </r>
  <r>
    <x v="1"/>
    <x v="3"/>
    <x v="1"/>
    <n v="1"/>
    <n v="10000"/>
    <n v="1284923"/>
    <d v="2001-05-23T09:32:25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quantum3"/>
    <s v="PMIMS"/>
    <s v="ENA - IM MKT Central CG"/>
    <x v="8"/>
    <x v="5"/>
    <n v="805587"/>
    <d v="2001-05-24T21:00:00"/>
  </r>
  <r>
    <x v="1"/>
    <x v="3"/>
    <x v="1"/>
    <n v="1"/>
    <n v="25000"/>
    <n v="1284924"/>
    <d v="2001-05-23T09:32:3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88"/>
    <d v="2001-05-24T21:00:00"/>
  </r>
  <r>
    <x v="1"/>
    <x v="3"/>
    <x v="1"/>
    <n v="1"/>
    <n v="5000"/>
    <n v="1284926"/>
    <d v="2001-05-23T09:32:37"/>
    <s v="OGE Energy Resour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nnesley"/>
    <s v="PMIMS"/>
    <s v="ENA - IM MKT Central CG"/>
    <x v="8"/>
    <x v="5"/>
    <n v="805589"/>
    <d v="2001-05-24T21:00:00"/>
  </r>
  <r>
    <x v="1"/>
    <x v="3"/>
    <x v="1"/>
    <n v="1"/>
    <n v="5000"/>
    <n v="1284927"/>
    <d v="2001-05-23T09:32:39"/>
    <s v="Midcoast Marketing, Inc.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STUDMFFN"/>
    <s v="SNEAL"/>
    <s v="ENA-IM NE GULF3"/>
    <x v="8"/>
    <x v="5"/>
    <n v="805590"/>
    <d v="2001-05-24T21:00:00"/>
  </r>
  <r>
    <x v="1"/>
    <x v="3"/>
    <x v="1"/>
    <n v="1"/>
    <n v="5000"/>
    <n v="1284928"/>
    <d v="2001-05-23T09:32:40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25000000000002"/>
    <s v="MCCARTHY"/>
    <s v="KSTEVEN"/>
    <s v="ENA-IM Mid Central South"/>
    <x v="8"/>
    <x v="5"/>
    <n v="805591"/>
    <d v="2001-05-24T21:00:00"/>
  </r>
  <r>
    <x v="1"/>
    <x v="3"/>
    <x v="1"/>
    <n v="1"/>
    <n v="5000"/>
    <n v="1284929"/>
    <d v="2001-05-23T09:32:41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epes206"/>
    <s v="PMIMS"/>
    <s v="ENA - IM MKT Central CG"/>
    <x v="8"/>
    <x v="5"/>
    <n v="805592"/>
    <d v="2001-05-24T21:00:00"/>
  </r>
  <r>
    <x v="1"/>
    <x v="3"/>
    <x v="1"/>
    <n v="1"/>
    <n v="10000"/>
    <n v="1284930"/>
    <d v="2001-05-23T09:32:41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5593"/>
    <d v="2001-05-24T21:00:00"/>
  </r>
  <r>
    <x v="1"/>
    <x v="3"/>
    <x v="1"/>
    <n v="1"/>
    <n v="4500"/>
    <n v="1284931"/>
    <d v="2001-05-23T09:32:45"/>
    <s v="Dynegy Marketing and Trade"/>
    <x v="0"/>
    <x v="0"/>
    <x v="0"/>
    <x v="3"/>
    <s v="US Gas Phy Fwd Firm non-TX &lt; or = 1Mo "/>
    <s v="US Gas Phy       NNG Demarc              24May01         USD/MM"/>
    <m/>
    <n v="4500"/>
    <x v="0"/>
    <x v="11"/>
    <x v="0"/>
    <n v="4.04"/>
    <s v="ZUBEL001"/>
    <s v="KSTEVEN"/>
    <s v="ENA-IM Mid Central South"/>
    <x v="8"/>
    <x v="5"/>
    <n v="805595"/>
    <d v="2001-05-24T21:00:00"/>
  </r>
  <r>
    <x v="0"/>
    <x v="3"/>
    <x v="1"/>
    <n v="1"/>
    <n v="10000"/>
    <n v="1284932"/>
    <d v="2001-05-23T09:32:47"/>
    <s v="AltaGas Services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49999999999996"/>
    <s v="ADM57700"/>
    <s v="RWATT"/>
    <s v="EC-IM Canada West"/>
    <x v="8"/>
    <x v="9"/>
    <n v="805597"/>
    <d v="2001-05-23T21:00:00"/>
  </r>
  <r>
    <x v="1"/>
    <x v="3"/>
    <x v="1"/>
    <n v="1"/>
    <n v="10000"/>
    <n v="1284933"/>
    <d v="2001-05-23T09:32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BIGDADDY"/>
    <s v="PMIMS"/>
    <s v="ENA - IM MKT Central CG"/>
    <x v="8"/>
    <x v="5"/>
    <n v="805598"/>
    <d v="2001-05-24T21:00:00"/>
  </r>
  <r>
    <x v="1"/>
    <x v="3"/>
    <x v="1"/>
    <n v="1"/>
    <n v="5000"/>
    <n v="1284935"/>
    <d v="2001-05-23T09:32:53"/>
    <s v="Wisconsin Power And Light Company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50000000000001"/>
    <s v="wpla08239"/>
    <s v="KSTEVEN"/>
    <s v="ENA-IM Mid Central South"/>
    <x v="8"/>
    <x v="5"/>
    <n v="805599"/>
    <d v="2001-05-24T21:00:00"/>
  </r>
  <r>
    <x v="1"/>
    <x v="3"/>
    <x v="1"/>
    <n v="1"/>
    <n v="5000"/>
    <n v="1284936"/>
    <d v="2001-05-23T09:32:55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50000000000001"/>
    <s v="MELISSA1"/>
    <s v="TDONOHO"/>
    <s v="ENA - IM Central Gulf"/>
    <x v="8"/>
    <x v="5"/>
    <n v="805600"/>
    <d v="2001-05-24T21:00:00"/>
  </r>
  <r>
    <x v="1"/>
    <x v="3"/>
    <x v="1"/>
    <n v="1"/>
    <n v="10000"/>
    <n v="1284938"/>
    <d v="2001-05-23T09:32:56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rdm00001"/>
    <s v="MLENHAR"/>
    <s v="ENA - IM West"/>
    <x v="8"/>
    <x v="5"/>
    <n v="805601"/>
    <d v="2001-05-24T21:00:00"/>
  </r>
  <r>
    <x v="1"/>
    <x v="4"/>
    <x v="0"/>
    <n v="12"/>
    <n v="300000"/>
    <n v="1284937"/>
    <d v="2001-05-23T09:32:56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"/>
    <s v="richseto"/>
    <s v="LMENA"/>
    <s v="HO"/>
    <x v="6"/>
    <x v="5"/>
    <s v="VB4987.1"/>
    <d v="2002-01-01T00:00:00"/>
  </r>
  <r>
    <x v="1"/>
    <x v="3"/>
    <x v="0"/>
    <n v="8"/>
    <n v="160000"/>
    <n v="1284939"/>
    <d v="2001-05-23T09:32:59"/>
    <s v="AEP Energy Services, Inc."/>
    <x v="0"/>
    <x v="0"/>
    <x v="0"/>
    <x v="3"/>
    <s v="US Gas Fin Swap"/>
    <s v="US Gas Daily     HHub                    24-31May01      USD/MM"/>
    <n v="20000"/>
    <m/>
    <x v="0"/>
    <x v="11"/>
    <x v="0"/>
    <n v="4.08"/>
    <s v="aepes222"/>
    <s v="PKEAVEY"/>
    <s v="G-DAILY-EST"/>
    <x v="6"/>
    <x v="5"/>
    <s v="VB4988.1"/>
    <d v="2001-05-24T21:00:00"/>
  </r>
  <r>
    <x v="0"/>
    <x v="3"/>
    <x v="1"/>
    <n v="1"/>
    <n v="50000"/>
    <n v="1284940"/>
    <d v="2001-05-23T09:33:03"/>
    <s v="Accord Energy Ltd."/>
    <x v="0"/>
    <x v="0"/>
    <x v="0"/>
    <x v="3"/>
    <s v="UK Gas Phy Fwd NBP"/>
    <s v="UK Gas Phy       NBP                     23May01         p/th"/>
    <m/>
    <n v="50000"/>
    <x v="0"/>
    <x v="4"/>
    <x v="3"/>
    <n v="18.850000000000001"/>
    <s v="andygard"/>
    <s v="MNICHOLA"/>
    <s v="Non Affiliate Gas Book"/>
    <x v="4"/>
    <x v="2"/>
    <n v="104626"/>
    <d v="2001-05-23T21:00:00"/>
  </r>
  <r>
    <x v="1"/>
    <x v="3"/>
    <x v="1"/>
    <n v="1"/>
    <n v="1500"/>
    <n v="1284941"/>
    <d v="2001-05-23T09:33:04"/>
    <s v="EnergyUSA-TPC Corp."/>
    <x v="0"/>
    <x v="0"/>
    <x v="0"/>
    <x v="3"/>
    <s v="US Gas Phy Fwd Firm non-TX &lt; or = 1Mo "/>
    <s v="US Gas Phy       TCO Pool                24May01         USD/MM"/>
    <n v="1500"/>
    <m/>
    <x v="0"/>
    <x v="11"/>
    <x v="0"/>
    <n v="4.3425000000000002"/>
    <s v="scallender"/>
    <s v="JHODGE2"/>
    <s v="ENA-IM ME TCO"/>
    <x v="8"/>
    <x v="5"/>
    <n v="805602"/>
    <d v="2001-05-24T21:00:00"/>
  </r>
  <r>
    <x v="0"/>
    <x v="3"/>
    <x v="1"/>
    <n v="1"/>
    <n v="5000"/>
    <n v="1284942"/>
    <d v="2001-05-23T09:33:08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tsamaska"/>
    <s v="RWATT"/>
    <s v="EC-IM Canada West"/>
    <x v="8"/>
    <x v="9"/>
    <n v="805603"/>
    <d v="2001-05-24T21:00:00"/>
  </r>
  <r>
    <x v="1"/>
    <x v="3"/>
    <x v="1"/>
    <n v="1"/>
    <n v="5000"/>
    <n v="1284943"/>
    <d v="2001-05-23T09:33:09"/>
    <s v="Anadarko Energy Services Company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99999999999996"/>
    <s v="ADM36334"/>
    <s v="KSTEVEN"/>
    <s v="ENA-IM Mid Central South"/>
    <x v="8"/>
    <x v="5"/>
    <n v="805604"/>
    <d v="2001-05-24T21:00:00"/>
  </r>
  <r>
    <x v="1"/>
    <x v="3"/>
    <x v="1"/>
    <n v="1"/>
    <n v="5000"/>
    <n v="1284944"/>
    <d v="2001-05-23T09:33:12"/>
    <s v="PanCanadian Energy Services Inc."/>
    <x v="0"/>
    <x v="0"/>
    <x v="0"/>
    <x v="3"/>
    <s v="US Gas Phy Fwd Firm non-TX &lt; or = 1Mo "/>
    <s v="US Gas Phy       TENN 500                24May01         USD/MM"/>
    <n v="5000"/>
    <m/>
    <x v="0"/>
    <x v="11"/>
    <x v="0"/>
    <n v="4.04"/>
    <s v="pces5155"/>
    <s v="SNEAL"/>
    <s v="ENA-IM NE GULF3"/>
    <x v="8"/>
    <x v="5"/>
    <n v="805605"/>
    <d v="2001-05-24T21:00:00"/>
  </r>
  <r>
    <x v="1"/>
    <x v="3"/>
    <x v="1"/>
    <n v="1"/>
    <n v="576"/>
    <n v="1284945"/>
    <d v="2001-05-23T09:33:14"/>
    <s v="Aquila Energy Marketing Corporation"/>
    <x v="0"/>
    <x v="0"/>
    <x v="0"/>
    <x v="3"/>
    <s v="US Gas Phy Fwd Firm non-TX &lt; or = 1Mo "/>
    <s v="US Gas Phy       NGPL NICOR              24May01         USD/MM"/>
    <n v="576"/>
    <m/>
    <x v="0"/>
    <x v="11"/>
    <x v="0"/>
    <n v="4.1738"/>
    <s v="benharner"/>
    <s v="PMIMS"/>
    <s v="ENA - IM MKT Central CG"/>
    <x v="8"/>
    <x v="5"/>
    <n v="805608"/>
    <d v="2001-05-24T21:00:00"/>
  </r>
  <r>
    <x v="1"/>
    <x v="3"/>
    <x v="1"/>
    <n v="1"/>
    <n v="25000"/>
    <n v="1284946"/>
    <d v="2001-05-23T09:33:14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07"/>
    <d v="2001-05-24T21:00:00"/>
  </r>
  <r>
    <x v="1"/>
    <x v="3"/>
    <x v="1"/>
    <n v="1"/>
    <n v="10000"/>
    <n v="1284947"/>
    <d v="2001-05-23T09:33:17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999999999999993"/>
    <s v="ADM96017"/>
    <s v="MLENHAR"/>
    <s v="ENA - IM West"/>
    <x v="8"/>
    <x v="5"/>
    <n v="805609"/>
    <d v="2001-05-24T21:00:00"/>
  </r>
  <r>
    <x v="1"/>
    <x v="3"/>
    <x v="0"/>
    <n v="8"/>
    <n v="80000"/>
    <n v="1284949"/>
    <d v="2001-05-23T09:33:18"/>
    <s v="Firm Trading Bridgeline Gas Marketing"/>
    <x v="0"/>
    <x v="0"/>
    <x v="0"/>
    <x v="3"/>
    <s v="US Gas Fin Swap"/>
    <s v="US Gas Daily     HHub                    24-31May01      USD/MM"/>
    <n v="10000"/>
    <m/>
    <x v="0"/>
    <x v="11"/>
    <x v="0"/>
    <n v="4.08"/>
    <s v="ADM84149"/>
    <s v="PKEAVEY"/>
    <s v="G-DAILY-EST"/>
    <x v="6"/>
    <x v="5"/>
    <s v="VB4991.1"/>
    <d v="2001-05-24T21:00:00"/>
  </r>
  <r>
    <x v="1"/>
    <x v="3"/>
    <x v="0"/>
    <n v="31"/>
    <n v="155000"/>
    <n v="1284948"/>
    <d v="2001-05-23T09:33:18"/>
    <s v="BP Corporation North America Inc."/>
    <x v="0"/>
    <x v="0"/>
    <x v="0"/>
    <x v="3"/>
    <s v="US Gas Fin BasisSwap"/>
    <s v="US Gas Basis     NGI SoCal               Jul01           USD/MM"/>
    <m/>
    <n v="5000"/>
    <x v="0"/>
    <x v="11"/>
    <x v="0"/>
    <n v="8.6"/>
    <s v="Quekchin"/>
    <s v="KHOLST"/>
    <s v="FT-West"/>
    <x v="6"/>
    <x v="5"/>
    <s v="VB4989.1"/>
    <d v="2001-07-01T21:00:00"/>
  </r>
  <r>
    <x v="1"/>
    <x v="3"/>
    <x v="1"/>
    <n v="1"/>
    <n v="10000"/>
    <n v="1284950"/>
    <d v="2001-05-23T09:33:20"/>
    <s v="Dynegy Marketing and Trade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VALENCIA"/>
    <s v="MLENHAR"/>
    <s v="ENA - IM West"/>
    <x v="8"/>
    <x v="5"/>
    <n v="805610"/>
    <d v="2001-05-24T21:00:00"/>
  </r>
  <r>
    <x v="1"/>
    <x v="3"/>
    <x v="0"/>
    <n v="30"/>
    <n v="150000"/>
    <n v="1284952"/>
    <d v="2001-05-23T09:33:21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1"/>
    <s v="ritanagle"/>
    <s v="KHOLST"/>
    <s v="FT-West"/>
    <x v="6"/>
    <x v="5"/>
    <s v="VB4990.1"/>
    <d v="2001-09-01T21:00:00"/>
  </r>
  <r>
    <x v="1"/>
    <x v="3"/>
    <x v="1"/>
    <n v="1"/>
    <n v="4337"/>
    <n v="1284951"/>
    <d v="2001-05-23T09:33:21"/>
    <s v="Texaco Natural Gas Inc."/>
    <x v="0"/>
    <x v="0"/>
    <x v="0"/>
    <x v="3"/>
    <s v="US Gas Phy Fwd Firm non-TX &lt; or = 1Mo "/>
    <s v="US Gas Phy       TETCO ELA               24May01         USD/MM"/>
    <n v="4337"/>
    <m/>
    <x v="0"/>
    <x v="11"/>
    <x v="0"/>
    <n v="4.0250000000000004"/>
    <s v="STEPHENSJE"/>
    <s v="SPEREIR"/>
    <s v="ENA-IM NE GULF3"/>
    <x v="8"/>
    <x v="5"/>
    <n v="805611"/>
    <d v="2001-05-24T21:00:00"/>
  </r>
  <r>
    <x v="1"/>
    <x v="3"/>
    <x v="1"/>
    <n v="1"/>
    <n v="5000"/>
    <n v="1284953"/>
    <d v="2001-05-23T09:33:24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12"/>
    <d v="2001-05-24T21:00:00"/>
  </r>
  <r>
    <x v="1"/>
    <x v="3"/>
    <x v="1"/>
    <n v="1"/>
    <n v="5000"/>
    <n v="1284954"/>
    <d v="2001-05-23T09:33:27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25"/>
    <s v="VALENCIA"/>
    <s v="MLENHAR"/>
    <s v="ENA - IM West"/>
    <x v="8"/>
    <x v="5"/>
    <n v="805613"/>
    <d v="2001-05-24T21:00:00"/>
  </r>
  <r>
    <x v="1"/>
    <x v="3"/>
    <x v="0"/>
    <n v="153"/>
    <n v="765000"/>
    <n v="1284957"/>
    <d v="2001-05-23T09:33:32"/>
    <s v="Dynegy Marketing and Trade"/>
    <x v="0"/>
    <x v="0"/>
    <x v="0"/>
    <x v="3"/>
    <s v="US Gas Fin Swap"/>
    <s v="US Gas Swap      Nymex                   Jun-Oct01       USD/MM"/>
    <n v="5000"/>
    <m/>
    <x v="0"/>
    <x v="11"/>
    <x v="0"/>
    <n v="4.2649999999999997"/>
    <s v="BARRON01"/>
    <s v="JARNOLD"/>
    <s v="NG-Price"/>
    <x v="6"/>
    <x v="5"/>
    <s v="VB4992.1"/>
    <d v="2001-06-01T00:00:00"/>
  </r>
  <r>
    <x v="0"/>
    <x v="3"/>
    <x v="1"/>
    <n v="4"/>
    <n v="200000"/>
    <n v="1284955"/>
    <d v="2001-05-23T09:33:32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.15"/>
    <s v="pxs64040"/>
    <s v="MNICHOLA"/>
    <s v="Non Affiliate Gas Book"/>
    <x v="4"/>
    <x v="2"/>
    <n v="104627"/>
    <d v="2001-05-29T21:00:00"/>
  </r>
  <r>
    <x v="1"/>
    <x v="3"/>
    <x v="1"/>
    <n v="1"/>
    <n v="5669"/>
    <n v="1284956"/>
    <d v="2001-05-23T09:33:32"/>
    <s v="Nicor Gas Company"/>
    <x v="0"/>
    <x v="0"/>
    <x v="0"/>
    <x v="3"/>
    <s v="US Gas Phy Fwd Firm non-TX &lt; or = 1Mo "/>
    <s v="US Gas Phy       NGPL AmarilloML         24May01         USD/MM"/>
    <m/>
    <n v="5669"/>
    <x v="0"/>
    <x v="11"/>
    <x v="0"/>
    <n v="4.03"/>
    <s v="vab12345"/>
    <s v="JWILLI13"/>
    <s v="ENA-IM Mid Central North"/>
    <x v="8"/>
    <x v="5"/>
    <n v="805614"/>
    <d v="2001-05-24T21:00:00"/>
  </r>
  <r>
    <x v="1"/>
    <x v="3"/>
    <x v="1"/>
    <n v="1"/>
    <n v="5663"/>
    <n v="1284958"/>
    <d v="2001-05-23T09:33:32"/>
    <s v="BP Energy Company"/>
    <x v="0"/>
    <x v="0"/>
    <x v="0"/>
    <x v="3"/>
    <s v="US Gas Phy Fwd Firm non-TX &lt; or = 1Mo "/>
    <s v="US Gas Phy       TETCO ELA               24May01         USD/MM"/>
    <n v="5663"/>
    <m/>
    <x v="0"/>
    <x v="11"/>
    <x v="0"/>
    <n v="4.0250000000000004"/>
    <s v="ZHWF0S01"/>
    <s v="SPEREIR"/>
    <s v="ENA-IM NE GULF3"/>
    <x v="8"/>
    <x v="5"/>
    <n v="805615"/>
    <d v="2001-05-24T21:00:00"/>
  </r>
  <r>
    <x v="1"/>
    <x v="3"/>
    <x v="1"/>
    <n v="1"/>
    <n v="5000"/>
    <n v="1284959"/>
    <d v="2001-05-23T09:33:33"/>
    <s v="Duke Energy Trading and Marketing, L.L.C."/>
    <x v="0"/>
    <x v="0"/>
    <x v="0"/>
    <x v="3"/>
    <s v="US Gas Phy Fwd Firm non-TX &lt; or = 1Mo "/>
    <s v="US Gas Phy       COL Onshore             24May01         USD/MM"/>
    <m/>
    <n v="5000"/>
    <x v="0"/>
    <x v="11"/>
    <x v="0"/>
    <n v="4.07"/>
    <s v="YJACKSON"/>
    <s v="SPEREIR"/>
    <s v="ENA-IM NE GULF2"/>
    <x v="8"/>
    <x v="5"/>
    <n v="805616"/>
    <d v="2001-05-24T21:00:00"/>
  </r>
  <r>
    <x v="1"/>
    <x v="3"/>
    <x v="0"/>
    <n v="30"/>
    <n v="3000"/>
    <n v="1284960"/>
    <d v="2001-05-23T09:33:35"/>
    <s v="TransCanada Energy Financial Products Limited"/>
    <x v="0"/>
    <x v="0"/>
    <x v="0"/>
    <x v="3"/>
    <s v="US Gas Fin Opt Put"/>
    <s v="US Gas Fin Opt   NYMEX        EP3.95     Jun01           USD/MM-L"/>
    <m/>
    <n v="100"/>
    <x v="0"/>
    <x v="14"/>
    <x v="0"/>
    <n v="0.03"/>
    <s v="BRESEE00"/>
    <s v="MMAGGI"/>
    <s v="NG EXOTIC"/>
    <x v="6"/>
    <x v="5"/>
    <s v="VB4993.1"/>
    <d v="2001-06-01T00:00:00"/>
  </r>
  <r>
    <x v="1"/>
    <x v="1"/>
    <x v="1"/>
    <n v="59"/>
    <n v="2950"/>
    <n v="1284963"/>
    <d v="2001-05-23T09:33:39"/>
    <s v="TXU Energy Trading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0.25"/>
    <s v="txuetcas"/>
    <s v="DSMITH3"/>
    <s v="LT-ERCOT"/>
    <x v="7"/>
    <x v="6"/>
    <n v="619609.1"/>
    <d v="2002-01-01T00:00:00"/>
  </r>
  <r>
    <x v="1"/>
    <x v="3"/>
    <x v="1"/>
    <n v="30"/>
    <n v="150000"/>
    <n v="1284964"/>
    <d v="2001-05-23T09:33:41"/>
    <s v="Calpine Energy Services, L.P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09"/>
    <s v="LREICHEL02"/>
    <s v="MGRIGSB"/>
    <s v="ENA - IM West"/>
    <x v="8"/>
    <x v="5"/>
    <s v="VB4995.1 / 805621"/>
    <d v="2001-06-01T21:00:00"/>
  </r>
  <r>
    <x v="1"/>
    <x v="3"/>
    <x v="1"/>
    <n v="1"/>
    <n v="10000"/>
    <n v="1284965"/>
    <d v="2001-05-23T09:33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KREMERTODD"/>
    <s v="PMIMS"/>
    <s v="ENA - IM MKT Central CG"/>
    <x v="8"/>
    <x v="5"/>
    <n v="805618"/>
    <d v="2001-05-24T21:00:00"/>
  </r>
  <r>
    <x v="1"/>
    <x v="3"/>
    <x v="1"/>
    <n v="1"/>
    <n v="10000"/>
    <n v="1284967"/>
    <d v="2001-05-23T09:33:4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"/>
    <s v="ADM96017"/>
    <s v="MLENHAR"/>
    <s v="ENA - IM West"/>
    <x v="8"/>
    <x v="5"/>
    <n v="805619"/>
    <d v="2001-05-24T21:00:00"/>
  </r>
  <r>
    <x v="1"/>
    <x v="3"/>
    <x v="1"/>
    <n v="30"/>
    <n v="150000"/>
    <n v="1284966"/>
    <d v="2001-05-23T09:33:44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41"/>
    <s v="LREICHEL02"/>
    <s v="MGRIGSB"/>
    <s v="ENA - IM West"/>
    <x v="8"/>
    <x v="5"/>
    <s v="VB4996.1 / 805624"/>
    <d v="2001-06-01T21:00:00"/>
  </r>
  <r>
    <x v="0"/>
    <x v="3"/>
    <x v="1"/>
    <n v="1"/>
    <n v="10000"/>
    <n v="1284968"/>
    <d v="2001-05-23T09:33:48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swifteast"/>
    <s v="MCUILLA"/>
    <s v="ENA - IM Ontario"/>
    <x v="8"/>
    <x v="5"/>
    <n v="805620"/>
    <d v="2001-05-24T21:00:00"/>
  </r>
  <r>
    <x v="1"/>
    <x v="3"/>
    <x v="1"/>
    <n v="1"/>
    <n v="5000"/>
    <n v="1284969"/>
    <d v="2001-05-23T09:33:5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cscharton"/>
    <s v="KSTEVEN"/>
    <s v="ENA-IM Mid Central South"/>
    <x v="8"/>
    <x v="5"/>
    <n v="805623"/>
    <d v="2001-05-24T21:00:00"/>
  </r>
  <r>
    <x v="1"/>
    <x v="3"/>
    <x v="1"/>
    <n v="1"/>
    <n v="5000"/>
    <n v="1284970"/>
    <d v="2001-05-23T09:33:55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robsommerf"/>
    <s v="KSTEVEN"/>
    <s v="ENA-IM Mid Central South"/>
    <x v="8"/>
    <x v="5"/>
    <n v="805626"/>
    <d v="2001-05-24T21:00:00"/>
  </r>
  <r>
    <x v="1"/>
    <x v="3"/>
    <x v="0"/>
    <n v="153"/>
    <n v="1530000"/>
    <n v="1284971"/>
    <d v="2001-05-23T09:34:00"/>
    <s v="El Paso Merchant Energy, L.P."/>
    <x v="0"/>
    <x v="0"/>
    <x v="0"/>
    <x v="3"/>
    <s v="US Gas Fin BasisSwap"/>
    <s v="US Gas Basis     NGPL TXOK               Jun-Oct01       USD/MM"/>
    <m/>
    <n v="10000"/>
    <x v="0"/>
    <x v="11"/>
    <x v="0"/>
    <n v="-7.2499999999999995E-2"/>
    <s v="EPMELPmh"/>
    <s v="KRUSCIT"/>
    <s v="Firm Trading Central"/>
    <x v="6"/>
    <x v="5"/>
    <s v="VB4997.1"/>
    <d v="2001-06-01T00:00:00"/>
  </r>
  <r>
    <x v="0"/>
    <x v="3"/>
    <x v="1"/>
    <n v="1"/>
    <n v="10000"/>
    <n v="1284972"/>
    <d v="2001-05-23T09:34:0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emullane1"/>
    <s v="RWATT"/>
    <s v="EC-IM Canada West"/>
    <x v="8"/>
    <x v="9"/>
    <n v="805627"/>
    <d v="2001-05-23T21:00:00"/>
  </r>
  <r>
    <x v="1"/>
    <x v="3"/>
    <x v="1"/>
    <n v="1"/>
    <n v="600"/>
    <n v="1284973"/>
    <d v="2001-05-23T09:34:04"/>
    <s v="Petrocom Energy Group Limited"/>
    <x v="0"/>
    <x v="0"/>
    <x v="0"/>
    <x v="3"/>
    <s v="US Gas Phy Fwd Firm non-TX &lt; or = 1Mo "/>
    <s v="US Gas Phy       TETCO ELA               24May01         USD/MM"/>
    <n v="600"/>
    <m/>
    <x v="0"/>
    <x v="11"/>
    <x v="0"/>
    <n v="4.0149999999999997"/>
    <s v="dandukes"/>
    <s v="SPEREIR"/>
    <s v="ENA-IM NE GULF3"/>
    <x v="8"/>
    <x v="5"/>
    <n v="805628"/>
    <d v="2001-05-24T21:00:00"/>
  </r>
  <r>
    <x v="1"/>
    <x v="1"/>
    <x v="0"/>
    <n v="62"/>
    <n v="3100"/>
    <n v="1284974"/>
    <d v="2001-05-23T09:34:04"/>
    <s v="Constellation Power Source, Inc."/>
    <x v="0"/>
    <x v="0"/>
    <x v="0"/>
    <x v="1"/>
    <s v="US East Power Fin Swap"/>
    <s v="US Pwr Fin Swap  ISO NE Peak             Jul-Aug01       USD/MWh"/>
    <m/>
    <n v="50"/>
    <x v="0"/>
    <x v="1"/>
    <x v="0"/>
    <n v="83"/>
    <s v="mcorbett"/>
    <s v="DDAVIS"/>
    <s v="LT-New England"/>
    <x v="7"/>
    <x v="5"/>
    <n v="619610.1"/>
    <d v="2001-07-01T00:00:00"/>
  </r>
  <r>
    <x v="1"/>
    <x v="3"/>
    <x v="1"/>
    <n v="30"/>
    <n v="150000"/>
    <n v="1284976"/>
    <d v="2001-05-23T09:34:09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599999999999996"/>
    <s v="bradking1"/>
    <s v="MGRIGSB"/>
    <s v="ENA - IM West"/>
    <x v="8"/>
    <x v="5"/>
    <s v="VB4998.1 / 805635"/>
    <d v="2001-06-01T21:00:00"/>
  </r>
  <r>
    <x v="1"/>
    <x v="3"/>
    <x v="1"/>
    <n v="1"/>
    <n v="8267"/>
    <n v="1284975"/>
    <d v="2001-05-23T09:34:09"/>
    <s v="Hess Energy Services Company, LLC"/>
    <x v="0"/>
    <x v="0"/>
    <x v="0"/>
    <x v="3"/>
    <s v="US Gas Phy Fwd Firm non-TX &lt; or = 1Mo "/>
    <s v="US Gas Phy       NGPL LA Pool            24May01         USD/MM"/>
    <n v="8267"/>
    <m/>
    <x v="0"/>
    <x v="11"/>
    <x v="0"/>
    <n v="4.0449999999999999"/>
    <s v="tomkurtz"/>
    <s v="TDONOHO"/>
    <s v="ENA - IM Central Gulf"/>
    <x v="8"/>
    <x v="5"/>
    <n v="805630"/>
    <d v="2001-05-24T21:00:00"/>
  </r>
  <r>
    <x v="1"/>
    <x v="3"/>
    <x v="1"/>
    <n v="1"/>
    <n v="618"/>
    <n v="1284979"/>
    <d v="2001-05-23T09:34:10"/>
    <s v="EnergyUSA-TPC Corp."/>
    <x v="0"/>
    <x v="0"/>
    <x v="0"/>
    <x v="3"/>
    <s v="US Gas Phy Fwd Firm non-TX &lt; or = 1Mo "/>
    <s v="US Gas Phy       Consumers Pwr           24May01         USD/MM"/>
    <n v="618"/>
    <m/>
    <x v="0"/>
    <x v="11"/>
    <x v="0"/>
    <n v="4.29"/>
    <s v="scallender"/>
    <s v="JWILLI13"/>
    <s v="ENA - IM Mkt Central MICH"/>
    <x v="8"/>
    <x v="5"/>
    <n v="805632"/>
    <d v="2001-05-24T21:00:00"/>
  </r>
  <r>
    <x v="1"/>
    <x v="3"/>
    <x v="1"/>
    <n v="1"/>
    <n v="5000"/>
    <n v="1284978"/>
    <d v="2001-05-23T09:34:10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"/>
    <s v="STVDIXON"/>
    <s v="KSTEVEN"/>
    <s v="ENA-IM Mid Central South"/>
    <x v="8"/>
    <x v="5"/>
    <n v="805631"/>
    <d v="2001-05-24T21:00:00"/>
  </r>
  <r>
    <x v="1"/>
    <x v="3"/>
    <x v="1"/>
    <n v="1"/>
    <n v="10000"/>
    <n v="1284977"/>
    <d v="2001-05-23T09:34:10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7"/>
    <s v="Hallbrian1"/>
    <s v="JPARKS"/>
    <s v="HPLC - IM HPLC"/>
    <x v="8"/>
    <x v="8"/>
    <n v="805629"/>
    <d v="2001-05-24T21:00:00"/>
  </r>
  <r>
    <x v="1"/>
    <x v="3"/>
    <x v="0"/>
    <n v="151"/>
    <n v="1510000"/>
    <n v="1284981"/>
    <d v="2001-05-23T09:34:11"/>
    <s v="El Paso Merchant Energy, L.P."/>
    <x v="0"/>
    <x v="0"/>
    <x v="0"/>
    <x v="3"/>
    <s v="US Gas Fin BasisSwap"/>
    <s v="US Gas Basis     NGPL TXOK               Nov01-Mar02     USD/MM"/>
    <m/>
    <n v="10000"/>
    <x v="0"/>
    <x v="11"/>
    <x v="0"/>
    <n v="-8.2500000000000004E-2"/>
    <s v="EPMELPmh"/>
    <s v="KRUSCIT"/>
    <s v="Firm Trading Central"/>
    <x v="6"/>
    <x v="5"/>
    <s v="VB4999.1"/>
    <d v="2001-11-01T00:00:00"/>
  </r>
  <r>
    <x v="1"/>
    <x v="3"/>
    <x v="1"/>
    <n v="1"/>
    <n v="10000"/>
    <n v="1284980"/>
    <d v="2001-05-23T09:34:11"/>
    <s v="Marathon Oil Company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quantum3"/>
    <s v="JHODGE2"/>
    <s v="ENA-IM ME TCO"/>
    <x v="8"/>
    <x v="5"/>
    <n v="805633"/>
    <d v="2001-05-24T21:00:00"/>
  </r>
  <r>
    <x v="1"/>
    <x v="3"/>
    <x v="1"/>
    <n v="1"/>
    <n v="25000"/>
    <n v="1284982"/>
    <d v="2001-05-23T09:34:12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34"/>
    <d v="2001-05-24T21:00:00"/>
  </r>
  <r>
    <x v="1"/>
    <x v="3"/>
    <x v="1"/>
    <n v="30"/>
    <n v="150000"/>
    <n v="1284983"/>
    <d v="2001-05-23T09:34:14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4"/>
    <s v="bradking1"/>
    <s v="MGRIGSB"/>
    <s v="ENA - IM West"/>
    <x v="8"/>
    <x v="5"/>
    <s v="VB5000.1 / 805638"/>
    <d v="2001-06-01T21:00:00"/>
  </r>
  <r>
    <x v="1"/>
    <x v="3"/>
    <x v="1"/>
    <n v="30"/>
    <n v="150000"/>
    <n v="1284984"/>
    <d v="2001-05-23T09:34:17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199999999999996"/>
    <s v="bradking1"/>
    <s v="MGRIGSB"/>
    <s v="ENA - IM West"/>
    <x v="8"/>
    <x v="5"/>
    <s v="VB5001.1 / 805642"/>
    <d v="2001-06-01T21:00:00"/>
  </r>
  <r>
    <x v="1"/>
    <x v="3"/>
    <x v="1"/>
    <n v="30"/>
    <n v="150000"/>
    <n v="1284985"/>
    <d v="2001-05-23T09:34:20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"/>
    <s v="bradking1"/>
    <s v="MGRIGSB"/>
    <s v="ENA - IM West"/>
    <x v="8"/>
    <x v="5"/>
    <s v="VB5002.1 / 805646"/>
    <d v="2001-06-01T21:00:00"/>
  </r>
  <r>
    <x v="1"/>
    <x v="3"/>
    <x v="1"/>
    <n v="1"/>
    <n v="5000"/>
    <n v="1284986"/>
    <d v="2001-05-23T09:34:21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brentrookp"/>
    <s v="MLENHAR"/>
    <s v="ENA - IM West"/>
    <x v="8"/>
    <x v="5"/>
    <n v="805637"/>
    <d v="2001-05-24T21:00:00"/>
  </r>
  <r>
    <x v="1"/>
    <x v="3"/>
    <x v="1"/>
    <n v="1"/>
    <n v="5000"/>
    <n v="1284988"/>
    <d v="2001-05-23T09:34:23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ceweyman"/>
    <s v="MLENHAR"/>
    <s v="ENA - IM West"/>
    <x v="8"/>
    <x v="5"/>
    <n v="805643"/>
    <d v="2001-05-24T21:00:00"/>
  </r>
  <r>
    <x v="1"/>
    <x v="3"/>
    <x v="1"/>
    <n v="1"/>
    <n v="5000"/>
    <n v="1284989"/>
    <d v="2001-05-23T09:34:23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"/>
    <s v="MAXFIELD"/>
    <s v="JWILLI13"/>
    <s v="ENA - IM Mkt Central MICH"/>
    <x v="8"/>
    <x v="5"/>
    <n v="805640"/>
    <d v="2001-05-24T21:00:00"/>
  </r>
  <r>
    <x v="1"/>
    <x v="3"/>
    <x v="1"/>
    <n v="1"/>
    <n v="10000"/>
    <n v="1284987"/>
    <d v="2001-05-23T09:34:2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5641"/>
    <d v="2001-05-24T21:00:00"/>
  </r>
  <r>
    <x v="1"/>
    <x v="3"/>
    <x v="1"/>
    <n v="1"/>
    <n v="10000"/>
    <n v="1284990"/>
    <d v="2001-05-23T09:34:2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"/>
    <s v="ADM96017"/>
    <s v="MLENHAR"/>
    <s v="ENA - IM West"/>
    <x v="8"/>
    <x v="5"/>
    <n v="805644"/>
    <d v="2001-05-24T21:00:00"/>
  </r>
  <r>
    <x v="1"/>
    <x v="1"/>
    <x v="1"/>
    <n v="5"/>
    <n v="125"/>
    <n v="1284991"/>
    <d v="2001-05-23T09:34:26"/>
    <s v="BP Energy Company"/>
    <x v="0"/>
    <x v="0"/>
    <x v="0"/>
    <x v="1"/>
    <s v="US West Power Phy Fwd Firm"/>
    <s v="US Pwr Phy Firm  PALVE Peak              27-31May01      USD/MWh"/>
    <n v="25"/>
    <m/>
    <x v="0"/>
    <x v="1"/>
    <x v="0"/>
    <n v="235"/>
    <s v="Scavoner"/>
    <s v="MFISCHE2"/>
    <s v="ST-SW"/>
    <x v="7"/>
    <x v="6"/>
    <n v="619611.1"/>
    <d v="2001-05-27T21:00:00"/>
  </r>
  <r>
    <x v="1"/>
    <x v="3"/>
    <x v="1"/>
    <n v="1"/>
    <n v="10000"/>
    <n v="1284993"/>
    <d v="2001-05-23T09:34:30"/>
    <s v="ONEOK Energy Marketing and Trading Company, L.P.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49999999999998"/>
    <s v="KURTISWOOD"/>
    <s v="PMIMS"/>
    <s v="ENA - IM MKT Central CG"/>
    <x v="8"/>
    <x v="5"/>
    <n v="805648"/>
    <d v="2001-05-24T21:00:00"/>
  </r>
  <r>
    <x v="1"/>
    <x v="3"/>
    <x v="1"/>
    <n v="1"/>
    <n v="4985"/>
    <n v="1284994"/>
    <d v="2001-05-23T09:34:38"/>
    <s v="TransCanada Energy Marketing USA, Inc."/>
    <x v="0"/>
    <x v="0"/>
    <x v="0"/>
    <x v="3"/>
    <s v="US Gas Phy Fwd Firm non-TX &lt; or = 1Mo "/>
    <s v="US Gas Phy       PEPL Pool               24May01         USD/MM"/>
    <m/>
    <n v="4985"/>
    <x v="0"/>
    <x v="11"/>
    <x v="0"/>
    <n v="4.0125000000000002"/>
    <s v="cscharton"/>
    <s v="KSTEVEN"/>
    <s v="ENA-IM Mid Central South"/>
    <x v="8"/>
    <x v="5"/>
    <n v="805650"/>
    <d v="2001-05-24T21:00:00"/>
  </r>
  <r>
    <x v="1"/>
    <x v="3"/>
    <x v="1"/>
    <n v="1"/>
    <n v="10000"/>
    <n v="1284996"/>
    <d v="2001-05-23T09:34:41"/>
    <s v="Unocal Energy Trading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74999999999996"/>
    <s v="UETINGAS01"/>
    <s v="TDONOHO"/>
    <s v="ENA - IM Central Gulf"/>
    <x v="8"/>
    <x v="5"/>
    <n v="805651"/>
    <d v="2001-05-24T21:00:00"/>
  </r>
  <r>
    <x v="1"/>
    <x v="3"/>
    <x v="1"/>
    <n v="1"/>
    <n v="612"/>
    <n v="1284995"/>
    <d v="2001-05-23T09:34:41"/>
    <s v="Reliant Energy Services, Inc."/>
    <x v="0"/>
    <x v="0"/>
    <x v="0"/>
    <x v="3"/>
    <s v="US Gas Phy Fwd Firm non-TX &lt; or = 1Mo "/>
    <s v="US Gas Phy       TENN 500                24May01         USD/MM"/>
    <m/>
    <n v="612"/>
    <x v="0"/>
    <x v="11"/>
    <x v="0"/>
    <n v="4.05"/>
    <s v="mikepowers"/>
    <s v="SNEAL"/>
    <s v="ENA-IM NE GULF3"/>
    <x v="8"/>
    <x v="5"/>
    <n v="805653"/>
    <d v="2001-05-24T21:00:00"/>
  </r>
  <r>
    <x v="1"/>
    <x v="3"/>
    <x v="1"/>
    <n v="1"/>
    <n v="2825"/>
    <n v="1284997"/>
    <d v="2001-05-23T09:34:42"/>
    <s v="Duke Energy Trading and Marketing, L.L.C."/>
    <x v="0"/>
    <x v="0"/>
    <x v="0"/>
    <x v="3"/>
    <s v="US Gas Phy Fwd Firm non-TX &lt; or = 1Mo "/>
    <s v="US Gas Phy       ANR SW Pool             24May01         USD/MM"/>
    <n v="2825"/>
    <m/>
    <x v="0"/>
    <x v="11"/>
    <x v="0"/>
    <n v="4.0075000000000003"/>
    <s v="RHUGGINS"/>
    <s v="KSTEVEN"/>
    <s v="ENA-IM Mid Central South"/>
    <x v="8"/>
    <x v="5"/>
    <n v="805652"/>
    <d v="2001-05-24T21:00:00"/>
  </r>
  <r>
    <x v="1"/>
    <x v="3"/>
    <x v="1"/>
    <n v="30"/>
    <n v="150000"/>
    <n v="1284998"/>
    <d v="2001-05-23T09:34:4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5"/>
    <s v="EPMELPkac"/>
    <s v="MGRIGSB"/>
    <s v="ENA - IM West"/>
    <x v="8"/>
    <x v="5"/>
    <s v="VB5003.1 / 805658"/>
    <d v="2001-06-01T21:00:00"/>
  </r>
  <r>
    <x v="1"/>
    <x v="3"/>
    <x v="1"/>
    <n v="1"/>
    <n v="10000"/>
    <n v="1284999"/>
    <d v="2001-05-23T09:34:44"/>
    <s v="Aquila Energy Marketing Corporation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25000000000003"/>
    <s v="BIGDADDY"/>
    <s v="PMIMS"/>
    <s v="ENA - IM MKT Central CG"/>
    <x v="8"/>
    <x v="5"/>
    <n v="805654"/>
    <d v="2001-05-24T21:00:00"/>
  </r>
  <r>
    <x v="1"/>
    <x v="3"/>
    <x v="0"/>
    <n v="30"/>
    <n v="150000"/>
    <n v="1285001"/>
    <d v="2001-05-23T09:34:45"/>
    <s v="Reliant Energy Services, Inc."/>
    <x v="0"/>
    <x v="0"/>
    <x v="0"/>
    <x v="3"/>
    <s v="US Gas Fin BasisSwap"/>
    <s v="US Gas Basis     NGI SoCal               Sep01           USD/MM"/>
    <m/>
    <n v="5000"/>
    <x v="0"/>
    <x v="11"/>
    <x v="0"/>
    <n v="8.1999999999999993"/>
    <s v="sthevenot1"/>
    <s v="KHOLST"/>
    <s v="FT-West"/>
    <x v="6"/>
    <x v="5"/>
    <s v="VB5004.1"/>
    <d v="2001-09-01T21:00:00"/>
  </r>
  <r>
    <x v="1"/>
    <x v="3"/>
    <x v="1"/>
    <n v="1"/>
    <n v="5000"/>
    <n v="1285000"/>
    <d v="2001-05-23T09:34:45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MAXFIELD"/>
    <s v="JWILLI13"/>
    <s v="ENA - IM Mkt Central MICH"/>
    <x v="8"/>
    <x v="5"/>
    <n v="805656"/>
    <d v="2001-05-24T21:00:00"/>
  </r>
  <r>
    <x v="1"/>
    <x v="3"/>
    <x v="1"/>
    <n v="1"/>
    <n v="1754"/>
    <n v="1285002"/>
    <d v="2001-05-23T09:34:49"/>
    <s v="Adams Resources Marketing, Ltd."/>
    <x v="0"/>
    <x v="0"/>
    <x v="0"/>
    <x v="3"/>
    <s v="US Gas Phy Fwd Firm non-TX &lt; or = 1Mo "/>
    <s v="US Gas Phy       TETCO M3                24May01         USD/MM"/>
    <n v="1754"/>
    <m/>
    <x v="0"/>
    <x v="11"/>
    <x v="0"/>
    <n v="4.4349999999999996"/>
    <s v="MIKETRADES"/>
    <s v="VPIMENOV"/>
    <s v="ENA-IM ME NEW YORK"/>
    <x v="8"/>
    <x v="5"/>
    <n v="805657"/>
    <d v="2001-05-24T21:00:00"/>
  </r>
  <r>
    <x v="0"/>
    <x v="4"/>
    <x v="0"/>
    <n v="30"/>
    <n v="150000"/>
    <n v="1285004"/>
    <d v="2001-05-23T09:34:5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5"/>
    <s v="christoph"/>
    <s v="CMAHONE"/>
    <s v="UK - ECTRIC - Lite Gasoil"/>
    <x v="3"/>
    <x v="4"/>
    <n v="106075"/>
    <d v="2001-06-01T00:00:00"/>
  </r>
  <r>
    <x v="1"/>
    <x v="3"/>
    <x v="1"/>
    <n v="1"/>
    <n v="5000"/>
    <n v="1285003"/>
    <d v="2001-05-23T09:34:50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75000000000003"/>
    <s v="DMCPHERSON"/>
    <s v="KSTEVEN"/>
    <s v="ENA-IM Mid Central South"/>
    <x v="8"/>
    <x v="5"/>
    <n v="805659"/>
    <d v="2001-05-24T21:00:00"/>
  </r>
  <r>
    <x v="1"/>
    <x v="3"/>
    <x v="1"/>
    <n v="1"/>
    <n v="10000"/>
    <n v="1285005"/>
    <d v="2001-05-23T09:34:5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50000000000001"/>
    <s v="PEGGIALL"/>
    <s v="TDONOHO"/>
    <s v="ENA - IM Central Gulf"/>
    <x v="8"/>
    <x v="5"/>
    <n v="805661"/>
    <d v="2001-05-24T21:00:00"/>
  </r>
  <r>
    <x v="1"/>
    <x v="2"/>
    <x v="0"/>
    <n v="1"/>
    <n v="50000"/>
    <n v="1285006"/>
    <d v="2001-05-23T09:34:5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076"/>
    <d v="2001-07-01T00:00:00"/>
  </r>
  <r>
    <x v="1"/>
    <x v="1"/>
    <x v="1"/>
    <n v="30"/>
    <n v="1500"/>
    <n v="1285008"/>
    <d v="2001-05-23T09:34:58"/>
    <s v="Williams Energy Marketing &amp; Trading Company"/>
    <x v="0"/>
    <x v="0"/>
    <x v="0"/>
    <x v="1"/>
    <s v="US East Power Phy Fwd Firm"/>
    <s v="US Pwr Phy Firm  SOCO Peak               Jun02           USD/MWh"/>
    <n v="50"/>
    <m/>
    <x v="0"/>
    <x v="1"/>
    <x v="0"/>
    <n v="60"/>
    <s v="jheinecke1"/>
    <s v="KPRESTO"/>
    <s v="LT-SERC"/>
    <x v="7"/>
    <x v="6"/>
    <n v="619613.1"/>
    <d v="2002-06-01T21:00:00"/>
  </r>
  <r>
    <x v="0"/>
    <x v="3"/>
    <x v="1"/>
    <n v="1"/>
    <n v="4100"/>
    <n v="1285009"/>
    <d v="2001-05-23T09:35:01"/>
    <s v="PG&amp;E Energy Trading, Canada Corporation"/>
    <x v="0"/>
    <x v="0"/>
    <x v="0"/>
    <x v="3"/>
    <s v="CAN Gas Phy Fwd Firm East &lt; or = 1Mo"/>
    <s v="CAN Gas Phy      Dawn                    24May01         USD/MM"/>
    <m/>
    <n v="4100"/>
    <x v="0"/>
    <x v="11"/>
    <x v="0"/>
    <n v="4.3550000000000004"/>
    <s v="ADM54361"/>
    <s v="MCUILLA"/>
    <s v="ENA - IM Ontario"/>
    <x v="8"/>
    <x v="5"/>
    <n v="805662"/>
    <d v="2001-05-24T21:00:00"/>
  </r>
  <r>
    <x v="0"/>
    <x v="0"/>
    <x v="0"/>
    <n v="1"/>
    <n v="20"/>
    <n v="1285010"/>
    <d v="2001-05-23T09:35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8343"/>
    <m/>
  </r>
  <r>
    <x v="1"/>
    <x v="3"/>
    <x v="1"/>
    <n v="1"/>
    <n v="2993"/>
    <n v="1285011"/>
    <d v="2001-05-23T09:35:08"/>
    <s v="TXU Energy Trading Company"/>
    <x v="0"/>
    <x v="0"/>
    <x v="0"/>
    <x v="3"/>
    <s v="US Gas Phy Fwd Firm non-TX &lt; or = 1Mo "/>
    <s v="US Gas Phy       COL Onshore             24May01         USD/MM"/>
    <m/>
    <n v="2993"/>
    <x v="0"/>
    <x v="11"/>
    <x v="0"/>
    <n v="4.07"/>
    <s v="txuetcje"/>
    <s v="SPEREIR"/>
    <s v="ENA-IM NE GULF2"/>
    <x v="8"/>
    <x v="5"/>
    <n v="805663"/>
    <d v="2001-05-24T21:00:00"/>
  </r>
  <r>
    <x v="1"/>
    <x v="1"/>
    <x v="1"/>
    <n v="5"/>
    <n v="250"/>
    <n v="1285013"/>
    <d v="2001-05-23T09:35:10"/>
    <s v="PSEG Energy Resources &amp; Trade LLC"/>
    <x v="0"/>
    <x v="0"/>
    <x v="0"/>
    <x v="1"/>
    <s v="US East Power Phy Fwd Firm"/>
    <s v="US Pwr Phy Firm  Cinergy Peak            28May-01Jun     USD/MWh"/>
    <m/>
    <n v="50"/>
    <x v="0"/>
    <x v="1"/>
    <x v="0"/>
    <n v="32"/>
    <s v="skilpat1"/>
    <s v="CDORLAN"/>
    <s v="ST-ECAR"/>
    <x v="7"/>
    <x v="6"/>
    <n v="619614.1"/>
    <d v="2001-05-28T21:00:00"/>
  </r>
  <r>
    <x v="1"/>
    <x v="3"/>
    <x v="1"/>
    <n v="1"/>
    <n v="1908"/>
    <n v="1285014"/>
    <d v="2001-05-23T09:35:15"/>
    <s v="Aquila Energy Marketing Corporation"/>
    <x v="0"/>
    <x v="0"/>
    <x v="0"/>
    <x v="3"/>
    <s v="US Gas Phy Fwd Firm non-TX &lt; or = 1Mo "/>
    <s v="US Gas Phy       OGT                     24May01         USD/MM"/>
    <m/>
    <n v="1908"/>
    <x v="0"/>
    <x v="11"/>
    <x v="0"/>
    <n v="3.9950000000000001"/>
    <s v="TROYKELLY"/>
    <s v="KSTEVEN"/>
    <s v="ENA-IM Mid Central South"/>
    <x v="8"/>
    <x v="5"/>
    <n v="805664"/>
    <d v="2001-05-24T21:00:00"/>
  </r>
  <r>
    <x v="0"/>
    <x v="0"/>
    <x v="0"/>
    <n v="1"/>
    <n v="2"/>
    <n v="1285015"/>
    <d v="2001-05-23T09:35:2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8345"/>
    <m/>
  </r>
  <r>
    <x v="1"/>
    <x v="1"/>
    <x v="1"/>
    <n v="7"/>
    <n v="350"/>
    <n v="1285016"/>
    <d v="2001-05-23T09:35:22"/>
    <s v="BP Energy Company"/>
    <x v="0"/>
    <x v="0"/>
    <x v="0"/>
    <x v="1"/>
    <s v="US East Power Phy Fwd Firm"/>
    <s v="US Pwr Phy Firm  PJM-W Peak              25-31May01      USD/MWh"/>
    <m/>
    <n v="50"/>
    <x v="0"/>
    <x v="1"/>
    <x v="0"/>
    <n v="33.75"/>
    <s v="Kellybry"/>
    <s v="JQUENET"/>
    <s v="ST-PJM"/>
    <x v="7"/>
    <x v="6"/>
    <n v="619615.1"/>
    <d v="2001-05-25T21:00:00"/>
  </r>
  <r>
    <x v="1"/>
    <x v="3"/>
    <x v="1"/>
    <n v="1"/>
    <n v="5000"/>
    <n v="1285017"/>
    <d v="2001-05-23T09:35:24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250000000000004"/>
    <s v="stratton"/>
    <s v="SPEREIR"/>
    <s v="ENA-IM NE GULF3"/>
    <x v="8"/>
    <x v="5"/>
    <n v="805665"/>
    <d v="2001-05-24T21:00:00"/>
  </r>
  <r>
    <x v="1"/>
    <x v="1"/>
    <x v="1"/>
    <n v="30"/>
    <n v="750"/>
    <n v="1285018"/>
    <d v="2001-05-23T09:35:27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0"/>
    <s v="POWERWEST"/>
    <s v="MMOTLEY"/>
    <s v="ST-SW"/>
    <x v="7"/>
    <x v="6"/>
    <n v="619616.1"/>
    <d v="2001-09-01T21:00:00"/>
  </r>
  <r>
    <x v="0"/>
    <x v="3"/>
    <x v="1"/>
    <n v="1"/>
    <n v="10000"/>
    <n v="1285019"/>
    <d v="2001-05-23T09:35:29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geerds01"/>
    <s v="RWATT"/>
    <s v="EC-IM Canada West"/>
    <x v="8"/>
    <x v="9"/>
    <n v="805666"/>
    <d v="2001-05-23T21:00:00"/>
  </r>
  <r>
    <x v="1"/>
    <x v="3"/>
    <x v="1"/>
    <n v="1"/>
    <n v="5000"/>
    <n v="1285020"/>
    <d v="2001-05-23T09:35:40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schwalbach"/>
    <s v="KSTEVEN"/>
    <s v="ENA-IM Mid Central South"/>
    <x v="8"/>
    <x v="5"/>
    <n v="805667"/>
    <d v="2001-05-24T21:00:00"/>
  </r>
  <r>
    <x v="1"/>
    <x v="3"/>
    <x v="0"/>
    <n v="153"/>
    <n v="765000"/>
    <n v="1285021"/>
    <d v="2001-05-23T09:35:45"/>
    <s v="Coral Energy Holding L.P."/>
    <x v="0"/>
    <x v="0"/>
    <x v="0"/>
    <x v="3"/>
    <s v="US Gas Fin BasisSwap"/>
    <s v="US Gas Basis     HSC                     Jun-Oct01       USD/MM"/>
    <m/>
    <n v="5000"/>
    <x v="0"/>
    <x v="11"/>
    <x v="0"/>
    <n v="0.03"/>
    <s v="jhollman1"/>
    <s v="EBASS"/>
    <s v="FT-Texas"/>
    <x v="6"/>
    <x v="5"/>
    <s v="VB5009.1"/>
    <d v="2001-06-01T00:00:00"/>
  </r>
  <r>
    <x v="0"/>
    <x v="0"/>
    <x v="0"/>
    <n v="1"/>
    <n v="18"/>
    <n v="1285022"/>
    <d v="2001-05-23T09:35:50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7"/>
    <s v="stanleyf"/>
    <s v="BMARCHAN"/>
    <s v="Enron Metals Trading System"/>
    <x v="0"/>
    <x v="0"/>
    <n v="2148347"/>
    <m/>
  </r>
  <r>
    <x v="1"/>
    <x v="3"/>
    <x v="1"/>
    <n v="1"/>
    <n v="3000"/>
    <n v="1285023"/>
    <d v="2001-05-23T09:35:52"/>
    <s v="Conectiv Energy Supply, Inc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0999999999999996"/>
    <s v="csaponaro"/>
    <s v="ARING"/>
    <s v="ENA-IM NE GULF1"/>
    <x v="8"/>
    <x v="5"/>
    <n v="805668"/>
    <d v="2001-05-24T21:00:00"/>
  </r>
  <r>
    <x v="1"/>
    <x v="3"/>
    <x v="1"/>
    <n v="1"/>
    <n v="5000"/>
    <n v="1285024"/>
    <d v="2001-05-23T09:35:57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MCCARTHY"/>
    <s v="KSTEVEN"/>
    <s v="ENA-IM Mid Central South"/>
    <x v="8"/>
    <x v="5"/>
    <n v="805669"/>
    <d v="2001-05-24T21:00:00"/>
  </r>
  <r>
    <x v="1"/>
    <x v="3"/>
    <x v="1"/>
    <n v="1"/>
    <n v="5000"/>
    <n v="1285025"/>
    <d v="2001-05-23T09:36:00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50000000000004"/>
    <s v="ZUBEL001"/>
    <s v="KSTEVEN"/>
    <s v="ENA-IM Mid Central South"/>
    <x v="8"/>
    <x v="5"/>
    <n v="805670"/>
    <d v="2001-05-24T21:00:00"/>
  </r>
  <r>
    <x v="1"/>
    <x v="1"/>
    <x v="1"/>
    <n v="365"/>
    <n v="18250"/>
    <n v="1285026"/>
    <d v="2001-05-23T09:36:07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7"/>
    <x v="6"/>
    <n v="619617.1"/>
    <d v="2002-01-01T17:11:00"/>
  </r>
  <r>
    <x v="1"/>
    <x v="3"/>
    <x v="1"/>
    <n v="1"/>
    <n v="2143"/>
    <n v="1285027"/>
    <d v="2001-05-23T09:36:07"/>
    <s v="MidAmerican Energy Company"/>
    <x v="0"/>
    <x v="0"/>
    <x v="0"/>
    <x v="3"/>
    <s v="US Gas Phy Fwd Firm non-TX &lt; or = 1Mo "/>
    <s v="US Gas Phy       NNG Demarc              24May01         USD/MM"/>
    <m/>
    <n v="2143"/>
    <x v="0"/>
    <x v="11"/>
    <x v="0"/>
    <n v="4.0274999999999999"/>
    <s v="KENNYMAN"/>
    <s v="KSTEVEN"/>
    <s v="ENA-IM Mid Central South"/>
    <x v="8"/>
    <x v="5"/>
    <n v="805671"/>
    <d v="2001-05-24T21:00:00"/>
  </r>
  <r>
    <x v="1"/>
    <x v="3"/>
    <x v="1"/>
    <n v="1"/>
    <n v="3000"/>
    <n v="1285028"/>
    <d v="2001-05-23T09:36:13"/>
    <s v="Anadarko Energy Services Company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7"/>
    <s v="ADM36335"/>
    <s v="TDONOHO"/>
    <s v="ENA - IM Central Gulf"/>
    <x v="8"/>
    <x v="5"/>
    <n v="805672"/>
    <d v="2001-05-24T21:00:00"/>
  </r>
  <r>
    <x v="1"/>
    <x v="2"/>
    <x v="0"/>
    <n v="1"/>
    <n v="25000"/>
    <n v="1285030"/>
    <d v="2001-05-23T09:36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MICGUIDO"/>
    <s v="GWHALLE"/>
    <s v="WTI-GW-NXC2"/>
    <x v="3"/>
    <x v="5"/>
    <n v="106078"/>
    <d v="2001-07-01T00:00:00"/>
  </r>
  <r>
    <x v="1"/>
    <x v="3"/>
    <x v="1"/>
    <n v="1"/>
    <n v="2175"/>
    <n v="1285032"/>
    <d v="2001-05-23T09:36:38"/>
    <s v="USGT/Aquila, L.P."/>
    <x v="0"/>
    <x v="0"/>
    <x v="0"/>
    <x v="3"/>
    <s v="US Gas Phy Fwd Firm non-TX &lt; or = 1Mo "/>
    <s v="US Gas Phy       ANR SW Pool             24May01         USD/MM"/>
    <n v="2175"/>
    <m/>
    <x v="0"/>
    <x v="11"/>
    <x v="0"/>
    <n v="4.0049999999999999"/>
    <s v="robsommerf"/>
    <s v="KSTEVEN"/>
    <s v="ENA-IM Mid Central South"/>
    <x v="8"/>
    <x v="5"/>
    <n v="805674"/>
    <d v="2001-05-24T21:00:00"/>
  </r>
  <r>
    <x v="1"/>
    <x v="1"/>
    <x v="0"/>
    <n v="30"/>
    <n v="1500"/>
    <n v="1285033"/>
    <d v="2001-05-23T09:36:44"/>
    <s v="Aquila Risk Management Corporation"/>
    <x v="0"/>
    <x v="0"/>
    <x v="0"/>
    <x v="1"/>
    <s v="US East Power Fin Swap"/>
    <s v="US Pwr Fin Swap  ISO NY Z-A Peak         Jun01           USD/MWh"/>
    <n v="50"/>
    <m/>
    <x v="0"/>
    <x v="1"/>
    <x v="0"/>
    <n v="52.5"/>
    <s v="AQUILA1047"/>
    <s v="GGUPTA"/>
    <s v="LT-New England"/>
    <x v="7"/>
    <x v="5"/>
    <n v="619618.1"/>
    <d v="2001-06-01T00:00:00"/>
  </r>
  <r>
    <x v="1"/>
    <x v="3"/>
    <x v="1"/>
    <n v="1"/>
    <n v="3000"/>
    <n v="1285034"/>
    <d v="2001-05-23T09:36:45"/>
    <s v="Texaco Natural Gas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8"/>
    <s v="WARNERTODD"/>
    <s v="TDONOHO"/>
    <s v="ENA - IM Central Gulf"/>
    <x v="8"/>
    <x v="5"/>
    <n v="805675"/>
    <d v="2001-05-24T21:00:00"/>
  </r>
  <r>
    <x v="1"/>
    <x v="2"/>
    <x v="0"/>
    <n v="1"/>
    <n v="50000"/>
    <n v="1285035"/>
    <d v="2001-05-23T09:36:4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DOMESTIC1"/>
    <s v="GWHALLE"/>
    <s v="WTI-GW-NXC2"/>
    <x v="3"/>
    <x v="5"/>
    <n v="106080"/>
    <d v="2001-07-01T00:00:00"/>
  </r>
  <r>
    <x v="1"/>
    <x v="3"/>
    <x v="1"/>
    <n v="1"/>
    <n v="648"/>
    <n v="1285036"/>
    <d v="2001-05-23T09:36:46"/>
    <s v="Cinergy Marketing &amp; Trading, LLC"/>
    <x v="0"/>
    <x v="0"/>
    <x v="0"/>
    <x v="3"/>
    <s v="US Gas Phy Fwd Firm non-TX &lt; or = 1Mo "/>
    <s v="US Gas Phy       NNG Demarc              24May01         USD/MM"/>
    <n v="648"/>
    <m/>
    <x v="0"/>
    <x v="11"/>
    <x v="0"/>
    <n v="4.0225"/>
    <s v="Kearbyka"/>
    <s v="KSTEVEN"/>
    <s v="ENA-IM Mid Central South"/>
    <x v="8"/>
    <x v="5"/>
    <n v="805676"/>
    <d v="2001-05-24T21:00:00"/>
  </r>
  <r>
    <x v="1"/>
    <x v="3"/>
    <x v="1"/>
    <n v="1"/>
    <n v="5000"/>
    <n v="1285037"/>
    <d v="2001-05-23T09:36:48"/>
    <s v="Aquila Energy Marketing Corporation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49999999999997"/>
    <s v="BIGDADDY"/>
    <s v="JWILLI13"/>
    <s v="ENA - IM Mkt Central MICH"/>
    <x v="8"/>
    <x v="5"/>
    <n v="805677"/>
    <d v="2001-05-24T21:00:00"/>
  </r>
  <r>
    <x v="1"/>
    <x v="3"/>
    <x v="1"/>
    <n v="1"/>
    <n v="5000"/>
    <n v="1285038"/>
    <d v="2001-05-23T09:36:49"/>
    <s v="Kinder Morgan Texas Pipeline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650000000000004"/>
    <s v="ADM25824"/>
    <s v="JPARKS"/>
    <s v="HPLC - IM HPLC"/>
    <x v="8"/>
    <x v="8"/>
    <n v="805678"/>
    <d v="2001-05-24T21:00:00"/>
  </r>
  <r>
    <x v="1"/>
    <x v="3"/>
    <x v="1"/>
    <n v="1"/>
    <n v="5000"/>
    <n v="1285039"/>
    <d v="2001-05-23T09:36:51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79"/>
    <d v="2001-05-24T21:00:00"/>
  </r>
  <r>
    <x v="1"/>
    <x v="3"/>
    <x v="1"/>
    <n v="1"/>
    <n v="950"/>
    <n v="1285040"/>
    <d v="2001-05-23T09:36:58"/>
    <s v="OGE Energy Resources, Inc."/>
    <x v="0"/>
    <x v="0"/>
    <x v="0"/>
    <x v="3"/>
    <s v="US Gas Phy Fwd Firm non-TX &lt; or = 1Mo "/>
    <s v="US Gas Phy       NNG Demarc              24May01         USD/MM"/>
    <m/>
    <n v="950"/>
    <x v="0"/>
    <x v="11"/>
    <x v="0"/>
    <n v="4.0274999999999999"/>
    <s v="schottbt"/>
    <s v="KSTEVEN"/>
    <s v="ENA-IM Mid Central South"/>
    <x v="8"/>
    <x v="5"/>
    <n v="805680"/>
    <d v="2001-05-24T21:00:00"/>
  </r>
  <r>
    <x v="1"/>
    <x v="3"/>
    <x v="1"/>
    <n v="30"/>
    <n v="150000"/>
    <n v="1285042"/>
    <d v="2001-05-23T09:37:00"/>
    <s v="Mirant Americas Energy Marketing, L.P.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4"/>
    <s v="rrm00001"/>
    <s v="VPIMENOV"/>
    <s v="ENA-IM ME NEW YORK"/>
    <x v="8"/>
    <x v="5"/>
    <s v="VB5014.1 / 805684"/>
    <d v="2001-06-01T21:00:00"/>
  </r>
  <r>
    <x v="1"/>
    <x v="3"/>
    <x v="1"/>
    <n v="1"/>
    <n v="5000"/>
    <n v="1285041"/>
    <d v="2001-05-23T09:37:00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IGDADDY"/>
    <s v="JWILLI13"/>
    <s v="ENA - IM Mkt Central MICH"/>
    <x v="8"/>
    <x v="5"/>
    <n v="805681"/>
    <d v="2001-05-24T21:00:00"/>
  </r>
  <r>
    <x v="1"/>
    <x v="3"/>
    <x v="1"/>
    <n v="1"/>
    <n v="2667"/>
    <n v="1285043"/>
    <d v="2001-05-23T09:37:04"/>
    <s v="Occidental Energy Marketing, Inc."/>
    <x v="0"/>
    <x v="0"/>
    <x v="0"/>
    <x v="3"/>
    <s v="US Gas Phy Fwd Firm non-TX &lt; or = 1Mo "/>
    <s v="US Gas Phy       NGPL Midcont            24May01         USD/MM"/>
    <m/>
    <n v="2667"/>
    <x v="0"/>
    <x v="11"/>
    <x v="0"/>
    <n v="3.9750000000000001"/>
    <s v="smallfitz"/>
    <s v="KSTEVEN"/>
    <s v="ENA-IM Mid Central South"/>
    <x v="8"/>
    <x v="5"/>
    <n v="805682"/>
    <d v="2001-05-24T21:00:00"/>
  </r>
  <r>
    <x v="1"/>
    <x v="3"/>
    <x v="1"/>
    <n v="1"/>
    <n v="10000"/>
    <n v="1285044"/>
    <d v="2001-05-23T09:37:06"/>
    <s v="BP Energy Company"/>
    <x v="0"/>
    <x v="0"/>
    <x v="0"/>
    <x v="3"/>
    <s v="US Gas Phy Fwd Firm TX &lt; or = 1Mo "/>
    <s v="US Gas Phy       Waha                    24May01         USD/MM"/>
    <n v="10000"/>
    <m/>
    <x v="0"/>
    <x v="11"/>
    <x v="0"/>
    <n v="4.01"/>
    <s v="Hallbrian1"/>
    <s v="JPARKS"/>
    <s v="HPLC - IM HPLC"/>
    <x v="8"/>
    <x v="8"/>
    <n v="805683"/>
    <d v="2001-05-24T21:00:00"/>
  </r>
  <r>
    <x v="1"/>
    <x v="3"/>
    <x v="1"/>
    <n v="1"/>
    <n v="1000"/>
    <n v="1285045"/>
    <d v="2001-05-23T09:37:11"/>
    <s v="Cinergy Marketing &amp; Trading, LLC"/>
    <x v="0"/>
    <x v="0"/>
    <x v="0"/>
    <x v="3"/>
    <s v="US Gas Phy Fwd Firm non-TX &lt; or = 1Mo "/>
    <s v="US Gas Phy       COL Onshore             24May01         USD/MM"/>
    <m/>
    <n v="1000"/>
    <x v="0"/>
    <x v="11"/>
    <x v="0"/>
    <n v="4.0750000000000002"/>
    <s v="BYASSEEL"/>
    <s v="SPEREIR"/>
    <s v="ENA-IM NE GULF2"/>
    <x v="8"/>
    <x v="5"/>
    <n v="805686"/>
    <d v="2001-05-24T21:00:00"/>
  </r>
  <r>
    <x v="1"/>
    <x v="3"/>
    <x v="0"/>
    <n v="8"/>
    <n v="40000"/>
    <n v="1285046"/>
    <d v="2001-05-23T09:37:19"/>
    <s v="Aquila Risk Management Corporation"/>
    <x v="0"/>
    <x v="0"/>
    <x v="0"/>
    <x v="3"/>
    <s v="US Gas Fin Swap"/>
    <s v="US Gas Daily     Kern River/Opal         24-31May01      USD/MM"/>
    <m/>
    <n v="5000"/>
    <x v="0"/>
    <x v="11"/>
    <x v="0"/>
    <n v="2.6850000000000001"/>
    <s v="AQUILA1001"/>
    <s v="SSOUTH"/>
    <s v="West-NW"/>
    <x v="6"/>
    <x v="5"/>
    <s v="VB5015.1"/>
    <d v="2001-05-24T21:00:00"/>
  </r>
  <r>
    <x v="1"/>
    <x v="3"/>
    <x v="1"/>
    <n v="1"/>
    <n v="25000"/>
    <n v="1285047"/>
    <d v="2001-05-23T09:37:20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aepes215"/>
    <s v="ARING"/>
    <s v="ENA-IM NE GULF1"/>
    <x v="8"/>
    <x v="5"/>
    <n v="805687"/>
    <d v="2001-05-24T21:00:00"/>
  </r>
  <r>
    <x v="1"/>
    <x v="3"/>
    <x v="0"/>
    <n v="30"/>
    <n v="300000"/>
    <n v="1285048"/>
    <d v="2001-05-23T09:37:22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016.1"/>
    <d v="2001-06-01T21:00:00"/>
  </r>
  <r>
    <x v="1"/>
    <x v="3"/>
    <x v="1"/>
    <n v="1"/>
    <n v="2000"/>
    <n v="1285049"/>
    <d v="2001-05-23T09:37:22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50000000000001"/>
    <s v="aepes201"/>
    <s v="TDONOHO"/>
    <s v="ENA - IM Central Gulf"/>
    <x v="8"/>
    <x v="5"/>
    <n v="805688"/>
    <d v="2001-05-24T21:00:00"/>
  </r>
  <r>
    <x v="1"/>
    <x v="3"/>
    <x v="1"/>
    <n v="1"/>
    <n v="5000"/>
    <n v="1285050"/>
    <d v="2001-05-23T09:37:23"/>
    <s v="MidAmerican Energy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KREMERTODD"/>
    <s v="KSTEVEN"/>
    <s v="ENA-IM Mid Central South"/>
    <x v="8"/>
    <x v="5"/>
    <n v="805689"/>
    <d v="2001-05-24T21:00:00"/>
  </r>
  <r>
    <x v="1"/>
    <x v="3"/>
    <x v="1"/>
    <n v="1"/>
    <n v="5000"/>
    <n v="1285051"/>
    <d v="2001-05-23T09:37:25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CLINTDAVIS"/>
    <s v="KSTEVEN"/>
    <s v="ENA-IM Mid Central South"/>
    <x v="8"/>
    <x v="5"/>
    <n v="805690"/>
    <d v="2001-05-24T21:00:00"/>
  </r>
  <r>
    <x v="1"/>
    <x v="2"/>
    <x v="0"/>
    <n v="1"/>
    <n v="50000"/>
    <n v="1285052"/>
    <d v="2001-05-23T09:37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MICGUIDO"/>
    <s v="GWHALLE"/>
    <s v="WTI-GW-NXC2"/>
    <x v="3"/>
    <x v="5"/>
    <n v="106081"/>
    <d v="2001-07-01T00:00:00"/>
  </r>
  <r>
    <x v="1"/>
    <x v="3"/>
    <x v="1"/>
    <n v="30"/>
    <n v="300000"/>
    <n v="1285053"/>
    <d v="2001-05-23T09:37:27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1"/>
    <s v="bradking1"/>
    <s v="MGRIGSB"/>
    <s v="ENA - IM West"/>
    <x v="8"/>
    <x v="5"/>
    <s v="VB5017.1 / 805692"/>
    <d v="2001-06-01T21:00:00"/>
  </r>
  <r>
    <x v="1"/>
    <x v="3"/>
    <x v="1"/>
    <n v="1"/>
    <n v="5000"/>
    <n v="1285054"/>
    <d v="2001-05-23T09:37:39"/>
    <s v="Crosstex Energy Services, Ltd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1"/>
    <s v="ADM14275"/>
    <s v="SNEAL"/>
    <s v="ENA-IM NE GULF3"/>
    <x v="8"/>
    <x v="5"/>
    <n v="805694"/>
    <d v="2001-05-24T21:00:00"/>
  </r>
  <r>
    <x v="1"/>
    <x v="3"/>
    <x v="0"/>
    <n v="214"/>
    <n v="149800"/>
    <n v="1285056"/>
    <d v="2001-05-23T09:37:43"/>
    <s v="BP Corporation North America Inc."/>
    <x v="0"/>
    <x v="0"/>
    <x v="0"/>
    <x v="3"/>
    <s v="US Gas Fin BasisSwap"/>
    <s v="US Gas Basis     NGI SoCal               Apr-Oct02       USD/MM"/>
    <m/>
    <n v="700"/>
    <x v="0"/>
    <x v="11"/>
    <x v="0"/>
    <n v="1.63"/>
    <s v="Quekchin"/>
    <s v="KHOLST"/>
    <s v="FT-West"/>
    <x v="6"/>
    <x v="5"/>
    <s v="VB5019.1"/>
    <d v="2002-04-01T00:00:00"/>
  </r>
  <r>
    <x v="1"/>
    <x v="3"/>
    <x v="1"/>
    <n v="30"/>
    <n v="300000"/>
    <n v="1285057"/>
    <d v="2001-05-23T09:37:45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5"/>
    <s v="bradking1"/>
    <s v="MGRIGSB"/>
    <s v="ENA - IM West"/>
    <x v="8"/>
    <x v="5"/>
    <s v="VB5020.1 / 805699"/>
    <d v="2001-06-01T21:00:00"/>
  </r>
  <r>
    <x v="1"/>
    <x v="3"/>
    <x v="1"/>
    <n v="1"/>
    <n v="5000"/>
    <n v="1285058"/>
    <d v="2001-05-23T09:37:45"/>
    <s v="Western Gas Resources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CSTANLEY"/>
    <s v="KSTEVEN"/>
    <s v="ENA-IM Mid Central South"/>
    <x v="8"/>
    <x v="5"/>
    <n v="805696"/>
    <d v="2001-05-24T21:00:00"/>
  </r>
  <r>
    <x v="1"/>
    <x v="3"/>
    <x v="1"/>
    <n v="1"/>
    <n v="6916"/>
    <n v="1285061"/>
    <d v="2001-05-23T09:37:47"/>
    <s v="Colonial Energy Inc."/>
    <x v="0"/>
    <x v="0"/>
    <x v="0"/>
    <x v="3"/>
    <s v="US Gas Phy Fwd Firm non-TX &lt; or = 1Mo "/>
    <s v="US Gas Phy       Dom SP TT               24May01         USD/MM"/>
    <n v="6916"/>
    <m/>
    <x v="0"/>
    <x v="11"/>
    <x v="0"/>
    <n v="4.38"/>
    <s v="BRIANKELLY"/>
    <s v="SHENDRI"/>
    <s v="ENA-IM ME CNG"/>
    <x v="8"/>
    <x v="5"/>
    <n v="805697"/>
    <d v="2001-05-24T21:00:00"/>
  </r>
  <r>
    <x v="1"/>
    <x v="2"/>
    <x v="0"/>
    <n v="1"/>
    <n v="50000"/>
    <n v="1285060"/>
    <d v="2001-05-23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"/>
    <s v="DOMESTIC2"/>
    <s v="GWHALLE"/>
    <s v="WTI-GW-NXC2"/>
    <x v="3"/>
    <x v="5"/>
    <n v="106085"/>
    <d v="2001-07-01T00:00:00"/>
  </r>
  <r>
    <x v="1"/>
    <x v="2"/>
    <x v="0"/>
    <n v="1"/>
    <n v="50000"/>
    <n v="1285062"/>
    <d v="2001-05-23T09:37:4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56"/>
    <s v="rsrsrsrs"/>
    <s v="GWHALLE"/>
    <s v="WTI-GW-NXC2"/>
    <x v="3"/>
    <x v="5"/>
    <n v="106083"/>
    <d v="2001-07-01T00:00:00"/>
  </r>
  <r>
    <x v="1"/>
    <x v="3"/>
    <x v="1"/>
    <n v="1"/>
    <n v="5000"/>
    <n v="1285063"/>
    <d v="2001-05-23T09:37:50"/>
    <s v="TXU Energy Trading Company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6"/>
    <s v="txuetckbb"/>
    <s v="MLENHAR"/>
    <s v="ENA - IM West"/>
    <x v="8"/>
    <x v="5"/>
    <n v="805698"/>
    <d v="2001-05-24T21:00:00"/>
  </r>
  <r>
    <x v="1"/>
    <x v="1"/>
    <x v="1"/>
    <n v="30"/>
    <n v="1500"/>
    <n v="1285064"/>
    <d v="2001-05-23T09:37:51"/>
    <s v="BP Energy Company"/>
    <x v="0"/>
    <x v="0"/>
    <x v="0"/>
    <x v="1"/>
    <s v="US East Power Phy Fwd Firm"/>
    <s v="US Pwr Phy Firm  PJM-W Peak              Jun01           USD/MWh"/>
    <m/>
    <n v="50"/>
    <x v="0"/>
    <x v="1"/>
    <x v="0"/>
    <n v="58.75"/>
    <s v="Roseyehuda"/>
    <s v="JQUENET"/>
    <s v="LT-PJM"/>
    <x v="7"/>
    <x v="6"/>
    <n v="619621.1"/>
    <d v="2001-06-01T14:12:00"/>
  </r>
  <r>
    <x v="1"/>
    <x v="2"/>
    <x v="0"/>
    <n v="1"/>
    <n v="50000"/>
    <n v="1285065"/>
    <d v="2001-05-23T09:37:5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2"/>
    <s v="SPENCERV"/>
    <s v="GWHALLE"/>
    <s v="WTI-GW-NXC1"/>
    <x v="3"/>
    <x v="5"/>
    <n v="106086"/>
    <d v="2001-07-01T00:00:00"/>
  </r>
  <r>
    <x v="1"/>
    <x v="3"/>
    <x v="1"/>
    <n v="1"/>
    <n v="10000"/>
    <n v="1285066"/>
    <d v="2001-05-23T09:37:56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701"/>
    <d v="2001-05-24T21:00:00"/>
  </r>
  <r>
    <x v="0"/>
    <x v="0"/>
    <x v="0"/>
    <n v="1"/>
    <n v="20"/>
    <n v="1285068"/>
    <d v="2001-05-23T09:37:5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HART1201"/>
    <s v="BMARCHAN"/>
    <s v="Enron Metals Trading System"/>
    <x v="0"/>
    <x v="0"/>
    <n v="2148356"/>
    <m/>
  </r>
  <r>
    <x v="1"/>
    <x v="3"/>
    <x v="1"/>
    <n v="1"/>
    <n v="108"/>
    <n v="1285067"/>
    <d v="2001-05-23T09:37:58"/>
    <s v="Western Gas Resources, Inc."/>
    <x v="0"/>
    <x v="0"/>
    <x v="0"/>
    <x v="3"/>
    <s v="US Gas Phy Fwd Firm non-TX &lt; or = 1Mo "/>
    <s v="US Gas Phy       NGPL Midcont            24May01         USD/MM"/>
    <n v="108"/>
    <m/>
    <x v="0"/>
    <x v="11"/>
    <x v="0"/>
    <n v="3.97"/>
    <s v="CSTANLEY"/>
    <s v="KSTEVEN"/>
    <s v="ENA-IM Mid Central South"/>
    <x v="8"/>
    <x v="5"/>
    <n v="805702"/>
    <d v="2001-05-24T21:00:00"/>
  </r>
  <r>
    <x v="0"/>
    <x v="3"/>
    <x v="1"/>
    <n v="1"/>
    <n v="8000"/>
    <n v="1285069"/>
    <d v="2001-05-23T09:38:06"/>
    <s v="PanCanadian Petroleum Limited"/>
    <x v="0"/>
    <x v="0"/>
    <x v="0"/>
    <x v="3"/>
    <s v="CAN Gas Phy Fwd Firm East &lt; or = 1Mo"/>
    <s v="CAN Gas Phy      Parkway                 24May01         USD/MM"/>
    <n v="8000"/>
    <m/>
    <x v="0"/>
    <x v="11"/>
    <x v="0"/>
    <n v="4.3550000000000004"/>
    <s v="e0006122"/>
    <s v="MCUILLA"/>
    <s v="ENA - IM Ontario"/>
    <x v="8"/>
    <x v="5"/>
    <n v="805703"/>
    <d v="2001-05-24T21:00:00"/>
  </r>
  <r>
    <x v="1"/>
    <x v="3"/>
    <x v="1"/>
    <n v="1"/>
    <n v="5000"/>
    <n v="1285070"/>
    <d v="2001-05-23T09:38:10"/>
    <s v="Wisconsin Gas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JFuller99"/>
    <s v="KSTEVEN"/>
    <s v="ENA-IM Mid Central South"/>
    <x v="8"/>
    <x v="5"/>
    <n v="805704"/>
    <d v="2001-05-24T21:00:00"/>
  </r>
  <r>
    <x v="1"/>
    <x v="3"/>
    <x v="1"/>
    <n v="1"/>
    <n v="10000"/>
    <n v="1285071"/>
    <d v="2001-05-23T09:38:14"/>
    <s v="Mirant Americas Energy Marketing, L.P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1999999999999993"/>
    <s v="jfh00001"/>
    <s v="MLENHAR"/>
    <s v="ENA - IM West"/>
    <x v="8"/>
    <x v="5"/>
    <n v="805705"/>
    <d v="2001-05-24T21:00:00"/>
  </r>
  <r>
    <x v="1"/>
    <x v="3"/>
    <x v="1"/>
    <n v="1"/>
    <n v="3000"/>
    <n v="1285073"/>
    <d v="2001-05-23T09:38:16"/>
    <s v="AEP Energy Services, Inc.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649999999999999"/>
    <s v="aepes201"/>
    <s v="TDONOHO"/>
    <s v="ENA - IM Central Gulf"/>
    <x v="8"/>
    <x v="5"/>
    <n v="805706"/>
    <d v="2001-05-24T21:00:00"/>
  </r>
  <r>
    <x v="1"/>
    <x v="3"/>
    <x v="0"/>
    <n v="31"/>
    <n v="310000"/>
    <n v="1285074"/>
    <d v="2001-05-23T09:38:17"/>
    <s v="PG&amp;E Energy Trading-Gas Corporation"/>
    <x v="0"/>
    <x v="0"/>
    <x v="0"/>
    <x v="3"/>
    <s v="US Gas Fin BasisSwap"/>
    <s v="US Gas Basis     Waha                    Oct01           USD/MM"/>
    <m/>
    <n v="10000"/>
    <x v="0"/>
    <x v="11"/>
    <x v="0"/>
    <n v="-2.5000000000000001E-2"/>
    <s v="andrewk5"/>
    <s v="EBASS"/>
    <s v="FT-Texas"/>
    <x v="6"/>
    <x v="5"/>
    <s v="VB5026.1"/>
    <d v="2001-10-01T08:02:00"/>
  </r>
  <r>
    <x v="1"/>
    <x v="2"/>
    <x v="0"/>
    <n v="1"/>
    <n v="5000"/>
    <n v="1285075"/>
    <d v="2001-05-23T09:38:17"/>
    <s v="Hess Energy Trading Company LLC"/>
    <x v="0"/>
    <x v="0"/>
    <x v="0"/>
    <x v="2"/>
    <s v="US Crude WTI Fin Swap "/>
    <s v="US WTI Swap      Nymex PEN               Jul01           USD/bl/m"/>
    <n v="5000"/>
    <m/>
    <x v="0"/>
    <x v="8"/>
    <x v="0"/>
    <n v="29.6"/>
    <s v="MICGUIDO"/>
    <s v="GWHALLE"/>
    <s v="WTI-GW-NXC2"/>
    <x v="3"/>
    <x v="5"/>
    <n v="106087"/>
    <d v="2001-07-01T00:00:00"/>
  </r>
  <r>
    <x v="1"/>
    <x v="3"/>
    <x v="1"/>
    <n v="1"/>
    <n v="10000"/>
    <n v="1285076"/>
    <d v="2001-05-23T09:38:18"/>
    <s v="Anadarko Energy Services Company"/>
    <x v="0"/>
    <x v="0"/>
    <x v="0"/>
    <x v="3"/>
    <s v="US Gas Phy Fwd Firm non-TX &lt; or = 1Mo "/>
    <s v="US Gas Phy       ANR SE Gath             24May01         USD/MM"/>
    <n v="10000"/>
    <m/>
    <x v="0"/>
    <x v="11"/>
    <x v="0"/>
    <n v="4.0125000000000002"/>
    <s v="ADM36335"/>
    <s v="TDONOHO"/>
    <s v="ENA - IM Central Gulf"/>
    <x v="8"/>
    <x v="5"/>
    <n v="805707"/>
    <d v="2001-05-24T21:00:00"/>
  </r>
  <r>
    <x v="1"/>
    <x v="3"/>
    <x v="1"/>
    <n v="1"/>
    <n v="10000"/>
    <n v="1285077"/>
    <d v="2001-05-23T09:38:23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50000000000001"/>
    <s v="aepes202"/>
    <s v="SNEAL"/>
    <s v="ENA-IM NE GULF3"/>
    <x v="8"/>
    <x v="5"/>
    <n v="805708"/>
    <d v="2001-05-24T21:00:00"/>
  </r>
  <r>
    <x v="1"/>
    <x v="3"/>
    <x v="0"/>
    <n v="31"/>
    <n v="310000"/>
    <n v="1285078"/>
    <d v="2001-05-23T09:38:24"/>
    <s v="Tractebel Energy Marketing, Inc."/>
    <x v="0"/>
    <x v="0"/>
    <x v="0"/>
    <x v="3"/>
    <s v="US Gas Fin BasisSwap"/>
    <s v="US Gas Basis     HSC                     Jul01           USD/MM"/>
    <n v="10000"/>
    <m/>
    <x v="0"/>
    <x v="11"/>
    <x v="0"/>
    <n v="3.5000000000000003E-2"/>
    <s v="WICKLUND"/>
    <s v="EBASS"/>
    <s v="FT-Texas"/>
    <x v="6"/>
    <x v="5"/>
    <s v="VB5028.1"/>
    <d v="2001-07-01T00:00:00"/>
  </r>
  <r>
    <x v="0"/>
    <x v="0"/>
    <x v="0"/>
    <n v="1"/>
    <n v="20"/>
    <n v="1285079"/>
    <d v="2001-05-23T09:38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8362"/>
    <m/>
  </r>
  <r>
    <x v="0"/>
    <x v="0"/>
    <x v="0"/>
    <n v="1"/>
    <n v="20"/>
    <n v="1285081"/>
    <d v="2001-05-23T09:3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IMONEVANS"/>
    <s v="BMARCHAN"/>
    <s v="Enron Metals Trading System"/>
    <x v="0"/>
    <x v="0"/>
    <n v="2148368"/>
    <m/>
  </r>
  <r>
    <x v="1"/>
    <x v="3"/>
    <x v="1"/>
    <n v="8"/>
    <n v="4800"/>
    <n v="1285083"/>
    <d v="2001-05-23T09:38:34"/>
    <s v="Noble Gas Marketing Inc."/>
    <x v="0"/>
    <x v="0"/>
    <x v="0"/>
    <x v="3"/>
    <s v="US Gas Phy Fwd Firm non-TX &lt; or = 1Mo "/>
    <s v="US Gas Phy       TENN 800                24-31May01      USD/MM"/>
    <m/>
    <n v="600"/>
    <x v="0"/>
    <x v="11"/>
    <x v="0"/>
    <n v="4.0049999999999999"/>
    <s v="dealjunkie"/>
    <s v="SNEAL"/>
    <s v="ENA-IM NE GULF3"/>
    <x v="8"/>
    <x v="5"/>
    <n v="805711"/>
    <d v="2001-05-24T21:00:00"/>
  </r>
  <r>
    <x v="1"/>
    <x v="3"/>
    <x v="1"/>
    <n v="1"/>
    <n v="1025"/>
    <n v="1285084"/>
    <d v="2001-05-23T09:38:35"/>
    <s v="Occidental Energy Marketing, Inc."/>
    <x v="0"/>
    <x v="0"/>
    <x v="0"/>
    <x v="3"/>
    <s v="US Gas Phy Fwd Firm non-TX &lt; or = 1Mo "/>
    <s v="US Gas Phy       NGPL STX                24May01         USD/MM"/>
    <n v="1025"/>
    <m/>
    <x v="0"/>
    <x v="11"/>
    <x v="0"/>
    <n v="3.9849999999999999"/>
    <s v="smallfitz"/>
    <s v="TDONOHO"/>
    <s v="ENA - IM Central Gulf"/>
    <x v="8"/>
    <x v="5"/>
    <n v="805710"/>
    <d v="2001-05-24T21:00:00"/>
  </r>
  <r>
    <x v="1"/>
    <x v="3"/>
    <x v="1"/>
    <n v="1"/>
    <n v="2000"/>
    <n v="1285088"/>
    <d v="2001-05-23T09:38:47"/>
    <s v="Marathon Oil Company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7"/>
    <s v="CADILLAC"/>
    <s v="TDONOHO"/>
    <s v="ENA - IM Central Gulf"/>
    <x v="8"/>
    <x v="5"/>
    <n v="805712"/>
    <d v="2001-05-24T21:00:00"/>
  </r>
  <r>
    <x v="1"/>
    <x v="3"/>
    <x v="1"/>
    <n v="1"/>
    <n v="10000"/>
    <n v="1285089"/>
    <d v="2001-05-23T09:38:47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"/>
    <s v="aepes202"/>
    <s v="SNEAL"/>
    <s v="ENA-IM NE GULF3"/>
    <x v="8"/>
    <x v="5"/>
    <n v="805713"/>
    <d v="2001-05-24T21:00:00"/>
  </r>
  <r>
    <x v="1"/>
    <x v="3"/>
    <x v="1"/>
    <n v="1"/>
    <n v="5692"/>
    <n v="1285090"/>
    <d v="2001-05-23T09:38:51"/>
    <s v="PanCanadian Energy Services Inc."/>
    <x v="0"/>
    <x v="0"/>
    <x v="0"/>
    <x v="3"/>
    <s v="US Gas Phy Fwd Firm non-TX &lt; or = 1Mo "/>
    <s v="US Gas Phy       TENN 500                24May01         USD/MM"/>
    <n v="5692"/>
    <m/>
    <x v="0"/>
    <x v="11"/>
    <x v="0"/>
    <n v="4.0350000000000001"/>
    <s v="pces5155"/>
    <s v="SNEAL"/>
    <s v="ENA-IM NE GULF3"/>
    <x v="8"/>
    <x v="5"/>
    <n v="805714"/>
    <d v="2001-05-24T21:00:00"/>
  </r>
  <r>
    <x v="1"/>
    <x v="3"/>
    <x v="1"/>
    <n v="1"/>
    <n v="1290"/>
    <n v="1285093"/>
    <d v="2001-05-23T09:39:00"/>
    <s v="Axia Energy, LP"/>
    <x v="0"/>
    <x v="0"/>
    <x v="0"/>
    <x v="3"/>
    <s v="US Gas Phy Fwd Firm non-TX &lt; or = 1Mo "/>
    <s v="US Gas Phy       HeHub                   24May01         USD/MM"/>
    <m/>
    <n v="1290"/>
    <x v="0"/>
    <x v="11"/>
    <x v="0"/>
    <n v="4.0999999999999996"/>
    <s v="garrison"/>
    <s v="ARING"/>
    <s v="ENA-IM NE GULF1"/>
    <x v="8"/>
    <x v="5"/>
    <n v="805715"/>
    <d v="2001-05-24T21:00:00"/>
  </r>
  <r>
    <x v="1"/>
    <x v="3"/>
    <x v="1"/>
    <n v="1"/>
    <n v="957"/>
    <n v="1285094"/>
    <d v="2001-05-23T09:39:13"/>
    <s v="CMS Field Services, Inc."/>
    <x v="0"/>
    <x v="0"/>
    <x v="0"/>
    <x v="3"/>
    <s v="US Gas Phy Fwd Firm non-TX &lt; or = 1Mo "/>
    <s v="US Gas Phy       ANR SW Pool             24May01         USD/MM"/>
    <m/>
    <n v="957"/>
    <x v="0"/>
    <x v="11"/>
    <x v="0"/>
    <n v="4.01"/>
    <s v="ADM33962"/>
    <s v="KSTEVEN"/>
    <s v="ENA-IM Mid Central South"/>
    <x v="8"/>
    <x v="5"/>
    <n v="805716"/>
    <d v="2001-05-24T21:00:00"/>
  </r>
  <r>
    <x v="1"/>
    <x v="3"/>
    <x v="0"/>
    <n v="8"/>
    <n v="40000"/>
    <n v="1285097"/>
    <d v="2001-05-23T09:39:1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9"/>
    <s v="VALENCIA"/>
    <s v="MLENHAR"/>
    <s v="West-Perm"/>
    <x v="6"/>
    <x v="5"/>
    <s v="VB5036.1"/>
    <d v="2001-05-24T21:00:00"/>
  </r>
  <r>
    <x v="1"/>
    <x v="3"/>
    <x v="0"/>
    <n v="30"/>
    <n v="300000"/>
    <n v="1285096"/>
    <d v="2001-05-23T09:39:17"/>
    <s v="Aquila Risk Management Corporation"/>
    <x v="0"/>
    <x v="0"/>
    <x v="0"/>
    <x v="3"/>
    <s v="US Gas Fin Swap"/>
    <s v="US Gas Daily     IF GD/D EP-Perm         Jun01           USD/MM"/>
    <n v="10000"/>
    <m/>
    <x v="0"/>
    <x v="11"/>
    <x v="0"/>
    <n v="-0.02"/>
    <s v="AQUILA1033"/>
    <s v="RGAY"/>
    <s v="West-Keystone"/>
    <x v="6"/>
    <x v="5"/>
    <s v="VB5035.1"/>
    <d v="2001-06-01T21:00:00"/>
  </r>
  <r>
    <x v="1"/>
    <x v="3"/>
    <x v="1"/>
    <n v="30"/>
    <n v="150000"/>
    <n v="1285098"/>
    <d v="2001-05-23T09:39:19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450000000000006"/>
    <s v="ADM36631"/>
    <s v="MGRIGSB"/>
    <s v="ENA - IM West"/>
    <x v="8"/>
    <x v="5"/>
    <s v="VB5037.1 / 805718"/>
    <d v="2001-06-01T21:00:00"/>
  </r>
  <r>
    <x v="1"/>
    <x v="3"/>
    <x v="1"/>
    <n v="1"/>
    <n v="5000"/>
    <n v="1285100"/>
    <d v="2001-05-23T09:39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"/>
    <s v="robsommerf"/>
    <s v="KSTEVEN"/>
    <s v="ENA-IM Mid Central South"/>
    <x v="8"/>
    <x v="5"/>
    <n v="805720"/>
    <d v="2001-05-24T21:00:00"/>
  </r>
  <r>
    <x v="1"/>
    <x v="3"/>
    <x v="0"/>
    <n v="31"/>
    <n v="310000"/>
    <n v="1285101"/>
    <d v="2001-05-23T09:39:39"/>
    <s v="AEP Energy Services, Inc."/>
    <x v="0"/>
    <x v="0"/>
    <x v="0"/>
    <x v="3"/>
    <s v="US Gas Fin Swap"/>
    <s v="US Gas Swap      Nymex                   Aug01           USD/MM"/>
    <n v="10000"/>
    <m/>
    <x v="0"/>
    <x v="11"/>
    <x v="0"/>
    <n v="4.2949999999999999"/>
    <s v="aepes214"/>
    <s v="JARNOLD"/>
    <s v="NG-Price"/>
    <x v="6"/>
    <x v="5"/>
    <s v="VB5038.1"/>
    <d v="2001-08-01T21:00:00"/>
  </r>
  <r>
    <x v="0"/>
    <x v="3"/>
    <x v="1"/>
    <n v="1"/>
    <n v="10000"/>
    <n v="1285104"/>
    <d v="2001-05-23T09:39:4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49999999999998"/>
    <s v="DAROOKIE"/>
    <s v="MCUILLA"/>
    <s v="ENA - IM Ontario"/>
    <x v="8"/>
    <x v="5"/>
    <n v="805721"/>
    <d v="2001-05-24T21:00:00"/>
  </r>
  <r>
    <x v="0"/>
    <x v="2"/>
    <x v="0"/>
    <n v="31"/>
    <n v="775000"/>
    <n v="1285105"/>
    <d v="2001-05-23T09:39:5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16"/>
    <s v="MICGUIDO"/>
    <s v="MJONES2"/>
    <s v="UK - ECTRIC - Crude D-Brent"/>
    <x v="3"/>
    <x v="4"/>
    <n v="106088"/>
    <d v="2001-07-01T00:00:00"/>
  </r>
  <r>
    <x v="0"/>
    <x v="0"/>
    <x v="0"/>
    <n v="1"/>
    <n v="20"/>
    <n v="1285106"/>
    <d v="2001-05-23T09:39:5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stanleyf"/>
    <s v="BMARCHAN"/>
    <s v="Enron Metals Trading System"/>
    <x v="0"/>
    <x v="0"/>
    <n v="2148388"/>
    <m/>
  </r>
  <r>
    <x v="1"/>
    <x v="3"/>
    <x v="1"/>
    <n v="1"/>
    <n v="5000"/>
    <n v="1285107"/>
    <d v="2001-05-23T09:39:59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25000000000002"/>
    <s v="ADM28225"/>
    <s v="KSTEVEN"/>
    <s v="ENA-IM Mid Central South"/>
    <x v="8"/>
    <x v="5"/>
    <n v="805722"/>
    <d v="2001-05-24T21:00:00"/>
  </r>
  <r>
    <x v="1"/>
    <x v="3"/>
    <x v="1"/>
    <n v="1"/>
    <n v="7000"/>
    <n v="1285108"/>
    <d v="2001-05-23T09:40:04"/>
    <s v="PanCanadian Energy Services Inc."/>
    <x v="0"/>
    <x v="0"/>
    <x v="0"/>
    <x v="3"/>
    <s v="US Gas Phy Fwd Firm non-TX &lt; or = 1Mo "/>
    <s v="US Gas Phy       Transco St.65           24May01         USD/MM"/>
    <n v="7000"/>
    <m/>
    <x v="0"/>
    <x v="11"/>
    <x v="0"/>
    <n v="4.1100000000000003"/>
    <s v="pces5126"/>
    <s v="ARING"/>
    <s v="ENA-IM NE GULF1"/>
    <x v="8"/>
    <x v="5"/>
    <n v="805723"/>
    <d v="2001-05-24T21:00:00"/>
  </r>
  <r>
    <x v="1"/>
    <x v="3"/>
    <x v="1"/>
    <n v="1"/>
    <n v="614"/>
    <n v="1285109"/>
    <d v="2001-05-23T09:40:18"/>
    <s v="Texaco Natural Gas Inc."/>
    <x v="0"/>
    <x v="0"/>
    <x v="0"/>
    <x v="3"/>
    <s v="US Gas Phy Fwd Firm non-TX &lt; or = 1Mo "/>
    <s v="US Gas Phy       Trunkline ELA           24May01         USD/MM"/>
    <m/>
    <n v="614"/>
    <x v="0"/>
    <x v="11"/>
    <x v="0"/>
    <n v="3.97"/>
    <s v="STEPHENSJE"/>
    <s v="TDONOHO"/>
    <s v="ENA - IM Central Gulf"/>
    <x v="8"/>
    <x v="5"/>
    <n v="805724"/>
    <d v="2001-05-24T21:00:00"/>
  </r>
  <r>
    <x v="1"/>
    <x v="3"/>
    <x v="0"/>
    <n v="31"/>
    <n v="77500"/>
    <n v="1285110"/>
    <d v="2001-05-23T09:40:22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5041.1"/>
    <d v="2001-08-01T21:00:00"/>
  </r>
  <r>
    <x v="1"/>
    <x v="3"/>
    <x v="0"/>
    <n v="123"/>
    <n v="615000"/>
    <n v="1285114"/>
    <d v="2001-05-23T09:40:25"/>
    <s v="TXU Energy Trading Company"/>
    <x v="0"/>
    <x v="0"/>
    <x v="0"/>
    <x v="3"/>
    <s v="US Gas Fin BasisSwap"/>
    <s v="US Gas Basis     PEPL                    Jul-Oct01       USD/MM"/>
    <m/>
    <n v="5000"/>
    <x v="0"/>
    <x v="11"/>
    <x v="0"/>
    <n v="-0.105"/>
    <s v="txuetcch"/>
    <s v="ALEWIS"/>
    <s v="GD-CENTRAL"/>
    <x v="6"/>
    <x v="5"/>
    <s v="VB5040.1"/>
    <d v="2001-07-01T00:00:00"/>
  </r>
  <r>
    <x v="1"/>
    <x v="2"/>
    <x v="0"/>
    <n v="1"/>
    <n v="45000"/>
    <n v="1285113"/>
    <d v="2001-05-23T09:40:25"/>
    <s v="Hess Energy Trading Company LLC"/>
    <x v="0"/>
    <x v="0"/>
    <x v="0"/>
    <x v="2"/>
    <s v="US Crude WTI Fin Swap "/>
    <s v="US WTI Swap      Nymex PEN               Jul01           USD/bl/m"/>
    <n v="45000"/>
    <m/>
    <x v="0"/>
    <x v="8"/>
    <x v="0"/>
    <n v="29.6"/>
    <s v="rsrsrsrs"/>
    <s v="GWHALLE"/>
    <s v="WTI-GW-NXC2"/>
    <x v="3"/>
    <x v="5"/>
    <n v="106089"/>
    <d v="2001-07-01T00:00:00"/>
  </r>
  <r>
    <x v="1"/>
    <x v="3"/>
    <x v="1"/>
    <n v="1"/>
    <n v="10000"/>
    <n v="1285115"/>
    <d v="2001-05-23T09:40:26"/>
    <s v="Anadarko Energy Services Company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ADM36335"/>
    <s v="ARING"/>
    <s v="ENA-IM NE GULF1"/>
    <x v="8"/>
    <x v="5"/>
    <n v="805725"/>
    <d v="2001-05-24T21:00:00"/>
  </r>
  <r>
    <x v="1"/>
    <x v="3"/>
    <x v="1"/>
    <n v="1"/>
    <n v="5000"/>
    <n v="1285116"/>
    <d v="2001-05-23T09:40:27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726"/>
    <d v="2001-05-24T21:00:00"/>
  </r>
  <r>
    <x v="1"/>
    <x v="2"/>
    <x v="0"/>
    <n v="1"/>
    <n v="50000"/>
    <n v="1285117"/>
    <d v="2001-05-23T09:40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MICGUIDO"/>
    <s v="GWHALLE"/>
    <s v="WTI-GW-NXC2"/>
    <x v="3"/>
    <x v="5"/>
    <n v="106090"/>
    <d v="2001-07-01T00:00:00"/>
  </r>
  <r>
    <x v="1"/>
    <x v="2"/>
    <x v="0"/>
    <n v="1"/>
    <n v="50000"/>
    <n v="1285119"/>
    <d v="2001-05-23T09:40:4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58"/>
    <s v="SPENCERV"/>
    <s v="GWHALLE"/>
    <s v="WTI-GW-NXC1"/>
    <x v="3"/>
    <x v="5"/>
    <n v="106091"/>
    <d v="2001-07-01T00:00:00"/>
  </r>
  <r>
    <x v="1"/>
    <x v="3"/>
    <x v="1"/>
    <n v="1"/>
    <n v="2000"/>
    <n v="1285120"/>
    <d v="2001-05-23T09:40:50"/>
    <s v="El Paso Merchant Energy, L.P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649999999999999"/>
    <s v="EPMELPbp"/>
    <s v="TDONOHO"/>
    <s v="ENA - IM Central Gulf"/>
    <x v="8"/>
    <x v="5"/>
    <n v="805727"/>
    <d v="2001-05-24T21:00:00"/>
  </r>
  <r>
    <x v="1"/>
    <x v="1"/>
    <x v="1"/>
    <n v="31"/>
    <n v="775"/>
    <n v="1285121"/>
    <d v="2001-05-23T09:40:51"/>
    <s v="El Paso Merchant Energy, L.P."/>
    <x v="0"/>
    <x v="0"/>
    <x v="0"/>
    <x v="1"/>
    <s v="US West Power Phy Fwd Firm"/>
    <s v="US Pwr Phy Firm  PALVE Peak              Aug01           USD/MWh"/>
    <m/>
    <n v="25"/>
    <x v="0"/>
    <x v="1"/>
    <x v="0"/>
    <n v="408"/>
    <s v="PowerMAS"/>
    <s v="MMOTLEY"/>
    <s v="ST-SW"/>
    <x v="7"/>
    <x v="6"/>
    <n v="619627.1"/>
    <d v="2001-08-01T21:00:00"/>
  </r>
  <r>
    <x v="1"/>
    <x v="3"/>
    <x v="0"/>
    <n v="30"/>
    <n v="450000"/>
    <n v="1285123"/>
    <d v="2001-05-23T09:40:53"/>
    <s v="Tractebel Energy Marketing, Inc."/>
    <x v="0"/>
    <x v="0"/>
    <x v="0"/>
    <x v="3"/>
    <s v="US Gas Fin BasisSwap"/>
    <s v="US Gas Basis     HSC                     Jun01           USD/MM"/>
    <m/>
    <n v="15000"/>
    <x v="0"/>
    <x v="11"/>
    <x v="0"/>
    <n v="0.03"/>
    <s v="WICKLUND"/>
    <s v="EBASS"/>
    <s v="FT-Texas"/>
    <x v="6"/>
    <x v="5"/>
    <s v="VB5045.1"/>
    <d v="2001-06-01T00:00:00"/>
  </r>
  <r>
    <x v="1"/>
    <x v="3"/>
    <x v="1"/>
    <n v="1"/>
    <n v="720"/>
    <n v="1285122"/>
    <d v="2001-05-23T09:40:53"/>
    <s v="ProLiance Energy, LLC"/>
    <x v="0"/>
    <x v="0"/>
    <x v="0"/>
    <x v="3"/>
    <s v="US Gas Phy Fwd Firm non-TX &lt; or = 1Mo "/>
    <s v="US Gas Phy       ANR SW Pool             24May01         USD/MM"/>
    <m/>
    <n v="720"/>
    <x v="0"/>
    <x v="11"/>
    <x v="0"/>
    <n v="4.0149999999999997"/>
    <s v="CLINTDAVIS"/>
    <s v="KSTEVEN"/>
    <s v="ENA-IM Mid Central South"/>
    <x v="8"/>
    <x v="5"/>
    <n v="805728"/>
    <d v="2001-05-24T21:00:00"/>
  </r>
  <r>
    <x v="0"/>
    <x v="0"/>
    <x v="0"/>
    <n v="1"/>
    <n v="2"/>
    <n v="1285124"/>
    <d v="2001-05-23T09:40:56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25"/>
    <s v="marknunn1"/>
    <s v="ATURNER"/>
    <s v="Enron Metals Trading System"/>
    <x v="0"/>
    <x v="0"/>
    <n v="2148402"/>
    <m/>
  </r>
  <r>
    <x v="1"/>
    <x v="3"/>
    <x v="1"/>
    <n v="1"/>
    <n v="5000"/>
    <n v="1285125"/>
    <d v="2001-05-23T09:41:00"/>
    <s v="Midcoast Marketing, Inc.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4"/>
    <s v="STUDMFFN"/>
    <s v="SNEAL"/>
    <s v="ENA-IM NE GULF3"/>
    <x v="8"/>
    <x v="5"/>
    <n v="805729"/>
    <d v="2001-05-24T21:00:00"/>
  </r>
  <r>
    <x v="0"/>
    <x v="0"/>
    <x v="0"/>
    <n v="1"/>
    <n v="20"/>
    <n v="1285126"/>
    <d v="2001-05-23T09:41:03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DM67150"/>
    <s v="BMARCHAN"/>
    <s v="Enron Metals Trading System"/>
    <x v="0"/>
    <x v="0"/>
    <n v="2148406"/>
    <m/>
  </r>
  <r>
    <x v="1"/>
    <x v="3"/>
    <x v="1"/>
    <n v="1"/>
    <n v="25000"/>
    <n v="1285127"/>
    <d v="2001-05-23T09:41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30"/>
    <d v="2001-05-24T21:00:00"/>
  </r>
  <r>
    <x v="0"/>
    <x v="0"/>
    <x v="0"/>
    <n v="1"/>
    <n v="10"/>
    <n v="1285128"/>
    <d v="2001-05-23T09:41:1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24"/>
    <s v="TRD11005"/>
    <s v="BMARCHAN"/>
    <s v="Enron Metals Trading System"/>
    <x v="0"/>
    <x v="0"/>
    <n v="2148413"/>
    <m/>
  </r>
  <r>
    <x v="1"/>
    <x v="3"/>
    <x v="1"/>
    <n v="1"/>
    <n v="25000"/>
    <n v="1285130"/>
    <d v="2001-05-23T09:41:16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jaelee14"/>
    <s v="ARING"/>
    <s v="ENA-IM NE GULF1"/>
    <x v="8"/>
    <x v="5"/>
    <n v="805731"/>
    <d v="2001-05-24T21:00:00"/>
  </r>
  <r>
    <x v="0"/>
    <x v="0"/>
    <x v="0"/>
    <n v="1"/>
    <n v="10"/>
    <n v="1285132"/>
    <d v="2001-05-23T09:41:24"/>
    <s v="Koch Metals Trading Limited"/>
    <x v="0"/>
    <x v="0"/>
    <x v="0"/>
    <x v="0"/>
    <s v="Tin LME Registered Contract"/>
    <s v="Tin LME Reg.     Contract                3 Month         USD/mt-L"/>
    <n v="10"/>
    <m/>
    <x v="0"/>
    <x v="5"/>
    <x v="0"/>
    <n v="4910"/>
    <s v="pornstar"/>
    <s v="JGORDON1"/>
    <s v="Enron Metals Trading System"/>
    <x v="0"/>
    <x v="0"/>
    <n v="2148419"/>
    <m/>
  </r>
  <r>
    <x v="0"/>
    <x v="0"/>
    <x v="0"/>
    <n v="1"/>
    <n v="20"/>
    <n v="1285133"/>
    <d v="2001-05-23T09:41:26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TRD11005"/>
    <s v="BMARCHAN"/>
    <s v="Enron Metals Trading System"/>
    <x v="0"/>
    <x v="0"/>
    <n v="2148424"/>
    <m/>
  </r>
  <r>
    <x v="0"/>
    <x v="0"/>
    <x v="0"/>
    <n v="1"/>
    <n v="7"/>
    <n v="1285134"/>
    <d v="2001-05-23T09:41:27"/>
    <s v="ED &amp; F Man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125"/>
    <s v="stanleyf"/>
    <s v="ATURNER"/>
    <s v="Enron Metals Trading System"/>
    <x v="0"/>
    <x v="0"/>
    <n v="2148427"/>
    <m/>
  </r>
  <r>
    <x v="1"/>
    <x v="3"/>
    <x v="1"/>
    <n v="1"/>
    <n v="9574"/>
    <n v="1285136"/>
    <d v="2001-05-23T09:41:29"/>
    <s v="EnergyUSA-TPC Corp."/>
    <x v="0"/>
    <x v="0"/>
    <x v="0"/>
    <x v="3"/>
    <s v="US Gas Phy Fwd Firm non-TX &lt; or = 1Mo "/>
    <s v="US Gas Phy       TCO Pool                24May01         USD/MM"/>
    <n v="9574"/>
    <m/>
    <x v="0"/>
    <x v="11"/>
    <x v="0"/>
    <n v="4.34"/>
    <s v="scallender"/>
    <s v="JHODGE2"/>
    <s v="ENA-IM ME TCO"/>
    <x v="8"/>
    <x v="5"/>
    <n v="805732"/>
    <d v="2001-05-24T21:00:00"/>
  </r>
  <r>
    <x v="1"/>
    <x v="3"/>
    <x v="1"/>
    <n v="1"/>
    <n v="1733"/>
    <n v="1285137"/>
    <d v="2001-05-23T09:41:30"/>
    <s v="Unocal Energy Trading, Inc."/>
    <x v="0"/>
    <x v="0"/>
    <x v="0"/>
    <x v="3"/>
    <s v="US Gas Phy Fwd Firm non-TX &lt; or = 1Mo "/>
    <s v="US Gas Phy       NGPL LA Pool            24May01         USD/MM"/>
    <n v="1733"/>
    <m/>
    <x v="0"/>
    <x v="11"/>
    <x v="0"/>
    <n v="4.0449999999999999"/>
    <s v="UETINGAS01"/>
    <s v="TDONOHO"/>
    <s v="ENA - IM Central Gulf"/>
    <x v="8"/>
    <x v="5"/>
    <n v="805733"/>
    <d v="2001-05-24T21:00:00"/>
  </r>
  <r>
    <x v="1"/>
    <x v="3"/>
    <x v="1"/>
    <n v="1"/>
    <n v="5000"/>
    <n v="1285138"/>
    <d v="2001-05-23T09:41:33"/>
    <s v="MidAmerican Energy Company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PEGGIALL"/>
    <s v="TDONOHO"/>
    <s v="ENA - IM Central Gulf"/>
    <x v="8"/>
    <x v="5"/>
    <n v="805734"/>
    <d v="2001-05-24T21:00:00"/>
  </r>
  <r>
    <x v="1"/>
    <x v="3"/>
    <x v="1"/>
    <n v="1"/>
    <n v="7500"/>
    <n v="1285139"/>
    <d v="2001-05-23T09:41:35"/>
    <s v="Duke Energy Trading and Marketing, L.L.C."/>
    <x v="0"/>
    <x v="0"/>
    <x v="0"/>
    <x v="3"/>
    <s v="US Gas Phy Fwd Firm non-TX &lt; or = 1Mo "/>
    <s v="US Gas Phy       COL Onshore             24May01         USD/MM"/>
    <n v="7500"/>
    <m/>
    <x v="0"/>
    <x v="11"/>
    <x v="0"/>
    <n v="4.0750000000000002"/>
    <s v="YJACKSON"/>
    <s v="SPEREIR"/>
    <s v="ENA-IM NE GULF2"/>
    <x v="8"/>
    <x v="5"/>
    <n v="805735"/>
    <d v="2001-05-24T21:00:00"/>
  </r>
  <r>
    <x v="0"/>
    <x v="0"/>
    <x v="0"/>
    <n v="1"/>
    <n v="10"/>
    <n v="1285141"/>
    <d v="2001-05-23T09:41:44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8438"/>
    <m/>
  </r>
  <r>
    <x v="0"/>
    <x v="3"/>
    <x v="1"/>
    <n v="1"/>
    <n v="5000"/>
    <n v="1285143"/>
    <d v="2001-05-23T09:41:48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NORTHTRA"/>
    <s v="RWATT"/>
    <s v="EC-IM Canada West"/>
    <x v="8"/>
    <x v="9"/>
    <n v="805736"/>
    <d v="2001-05-24T21:00:00"/>
  </r>
  <r>
    <x v="0"/>
    <x v="0"/>
    <x v="0"/>
    <n v="1"/>
    <n v="10"/>
    <n v="1285142"/>
    <d v="2001-05-23T09:41:48"/>
    <s v="ED &amp; F Man International Limited"/>
    <x v="0"/>
    <x v="0"/>
    <x v="0"/>
    <x v="0"/>
    <s v="Tin LME Registered Contract"/>
    <s v="Tin LME Reg.     Contract                3 Month         USD/mt-L"/>
    <n v="10"/>
    <m/>
    <x v="0"/>
    <x v="5"/>
    <x v="0"/>
    <n v="4900"/>
    <s v="chashastie"/>
    <s v="JGORDON1"/>
    <s v="Enron Metals Trading System"/>
    <x v="0"/>
    <x v="0"/>
    <n v="2148441"/>
    <m/>
  </r>
  <r>
    <x v="1"/>
    <x v="3"/>
    <x v="1"/>
    <n v="1"/>
    <n v="5000"/>
    <n v="1285144"/>
    <d v="2001-05-23T09:41:49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jaelee14"/>
    <s v="SPEREIR"/>
    <s v="ENA-IM NE GULF3"/>
    <x v="8"/>
    <x v="5"/>
    <n v="805737"/>
    <d v="2001-05-24T21:00:00"/>
  </r>
  <r>
    <x v="1"/>
    <x v="3"/>
    <x v="0"/>
    <n v="31"/>
    <n v="232500"/>
    <n v="1285145"/>
    <d v="2001-05-23T09:41:53"/>
    <s v="AEP Energy Services, Inc."/>
    <x v="0"/>
    <x v="0"/>
    <x v="0"/>
    <x v="3"/>
    <s v="US Gas Fin Swap"/>
    <s v="US Gas Swap      Nymex                   Aug01           USD/MM"/>
    <n v="7500"/>
    <m/>
    <x v="0"/>
    <x v="11"/>
    <x v="0"/>
    <n v="4.29"/>
    <s v="aepes214"/>
    <s v="JARNOLD"/>
    <s v="NG-Price"/>
    <x v="6"/>
    <x v="5"/>
    <s v="VB5048.1"/>
    <d v="2001-08-01T21:00:00"/>
  </r>
  <r>
    <x v="1"/>
    <x v="3"/>
    <x v="1"/>
    <n v="1"/>
    <n v="5000"/>
    <n v="1285148"/>
    <d v="2001-05-23T09:41:54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MIDCONT1"/>
    <s v="KSTEVEN"/>
    <s v="ENA-IM Mid Central South"/>
    <x v="8"/>
    <x v="5"/>
    <n v="805738"/>
    <d v="2001-05-24T21:00:00"/>
  </r>
  <r>
    <x v="1"/>
    <x v="3"/>
    <x v="1"/>
    <n v="1"/>
    <n v="10000"/>
    <n v="1285149"/>
    <d v="2001-05-23T09:41:57"/>
    <s v="Axia Energy, LP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63000000000001"/>
    <s v="kwapisze"/>
    <s v="PMIMS"/>
    <s v="ENA - IM MKT Central CG"/>
    <x v="8"/>
    <x v="5"/>
    <n v="805739"/>
    <d v="2001-05-24T21:00:00"/>
  </r>
  <r>
    <x v="1"/>
    <x v="3"/>
    <x v="1"/>
    <n v="1"/>
    <n v="10000"/>
    <n v="1285150"/>
    <d v="2001-05-23T09:42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BIGDADDY"/>
    <s v="PMIMS"/>
    <s v="ENA - IM MKT Central CG"/>
    <x v="8"/>
    <x v="5"/>
    <n v="805740"/>
    <d v="2001-05-24T21:00:00"/>
  </r>
  <r>
    <x v="1"/>
    <x v="3"/>
    <x v="1"/>
    <n v="1"/>
    <n v="5000"/>
    <n v="1285151"/>
    <d v="2001-05-23T09:42:00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49999999999997"/>
    <s v="stratton"/>
    <s v="SPEREIR"/>
    <s v="ENA-IM NE GULF3"/>
    <x v="8"/>
    <x v="5"/>
    <n v="805741"/>
    <d v="2001-05-24T21:00:00"/>
  </r>
  <r>
    <x v="0"/>
    <x v="3"/>
    <x v="1"/>
    <n v="3"/>
    <n v="150000"/>
    <n v="1285153"/>
    <d v="2001-05-23T09:42:06"/>
    <s v="Coryton Energy Company Ltd"/>
    <x v="0"/>
    <x v="0"/>
    <x v="0"/>
    <x v="3"/>
    <s v="UK Gas Phy Fwd NBP"/>
    <s v="UK Gas Phy       NBP                     26-28May01      p/th"/>
    <n v="50000"/>
    <m/>
    <x v="0"/>
    <x v="4"/>
    <x v="3"/>
    <n v="19.899999999999999"/>
    <s v="ADM90732"/>
    <s v="MNICHOLA"/>
    <s v="Non Affiliate Gas Book"/>
    <x v="4"/>
    <x v="2"/>
    <n v="104629"/>
    <d v="2001-05-26T21:00:00"/>
  </r>
  <r>
    <x v="1"/>
    <x v="3"/>
    <x v="1"/>
    <n v="1"/>
    <n v="10000"/>
    <n v="1285154"/>
    <d v="2001-05-23T09:42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37999999999997"/>
    <s v="BIGDADDY"/>
    <s v="PMIMS"/>
    <s v="ENA - IM MKT Central CG"/>
    <x v="8"/>
    <x v="5"/>
    <n v="805742"/>
    <d v="2001-05-24T21:00:00"/>
  </r>
  <r>
    <x v="1"/>
    <x v="3"/>
    <x v="0"/>
    <n v="30"/>
    <n v="75000"/>
    <n v="1285155"/>
    <d v="2001-05-23T09:42:10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TMVCRV01"/>
    <s v="JARNOLD"/>
    <s v="NG-Price"/>
    <x v="6"/>
    <x v="5"/>
    <s v="VB5050.1"/>
    <d v="2001-06-01T21:00:00"/>
  </r>
  <r>
    <x v="1"/>
    <x v="3"/>
    <x v="1"/>
    <n v="1"/>
    <n v="6821"/>
    <n v="1285158"/>
    <d v="2001-05-23T09:42:21"/>
    <s v="Hess Energy Services Company, LLC"/>
    <x v="0"/>
    <x v="0"/>
    <x v="0"/>
    <x v="3"/>
    <s v="US Gas Phy Fwd Firm non-TX &lt; or = 1Mo "/>
    <s v="US Gas Phy       HeHub                   24May01         USD/MM"/>
    <n v="6821"/>
    <m/>
    <x v="0"/>
    <x v="11"/>
    <x v="0"/>
    <n v="4.0999999999999996"/>
    <s v="tomkurtz"/>
    <s v="ARING"/>
    <s v="ENA-IM NE GULF1"/>
    <x v="8"/>
    <x v="5"/>
    <n v="805743"/>
    <d v="2001-05-24T21:00:00"/>
  </r>
  <r>
    <x v="1"/>
    <x v="3"/>
    <x v="1"/>
    <n v="1"/>
    <n v="5000"/>
    <n v="1285159"/>
    <d v="2001-05-23T09:42:22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kollmaninc"/>
    <s v="JWILLI13"/>
    <s v="ENA - IM Mkt Central MICH"/>
    <x v="8"/>
    <x v="5"/>
    <n v="805744"/>
    <d v="2001-05-24T21:00:00"/>
  </r>
  <r>
    <x v="1"/>
    <x v="2"/>
    <x v="0"/>
    <n v="1"/>
    <n v="50000"/>
    <n v="1285160"/>
    <d v="2001-05-23T09:42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JTREADWAY"/>
    <s v="GWHALLE"/>
    <s v="WTI-GW-NXC2"/>
    <x v="3"/>
    <x v="5"/>
    <n v="106092"/>
    <d v="2001-07-01T00:00:00"/>
  </r>
  <r>
    <x v="1"/>
    <x v="3"/>
    <x v="1"/>
    <n v="1"/>
    <n v="10000"/>
    <n v="1285161"/>
    <d v="2001-05-23T09:42:47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MIDCONT2"/>
    <s v="PMIMS"/>
    <s v="ENA - IM MKT Central CG"/>
    <x v="8"/>
    <x v="5"/>
    <n v="805745"/>
    <d v="2001-05-24T21:00:00"/>
  </r>
  <r>
    <x v="1"/>
    <x v="3"/>
    <x v="1"/>
    <n v="1"/>
    <n v="5000"/>
    <n v="1285162"/>
    <d v="2001-05-23T09:42:54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CREEKLEA"/>
    <s v="SNEAL"/>
    <s v="ENA-IM NE GULF3"/>
    <x v="8"/>
    <x v="5"/>
    <n v="805746"/>
    <d v="2001-05-24T21:00:00"/>
  </r>
  <r>
    <x v="1"/>
    <x v="2"/>
    <x v="0"/>
    <n v="1"/>
    <n v="50000"/>
    <n v="1285163"/>
    <d v="2001-05-23T09:43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JTREADWAY"/>
    <s v="GWHALLE"/>
    <s v="WTI-GW-NXC2"/>
    <x v="3"/>
    <x v="5"/>
    <n v="106093"/>
    <d v="2001-07-01T00:00:00"/>
  </r>
  <r>
    <x v="1"/>
    <x v="2"/>
    <x v="0"/>
    <n v="1"/>
    <n v="35000"/>
    <n v="1285165"/>
    <d v="2001-05-23T09:43:1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62"/>
    <s v="semprakuo"/>
    <s v="GWHALLE"/>
    <s v="WTI-GW-NXC2"/>
    <x v="3"/>
    <x v="5"/>
    <n v="106094"/>
    <d v="2001-07-01T00:00:00"/>
  </r>
  <r>
    <x v="1"/>
    <x v="3"/>
    <x v="1"/>
    <n v="1"/>
    <n v="10000"/>
    <n v="1285166"/>
    <d v="2001-05-23T09:43:21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pces5054"/>
    <s v="PMIMS"/>
    <s v="ENA - IM MKT Central CG"/>
    <x v="8"/>
    <x v="5"/>
    <n v="805747"/>
    <d v="2001-05-24T21:00:00"/>
  </r>
  <r>
    <x v="0"/>
    <x v="0"/>
    <x v="0"/>
    <n v="1"/>
    <n v="20"/>
    <n v="1285167"/>
    <d v="2001-05-23T09:43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8456"/>
    <m/>
  </r>
  <r>
    <x v="1"/>
    <x v="3"/>
    <x v="0"/>
    <n v="30"/>
    <n v="300000"/>
    <n v="1285168"/>
    <d v="2001-05-23T09:43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MSIECKHAUS"/>
    <s v="JARNOLD"/>
    <s v="NG-Price"/>
    <x v="6"/>
    <x v="5"/>
    <s v="VB5056.1"/>
    <d v="2001-06-01T21:00:00"/>
  </r>
  <r>
    <x v="1"/>
    <x v="4"/>
    <x v="0"/>
    <n v="1"/>
    <n v="25000"/>
    <n v="1285169"/>
    <d v="2001-05-23T09:43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15"/>
    <s v="pmjacobs"/>
    <s v="AHAUSER"/>
    <s v="Blnd-Hu-Hdg"/>
    <x v="3"/>
    <x v="5"/>
    <n v="106095"/>
    <d v="2001-06-01T21:00:00"/>
  </r>
  <r>
    <x v="1"/>
    <x v="3"/>
    <x v="1"/>
    <n v="1"/>
    <n v="2210"/>
    <n v="1285170"/>
    <d v="2001-05-23T09:43:25"/>
    <s v="Axia Energy, LP"/>
    <x v="0"/>
    <x v="0"/>
    <x v="0"/>
    <x v="3"/>
    <s v="US Gas Phy Fwd Firm non-TX &lt; or = 1Mo "/>
    <s v="US Gas Phy       NGPL LA Pool            24May01         USD/MM"/>
    <n v="2210"/>
    <m/>
    <x v="0"/>
    <x v="11"/>
    <x v="0"/>
    <n v="4.0425000000000004"/>
    <s v="kwapisze"/>
    <s v="TDONOHO"/>
    <s v="ENA - IM Central Gulf"/>
    <x v="8"/>
    <x v="5"/>
    <n v="805748"/>
    <d v="2001-05-24T21:00:00"/>
  </r>
  <r>
    <x v="1"/>
    <x v="3"/>
    <x v="1"/>
    <n v="1"/>
    <n v="5000"/>
    <n v="1285171"/>
    <d v="2001-05-23T09:43:31"/>
    <s v="Koch Midstream Services Company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175000000000001"/>
    <s v="curtisday"/>
    <s v="TDONOHO"/>
    <s v="ENA - IM Central Gulf"/>
    <x v="8"/>
    <x v="5"/>
    <n v="805749"/>
    <d v="2001-05-24T21:00:00"/>
  </r>
  <r>
    <x v="1"/>
    <x v="3"/>
    <x v="1"/>
    <n v="1"/>
    <n v="1733"/>
    <n v="1285172"/>
    <d v="2001-05-23T09:43:36"/>
    <s v="NUI Energy Brokers, Inc."/>
    <x v="0"/>
    <x v="0"/>
    <x v="0"/>
    <x v="3"/>
    <s v="US Gas Phy Fwd Firm non-TX &lt; or = 1Mo "/>
    <s v="US Gas Phy       TranscoZ6NNY            24May01         USD/MM"/>
    <n v="1733"/>
    <m/>
    <x v="0"/>
    <x v="11"/>
    <x v="0"/>
    <n v="4.43"/>
    <s v="NUIJPUZIO"/>
    <s v="VPIMENOV"/>
    <s v="ENA-IM ME NEW YORK"/>
    <x v="8"/>
    <x v="5"/>
    <n v="805750"/>
    <d v="2001-05-24T21:00:00"/>
  </r>
  <r>
    <x v="1"/>
    <x v="3"/>
    <x v="1"/>
    <n v="1"/>
    <n v="10000"/>
    <n v="1285173"/>
    <d v="2001-05-23T09:43:4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BIGDADDY"/>
    <s v="PMIMS"/>
    <s v="ENA - IM MKT Central CG"/>
    <x v="8"/>
    <x v="5"/>
    <n v="805751"/>
    <d v="2001-05-24T21:00:00"/>
  </r>
  <r>
    <x v="1"/>
    <x v="3"/>
    <x v="0"/>
    <n v="31"/>
    <n v="620000"/>
    <n v="1285174"/>
    <d v="2001-05-23T09:43:46"/>
    <s v="AEP Energy Services, Inc."/>
    <x v="0"/>
    <x v="0"/>
    <x v="0"/>
    <x v="3"/>
    <s v="US Gas Fin Swap"/>
    <s v="US Gas Swap      Nymex                   Jul01           USD/MM"/>
    <n v="20000"/>
    <m/>
    <x v="0"/>
    <x v="11"/>
    <x v="0"/>
    <n v="4.2050000000000001"/>
    <s v="aepes214"/>
    <s v="JARNOLD"/>
    <s v="NG-Price"/>
    <x v="6"/>
    <x v="5"/>
    <s v="VB5058.1"/>
    <d v="2001-07-01T21:00:00"/>
  </r>
  <r>
    <x v="1"/>
    <x v="3"/>
    <x v="1"/>
    <n v="1"/>
    <n v="2000"/>
    <n v="1285176"/>
    <d v="2001-05-23T09:43:57"/>
    <s v="Duke Energy Trading and Marketing, L.L.C."/>
    <x v="0"/>
    <x v="0"/>
    <x v="0"/>
    <x v="3"/>
    <s v="US Gas Phy Fwd Firm non-TX &lt; or = 1Mo "/>
    <s v="US Gas Phy       PGT Malin               24May01         USD/MM"/>
    <n v="2000"/>
    <m/>
    <x v="0"/>
    <x v="11"/>
    <x v="0"/>
    <n v="8.25"/>
    <s v="ROBPLATT"/>
    <s v="MLENHAR"/>
    <s v="ENA - IM West"/>
    <x v="8"/>
    <x v="5"/>
    <n v="805752"/>
    <d v="2001-05-24T21:00:00"/>
  </r>
  <r>
    <x v="1"/>
    <x v="3"/>
    <x v="0"/>
    <n v="8"/>
    <n v="80000"/>
    <n v="1285178"/>
    <d v="2001-05-23T09:44:02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750000000000002"/>
    <s v="DANIELCOWL"/>
    <s v="PKEAVEY"/>
    <s v="G-DAILY-EST"/>
    <x v="6"/>
    <x v="5"/>
    <s v="VB5059.1"/>
    <d v="2001-05-24T21:00:00"/>
  </r>
  <r>
    <x v="0"/>
    <x v="3"/>
    <x v="1"/>
    <n v="30"/>
    <n v="150000"/>
    <n v="1285177"/>
    <d v="2001-05-23T09:44:02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49999999999997"/>
    <s v="williamw"/>
    <s v="MCOWAN"/>
    <s v="EC-IM Canada West"/>
    <x v="8"/>
    <x v="9"/>
    <n v="805753"/>
    <d v="2001-06-01T21:00:00"/>
  </r>
  <r>
    <x v="1"/>
    <x v="3"/>
    <x v="1"/>
    <n v="1"/>
    <n v="25000"/>
    <n v="1285179"/>
    <d v="2001-05-23T09:44:03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5755"/>
    <d v="2001-05-24T21:00:00"/>
  </r>
  <r>
    <x v="1"/>
    <x v="3"/>
    <x v="1"/>
    <n v="1"/>
    <n v="10000"/>
    <n v="1285180"/>
    <d v="2001-05-23T09:44:03"/>
    <s v="Coral Energy Resources, L.P."/>
    <x v="0"/>
    <x v="0"/>
    <x v="0"/>
    <x v="3"/>
    <s v="US Gas Phy Fwd Firm TX &lt; or = 1Mo "/>
    <s v="US Gas Phy       HPL/AguaD               24May01         USD/MM"/>
    <n v="10000"/>
    <m/>
    <x v="0"/>
    <x v="11"/>
    <x v="0"/>
    <n v="4.03"/>
    <s v="bbharleyp"/>
    <s v="JPARKS"/>
    <s v="HPLC - IM HPLC"/>
    <x v="8"/>
    <x v="8"/>
    <n v="805754"/>
    <d v="2001-05-24T21:00:00"/>
  </r>
  <r>
    <x v="1"/>
    <x v="3"/>
    <x v="1"/>
    <n v="30"/>
    <n v="150000"/>
    <n v="1285181"/>
    <d v="2001-05-23T09:44:07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874999999999998"/>
    <s v="cprovenzan"/>
    <s v="VPIMENOV"/>
    <s v="ENA-IM ME NEW YORK"/>
    <x v="8"/>
    <x v="5"/>
    <s v="VB5061.1 / 805759"/>
    <d v="2001-06-01T21:00:00"/>
  </r>
  <r>
    <x v="0"/>
    <x v="3"/>
    <x v="1"/>
    <n v="1"/>
    <n v="4763"/>
    <n v="1285183"/>
    <d v="2001-05-23T09:44:08"/>
    <s v="Sempra Energy Trading Corp."/>
    <x v="0"/>
    <x v="0"/>
    <x v="0"/>
    <x v="3"/>
    <s v="CAN Gas Phy Fwd Firm East &lt; or = 1Mo"/>
    <s v="CAN Gas Phy      Niagara, TCPL           24May01         USD/MM"/>
    <m/>
    <n v="4763"/>
    <x v="0"/>
    <x v="11"/>
    <x v="0"/>
    <n v="4.37"/>
    <s v="shawnmaz"/>
    <s v="MCUILLA"/>
    <s v="ENA - IM Ontario"/>
    <x v="8"/>
    <x v="5"/>
    <n v="805756"/>
    <d v="2001-05-24T21:00:00"/>
  </r>
  <r>
    <x v="0"/>
    <x v="3"/>
    <x v="1"/>
    <n v="1"/>
    <n v="10000"/>
    <n v="1285184"/>
    <d v="2001-05-23T09:44:13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49999999999998"/>
    <s v="ngeerds01"/>
    <s v="RWATT"/>
    <s v="EC-IM Canada West"/>
    <x v="8"/>
    <x v="9"/>
    <n v="805757"/>
    <d v="2001-05-23T21:00:00"/>
  </r>
  <r>
    <x v="1"/>
    <x v="3"/>
    <x v="1"/>
    <n v="1"/>
    <n v="5000"/>
    <n v="1285185"/>
    <d v="2001-05-23T09:44:1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JFuller99"/>
    <s v="JWILLI13"/>
    <s v="ENA - IM Mkt Central MICH"/>
    <x v="8"/>
    <x v="5"/>
    <n v="805758"/>
    <d v="2001-05-24T21:00:00"/>
  </r>
  <r>
    <x v="1"/>
    <x v="3"/>
    <x v="1"/>
    <n v="1"/>
    <n v="25000"/>
    <n v="1285186"/>
    <d v="2001-05-23T09:44:21"/>
    <s v="Texla Energy Management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CHRISPHILL"/>
    <s v="ARING"/>
    <s v="ENA-IM NE GULF1"/>
    <x v="8"/>
    <x v="5"/>
    <n v="805760"/>
    <d v="2001-05-24T21:00:00"/>
  </r>
  <r>
    <x v="1"/>
    <x v="3"/>
    <x v="1"/>
    <n v="1"/>
    <n v="5000"/>
    <n v="1285187"/>
    <d v="2001-05-23T09:44:27"/>
    <s v="Unocal Energy Trad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24999999999998"/>
    <s v="UETINGAS01"/>
    <s v="TDONOHO"/>
    <s v="ENA - IM Central Gulf"/>
    <x v="8"/>
    <x v="5"/>
    <n v="805762"/>
    <d v="2001-05-24T21:00:00"/>
  </r>
  <r>
    <x v="1"/>
    <x v="5"/>
    <x v="0"/>
    <n v="3"/>
    <n v="30000"/>
    <n v="1285188"/>
    <d v="2001-05-23T09:44:31"/>
    <s v="Duke Energy Trading and Marketing, L.L.C."/>
    <x v="0"/>
    <x v="0"/>
    <x v="0"/>
    <x v="5"/>
    <s v="US Propane Fin Swap "/>
    <s v="US Prop Swap     OPIS MB TET             Jul-Sep01       c/Gl-b"/>
    <n v="10000"/>
    <m/>
    <x v="0"/>
    <x v="13"/>
    <x v="0"/>
    <n v="52.375"/>
    <s v="SMOTHERMON"/>
    <s v="CSOUTH"/>
    <s v="C3"/>
    <x v="3"/>
    <x v="5"/>
    <n v="106096"/>
    <d v="2001-07-01T00:00:00"/>
  </r>
  <r>
    <x v="1"/>
    <x v="3"/>
    <x v="1"/>
    <n v="1"/>
    <n v="5000"/>
    <n v="1285189"/>
    <d v="2001-05-23T09:44:3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63"/>
    <d v="2001-05-24T21:00:00"/>
  </r>
  <r>
    <x v="1"/>
    <x v="1"/>
    <x v="1"/>
    <n v="1"/>
    <n v="50"/>
    <n v="1285190"/>
    <d v="2001-05-23T09:44:36"/>
    <s v="Allegheny Energy Supply Company,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vfaes123"/>
    <s v="JQUENET"/>
    <s v="ST-PJM"/>
    <x v="7"/>
    <x v="6"/>
    <n v="619631.1"/>
    <d v="2001-05-25T21:00:00"/>
  </r>
  <r>
    <x v="1"/>
    <x v="3"/>
    <x v="1"/>
    <n v="1"/>
    <n v="5000"/>
    <n v="1285192"/>
    <d v="2001-05-23T09:44:4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4"/>
    <s v="HEATHERW"/>
    <s v="MLENHAR"/>
    <s v="ENA - IM West"/>
    <x v="8"/>
    <x v="5"/>
    <n v="805764"/>
    <d v="2001-05-24T21:00:00"/>
  </r>
  <r>
    <x v="1"/>
    <x v="3"/>
    <x v="1"/>
    <n v="1"/>
    <n v="10000"/>
    <n v="1285193"/>
    <d v="2001-05-23T09:44:44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rjvandamp"/>
    <s v="SPEREIR"/>
    <s v="ENA-IM NE GULF2"/>
    <x v="8"/>
    <x v="5"/>
    <n v="805765"/>
    <d v="2001-05-24T21:00:00"/>
  </r>
  <r>
    <x v="0"/>
    <x v="3"/>
    <x v="1"/>
    <n v="1"/>
    <n v="10000"/>
    <n v="1285195"/>
    <d v="2001-05-23T09:44:4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ORTHTRA"/>
    <s v="RWATT"/>
    <s v="EC-IM Canada West"/>
    <x v="8"/>
    <x v="9"/>
    <n v="805766"/>
    <d v="2001-05-23T21:00:00"/>
  </r>
  <r>
    <x v="1"/>
    <x v="3"/>
    <x v="0"/>
    <n v="30"/>
    <n v="200010"/>
    <n v="1285196"/>
    <d v="2001-05-23T09:44:48"/>
    <s v="Cargill Energy, a division of Cargill, Incorporated"/>
    <x v="0"/>
    <x v="0"/>
    <x v="0"/>
    <x v="3"/>
    <s v="US Gas Fin BasisSwap"/>
    <s v="US Gas Basis     PEPL                    Jun01           USD/MM"/>
    <m/>
    <n v="6667"/>
    <x v="0"/>
    <x v="11"/>
    <x v="0"/>
    <n v="-0.1"/>
    <s v="ADM90884"/>
    <s v="ALEWIS"/>
    <s v="GD-CENTRAL"/>
    <x v="6"/>
    <x v="5"/>
    <s v="VB5066.1"/>
    <d v="2001-06-01T21:00:00"/>
  </r>
  <r>
    <x v="1"/>
    <x v="3"/>
    <x v="1"/>
    <n v="1"/>
    <n v="10000"/>
    <n v="1285197"/>
    <d v="2001-05-23T09:44:49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"/>
    <s v="rjvandamp"/>
    <s v="SPEREIR"/>
    <s v="ENA-IM NE GULF2"/>
    <x v="8"/>
    <x v="5"/>
    <n v="805767"/>
    <d v="2001-05-24T21:00:00"/>
  </r>
  <r>
    <x v="0"/>
    <x v="0"/>
    <x v="0"/>
    <n v="1"/>
    <n v="18"/>
    <n v="1285198"/>
    <d v="2001-05-23T09:44:50"/>
    <s v="Standard Bank London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3"/>
    <s v="SWAINROB"/>
    <s v="BMARCHAN"/>
    <s v="Enron Metals Trading System"/>
    <x v="0"/>
    <x v="0"/>
    <n v="2148479"/>
    <m/>
  </r>
  <r>
    <x v="1"/>
    <x v="3"/>
    <x v="1"/>
    <n v="1"/>
    <n v="7000"/>
    <n v="1285199"/>
    <d v="2001-05-23T09:44:50"/>
    <s v="BGML - IM Bridgeline"/>
    <x v="0"/>
    <x v="0"/>
    <x v="0"/>
    <x v="3"/>
    <s v="US Gas Phy Fwd Firm non-TX &lt; or = 1Mo "/>
    <s v="US Gas Phy       COL Onshore             24May01         USD/MM"/>
    <m/>
    <n v="7000"/>
    <x v="0"/>
    <x v="11"/>
    <x v="0"/>
    <n v="4.0650000000000004"/>
    <s v="raganbond1"/>
    <s v="SPEREIR"/>
    <s v="ENA-IM NE GULF2"/>
    <x v="8"/>
    <x v="5"/>
    <n v="805768"/>
    <d v="2001-05-24T21:00:00"/>
  </r>
  <r>
    <x v="1"/>
    <x v="3"/>
    <x v="1"/>
    <n v="1"/>
    <n v="5000"/>
    <n v="1285200"/>
    <d v="2001-05-23T09:44:53"/>
    <s v="Duke Energy Trading and Marketing, L.L.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YJACKSON"/>
    <s v="SNEAL"/>
    <s v="ENA-IM NE GULF4"/>
    <x v="8"/>
    <x v="5"/>
    <n v="805769"/>
    <d v="2001-05-24T21:00:00"/>
  </r>
  <r>
    <x v="1"/>
    <x v="3"/>
    <x v="1"/>
    <n v="1"/>
    <n v="10000"/>
    <n v="1285201"/>
    <d v="2001-05-23T09:44:55"/>
    <s v="Unocal Energy Trading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050000000000004"/>
    <s v="UETINGAS02"/>
    <s v="ARING"/>
    <s v="ENA-IM NE GULF1"/>
    <x v="8"/>
    <x v="5"/>
    <n v="805770"/>
    <d v="2001-05-24T21:00:00"/>
  </r>
  <r>
    <x v="1"/>
    <x v="3"/>
    <x v="0"/>
    <n v="30"/>
    <n v="150000"/>
    <n v="1285203"/>
    <d v="2001-05-23T09:44:57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"/>
    <s v="ritanagle"/>
    <s v="MSANCH2"/>
    <s v="GD-New-Jr"/>
    <x v="6"/>
    <x v="5"/>
    <s v="VB5068.1"/>
    <d v="2001-06-01T21:00:00"/>
  </r>
  <r>
    <x v="1"/>
    <x v="3"/>
    <x v="1"/>
    <n v="1"/>
    <n v="5000"/>
    <n v="1285204"/>
    <d v="2001-05-23T09:44:57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bcollins"/>
    <s v="KSTEVEN"/>
    <s v="ENA-IM Mid Central South"/>
    <x v="8"/>
    <x v="5"/>
    <n v="805772"/>
    <d v="2001-05-24T21:00:00"/>
  </r>
  <r>
    <x v="1"/>
    <x v="3"/>
    <x v="1"/>
    <n v="1"/>
    <n v="6730"/>
    <n v="1285202"/>
    <d v="2001-05-23T09:44:57"/>
    <s v="Axia Energy, LP"/>
    <x v="0"/>
    <x v="0"/>
    <x v="0"/>
    <x v="3"/>
    <s v="US Gas Phy Fwd Firm non-TX &lt; or = 1Mo "/>
    <s v="US Gas Phy       NGPL NICOR              24May01         USD/MM"/>
    <n v="6730"/>
    <m/>
    <x v="0"/>
    <x v="11"/>
    <x v="0"/>
    <n v="4.1787999999999998"/>
    <s v="kwapisze"/>
    <s v="PMIMS"/>
    <s v="ENA - IM MKT Central CG"/>
    <x v="8"/>
    <x v="5"/>
    <n v="805773"/>
    <d v="2001-05-24T21:00:00"/>
  </r>
  <r>
    <x v="1"/>
    <x v="3"/>
    <x v="1"/>
    <n v="1"/>
    <n v="3270"/>
    <n v="1285205"/>
    <d v="2001-05-23T09:45:00"/>
    <s v="FirstEnergy Services Corp."/>
    <x v="0"/>
    <x v="0"/>
    <x v="0"/>
    <x v="3"/>
    <s v="US Gas Phy Fwd Firm non-TX &lt; or = 1Mo "/>
    <s v="US Gas Phy       NGPL NICOR              24May01         USD/MM"/>
    <n v="3270"/>
    <m/>
    <x v="0"/>
    <x v="11"/>
    <x v="0"/>
    <n v="4.1787999999999998"/>
    <s v="JONEYSSEN"/>
    <s v="PMIMS"/>
    <s v="ENA - IM MKT Central CG"/>
    <x v="8"/>
    <x v="5"/>
    <n v="805774"/>
    <d v="2001-05-24T21:00:00"/>
  </r>
  <r>
    <x v="0"/>
    <x v="1"/>
    <x v="1"/>
    <n v="30"/>
    <n v="750"/>
    <n v="1285207"/>
    <d v="2001-05-23T09:45:03"/>
    <s v="E.ON Trading GmbH (Munich)"/>
    <x v="0"/>
    <x v="0"/>
    <x v="0"/>
    <x v="1"/>
    <s v="GER Power Phy Fwd Ffrm"/>
    <s v="GER Pwr Phy FF   Ger Grd BASE HV         Jun01           EUR/MWh"/>
    <m/>
    <n v="25"/>
    <x v="0"/>
    <x v="1"/>
    <x v="2"/>
    <n v="19.100000000000001"/>
    <s v="eontrdrot"/>
    <s v="MHELLERM"/>
    <s v="UK - ECTRL - Continental Power Book"/>
    <x v="2"/>
    <x v="2"/>
    <n v="106074.1"/>
    <d v="2001-06-01T00:00:00"/>
  </r>
  <r>
    <x v="1"/>
    <x v="3"/>
    <x v="1"/>
    <n v="1"/>
    <n v="5000"/>
    <n v="1285206"/>
    <d v="2001-05-23T09:45:03"/>
    <s v="Duke Energy Trading and Marketing, L.L.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000000000000007"/>
    <s v="HEATHERW"/>
    <s v="MLENHAR"/>
    <s v="ENA - IM West"/>
    <x v="8"/>
    <x v="5"/>
    <n v="805775"/>
    <d v="2001-05-24T21:00:00"/>
  </r>
  <r>
    <x v="1"/>
    <x v="2"/>
    <x v="1"/>
    <n v="31"/>
    <n v="93000"/>
    <n v="1285209"/>
    <d v="2001-05-23T09:45:04"/>
    <s v="Genesis Crude Oil, L.P."/>
    <x v="0"/>
    <x v="0"/>
    <x v="0"/>
    <x v="2"/>
    <s v="US Crude WTI Phy Index"/>
    <s v="US WTI Index     KOCH P+                 Jul01           USD/bl/d"/>
    <n v="3000"/>
    <m/>
    <x v="0"/>
    <x v="17"/>
    <x v="0"/>
    <n v="3.07"/>
    <s v="gcojalbert"/>
    <s v="PDANAHER"/>
    <s v="Phyoil-Index"/>
    <x v="6"/>
    <x v="11"/>
    <s v="VB5070.1"/>
    <d v="2001-07-01T21:00:00"/>
  </r>
  <r>
    <x v="1"/>
    <x v="3"/>
    <x v="1"/>
    <n v="1"/>
    <n v="179"/>
    <n v="1285210"/>
    <d v="2001-05-23T09:45:12"/>
    <s v="Tenaska Marketing Ventures"/>
    <x v="0"/>
    <x v="0"/>
    <x v="0"/>
    <x v="3"/>
    <s v="US Gas Phy Fwd Firm non-TX &lt; or = 1Mo "/>
    <s v="US Gas Phy       ANR SW Pool             24May01         USD/MM"/>
    <n v="179"/>
    <m/>
    <x v="0"/>
    <x v="11"/>
    <x v="0"/>
    <n v="4.0149999999999997"/>
    <s v="TMVJDG01"/>
    <s v="KSTEVEN"/>
    <s v="ENA-IM Mid Central South"/>
    <x v="8"/>
    <x v="5"/>
    <n v="805776"/>
    <d v="2001-05-24T21:00:00"/>
  </r>
  <r>
    <x v="1"/>
    <x v="3"/>
    <x v="1"/>
    <n v="1"/>
    <n v="5000"/>
    <n v="1285211"/>
    <d v="2001-05-23T09:45:15"/>
    <s v="Dynegy Marketing and Trade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49999999999998"/>
    <s v="LITNER01"/>
    <s v="VPIMENOV"/>
    <s v="ENA-IM ME NEW YORK"/>
    <x v="8"/>
    <x v="5"/>
    <n v="805777"/>
    <d v="2001-05-24T21:00:00"/>
  </r>
  <r>
    <x v="0"/>
    <x v="0"/>
    <x v="0"/>
    <n v="1"/>
    <n v="20"/>
    <n v="1285215"/>
    <d v="2001-05-23T09:45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48489"/>
    <m/>
  </r>
  <r>
    <x v="1"/>
    <x v="3"/>
    <x v="1"/>
    <n v="1"/>
    <n v="4450"/>
    <n v="1285216"/>
    <d v="2001-05-23T09:45:24"/>
    <s v="EnergyUSA-TPC Corp."/>
    <x v="0"/>
    <x v="0"/>
    <x v="0"/>
    <x v="3"/>
    <s v="US Gas Phy Fwd Firm non-TX &lt; or = 1Mo "/>
    <s v="US Gas Phy       TENN 800                24May01         USD/MM"/>
    <m/>
    <n v="4450"/>
    <x v="0"/>
    <x v="11"/>
    <x v="0"/>
    <n v="4.03"/>
    <s v="timothym"/>
    <s v="SNEAL"/>
    <s v="ENA-IM NE GULF3"/>
    <x v="8"/>
    <x v="5"/>
    <n v="805778"/>
    <d v="2001-05-24T21:00:00"/>
  </r>
  <r>
    <x v="0"/>
    <x v="0"/>
    <x v="0"/>
    <n v="1"/>
    <n v="5"/>
    <n v="1285217"/>
    <d v="2001-05-23T09:45:35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51"/>
    <s v="charlie1"/>
    <s v="ATURNER"/>
    <s v="Enron Metals Trading System"/>
    <x v="0"/>
    <x v="0"/>
    <n v="2148493"/>
    <m/>
  </r>
  <r>
    <x v="1"/>
    <x v="3"/>
    <x v="1"/>
    <n v="1"/>
    <n v="5000"/>
    <n v="1285219"/>
    <d v="2001-05-23T09:45:35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225"/>
    <s v="MIDCONT1"/>
    <s v="KSTEVEN"/>
    <s v="ENA-IM Mid Central South"/>
    <x v="8"/>
    <x v="5"/>
    <n v="805781"/>
    <d v="2001-05-24T21:00:00"/>
  </r>
  <r>
    <x v="1"/>
    <x v="3"/>
    <x v="1"/>
    <n v="1"/>
    <n v="5000"/>
    <n v="1285220"/>
    <d v="2001-05-23T09:45:35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ceweyman"/>
    <s v="MLENHAR"/>
    <s v="ENA - IM West"/>
    <x v="8"/>
    <x v="5"/>
    <n v="805782"/>
    <d v="2001-05-24T21:00:00"/>
  </r>
  <r>
    <x v="1"/>
    <x v="3"/>
    <x v="1"/>
    <n v="1"/>
    <n v="5000"/>
    <n v="1285221"/>
    <d v="2001-05-23T09:45:41"/>
    <s v="Mirant Americas Energy Marketing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rdm00001"/>
    <s v="MLENHAR"/>
    <s v="ENA - IM West"/>
    <x v="8"/>
    <x v="5"/>
    <n v="805783"/>
    <d v="2001-05-24T21:00:00"/>
  </r>
  <r>
    <x v="1"/>
    <x v="1"/>
    <x v="1"/>
    <n v="30"/>
    <n v="1500"/>
    <n v="1285222"/>
    <d v="2001-05-23T09:45:43"/>
    <s v="PG&amp;E Energy Trading - Power, L.P."/>
    <x v="0"/>
    <x v="0"/>
    <x v="0"/>
    <x v="1"/>
    <s v="US East Power Phy Fwd Firm"/>
    <s v="US Pwr Phy Firm  PJM-W OffPk             Jun01           USD/MWh"/>
    <m/>
    <n v="50"/>
    <x v="0"/>
    <x v="1"/>
    <x v="0"/>
    <n v="23.25"/>
    <s v="cgorman1"/>
    <s v="JQUENET"/>
    <s v="ST-PJM"/>
    <x v="7"/>
    <x v="6"/>
    <n v="619635.1"/>
    <d v="2001-06-01T21:00:00"/>
  </r>
  <r>
    <x v="1"/>
    <x v="3"/>
    <x v="1"/>
    <n v="1"/>
    <n v="5000"/>
    <n v="1285223"/>
    <d v="2001-05-23T09:45:47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075000000000003"/>
    <s v="rapini0001"/>
    <s v="KSTEVEN"/>
    <s v="ENA-IM Mid Central South"/>
    <x v="8"/>
    <x v="5"/>
    <n v="805784"/>
    <d v="2001-05-24T21:00:00"/>
  </r>
  <r>
    <x v="1"/>
    <x v="3"/>
    <x v="1"/>
    <n v="1"/>
    <n v="25000"/>
    <n v="1285224"/>
    <d v="2001-05-23T09:45:5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785"/>
    <d v="2001-05-24T21:00:00"/>
  </r>
  <r>
    <x v="1"/>
    <x v="3"/>
    <x v="1"/>
    <n v="1"/>
    <n v="5000"/>
    <n v="1285225"/>
    <d v="2001-05-23T09:45:53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"/>
    <s v="rapini0001"/>
    <s v="KSTEVEN"/>
    <s v="ENA-IM Mid Central South"/>
    <x v="8"/>
    <x v="5"/>
    <n v="805786"/>
    <d v="2001-05-24T21:00:00"/>
  </r>
  <r>
    <x v="1"/>
    <x v="1"/>
    <x v="1"/>
    <n v="92"/>
    <n v="4600"/>
    <n v="1285226"/>
    <d v="2001-05-23T09:45:55"/>
    <s v="Williams Energy Marketing &amp; Trading Company"/>
    <x v="0"/>
    <x v="0"/>
    <x v="0"/>
    <x v="1"/>
    <s v="US East Power Phy Fwd Firm"/>
    <s v="US Pwr Phy Firm  TVA Peak                Oct-Dec02       USD/MWh"/>
    <n v="50"/>
    <m/>
    <x v="0"/>
    <x v="1"/>
    <x v="0"/>
    <n v="34.75"/>
    <s v="jheinecke1"/>
    <s v="JKING6"/>
    <s v="EPMI-Southeast"/>
    <x v="7"/>
    <x v="6"/>
    <n v="619636.1"/>
    <d v="2002-10-01T14:25:00"/>
  </r>
  <r>
    <x v="0"/>
    <x v="0"/>
    <x v="0"/>
    <n v="1"/>
    <n v="10"/>
    <n v="1285227"/>
    <d v="2001-05-23T09:46:07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8502"/>
    <m/>
  </r>
  <r>
    <x v="1"/>
    <x v="3"/>
    <x v="1"/>
    <n v="1"/>
    <n v="5000"/>
    <n v="1285228"/>
    <d v="2001-05-23T09:46:08"/>
    <s v="Dynegy Marketing and Trade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ZUBEL001"/>
    <s v="KSTEVEN"/>
    <s v="ENA-IM Mid Central South"/>
    <x v="8"/>
    <x v="5"/>
    <n v="805787"/>
    <d v="2001-05-24T21:00:00"/>
  </r>
  <r>
    <x v="1"/>
    <x v="3"/>
    <x v="1"/>
    <n v="1"/>
    <n v="5000"/>
    <n v="1285230"/>
    <d v="2001-05-23T09:46:11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425000000000004"/>
    <s v="MIDCONT2"/>
    <s v="TDONOHO"/>
    <s v="ENA - IM Central Gulf"/>
    <x v="8"/>
    <x v="5"/>
    <n v="805790"/>
    <d v="2001-05-24T21:00:00"/>
  </r>
  <r>
    <x v="1"/>
    <x v="3"/>
    <x v="1"/>
    <n v="1"/>
    <n v="25000"/>
    <n v="1285231"/>
    <d v="2001-05-23T09:46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89"/>
    <d v="2001-05-24T21:00:00"/>
  </r>
  <r>
    <x v="1"/>
    <x v="3"/>
    <x v="1"/>
    <n v="1"/>
    <n v="400"/>
    <n v="1285232"/>
    <d v="2001-05-23T09:46:11"/>
    <s v="Marathon Oil Company"/>
    <x v="0"/>
    <x v="0"/>
    <x v="0"/>
    <x v="3"/>
    <s v="US Gas Phy Fwd Firm non-TX &lt; or = 1Mo "/>
    <s v="US Gas Phy       Trunkline ELA           24May01         USD/MM"/>
    <m/>
    <n v="400"/>
    <x v="0"/>
    <x v="11"/>
    <x v="0"/>
    <n v="3.9649999999999999"/>
    <s v="CADILLAC"/>
    <s v="TDONOHO"/>
    <s v="ENA - IM Central Gulf"/>
    <x v="8"/>
    <x v="5"/>
    <n v="805788"/>
    <d v="2001-05-24T21:00:00"/>
  </r>
  <r>
    <x v="0"/>
    <x v="0"/>
    <x v="0"/>
    <n v="1"/>
    <n v="4"/>
    <n v="1285233"/>
    <d v="2001-05-23T09:4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marknunn1"/>
    <s v="BMARCHAN"/>
    <s v="Enron Metals Trading System"/>
    <x v="0"/>
    <x v="0"/>
    <n v="2148504"/>
    <m/>
  </r>
  <r>
    <x v="0"/>
    <x v="0"/>
    <x v="0"/>
    <n v="1"/>
    <n v="4"/>
    <n v="1285234"/>
    <d v="2001-05-23T09:46:17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refmetal"/>
    <s v="BMARCHAN"/>
    <s v="Enron Metals Trading System"/>
    <x v="0"/>
    <x v="0"/>
    <n v="2148506"/>
    <m/>
  </r>
  <r>
    <x v="0"/>
    <x v="0"/>
    <x v="0"/>
    <n v="1"/>
    <n v="4"/>
    <n v="1285235"/>
    <d v="2001-05-23T09:46:1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ADM97717"/>
    <s v="BMARCHAN"/>
    <s v="Enron Metals Trading System"/>
    <x v="0"/>
    <x v="0"/>
    <n v="2148510"/>
    <m/>
  </r>
  <r>
    <x v="1"/>
    <x v="3"/>
    <x v="0"/>
    <n v="92"/>
    <n v="460000"/>
    <n v="1285237"/>
    <d v="2001-05-23T09:46:20"/>
    <s v="Mirant Americas Energy Marketing, L.P."/>
    <x v="0"/>
    <x v="0"/>
    <x v="0"/>
    <x v="3"/>
    <s v="US Gas Fin BasisSwap"/>
    <s v="US Gas Basis     NGI Malin               Jul-Sep01       USD/MM"/>
    <n v="5000"/>
    <m/>
    <x v="0"/>
    <x v="11"/>
    <x v="0"/>
    <n v="3.75"/>
    <s v="sjt00001"/>
    <s v="FERMIS"/>
    <s v="FT - North West"/>
    <x v="6"/>
    <x v="5"/>
    <s v="VB5076.1"/>
    <d v="2001-07-01T00:00:00"/>
  </r>
  <r>
    <x v="1"/>
    <x v="3"/>
    <x v="1"/>
    <n v="1"/>
    <n v="10000"/>
    <n v="1285238"/>
    <d v="2001-05-23T09:46:23"/>
    <s v="Noble Gas Marketing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99999999999996"/>
    <s v="edgarsmith"/>
    <s v="SPEREIR"/>
    <s v="ENA-IM NE GULF3"/>
    <x v="8"/>
    <x v="5"/>
    <n v="805791"/>
    <d v="2001-05-24T21:00:00"/>
  </r>
  <r>
    <x v="1"/>
    <x v="2"/>
    <x v="0"/>
    <n v="1"/>
    <n v="40000"/>
    <n v="1285239"/>
    <d v="2001-05-23T09:46:24"/>
    <s v="Sempra Energy Trading Corp."/>
    <x v="0"/>
    <x v="0"/>
    <x v="0"/>
    <x v="2"/>
    <s v="US Crude WTI Fin Swap "/>
    <s v="US WTI Swap      Nymex PEN               Jul01           USD/bl/m"/>
    <m/>
    <n v="40000"/>
    <x v="0"/>
    <x v="8"/>
    <x v="0"/>
    <n v="29.66"/>
    <s v="semprakuo"/>
    <s v="GWHALLE"/>
    <s v="WTI-GW-NXC2"/>
    <x v="3"/>
    <x v="5"/>
    <n v="106102"/>
    <d v="2001-07-01T00:00:00"/>
  </r>
  <r>
    <x v="1"/>
    <x v="3"/>
    <x v="1"/>
    <n v="1"/>
    <n v="5000"/>
    <n v="1285241"/>
    <d v="2001-05-23T09:46:29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92"/>
    <d v="2001-05-24T21:00:00"/>
  </r>
  <r>
    <x v="1"/>
    <x v="3"/>
    <x v="0"/>
    <n v="153"/>
    <n v="765000"/>
    <n v="1285242"/>
    <d v="2001-05-23T09:46:3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6"/>
    <s v="aepes214"/>
    <s v="JARNOLD"/>
    <s v="NG-Price"/>
    <x v="6"/>
    <x v="5"/>
    <s v="VB5078.1"/>
    <d v="2001-06-01T00:00:00"/>
  </r>
  <r>
    <x v="1"/>
    <x v="2"/>
    <x v="0"/>
    <n v="1"/>
    <n v="50000"/>
    <n v="1285243"/>
    <d v="2001-05-23T09:46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JTREADWAY"/>
    <s v="GWHALLE"/>
    <s v="WTI-GW-NXC2"/>
    <x v="3"/>
    <x v="5"/>
    <n v="106103"/>
    <d v="2001-07-01T00:00:00"/>
  </r>
  <r>
    <x v="1"/>
    <x v="3"/>
    <x v="1"/>
    <n v="1"/>
    <n v="10000"/>
    <n v="1285244"/>
    <d v="2001-05-23T09:46:3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793"/>
    <d v="2001-05-24T21:00:00"/>
  </r>
  <r>
    <x v="1"/>
    <x v="3"/>
    <x v="0"/>
    <n v="30"/>
    <n v="75000"/>
    <n v="1285245"/>
    <d v="2001-05-23T09:46:33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TMVCRV01"/>
    <s v="JARNOLD"/>
    <s v="NG-Price"/>
    <x v="6"/>
    <x v="5"/>
    <s v="VB5081.1"/>
    <d v="2001-06-01T21:00:00"/>
  </r>
  <r>
    <x v="0"/>
    <x v="0"/>
    <x v="0"/>
    <n v="1"/>
    <n v="20"/>
    <n v="1285247"/>
    <d v="2001-05-23T09:46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48514"/>
    <m/>
  </r>
  <r>
    <x v="1"/>
    <x v="3"/>
    <x v="1"/>
    <n v="1"/>
    <n v="10000"/>
    <n v="1285246"/>
    <d v="2001-05-23T09:46:36"/>
    <s v="AEP Energy Services,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650000000000004"/>
    <s v="aepes215"/>
    <s v="SPEREIR"/>
    <s v="ENA-IM NE GULF2"/>
    <x v="8"/>
    <x v="5"/>
    <n v="805794"/>
    <d v="2001-05-24T21:00:00"/>
  </r>
  <r>
    <x v="1"/>
    <x v="3"/>
    <x v="1"/>
    <n v="1"/>
    <n v="5000"/>
    <n v="1285249"/>
    <d v="2001-05-23T09:46:41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25000000000004"/>
    <s v="schwalbach"/>
    <s v="KSTEVEN"/>
    <s v="ENA-IM Mid Central South"/>
    <x v="8"/>
    <x v="5"/>
    <n v="805795"/>
    <d v="2001-05-24T21:00:00"/>
  </r>
  <r>
    <x v="0"/>
    <x v="0"/>
    <x v="0"/>
    <n v="1"/>
    <n v="12"/>
    <n v="1285251"/>
    <d v="2001-05-23T09:46:42"/>
    <s v="Triland Metal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ADM06610"/>
    <s v="BMARCHAN"/>
    <s v="Enron Metals Trading System"/>
    <x v="0"/>
    <x v="0"/>
    <n v="2148518"/>
    <m/>
  </r>
  <r>
    <x v="1"/>
    <x v="3"/>
    <x v="1"/>
    <n v="1"/>
    <n v="5000"/>
    <n v="1285252"/>
    <d v="2001-05-23T09:46:45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99999999999996"/>
    <s v="schwalbach"/>
    <s v="KSTEVEN"/>
    <s v="ENA-IM Mid Central South"/>
    <x v="8"/>
    <x v="5"/>
    <n v="805796"/>
    <d v="2001-05-24T21:00:00"/>
  </r>
  <r>
    <x v="1"/>
    <x v="3"/>
    <x v="0"/>
    <n v="30"/>
    <n v="150000"/>
    <n v="1285253"/>
    <d v="2001-05-23T09:46:49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brendanc"/>
    <s v="KHOLST"/>
    <s v="FT-West"/>
    <x v="6"/>
    <x v="5"/>
    <s v="VB5084.1"/>
    <d v="2001-09-01T21:00:00"/>
  </r>
  <r>
    <x v="1"/>
    <x v="3"/>
    <x v="0"/>
    <n v="30"/>
    <n v="300000"/>
    <n v="1285254"/>
    <d v="2001-05-23T09:46:55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petverma"/>
    <s v="JARNOLD"/>
    <s v="NG-Price"/>
    <x v="6"/>
    <x v="5"/>
    <s v="VB5085.1"/>
    <d v="2001-06-01T21:00:00"/>
  </r>
  <r>
    <x v="0"/>
    <x v="0"/>
    <x v="0"/>
    <n v="1"/>
    <n v="20"/>
    <n v="1285255"/>
    <d v="2001-05-23T09:46:57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jamesbuff"/>
    <s v="BMARCHAN"/>
    <s v="Enron Metals Trading System"/>
    <x v="0"/>
    <x v="0"/>
    <n v="2148522"/>
    <m/>
  </r>
  <r>
    <x v="1"/>
    <x v="3"/>
    <x v="0"/>
    <n v="30"/>
    <n v="300000"/>
    <n v="1285256"/>
    <d v="2001-05-23T09:47:01"/>
    <s v="AEP Energy Services, Inc."/>
    <x v="0"/>
    <x v="0"/>
    <x v="0"/>
    <x v="3"/>
    <s v="US Gas Fin Swap"/>
    <s v="US Gas Daily     HHub                    Jun01           USD/MM"/>
    <m/>
    <n v="10000"/>
    <x v="0"/>
    <x v="11"/>
    <x v="0"/>
    <n v="4.1375000000000002"/>
    <s v="aepes222"/>
    <s v="JARNOLD"/>
    <s v="NG-Price"/>
    <x v="6"/>
    <x v="5"/>
    <s v="VB5087.1"/>
    <d v="2001-06-01T21:59:00"/>
  </r>
  <r>
    <x v="1"/>
    <x v="3"/>
    <x v="0"/>
    <n v="30"/>
    <n v="900000"/>
    <n v="1285257"/>
    <d v="2001-05-23T09:47:04"/>
    <s v="El Paso Merchant Energy, L.P."/>
    <x v="0"/>
    <x v="0"/>
    <x v="0"/>
    <x v="3"/>
    <s v="US Gas Fin Swap"/>
    <s v="US Gas Daily     IF GD/D HSC             Jun01           USD/MM"/>
    <n v="30000"/>
    <m/>
    <x v="0"/>
    <x v="11"/>
    <x v="0"/>
    <n v="-2.5000000000000001E-3"/>
    <s v="EPMELPctk"/>
    <s v="EBASS"/>
    <s v="FT-Texas"/>
    <x v="6"/>
    <x v="5"/>
    <s v="VB5086.1"/>
    <d v="2001-06-01T21:00:00"/>
  </r>
  <r>
    <x v="1"/>
    <x v="3"/>
    <x v="1"/>
    <n v="1"/>
    <n v="1214"/>
    <n v="1285258"/>
    <d v="2001-05-23T09:47:04"/>
    <s v="Aquila Energy Marketing Corporation"/>
    <x v="0"/>
    <x v="0"/>
    <x v="0"/>
    <x v="3"/>
    <s v="US Gas Phy Fwd Firm non-TX &lt; or = 1Mo "/>
    <s v="US Gas Phy       TETCO M3                24May01         USD/MM"/>
    <m/>
    <n v="1214"/>
    <x v="0"/>
    <x v="11"/>
    <x v="0"/>
    <n v="4.43"/>
    <s v="LANCEMCW"/>
    <s v="VPIMENOV"/>
    <s v="ENA-IM ME NEW YORK"/>
    <x v="8"/>
    <x v="5"/>
    <n v="805797"/>
    <d v="2001-05-24T21:00:00"/>
  </r>
  <r>
    <x v="1"/>
    <x v="3"/>
    <x v="1"/>
    <n v="1"/>
    <n v="25000"/>
    <n v="1285259"/>
    <d v="2001-05-23T09:47:13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799"/>
    <d v="2001-05-24T21:00:00"/>
  </r>
  <r>
    <x v="1"/>
    <x v="3"/>
    <x v="1"/>
    <n v="1"/>
    <n v="5000"/>
    <n v="1285260"/>
    <d v="2001-05-23T09:47:16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kollmaninc"/>
    <s v="JWILLI13"/>
    <s v="ENA - IM Mkt Central MICH"/>
    <x v="8"/>
    <x v="5"/>
    <n v="805800"/>
    <d v="2001-05-24T21:00:00"/>
  </r>
  <r>
    <x v="1"/>
    <x v="3"/>
    <x v="1"/>
    <n v="1"/>
    <n v="10000"/>
    <n v="1285261"/>
    <d v="2001-05-23T09:47:1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"/>
    <s v="aepes215"/>
    <s v="ARING"/>
    <s v="ENA-IM NE GULF1"/>
    <x v="8"/>
    <x v="5"/>
    <n v="805801"/>
    <d v="2001-05-24T21:00:00"/>
  </r>
  <r>
    <x v="1"/>
    <x v="3"/>
    <x v="1"/>
    <n v="1"/>
    <n v="10000"/>
    <n v="1285262"/>
    <d v="2001-05-23T09:47:2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99999999999997"/>
    <s v="aepes215"/>
    <s v="ARING"/>
    <s v="ENA-IM NE GULF1"/>
    <x v="8"/>
    <x v="5"/>
    <n v="805802"/>
    <d v="2001-05-24T21:00:00"/>
  </r>
  <r>
    <x v="1"/>
    <x v="3"/>
    <x v="1"/>
    <n v="1"/>
    <n v="10000"/>
    <n v="1285263"/>
    <d v="2001-05-23T09:47:2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500000000000004"/>
    <s v="aepes215"/>
    <s v="ARING"/>
    <s v="ENA-IM NE GULF1"/>
    <x v="8"/>
    <x v="5"/>
    <n v="805803"/>
    <d v="2001-05-24T21:00:00"/>
  </r>
  <r>
    <x v="1"/>
    <x v="3"/>
    <x v="1"/>
    <n v="30"/>
    <n v="150000"/>
    <n v="1285264"/>
    <d v="2001-05-23T09:47:23"/>
    <s v="CPN Gas Marketing Company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34999999999999"/>
    <s v="HDELONY2"/>
    <s v="MGRIGSB"/>
    <s v="ENA - IM West"/>
    <x v="8"/>
    <x v="5"/>
    <s v="VB5088.1 / 805806"/>
    <d v="2001-06-01T21:00:00"/>
  </r>
  <r>
    <x v="1"/>
    <x v="3"/>
    <x v="1"/>
    <n v="30"/>
    <n v="150000"/>
    <n v="1285265"/>
    <d v="2001-05-23T09:47:26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5549999999999997"/>
    <s v="LREICHEL02"/>
    <s v="MGRIGSB"/>
    <s v="ENA - IM West"/>
    <x v="8"/>
    <x v="5"/>
    <s v="VB5089.1 / 805809"/>
    <d v="2001-06-01T21:00:00"/>
  </r>
  <r>
    <x v="1"/>
    <x v="3"/>
    <x v="1"/>
    <n v="1"/>
    <n v="10000"/>
    <n v="1285267"/>
    <d v="2001-05-23T09:47:28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65"/>
    <s v="aepes215"/>
    <s v="ARING"/>
    <s v="ENA-IM NE GULF1"/>
    <x v="8"/>
    <x v="5"/>
    <n v="805804"/>
    <d v="2001-05-24T21:00:00"/>
  </r>
  <r>
    <x v="1"/>
    <x v="3"/>
    <x v="1"/>
    <n v="8"/>
    <n v="80000"/>
    <n v="1285266"/>
    <d v="2001-05-23T09:47:28"/>
    <s v="BGML - IM Bridgeline"/>
    <x v="4"/>
    <x v="0"/>
    <x v="0"/>
    <x v="3"/>
    <s v="US Gas Phy Fwd Firm non-TX &lt; or = 1Mo "/>
    <s v="US Gas Phy       HeHub                   24-31May01      USD/MM"/>
    <m/>
    <n v="10000"/>
    <x v="0"/>
    <x v="11"/>
    <x v="0"/>
    <n v="4.09"/>
    <s v="ADM84149"/>
    <s v="ARING"/>
    <s v="ENA-IM NE GULF1"/>
    <x v="8"/>
    <x v="5"/>
    <n v="805810"/>
    <d v="2001-05-24T21:00:00"/>
  </r>
  <r>
    <x v="1"/>
    <x v="3"/>
    <x v="1"/>
    <n v="1"/>
    <n v="370"/>
    <n v="1285269"/>
    <d v="2001-05-23T09:47:29"/>
    <s v="OGE Energy Resources, Inc."/>
    <x v="0"/>
    <x v="0"/>
    <x v="0"/>
    <x v="3"/>
    <s v="US Gas Phy Fwd Firm non-TX &lt; or = 1Mo "/>
    <s v="US Gas Phy       OGT                     24May01         USD/MM"/>
    <m/>
    <n v="370"/>
    <x v="0"/>
    <x v="11"/>
    <x v="0"/>
    <n v="4.0049999999999999"/>
    <s v="ksharbert"/>
    <s v="KSTEVEN"/>
    <s v="ENA-IM Mid Central South"/>
    <x v="8"/>
    <x v="5"/>
    <n v="805805"/>
    <d v="2001-05-24T21:00:00"/>
  </r>
  <r>
    <x v="1"/>
    <x v="3"/>
    <x v="1"/>
    <n v="1"/>
    <n v="5000"/>
    <n v="1285270"/>
    <d v="2001-05-23T09:47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tracycolli"/>
    <s v="KSTEVEN"/>
    <s v="ENA-IM Mid Central South"/>
    <x v="8"/>
    <x v="5"/>
    <n v="805808"/>
    <d v="2001-05-24T21:00:00"/>
  </r>
  <r>
    <x v="1"/>
    <x v="3"/>
    <x v="1"/>
    <n v="8"/>
    <n v="40000"/>
    <n v="1285271"/>
    <d v="2001-05-23T09:47:34"/>
    <s v="NJR Energy Services Company"/>
    <x v="0"/>
    <x v="0"/>
    <x v="0"/>
    <x v="3"/>
    <s v="US Gas Phy Fwd Firm non-TX &lt; or = 1Mo "/>
    <s v="US Gas Phy       TETCO WLA               24-31May01      USD/MM"/>
    <m/>
    <n v="5000"/>
    <x v="0"/>
    <x v="11"/>
    <x v="0"/>
    <n v="4.0149999999999997"/>
    <n v="10041965"/>
    <s v="SPEREIR"/>
    <s v="ENA-IM NE GULF3"/>
    <x v="8"/>
    <x v="5"/>
    <n v="805814"/>
    <d v="2001-05-24T21:00:00"/>
  </r>
  <r>
    <x v="1"/>
    <x v="3"/>
    <x v="1"/>
    <n v="1"/>
    <n v="5000"/>
    <n v="1285273"/>
    <d v="2001-05-23T09:47:3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BRIANKELLY"/>
    <s v="SPEREIR"/>
    <s v="ENA-IM NE GULF3"/>
    <x v="8"/>
    <x v="5"/>
    <n v="805812"/>
    <d v="2001-05-24T21:00:00"/>
  </r>
  <r>
    <x v="1"/>
    <x v="3"/>
    <x v="1"/>
    <n v="1"/>
    <n v="5000"/>
    <n v="1285274"/>
    <d v="2001-05-23T09:47:36"/>
    <s v="USGT/Aquila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"/>
    <s v="tracycolli"/>
    <s v="JPARKS"/>
    <s v="HPLC - IM HPLC"/>
    <x v="8"/>
    <x v="8"/>
    <n v="805813"/>
    <d v="2001-05-24T21:00:00"/>
  </r>
  <r>
    <x v="1"/>
    <x v="3"/>
    <x v="1"/>
    <n v="1"/>
    <n v="10000"/>
    <n v="1285275"/>
    <d v="2001-05-23T09:47:4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vab12345"/>
    <s v="PMIMS"/>
    <s v="ENA - IM MKT Central CG"/>
    <x v="8"/>
    <x v="5"/>
    <n v="805815"/>
    <d v="2001-05-24T21:00:00"/>
  </r>
  <r>
    <x v="0"/>
    <x v="3"/>
    <x v="1"/>
    <n v="1"/>
    <n v="5000"/>
    <n v="1285276"/>
    <d v="2001-05-23T09:47:45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canadanw1"/>
    <s v="RWATT"/>
    <s v="EC-IM Canada West"/>
    <x v="8"/>
    <x v="9"/>
    <n v="805816"/>
    <d v="2001-05-24T21:00:00"/>
  </r>
  <r>
    <x v="1"/>
    <x v="3"/>
    <x v="1"/>
    <n v="1"/>
    <n v="2598"/>
    <n v="1285277"/>
    <d v="2001-05-23T09:47:50"/>
    <s v="Texaco Natural Gas Inc."/>
    <x v="0"/>
    <x v="0"/>
    <x v="0"/>
    <x v="3"/>
    <s v="US Gas Phy Fwd Firm non-TX &lt; or = 1Mo "/>
    <s v="US Gas Phy       NGPL STX                24May01         USD/MM"/>
    <n v="2598"/>
    <m/>
    <x v="0"/>
    <x v="11"/>
    <x v="0"/>
    <n v="3.9925000000000002"/>
    <s v="TOMMESANDY"/>
    <s v="TDONOHO"/>
    <s v="ENA - IM Central Gulf"/>
    <x v="8"/>
    <x v="5"/>
    <n v="805817"/>
    <d v="2001-05-24T21:00:00"/>
  </r>
  <r>
    <x v="1"/>
    <x v="3"/>
    <x v="1"/>
    <n v="1"/>
    <n v="4717"/>
    <n v="1285278"/>
    <d v="2001-05-23T09:47:51"/>
    <s v="Mirant Americas Energy Marketing, L.P."/>
    <x v="0"/>
    <x v="0"/>
    <x v="0"/>
    <x v="3"/>
    <s v="US Gas Phy Fwd Firm non-TX &lt; or = 1Mo "/>
    <s v="US Gas Phy       NGPL NICOR              24May01         USD/MM"/>
    <n v="4717"/>
    <m/>
    <x v="0"/>
    <x v="11"/>
    <x v="0"/>
    <n v="4.1837999999999997"/>
    <s v="ahamby0001"/>
    <s v="PMIMS"/>
    <s v="ENA - IM MKT Central CG"/>
    <x v="8"/>
    <x v="5"/>
    <n v="805818"/>
    <d v="2001-05-24T21:00:00"/>
  </r>
  <r>
    <x v="1"/>
    <x v="3"/>
    <x v="1"/>
    <n v="1"/>
    <n v="5283"/>
    <n v="1285279"/>
    <d v="2001-05-23T09:47:56"/>
    <s v="Aquila Energy Marketing Corporation"/>
    <x v="0"/>
    <x v="0"/>
    <x v="0"/>
    <x v="3"/>
    <s v="US Gas Phy Fwd Firm non-TX &lt; or = 1Mo "/>
    <s v="US Gas Phy       NGPL NICOR              24May01         USD/MM"/>
    <n v="5283"/>
    <m/>
    <x v="0"/>
    <x v="11"/>
    <x v="0"/>
    <n v="4.1837999999999997"/>
    <s v="BIGDADDY"/>
    <s v="PMIMS"/>
    <s v="ENA - IM MKT Central CG"/>
    <x v="8"/>
    <x v="5"/>
    <n v="805819"/>
    <d v="2001-05-24T21:00:00"/>
  </r>
  <r>
    <x v="1"/>
    <x v="3"/>
    <x v="1"/>
    <n v="1"/>
    <n v="10000"/>
    <n v="1285280"/>
    <d v="2001-05-23T09:48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BIGDADDY"/>
    <s v="PMIMS"/>
    <s v="ENA - IM MKT Central CG"/>
    <x v="8"/>
    <x v="5"/>
    <n v="805820"/>
    <d v="2001-05-24T21:00:00"/>
  </r>
  <r>
    <x v="1"/>
    <x v="3"/>
    <x v="1"/>
    <n v="1"/>
    <n v="5000"/>
    <n v="1285281"/>
    <d v="2001-05-23T09:48:01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49999999999997"/>
    <s v="tracycolli"/>
    <s v="KSTEVEN"/>
    <s v="ENA-IM Mid Central South"/>
    <x v="8"/>
    <x v="5"/>
    <n v="805821"/>
    <d v="2001-05-24T21:00:00"/>
  </r>
  <r>
    <x v="1"/>
    <x v="3"/>
    <x v="1"/>
    <n v="1"/>
    <n v="10000"/>
    <n v="1285282"/>
    <d v="2001-05-23T09:48:0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22"/>
    <d v="2001-05-24T21:00:00"/>
  </r>
  <r>
    <x v="1"/>
    <x v="3"/>
    <x v="0"/>
    <n v="30"/>
    <n v="150000"/>
    <n v="1285283"/>
    <d v="2001-05-23T09:48:1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5"/>
    <s v="EPMELPkac"/>
    <s v="FERMIS"/>
    <s v="FT - North West"/>
    <x v="6"/>
    <x v="5"/>
    <s v="VB5092.1"/>
    <d v="2001-06-01T21:00:00"/>
  </r>
  <r>
    <x v="1"/>
    <x v="3"/>
    <x v="1"/>
    <n v="1"/>
    <n v="5000"/>
    <n v="1285284"/>
    <d v="2001-05-23T09:48:13"/>
    <s v="Texaco Natural Gas Inc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50000000000001"/>
    <s v="TOMMESANDY"/>
    <s v="JPARKS"/>
    <s v="HPLC - IM HPLC"/>
    <x v="8"/>
    <x v="8"/>
    <n v="805823"/>
    <d v="2001-05-24T21:00:00"/>
  </r>
  <r>
    <x v="1"/>
    <x v="1"/>
    <x v="1"/>
    <n v="5"/>
    <n v="125"/>
    <n v="1285285"/>
    <d v="2001-05-23T09:48:14"/>
    <s v="BP Energy Company"/>
    <x v="0"/>
    <x v="0"/>
    <x v="0"/>
    <x v="1"/>
    <s v="US West Power Phy Fwd CAISO"/>
    <s v="US Pwr Phy CAISO NP15 OffPk              27-31May01      USD/MWh"/>
    <m/>
    <n v="25"/>
    <x v="0"/>
    <x v="1"/>
    <x v="0"/>
    <n v="180"/>
    <s v="Scavoner"/>
    <s v="CMALLOR"/>
    <s v="ST-CA"/>
    <x v="7"/>
    <x v="6"/>
    <n v="619638.1"/>
    <d v="2001-05-27T21:00:00"/>
  </r>
  <r>
    <x v="0"/>
    <x v="0"/>
    <x v="0"/>
    <n v="1"/>
    <n v="10"/>
    <n v="1285286"/>
    <d v="2001-05-23T09:48:2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10"/>
    <s v="stanleyf"/>
    <s v="ATURNER"/>
    <s v="Enron Metals Trading System"/>
    <x v="0"/>
    <x v="0"/>
    <n v="2148530"/>
    <m/>
  </r>
  <r>
    <x v="1"/>
    <x v="3"/>
    <x v="1"/>
    <n v="30"/>
    <n v="150000"/>
    <n v="1285287"/>
    <d v="2001-05-23T09:48:30"/>
    <s v="Mirant Americas Energy Marketing, L.P."/>
    <x v="0"/>
    <x v="0"/>
    <x v="0"/>
    <x v="3"/>
    <s v="US Gas Phy Fwd Firm non-TX &lt; or = 1Mo "/>
    <s v="US Gas Phy       PG&amp;E Topock             Jun01           USD/MM"/>
    <m/>
    <n v="5000"/>
    <x v="0"/>
    <x v="11"/>
    <x v="0"/>
    <n v="8.4949999999999992"/>
    <s v="jfh00001"/>
    <s v="MGRIGSB"/>
    <s v="ENA - IM West"/>
    <x v="8"/>
    <x v="5"/>
    <s v="VB5093.1 / 805824"/>
    <d v="2001-06-01T21:00:00"/>
  </r>
  <r>
    <x v="1"/>
    <x v="3"/>
    <x v="1"/>
    <n v="1"/>
    <n v="10000"/>
    <n v="1285288"/>
    <d v="2001-05-23T09:48:37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DM83303"/>
    <s v="PMIMS"/>
    <s v="ENA - IM MKT Central CG"/>
    <x v="8"/>
    <x v="5"/>
    <n v="805826"/>
    <d v="2001-05-24T21:00:00"/>
  </r>
  <r>
    <x v="1"/>
    <x v="3"/>
    <x v="1"/>
    <n v="1"/>
    <n v="2290"/>
    <n v="1285289"/>
    <d v="2001-05-23T09:48:44"/>
    <s v="Dynegy Marketing and Trade"/>
    <x v="0"/>
    <x v="0"/>
    <x v="0"/>
    <x v="3"/>
    <s v="US Gas Phy Fwd Firm non-TX &lt; or = 1Mo "/>
    <s v="US Gas Phy       NGPL LA Pool            24May01         USD/MM"/>
    <n v="2290"/>
    <m/>
    <x v="0"/>
    <x v="11"/>
    <x v="0"/>
    <n v="4.0425000000000004"/>
    <s v="MCCARTHY"/>
    <s v="TDONOHO"/>
    <s v="ENA - IM Central Gulf"/>
    <x v="8"/>
    <x v="5"/>
    <n v="805828"/>
    <d v="2001-05-24T21:00:00"/>
  </r>
  <r>
    <x v="1"/>
    <x v="3"/>
    <x v="1"/>
    <n v="1"/>
    <n v="1297"/>
    <n v="1285290"/>
    <d v="2001-05-23T09:48:47"/>
    <s v="Mirant Americas Energy Marketing, L.P."/>
    <x v="0"/>
    <x v="0"/>
    <x v="0"/>
    <x v="3"/>
    <s v="US Gas Phy Fwd Firm non-TX &lt; or = 1Mo "/>
    <s v="US Gas Phy       TCO Pool                24May01         USD/MM"/>
    <m/>
    <n v="1297"/>
    <x v="0"/>
    <x v="11"/>
    <x v="0"/>
    <n v="4.3475000000000001"/>
    <s v="jkippels01"/>
    <s v="JHODGE2"/>
    <s v="ENA-IM ME TCO"/>
    <x v="8"/>
    <x v="5"/>
    <n v="805829"/>
    <d v="2001-05-24T21:00:00"/>
  </r>
  <r>
    <x v="1"/>
    <x v="3"/>
    <x v="1"/>
    <n v="1"/>
    <n v="10000"/>
    <n v="1285291"/>
    <d v="2001-05-23T09:48:50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CCARTHY"/>
    <s v="TDONOHO"/>
    <s v="ENA - IM Central Gulf"/>
    <x v="8"/>
    <x v="5"/>
    <n v="805830"/>
    <d v="2001-05-24T21:00:00"/>
  </r>
  <r>
    <x v="1"/>
    <x v="3"/>
    <x v="1"/>
    <n v="1"/>
    <n v="3000"/>
    <n v="1285292"/>
    <d v="2001-05-23T09:48:54"/>
    <s v="Occidental Energy Marketing,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649999999999999"/>
    <s v="smallfitz"/>
    <s v="TDONOHO"/>
    <s v="ENA - IM Central Gulf"/>
    <x v="8"/>
    <x v="5"/>
    <n v="805831"/>
    <d v="2001-05-24T21:00:00"/>
  </r>
  <r>
    <x v="1"/>
    <x v="3"/>
    <x v="0"/>
    <n v="30"/>
    <n v="300000"/>
    <n v="1285293"/>
    <d v="2001-05-23T09:48:55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ADM84149"/>
    <s v="JARNOLD"/>
    <s v="NG-Price"/>
    <x v="6"/>
    <x v="5"/>
    <s v="VB5094.1"/>
    <d v="2001-06-01T21:00:00"/>
  </r>
  <r>
    <x v="1"/>
    <x v="3"/>
    <x v="0"/>
    <n v="8"/>
    <n v="240000"/>
    <n v="1285294"/>
    <d v="2001-05-23T09:49:04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5095.1"/>
    <d v="2001-05-24T21:00:00"/>
  </r>
  <r>
    <x v="0"/>
    <x v="1"/>
    <x v="0"/>
    <n v="1"/>
    <n v="15"/>
    <n v="1285295"/>
    <d v="2001-05-23T09:49:0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4.5"/>
    <s v="NGC12345"/>
    <s v="BGREENI"/>
    <s v="ST Alberta"/>
    <x v="7"/>
    <x v="9"/>
    <n v="619640.1"/>
    <d v="2001-05-24T21:00:00"/>
  </r>
  <r>
    <x v="1"/>
    <x v="2"/>
    <x v="0"/>
    <n v="1"/>
    <n v="50000"/>
    <n v="1285296"/>
    <d v="2001-05-23T09:49:1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2"/>
    <s v="kmckenna"/>
    <s v="GWHALLE"/>
    <s v="WTI-GW-NXC2"/>
    <x v="3"/>
    <x v="5"/>
    <n v="106104"/>
    <d v="2001-07-01T00:00:00"/>
  </r>
  <r>
    <x v="1"/>
    <x v="3"/>
    <x v="1"/>
    <n v="1"/>
    <n v="3133"/>
    <n v="1285297"/>
    <d v="2001-05-23T09:49:11"/>
    <s v="Cook Inlet Energy Supply L.L.C."/>
    <x v="0"/>
    <x v="0"/>
    <x v="0"/>
    <x v="3"/>
    <s v="US Gas Phy Fwd Firm non-TX &lt; or = 1Mo "/>
    <s v="US Gas Phy       ANR SE Trans            24May01         USD/MM"/>
    <n v="3133"/>
    <m/>
    <x v="0"/>
    <x v="11"/>
    <x v="0"/>
    <n v="4.0324999999999998"/>
    <s v="MIDCONT2"/>
    <s v="TDONOHO"/>
    <s v="ENA - IM Central Gulf"/>
    <x v="8"/>
    <x v="5"/>
    <n v="805833"/>
    <d v="2001-05-24T21:00:00"/>
  </r>
  <r>
    <x v="1"/>
    <x v="3"/>
    <x v="1"/>
    <n v="1"/>
    <n v="10000"/>
    <n v="1285298"/>
    <d v="2001-05-23T09:49:13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aepes201"/>
    <s v="TDONOHO"/>
    <s v="ENA - IM Central Gulf"/>
    <x v="8"/>
    <x v="5"/>
    <n v="805834"/>
    <d v="2001-05-24T21:00:00"/>
  </r>
  <r>
    <x v="1"/>
    <x v="1"/>
    <x v="1"/>
    <n v="62"/>
    <n v="3100"/>
    <n v="1285299"/>
    <d v="2001-05-23T09:49:15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TROROSCO"/>
    <s v="FSTURM"/>
    <s v="LT-ECAR"/>
    <x v="7"/>
    <x v="6"/>
    <n v="619641.1"/>
    <d v="2001-07-01T17:11:00"/>
  </r>
  <r>
    <x v="0"/>
    <x v="3"/>
    <x v="1"/>
    <n v="1"/>
    <n v="10000"/>
    <n v="1285300"/>
    <d v="2001-05-23T09:49:24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canadanw1"/>
    <s v="RWATT"/>
    <s v="EC-IM Canada West"/>
    <x v="8"/>
    <x v="9"/>
    <n v="805835"/>
    <d v="2001-05-23T21:00:00"/>
  </r>
  <r>
    <x v="1"/>
    <x v="2"/>
    <x v="0"/>
    <n v="1"/>
    <n v="50000"/>
    <n v="1285301"/>
    <d v="2001-05-23T09:49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eriksaaa"/>
    <s v="GWHALLE"/>
    <s v="WTI-GW-NXC2"/>
    <x v="3"/>
    <x v="5"/>
    <n v="106105"/>
    <d v="2001-07-01T00:00:00"/>
  </r>
  <r>
    <x v="1"/>
    <x v="3"/>
    <x v="0"/>
    <n v="8"/>
    <n v="240000"/>
    <n v="1285304"/>
    <d v="2001-05-23T09:49:41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5098.1"/>
    <d v="2001-05-24T21:00:00"/>
  </r>
  <r>
    <x v="1"/>
    <x v="3"/>
    <x v="1"/>
    <n v="1"/>
    <n v="5000"/>
    <n v="1285302"/>
    <d v="2001-05-23T09:49:41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75000000000001"/>
    <s v="schwalbach"/>
    <s v="KSTEVEN"/>
    <s v="ENA-IM Mid Central South"/>
    <x v="8"/>
    <x v="5"/>
    <n v="805837"/>
    <d v="2001-05-24T21:00:00"/>
  </r>
  <r>
    <x v="1"/>
    <x v="3"/>
    <x v="1"/>
    <n v="1"/>
    <n v="4382"/>
    <n v="1285303"/>
    <d v="2001-05-23T09:49:41"/>
    <s v="Aquila Energy Marketing Corporation"/>
    <x v="0"/>
    <x v="0"/>
    <x v="0"/>
    <x v="3"/>
    <s v="US Gas Phy Fwd Firm non-TX &lt; or = 1Mo "/>
    <s v="US Gas Phy       Consumers Pwr           24May01         USD/MM"/>
    <n v="4382"/>
    <m/>
    <x v="0"/>
    <x v="11"/>
    <x v="0"/>
    <n v="4.3"/>
    <s v="BIGDADDY"/>
    <s v="JWILLI13"/>
    <s v="ENA - IM Mkt Central MICH"/>
    <x v="8"/>
    <x v="5"/>
    <n v="805838"/>
    <d v="2001-05-24T21:00:00"/>
  </r>
  <r>
    <x v="1"/>
    <x v="3"/>
    <x v="0"/>
    <n v="123"/>
    <n v="1230000"/>
    <n v="1285305"/>
    <d v="2001-05-23T09:49:44"/>
    <s v="Aquila Risk Management Corporation"/>
    <x v="0"/>
    <x v="0"/>
    <x v="0"/>
    <x v="3"/>
    <s v="US Gas Fin BasisSwap"/>
    <s v="US Gas Basis     GD/M Mich Con           Jul-Oct01       USD/MM"/>
    <m/>
    <n v="10000"/>
    <x v="0"/>
    <x v="11"/>
    <x v="0"/>
    <n v="0.16250000000000001"/>
    <s v="AQUILA1003"/>
    <s v="GSTOREY"/>
    <s v="FT-ONTARIO"/>
    <x v="6"/>
    <x v="5"/>
    <s v="VB5097.1"/>
    <d v="2001-07-01T00:00:00"/>
  </r>
  <r>
    <x v="0"/>
    <x v="0"/>
    <x v="0"/>
    <n v="1"/>
    <n v="6"/>
    <n v="1285308"/>
    <d v="2001-05-23T09:49:48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3"/>
    <s v="ADM83162"/>
    <s v="BMARCHAN"/>
    <s v="Enron Metals Trading System"/>
    <x v="0"/>
    <x v="0"/>
    <n v="2148539"/>
    <m/>
  </r>
  <r>
    <x v="1"/>
    <x v="3"/>
    <x v="1"/>
    <n v="1"/>
    <n v="10000"/>
    <n v="1285309"/>
    <d v="2001-05-23T09:49:49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BIGDADDY"/>
    <s v="PMIMS"/>
    <s v="ENA - IM MKT Central CG"/>
    <x v="8"/>
    <x v="5"/>
    <n v="805840"/>
    <d v="2001-05-24T21:00:00"/>
  </r>
  <r>
    <x v="1"/>
    <x v="3"/>
    <x v="1"/>
    <n v="1"/>
    <n v="5000"/>
    <n v="1285310"/>
    <d v="2001-05-23T09:49:56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5841"/>
    <d v="2001-05-24T21:00:00"/>
  </r>
  <r>
    <x v="1"/>
    <x v="3"/>
    <x v="1"/>
    <n v="1"/>
    <n v="5000"/>
    <n v="1285311"/>
    <d v="2001-05-23T09:49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350000000000001"/>
    <s v="ZHWF0S01"/>
    <s v="SNEAL"/>
    <s v="ENA-IM NE GULF3"/>
    <x v="8"/>
    <x v="5"/>
    <n v="805842"/>
    <d v="2001-05-24T21:00:00"/>
  </r>
  <r>
    <x v="1"/>
    <x v="3"/>
    <x v="1"/>
    <n v="1"/>
    <n v="10000"/>
    <n v="1285312"/>
    <d v="2001-05-23T09:49:59"/>
    <s v="TransCanada Energy Marketing USA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tracyschwa"/>
    <s v="PMIMS"/>
    <s v="ENA - IM MKT Central CG"/>
    <x v="8"/>
    <x v="5"/>
    <n v="805843"/>
    <d v="2001-05-24T21:00:00"/>
  </r>
  <r>
    <x v="1"/>
    <x v="3"/>
    <x v="1"/>
    <n v="1"/>
    <n v="5000"/>
    <n v="1285313"/>
    <d v="2001-05-23T09:50:02"/>
    <s v="BP Energy Company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350000000000001"/>
    <s v="ZHWF0S01"/>
    <s v="SNEAL"/>
    <s v="ENA-IM NE GULF3"/>
    <x v="8"/>
    <x v="5"/>
    <n v="805844"/>
    <d v="2001-05-24T21:00:00"/>
  </r>
  <r>
    <x v="0"/>
    <x v="3"/>
    <x v="1"/>
    <n v="1"/>
    <n v="5000"/>
    <n v="1285314"/>
    <d v="2001-05-23T09:50:0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5845"/>
    <d v="2001-05-24T21:00:00"/>
  </r>
  <r>
    <x v="0"/>
    <x v="3"/>
    <x v="1"/>
    <n v="1"/>
    <n v="10000"/>
    <n v="1285316"/>
    <d v="2001-05-23T09:50:11"/>
    <s v="Williams Energy Marketing &amp; Trading Company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elizabeth"/>
    <s v="MCUILLA"/>
    <s v="ENA - IM Ontario"/>
    <x v="8"/>
    <x v="5"/>
    <n v="805847"/>
    <d v="2001-05-24T21:00:00"/>
  </r>
  <r>
    <x v="1"/>
    <x v="3"/>
    <x v="1"/>
    <n v="1"/>
    <n v="1867"/>
    <n v="1285318"/>
    <d v="2001-05-23T09:50:13"/>
    <s v="AEP Energy Services, Inc."/>
    <x v="0"/>
    <x v="0"/>
    <x v="0"/>
    <x v="3"/>
    <s v="US Gas Phy Fwd Firm non-TX &lt; or = 1Mo "/>
    <s v="US Gas Phy       ANR SE Trans            24May01         USD/MM"/>
    <n v="1867"/>
    <m/>
    <x v="0"/>
    <x v="11"/>
    <x v="0"/>
    <n v="4.0324999999999998"/>
    <s v="aepes201"/>
    <s v="TDONOHO"/>
    <s v="ENA - IM Central Gulf"/>
    <x v="8"/>
    <x v="5"/>
    <n v="805848"/>
    <d v="2001-05-24T21:00:00"/>
  </r>
  <r>
    <x v="1"/>
    <x v="3"/>
    <x v="1"/>
    <n v="1"/>
    <n v="3520"/>
    <n v="1285319"/>
    <d v="2001-05-23T09:50:13"/>
    <s v="Axia Energy, LP"/>
    <x v="0"/>
    <x v="0"/>
    <x v="0"/>
    <x v="3"/>
    <s v="US Gas Phy Fwd Firm non-TX &lt; or = 1Mo "/>
    <s v="US Gas Phy       NGPL LA Pool            24May01         USD/MM"/>
    <n v="3520"/>
    <m/>
    <x v="0"/>
    <x v="11"/>
    <x v="0"/>
    <n v="4.0350000000000001"/>
    <s v="kwapisze"/>
    <s v="TDONOHO"/>
    <s v="ENA - IM Central Gulf"/>
    <x v="8"/>
    <x v="5"/>
    <n v="805849"/>
    <d v="2001-05-24T21:00:00"/>
  </r>
  <r>
    <x v="1"/>
    <x v="3"/>
    <x v="1"/>
    <n v="1"/>
    <n v="10000"/>
    <n v="1285320"/>
    <d v="2001-05-23T09:50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50"/>
    <d v="2001-05-24T21:00:00"/>
  </r>
  <r>
    <x v="0"/>
    <x v="0"/>
    <x v="0"/>
    <n v="1"/>
    <n v="10"/>
    <n v="1285321"/>
    <d v="2001-05-23T09:50:24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SARNSBY1"/>
    <s v="BMARCHAN"/>
    <s v="Enron Metals Trading System"/>
    <x v="0"/>
    <x v="0"/>
    <n v="2148546"/>
    <m/>
  </r>
  <r>
    <x v="1"/>
    <x v="3"/>
    <x v="1"/>
    <n v="1"/>
    <n v="4500"/>
    <n v="1285322"/>
    <d v="2001-05-23T09:50:29"/>
    <s v="Marathon Oil Company"/>
    <x v="0"/>
    <x v="0"/>
    <x v="0"/>
    <x v="3"/>
    <s v="US Gas Phy Fwd Firm non-TX &lt; or = 1Mo "/>
    <s v="US Gas Phy       TETCO ELA               24May01         USD/MM"/>
    <n v="4500"/>
    <m/>
    <x v="0"/>
    <x v="11"/>
    <x v="0"/>
    <n v="4.01"/>
    <s v="CADILLAC"/>
    <s v="SPEREIR"/>
    <s v="ENA-IM NE GULF3"/>
    <x v="8"/>
    <x v="5"/>
    <n v="805851"/>
    <d v="2001-05-24T21:00:00"/>
  </r>
  <r>
    <x v="1"/>
    <x v="3"/>
    <x v="1"/>
    <n v="1"/>
    <n v="5000"/>
    <n v="1285323"/>
    <d v="2001-05-23T09:50:32"/>
    <s v="Wisconsin Power And Light Company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875"/>
    <s v="wpla08239"/>
    <s v="PMIMS"/>
    <s v="ENA - IM MKT Central CG"/>
    <x v="8"/>
    <x v="5"/>
    <n v="805852"/>
    <d v="2001-05-24T21:00:00"/>
  </r>
  <r>
    <x v="1"/>
    <x v="2"/>
    <x v="0"/>
    <n v="1"/>
    <n v="50000"/>
    <n v="1285324"/>
    <d v="2001-05-23T09:50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rsrsrsrs"/>
    <s v="GWHALLE"/>
    <s v="WTI-GW-NXC2"/>
    <x v="3"/>
    <x v="5"/>
    <n v="106107"/>
    <d v="2001-07-01T00:00:00"/>
  </r>
  <r>
    <x v="0"/>
    <x v="0"/>
    <x v="0"/>
    <n v="1"/>
    <n v="10"/>
    <n v="1285325"/>
    <d v="2001-05-23T09:50:41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MCMULLAN"/>
    <s v="BMARCHAN"/>
    <s v="Enron Metals Trading System"/>
    <x v="0"/>
    <x v="0"/>
    <n v="2148550"/>
    <m/>
  </r>
  <r>
    <x v="1"/>
    <x v="3"/>
    <x v="1"/>
    <n v="1"/>
    <n v="1000"/>
    <n v="1285326"/>
    <d v="2001-05-23T09:50:44"/>
    <s v="Reliant Energy Services, Inc."/>
    <x v="0"/>
    <x v="0"/>
    <x v="0"/>
    <x v="3"/>
    <s v="US Gas Phy Fwd Firm non-TX &lt; or = 1Mo "/>
    <s v="US Gas Phy       TENN 800                24May01         USD/MM"/>
    <m/>
    <n v="1000"/>
    <x v="0"/>
    <x v="11"/>
    <x v="0"/>
    <n v="4.04"/>
    <s v="jtaylor1"/>
    <s v="SNEAL"/>
    <s v="ENA-IM NE GULF3"/>
    <x v="8"/>
    <x v="5"/>
    <n v="805853"/>
    <d v="2001-05-24T21:00:00"/>
  </r>
  <r>
    <x v="1"/>
    <x v="3"/>
    <x v="1"/>
    <n v="1"/>
    <n v="10000"/>
    <n v="1285327"/>
    <d v="2001-05-23T09:50:52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aepes201"/>
    <s v="TDONOHO"/>
    <s v="ENA - IM Central Gulf"/>
    <x v="8"/>
    <x v="5"/>
    <n v="805854"/>
    <d v="2001-05-24T21:00:00"/>
  </r>
  <r>
    <x v="1"/>
    <x v="3"/>
    <x v="1"/>
    <n v="1"/>
    <n v="5000"/>
    <n v="1285328"/>
    <d v="2001-05-23T09:50:5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55"/>
    <d v="2001-05-24T21:00:00"/>
  </r>
  <r>
    <x v="1"/>
    <x v="3"/>
    <x v="1"/>
    <n v="1"/>
    <n v="5000"/>
    <n v="1285329"/>
    <d v="2001-05-23T09:50:56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"/>
    <s v="MCGAUGHEY1"/>
    <s v="SNEAL"/>
    <s v="ENA-IM NE GULF3"/>
    <x v="8"/>
    <x v="5"/>
    <n v="805857"/>
    <d v="2001-05-24T21:00:00"/>
  </r>
  <r>
    <x v="1"/>
    <x v="3"/>
    <x v="1"/>
    <n v="1"/>
    <n v="6500"/>
    <n v="1285330"/>
    <d v="2001-05-23T09:51:00"/>
    <s v="Aquila Energy Marketing Corporation"/>
    <x v="0"/>
    <x v="0"/>
    <x v="0"/>
    <x v="3"/>
    <s v="US Gas Phy Fwd Firm non-TX &lt; or = 1Mo "/>
    <s v="US Gas Phy       NGPL LA Pool            24May01         USD/MM"/>
    <m/>
    <n v="6500"/>
    <x v="0"/>
    <x v="11"/>
    <x v="0"/>
    <n v="4.04"/>
    <s v="BIGDADDY"/>
    <s v="TDONOHO"/>
    <s v="ENA - IM Central Gulf"/>
    <x v="8"/>
    <x v="5"/>
    <n v="805858"/>
    <d v="2001-05-24T21:00:00"/>
  </r>
  <r>
    <x v="1"/>
    <x v="3"/>
    <x v="1"/>
    <n v="1"/>
    <n v="5000"/>
    <n v="1285331"/>
    <d v="2001-05-23T09:51:02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049999999999999"/>
    <s v="MCGAUGHEY1"/>
    <s v="SNEAL"/>
    <s v="ENA-IM NE GULF3"/>
    <x v="8"/>
    <x v="5"/>
    <n v="805859"/>
    <d v="2001-05-24T21:00:00"/>
  </r>
  <r>
    <x v="0"/>
    <x v="0"/>
    <x v="0"/>
    <n v="1"/>
    <n v="20"/>
    <n v="1285333"/>
    <d v="2001-05-23T09:51:1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FBEUZELIN"/>
    <s v="BMARCHAN"/>
    <s v="Enron Metals Trading System"/>
    <x v="0"/>
    <x v="0"/>
    <n v="2148553"/>
    <m/>
  </r>
  <r>
    <x v="0"/>
    <x v="3"/>
    <x v="1"/>
    <n v="1"/>
    <n v="10000"/>
    <n v="1285334"/>
    <d v="2001-05-23T09:51:29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DAROOKIE"/>
    <s v="MCUILLA"/>
    <s v="ENA - IM Ontario"/>
    <x v="8"/>
    <x v="5"/>
    <n v="805860"/>
    <d v="2001-05-24T21:00:00"/>
  </r>
  <r>
    <x v="0"/>
    <x v="0"/>
    <x v="0"/>
    <n v="1"/>
    <n v="10"/>
    <n v="1285335"/>
    <d v="2001-05-23T09:51:36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WAHFAGGOT"/>
    <s v="BMARCHAN"/>
    <s v="Enron Metals Trading System"/>
    <x v="0"/>
    <x v="0"/>
    <n v="2148557"/>
    <m/>
  </r>
  <r>
    <x v="1"/>
    <x v="3"/>
    <x v="1"/>
    <n v="1"/>
    <n v="335"/>
    <n v="1285336"/>
    <d v="2001-05-23T09:51:38"/>
    <s v="TransCanada Energy Marketing USA, Inc."/>
    <x v="0"/>
    <x v="0"/>
    <x v="0"/>
    <x v="3"/>
    <s v="US Gas Phy Fwd Firm non-TX &lt; or = 1Mo "/>
    <s v="US Gas Phy       NGPL NICOR              24May01         USD/MM"/>
    <n v="335"/>
    <m/>
    <x v="0"/>
    <x v="11"/>
    <x v="0"/>
    <n v="4.1825000000000001"/>
    <s v="tracyschwa"/>
    <s v="PMIMS"/>
    <s v="ENA - IM MKT Central CG"/>
    <x v="8"/>
    <x v="5"/>
    <n v="805861"/>
    <d v="2001-05-24T21:00:00"/>
  </r>
  <r>
    <x v="0"/>
    <x v="0"/>
    <x v="0"/>
    <n v="1"/>
    <n v="10"/>
    <n v="1285337"/>
    <d v="2001-05-23T09:51:4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jthommen"/>
    <s v="BMARCHAN"/>
    <s v="Enron Metals Trading System"/>
    <x v="0"/>
    <x v="0"/>
    <n v="2148561"/>
    <m/>
  </r>
  <r>
    <x v="1"/>
    <x v="3"/>
    <x v="1"/>
    <n v="1"/>
    <n v="25000"/>
    <n v="1285340"/>
    <d v="2001-05-23T09:51:47"/>
    <s v="Colonial Energy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BRIANKELLY"/>
    <s v="ARING"/>
    <s v="ENA-IM NE GULF1"/>
    <x v="8"/>
    <x v="5"/>
    <n v="805863"/>
    <d v="2001-05-24T21:00:00"/>
  </r>
  <r>
    <x v="1"/>
    <x v="3"/>
    <x v="1"/>
    <n v="1"/>
    <n v="5395"/>
    <n v="1285341"/>
    <d v="2001-05-23T09:51:51"/>
    <s v="Nicor Enerchange, LLC"/>
    <x v="0"/>
    <x v="0"/>
    <x v="0"/>
    <x v="3"/>
    <s v="US Gas Phy Fwd Firm non-TX &lt; or = 1Mo "/>
    <s v="US Gas Phy       NGPL TxOkGCPool         24May01         USD/MM"/>
    <m/>
    <n v="5395"/>
    <x v="0"/>
    <x v="11"/>
    <x v="0"/>
    <n v="4.0025000000000004"/>
    <s v="ADM83303"/>
    <s v="TDONOHO"/>
    <s v="ENA - IM Central Gulf"/>
    <x v="8"/>
    <x v="5"/>
    <n v="805864"/>
    <d v="2001-05-24T21:00:00"/>
  </r>
  <r>
    <x v="1"/>
    <x v="3"/>
    <x v="0"/>
    <n v="31"/>
    <n v="310000"/>
    <n v="1285343"/>
    <d v="2001-05-23T09:51:59"/>
    <s v="Sempra Energy Trading Corp."/>
    <x v="0"/>
    <x v="0"/>
    <x v="0"/>
    <x v="3"/>
    <s v="US Gas Fin Swap"/>
    <s v="US Gas Swap      Nymex                   Jul01           USD/MM"/>
    <n v="10000"/>
    <m/>
    <x v="0"/>
    <x v="11"/>
    <x v="0"/>
    <n v="4.21"/>
    <s v="petverma"/>
    <s v="JARNOLD"/>
    <s v="NG-Price"/>
    <x v="6"/>
    <x v="5"/>
    <s v="VB5105.1"/>
    <d v="2001-07-01T21:00:00"/>
  </r>
  <r>
    <x v="1"/>
    <x v="3"/>
    <x v="1"/>
    <n v="1"/>
    <n v="5000"/>
    <n v="1285345"/>
    <d v="2001-05-23T09:51:59"/>
    <s v="El Paso Merchant Energy, L.P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25000000000002"/>
    <s v="EPMELPjpp"/>
    <s v="TDONOHO"/>
    <s v="ENA - IM Central Gulf"/>
    <x v="8"/>
    <x v="5"/>
    <n v="805865"/>
    <d v="2001-05-24T21:00:00"/>
  </r>
  <r>
    <x v="0"/>
    <x v="0"/>
    <x v="0"/>
    <n v="1"/>
    <n v="10"/>
    <n v="1285346"/>
    <d v="2001-05-23T09:52:00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WAHFAGGOT"/>
    <s v="BMARCHAN"/>
    <s v="Enron Metals Trading System"/>
    <x v="0"/>
    <x v="0"/>
    <n v="2148564"/>
    <m/>
  </r>
  <r>
    <x v="0"/>
    <x v="0"/>
    <x v="0"/>
    <n v="1"/>
    <n v="20"/>
    <n v="1285347"/>
    <d v="2001-05-23T09:52:0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PHILLIPSM"/>
    <s v="BMARCHAN"/>
    <s v="Enron Metals Trading System"/>
    <x v="0"/>
    <x v="0"/>
    <n v="2148566"/>
    <m/>
  </r>
  <r>
    <x v="1"/>
    <x v="3"/>
    <x v="0"/>
    <n v="153"/>
    <n v="765000"/>
    <n v="1285348"/>
    <d v="2001-05-23T09:52:05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6"/>
    <s v="HEVREGAS1"/>
    <s v="JARNOLD"/>
    <s v="NG-Price"/>
    <x v="6"/>
    <x v="5"/>
    <s v="VB5106.1"/>
    <d v="2001-06-01T00:00:00"/>
  </r>
  <r>
    <x v="1"/>
    <x v="3"/>
    <x v="1"/>
    <n v="1"/>
    <n v="5000"/>
    <n v="1285349"/>
    <d v="2001-05-23T09:52:09"/>
    <s v="Coral Energy Resources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"/>
    <s v="bbharleyp"/>
    <s v="JPARKS"/>
    <s v="HPLC - IM HPLC"/>
    <x v="8"/>
    <x v="8"/>
    <n v="805866"/>
    <d v="2001-05-24T21:00:00"/>
  </r>
  <r>
    <x v="1"/>
    <x v="3"/>
    <x v="0"/>
    <n v="365"/>
    <n v="1825000"/>
    <n v="1285350"/>
    <d v="2001-05-23T09:52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07.1"/>
    <d v="2002-01-01T21:00:00"/>
  </r>
  <r>
    <x v="1"/>
    <x v="3"/>
    <x v="1"/>
    <n v="1"/>
    <n v="5000"/>
    <n v="1285351"/>
    <d v="2001-05-23T09:52:19"/>
    <s v="Mirant Americas Energy Marketing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.0199999999999996"/>
    <s v="jfh00001"/>
    <s v="JPARKS"/>
    <s v="HPLC - IM HPLC"/>
    <x v="8"/>
    <x v="8"/>
    <n v="805867"/>
    <d v="2001-05-24T21:00:00"/>
  </r>
  <r>
    <x v="1"/>
    <x v="2"/>
    <x v="0"/>
    <n v="1"/>
    <n v="50000"/>
    <n v="1285352"/>
    <d v="2001-05-23T09:52:2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DOMESTIC"/>
    <s v="GWHALLE"/>
    <s v="WTI-GW-NXC2"/>
    <x v="3"/>
    <x v="5"/>
    <n v="106108"/>
    <d v="2001-07-01T00:00:00"/>
  </r>
  <r>
    <x v="1"/>
    <x v="3"/>
    <x v="1"/>
    <n v="1"/>
    <n v="9665"/>
    <n v="1285353"/>
    <d v="2001-05-23T09:52:24"/>
    <s v="Aquila Energy Marketing Corporation"/>
    <x v="0"/>
    <x v="0"/>
    <x v="0"/>
    <x v="3"/>
    <s v="US Gas Phy Fwd Firm non-TX &lt; or = 1Mo "/>
    <s v="US Gas Phy       NGPL NICOR              24May01         USD/MM"/>
    <n v="9665"/>
    <m/>
    <x v="0"/>
    <x v="11"/>
    <x v="0"/>
    <n v="4.1900000000000004"/>
    <s v="BIGDADDY"/>
    <s v="PMIMS"/>
    <s v="ENA - IM MKT Central CG"/>
    <x v="8"/>
    <x v="5"/>
    <n v="805868"/>
    <d v="2001-05-24T21:00:00"/>
  </r>
  <r>
    <x v="1"/>
    <x v="3"/>
    <x v="1"/>
    <n v="1"/>
    <n v="5000"/>
    <n v="1285354"/>
    <d v="2001-05-23T09:52:24"/>
    <s v="Colonial Energy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BRIANKELLY"/>
    <s v="ARING"/>
    <s v="ENA-IM NE GULF1"/>
    <x v="8"/>
    <x v="5"/>
    <n v="805869"/>
    <d v="2001-05-24T21:00:00"/>
  </r>
  <r>
    <x v="1"/>
    <x v="3"/>
    <x v="1"/>
    <n v="1"/>
    <n v="5000"/>
    <n v="1285355"/>
    <d v="2001-05-23T09:52:26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csaponaro"/>
    <s v="ARING"/>
    <s v="ENA-IM NE GULF1"/>
    <x v="8"/>
    <x v="5"/>
    <n v="805870"/>
    <d v="2001-05-24T21:00:00"/>
  </r>
  <r>
    <x v="1"/>
    <x v="3"/>
    <x v="1"/>
    <n v="1"/>
    <n v="11050"/>
    <n v="1285356"/>
    <d v="2001-05-23T09:52:30"/>
    <s v="Cargill Energy, a division of Cargill, Incorporated"/>
    <x v="0"/>
    <x v="0"/>
    <x v="0"/>
    <x v="3"/>
    <s v="US Gas Phy Fwd Firm non-TX &lt; or = 1Mo "/>
    <s v="US Gas Phy       HeHub                   24May01         USD/MM"/>
    <n v="11050"/>
    <m/>
    <x v="0"/>
    <x v="11"/>
    <x v="0"/>
    <n v="4.1100000000000003"/>
    <s v="JCARROLL"/>
    <s v="ARING"/>
    <s v="ENA-IM NE GULF1"/>
    <x v="8"/>
    <x v="5"/>
    <n v="805871"/>
    <d v="2001-05-24T21:00:00"/>
  </r>
  <r>
    <x v="1"/>
    <x v="3"/>
    <x v="1"/>
    <n v="1"/>
    <n v="10000"/>
    <n v="1285357"/>
    <d v="2001-05-23T09:52:32"/>
    <s v="Duke Energy Trading and Marketing, L.L.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YJACKSON"/>
    <s v="SPEREIR"/>
    <s v="ENA-IM NE GULF2"/>
    <x v="8"/>
    <x v="5"/>
    <n v="805872"/>
    <d v="2001-05-24T21:00:00"/>
  </r>
  <r>
    <x v="0"/>
    <x v="0"/>
    <x v="0"/>
    <n v="1"/>
    <n v="4"/>
    <n v="1285358"/>
    <d v="2001-05-23T09:52:34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ADM26133"/>
    <s v="BMARCHAN"/>
    <s v="Enron Metals Trading System"/>
    <x v="0"/>
    <x v="0"/>
    <n v="2148572"/>
    <m/>
  </r>
  <r>
    <x v="1"/>
    <x v="3"/>
    <x v="1"/>
    <n v="1"/>
    <n v="825"/>
    <n v="1285359"/>
    <d v="2001-05-23T09:52:41"/>
    <s v="Dynegy Marketing and Trade"/>
    <x v="0"/>
    <x v="0"/>
    <x v="0"/>
    <x v="3"/>
    <s v="US Gas Phy Fwd Firm non-TX &lt; or = 1Mo "/>
    <s v="US Gas Phy       ANR SW Pool             24May01         USD/MM"/>
    <n v="825"/>
    <m/>
    <x v="0"/>
    <x v="11"/>
    <x v="0"/>
    <n v="4.0149999999999997"/>
    <s v="ZUBEL001"/>
    <s v="KSTEVEN"/>
    <s v="ENA-IM Mid Central South"/>
    <x v="8"/>
    <x v="5"/>
    <n v="805873"/>
    <d v="2001-05-24T21:00:00"/>
  </r>
  <r>
    <x v="1"/>
    <x v="3"/>
    <x v="1"/>
    <n v="1"/>
    <n v="5000"/>
    <n v="1285361"/>
    <d v="2001-05-23T09:52:42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CLINTDAVIS"/>
    <s v="KSTEVEN"/>
    <s v="ENA-IM Mid Central South"/>
    <x v="8"/>
    <x v="5"/>
    <n v="805875"/>
    <d v="2001-05-24T21:00:00"/>
  </r>
  <r>
    <x v="1"/>
    <x v="3"/>
    <x v="1"/>
    <n v="1"/>
    <n v="3319"/>
    <n v="1285360"/>
    <d v="2001-05-23T09:52:42"/>
    <s v="Nicor Enerchange, LLC"/>
    <x v="0"/>
    <x v="0"/>
    <x v="0"/>
    <x v="3"/>
    <s v="US Gas Phy Fwd Firm non-TX &lt; or = 1Mo "/>
    <s v="US Gas Phy       NGPL TxOkGCPool         24May01         USD/MM"/>
    <m/>
    <n v="3319"/>
    <x v="0"/>
    <x v="11"/>
    <x v="0"/>
    <n v="4.0025000000000004"/>
    <s v="ADM83303"/>
    <s v="TDONOHO"/>
    <s v="ENA - IM Central Gulf"/>
    <x v="8"/>
    <x v="5"/>
    <n v="805874"/>
    <d v="2001-05-24T21:00:00"/>
  </r>
  <r>
    <x v="0"/>
    <x v="0"/>
    <x v="0"/>
    <n v="1"/>
    <n v="6"/>
    <n v="1285362"/>
    <d v="2001-05-23T09:52:46"/>
    <s v="Manro Haydan Trading"/>
    <x v="0"/>
    <x v="0"/>
    <x v="0"/>
    <x v="0"/>
    <s v="Copper LME Registered Contract"/>
    <s v="Cu LME Reg.      Contract                3 Month         USD/mt-L"/>
    <m/>
    <n v="6"/>
    <x v="0"/>
    <x v="0"/>
    <x v="0"/>
    <n v="1722"/>
    <s v="ADM51397"/>
    <s v="BMARCHAN"/>
    <s v="Enron Metals Trading System"/>
    <x v="0"/>
    <x v="0"/>
    <n v="2148574"/>
    <m/>
  </r>
  <r>
    <x v="1"/>
    <x v="3"/>
    <x v="1"/>
    <n v="1"/>
    <n v="4316"/>
    <n v="1285363"/>
    <d v="2001-05-23T09:52:51"/>
    <s v="Mirant Americas Energy Marketing, L.P."/>
    <x v="0"/>
    <x v="0"/>
    <x v="0"/>
    <x v="3"/>
    <s v="US Gas Phy Fwd Firm non-TX &lt; or = 1Mo "/>
    <s v="US Gas Phy       TETCO ELA               24May01         USD/MM"/>
    <m/>
    <n v="4316"/>
    <x v="0"/>
    <x v="11"/>
    <x v="0"/>
    <n v="4.0199999999999996"/>
    <s v="dnixon01"/>
    <s v="SPEREIR"/>
    <s v="ENA-IM NE GULF3"/>
    <x v="8"/>
    <x v="5"/>
    <n v="805876"/>
    <d v="2001-05-24T21:00:00"/>
  </r>
  <r>
    <x v="1"/>
    <x v="3"/>
    <x v="1"/>
    <n v="1"/>
    <n v="800"/>
    <n v="1285364"/>
    <d v="2001-05-23T09:52:52"/>
    <s v="Dynegy Marketing and Trade"/>
    <x v="0"/>
    <x v="0"/>
    <x v="0"/>
    <x v="3"/>
    <s v="US Gas Phy Fwd Firm non-TX &lt; or = 1Mo "/>
    <s v="US Gas Phy       PEPL Pool               24May01         USD/MM"/>
    <n v="800"/>
    <m/>
    <x v="0"/>
    <x v="11"/>
    <x v="0"/>
    <n v="4.0175000000000001"/>
    <s v="ZUBEL001"/>
    <s v="KSTEVEN"/>
    <s v="ENA-IM Mid Central South"/>
    <x v="8"/>
    <x v="5"/>
    <n v="805877"/>
    <d v="2001-05-24T21:00:00"/>
  </r>
  <r>
    <x v="1"/>
    <x v="3"/>
    <x v="1"/>
    <n v="1"/>
    <n v="5000"/>
    <n v="1285365"/>
    <d v="2001-05-23T09:52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"/>
    <s v="ZHWF0S01"/>
    <s v="SNEAL"/>
    <s v="ENA-IM NE GULF3"/>
    <x v="8"/>
    <x v="5"/>
    <n v="805878"/>
    <d v="2001-05-24T21:00:00"/>
  </r>
  <r>
    <x v="1"/>
    <x v="3"/>
    <x v="1"/>
    <n v="1"/>
    <n v="700"/>
    <n v="1285366"/>
    <d v="2001-05-23T09:52:59"/>
    <s v="Aquila Energy Marketing Corporation"/>
    <x v="0"/>
    <x v="0"/>
    <x v="0"/>
    <x v="3"/>
    <s v="US Gas Phy Fwd Firm non-TX &lt; or = 1Mo "/>
    <s v="US Gas Phy       Consumers Pwr           24May01         USD/MM"/>
    <n v="700"/>
    <m/>
    <x v="0"/>
    <x v="11"/>
    <x v="0"/>
    <n v="4.2949999999999999"/>
    <s v="benharner"/>
    <s v="JWILLI13"/>
    <s v="ENA - IM Mkt Central MICH"/>
    <x v="8"/>
    <x v="5"/>
    <n v="805879"/>
    <d v="2001-05-24T21:00:00"/>
  </r>
  <r>
    <x v="1"/>
    <x v="3"/>
    <x v="1"/>
    <n v="1"/>
    <n v="4000"/>
    <n v="1285367"/>
    <d v="2001-05-23T09:53:01"/>
    <s v="BP Energy Company"/>
    <x v="0"/>
    <x v="0"/>
    <x v="0"/>
    <x v="3"/>
    <s v="US Gas Phy Fwd Firm non-TX &lt; or = 1Mo "/>
    <s v="US Gas Phy       TENN 800                24May01         USD/MM"/>
    <m/>
    <n v="4000"/>
    <x v="0"/>
    <x v="11"/>
    <x v="0"/>
    <n v="4.04"/>
    <s v="ZHWF0S01"/>
    <s v="SNEAL"/>
    <s v="ENA-IM NE GULF3"/>
    <x v="8"/>
    <x v="5"/>
    <n v="805880"/>
    <d v="2001-05-24T21:00:00"/>
  </r>
  <r>
    <x v="1"/>
    <x v="3"/>
    <x v="1"/>
    <n v="1"/>
    <n v="125"/>
    <n v="1285369"/>
    <d v="2001-05-23T09:53:09"/>
    <s v="OGE Energy Resources, Inc."/>
    <x v="0"/>
    <x v="0"/>
    <x v="0"/>
    <x v="3"/>
    <s v="US Gas Phy Fwd Firm non-TX &lt; or = 1Mo "/>
    <s v="US Gas Phy       NNG Demarc              24May01         USD/MM"/>
    <n v="125"/>
    <m/>
    <x v="0"/>
    <x v="11"/>
    <x v="0"/>
    <n v="4.0149999999999997"/>
    <s v="schottbt"/>
    <s v="KSTEVEN"/>
    <s v="ENA-IM Mid Central South"/>
    <x v="8"/>
    <x v="5"/>
    <n v="805881"/>
    <d v="2001-05-24T21:00:00"/>
  </r>
  <r>
    <x v="1"/>
    <x v="3"/>
    <x v="1"/>
    <n v="1"/>
    <n v="5000"/>
    <n v="1285370"/>
    <d v="2001-05-23T09:53:10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vab12345"/>
    <s v="KSTEVEN"/>
    <s v="ENA-IM Mid Central South"/>
    <x v="8"/>
    <x v="5"/>
    <n v="805882"/>
    <d v="2001-05-24T21:00:00"/>
  </r>
  <r>
    <x v="1"/>
    <x v="3"/>
    <x v="1"/>
    <n v="1"/>
    <n v="5000"/>
    <n v="1285371"/>
    <d v="2001-05-23T09:53:15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475000000000001"/>
    <s v="sarahoch"/>
    <s v="JHODGE2"/>
    <s v="ENA-IM ME TCO"/>
    <x v="8"/>
    <x v="5"/>
    <n v="805883"/>
    <d v="2001-05-24T21:00:00"/>
  </r>
  <r>
    <x v="1"/>
    <x v="3"/>
    <x v="1"/>
    <n v="1"/>
    <n v="10000"/>
    <n v="1285372"/>
    <d v="2001-05-23T09:53:15"/>
    <s v="BP Energy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Jeanjaqu"/>
    <s v="SPEREIR"/>
    <s v="ENA-IM NE GULF2"/>
    <x v="8"/>
    <x v="5"/>
    <n v="805884"/>
    <d v="2001-05-24T21:00:00"/>
  </r>
  <r>
    <x v="1"/>
    <x v="3"/>
    <x v="1"/>
    <n v="1"/>
    <n v="5000"/>
    <n v="1285373"/>
    <d v="2001-05-23T09:53:19"/>
    <s v="Dynegy Marketing and Trade"/>
    <x v="0"/>
    <x v="0"/>
    <x v="0"/>
    <x v="3"/>
    <s v="US Gas Phy Fwd Firm non-TX &lt; or = 1Mo "/>
    <s v="US Gas Phy       Chi Peoples             24May01         USD/MM"/>
    <m/>
    <n v="5000"/>
    <x v="0"/>
    <x v="11"/>
    <x v="0"/>
    <n v="4.1825000000000001"/>
    <s v="MAXFIELD"/>
    <s v="PMIMS"/>
    <s v="ENA - IM MKT Central CG"/>
    <x v="8"/>
    <x v="5"/>
    <n v="805885"/>
    <d v="2001-05-24T21:00:00"/>
  </r>
  <r>
    <x v="1"/>
    <x v="3"/>
    <x v="0"/>
    <n v="8"/>
    <n v="240000"/>
    <n v="1285374"/>
    <d v="2001-05-23T09:53:2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"/>
    <s v="ADM18276"/>
    <s v="PKEAVEY"/>
    <s v="G-DAILY-EST"/>
    <x v="6"/>
    <x v="5"/>
    <s v="VB5111.1"/>
    <d v="2001-05-24T21:00:00"/>
  </r>
  <r>
    <x v="1"/>
    <x v="3"/>
    <x v="1"/>
    <n v="1"/>
    <n v="10000"/>
    <n v="1285375"/>
    <d v="2001-05-23T09:53:22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38000000000004"/>
    <s v="ADM83303"/>
    <s v="PMIMS"/>
    <s v="ENA - IM MKT Central CG"/>
    <x v="8"/>
    <x v="5"/>
    <n v="805886"/>
    <d v="2001-05-24T21:00:00"/>
  </r>
  <r>
    <x v="1"/>
    <x v="3"/>
    <x v="1"/>
    <n v="1"/>
    <n v="10000"/>
    <n v="1285376"/>
    <d v="2001-05-23T09:53:23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bcollins"/>
    <s v="TDONOHO"/>
    <s v="ENA - IM Central Gulf"/>
    <x v="8"/>
    <x v="5"/>
    <n v="805887"/>
    <d v="2001-05-24T21:00:00"/>
  </r>
  <r>
    <x v="1"/>
    <x v="3"/>
    <x v="1"/>
    <n v="1"/>
    <n v="8650"/>
    <n v="1285377"/>
    <d v="2001-05-23T09:53:29"/>
    <s v="Dynegy Marketing and Trade"/>
    <x v="0"/>
    <x v="0"/>
    <x v="0"/>
    <x v="3"/>
    <s v="US Gas Phy Fwd Firm non-TX &lt; or = 1Mo "/>
    <s v="US Gas Phy       Chi Peoples             24May01         USD/MM"/>
    <m/>
    <n v="8650"/>
    <x v="0"/>
    <x v="11"/>
    <x v="0"/>
    <n v="4.1849999999999996"/>
    <s v="MAXFIELD"/>
    <s v="PMIMS"/>
    <s v="ENA - IM MKT Central CG"/>
    <x v="8"/>
    <x v="5"/>
    <n v="805888"/>
    <d v="2001-05-24T21:00:00"/>
  </r>
  <r>
    <x v="1"/>
    <x v="3"/>
    <x v="1"/>
    <n v="1"/>
    <n v="10000"/>
    <n v="1285379"/>
    <d v="2001-05-23T09:53:34"/>
    <s v="Dynegy Marketing and Trade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24999999999999"/>
    <s v="MAXFIELD"/>
    <s v="PMIMS"/>
    <s v="ENA - IM MKT Central CG"/>
    <x v="8"/>
    <x v="5"/>
    <n v="805889"/>
    <d v="2001-05-24T21:00:00"/>
  </r>
  <r>
    <x v="1"/>
    <x v="2"/>
    <x v="0"/>
    <n v="1"/>
    <n v="50000"/>
    <n v="1285380"/>
    <d v="2001-05-23T09:53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8"/>
    <s v="DOMESTIC2"/>
    <s v="GWHALLE"/>
    <s v="WTI-GW-NXC2"/>
    <x v="3"/>
    <x v="5"/>
    <n v="106110"/>
    <d v="2001-07-01T00:00:00"/>
  </r>
  <r>
    <x v="1"/>
    <x v="3"/>
    <x v="0"/>
    <n v="30"/>
    <n v="300000"/>
    <n v="1285382"/>
    <d v="2001-05-23T09:53:46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5.2499999999999998E-2"/>
    <s v="aepes203"/>
    <s v="EBASS"/>
    <s v="FT-Texas"/>
    <x v="6"/>
    <x v="5"/>
    <s v="VB5113.1"/>
    <d v="2001-06-01T21:00:00"/>
  </r>
  <r>
    <x v="0"/>
    <x v="3"/>
    <x v="1"/>
    <n v="30"/>
    <n v="150000"/>
    <n v="1285383"/>
    <d v="2001-05-23T09:53:48"/>
    <s v="Mirant Americas Energy Marketing Canada,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ADM73094"/>
    <s v="MCOWAN"/>
    <s v="EC-IM Canada West"/>
    <x v="8"/>
    <x v="9"/>
    <n v="805890"/>
    <d v="2001-06-01T21:00:00"/>
  </r>
  <r>
    <x v="1"/>
    <x v="3"/>
    <x v="1"/>
    <n v="1"/>
    <n v="4256"/>
    <n v="1285384"/>
    <d v="2001-05-23T09:53:49"/>
    <s v="Nicor Enerchange, LLC"/>
    <x v="0"/>
    <x v="0"/>
    <x v="0"/>
    <x v="3"/>
    <s v="US Gas Phy Fwd Firm non-TX &lt; or = 1Mo "/>
    <s v="US Gas Phy       NGPL NICOR              24May01         USD/MM"/>
    <n v="4256"/>
    <m/>
    <x v="0"/>
    <x v="11"/>
    <x v="0"/>
    <n v="4.1913"/>
    <s v="ADM83303"/>
    <s v="PMIMS"/>
    <s v="ENA - IM MKT Central CG"/>
    <x v="8"/>
    <x v="5"/>
    <n v="805891"/>
    <d v="2001-05-24T21:00:00"/>
  </r>
  <r>
    <x v="1"/>
    <x v="3"/>
    <x v="1"/>
    <n v="1"/>
    <n v="5744"/>
    <n v="1285385"/>
    <d v="2001-05-23T09:53:52"/>
    <s v="Aquila Energy Marketing Corporation"/>
    <x v="0"/>
    <x v="0"/>
    <x v="0"/>
    <x v="3"/>
    <s v="US Gas Phy Fwd Firm non-TX &lt; or = 1Mo "/>
    <s v="US Gas Phy       NGPL NICOR              24May01         USD/MM"/>
    <n v="5744"/>
    <m/>
    <x v="0"/>
    <x v="11"/>
    <x v="0"/>
    <n v="4.1913"/>
    <s v="benharner"/>
    <s v="PMIMS"/>
    <s v="ENA - IM MKT Central CG"/>
    <x v="8"/>
    <x v="5"/>
    <n v="805892"/>
    <d v="2001-05-24T21:00:00"/>
  </r>
  <r>
    <x v="1"/>
    <x v="2"/>
    <x v="0"/>
    <n v="1"/>
    <n v="50000"/>
    <n v="1285386"/>
    <d v="2001-05-23T09:53:5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"/>
    <s v="SPENCERV"/>
    <s v="GWHALLE"/>
    <s v="WTI-GW-NXC1"/>
    <x v="3"/>
    <x v="5"/>
    <n v="106111"/>
    <d v="2001-07-01T00:00:00"/>
  </r>
  <r>
    <x v="1"/>
    <x v="3"/>
    <x v="1"/>
    <n v="1"/>
    <n v="10000"/>
    <n v="1285387"/>
    <d v="2001-05-23T09:53:5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IGDADDY"/>
    <s v="PMIMS"/>
    <s v="ENA - IM MKT Central CG"/>
    <x v="8"/>
    <x v="5"/>
    <n v="805893"/>
    <d v="2001-05-24T21:00:00"/>
  </r>
  <r>
    <x v="1"/>
    <x v="3"/>
    <x v="1"/>
    <n v="1"/>
    <n v="5000"/>
    <n v="1285388"/>
    <d v="2001-05-23T09:53:58"/>
    <s v="PG&amp;E Energy Trading-Gas Corporation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sarahoch"/>
    <s v="VPIMENOV"/>
    <s v="ENA-IM ME NEW YORK"/>
    <x v="8"/>
    <x v="5"/>
    <n v="805894"/>
    <d v="2001-05-24T21:00:00"/>
  </r>
  <r>
    <x v="1"/>
    <x v="3"/>
    <x v="1"/>
    <n v="1"/>
    <n v="10000"/>
    <n v="1285389"/>
    <d v="2001-05-23T09:54:06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475000000000001"/>
    <s v="JIMBARKER"/>
    <s v="JHODGE2"/>
    <s v="ENA-IM ME TCO"/>
    <x v="8"/>
    <x v="5"/>
    <n v="805895"/>
    <d v="2001-05-24T21:00:00"/>
  </r>
  <r>
    <x v="0"/>
    <x v="0"/>
    <x v="0"/>
    <n v="1"/>
    <n v="3"/>
    <n v="1285391"/>
    <d v="2001-05-23T09:54:10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slattery"/>
    <s v="BMARCHAN"/>
    <s v="Enron Metals Trading System"/>
    <x v="0"/>
    <x v="0"/>
    <n v="2148584"/>
    <m/>
  </r>
  <r>
    <x v="1"/>
    <x v="3"/>
    <x v="1"/>
    <n v="1"/>
    <n v="10000"/>
    <n v="1285390"/>
    <d v="2001-05-23T09:54:10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574999999999999"/>
    <s v="JIMBARKER"/>
    <s v="JHODGE2"/>
    <s v="ENA-IM ME TCO"/>
    <x v="8"/>
    <x v="5"/>
    <n v="805896"/>
    <d v="2001-05-24T21:00:00"/>
  </r>
  <r>
    <x v="1"/>
    <x v="3"/>
    <x v="1"/>
    <n v="1"/>
    <n v="5000"/>
    <n v="1285392"/>
    <d v="2001-05-23T09:54:1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97"/>
    <d v="2001-05-24T21:00:00"/>
  </r>
  <r>
    <x v="1"/>
    <x v="3"/>
    <x v="0"/>
    <n v="30"/>
    <n v="450000"/>
    <n v="1285393"/>
    <d v="2001-05-23T09:54:34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JPASTORE"/>
    <s v="JARNOLD"/>
    <s v="NG-Price"/>
    <x v="6"/>
    <x v="5"/>
    <s v="VB5118.1"/>
    <d v="2001-06-01T21:00:00"/>
  </r>
  <r>
    <x v="1"/>
    <x v="3"/>
    <x v="0"/>
    <n v="31"/>
    <n v="155000"/>
    <n v="1285394"/>
    <d v="2001-05-23T09:54:36"/>
    <s v="El Paso Merchant Energy, L.P."/>
    <x v="0"/>
    <x v="0"/>
    <x v="0"/>
    <x v="3"/>
    <s v="US Gas Fin BasisSwap"/>
    <s v="US Gas Basis     TETCO M3                Jul01           USD/MM"/>
    <n v="5000"/>
    <m/>
    <x v="0"/>
    <x v="11"/>
    <x v="0"/>
    <n v="0.38"/>
    <s v="EPMELPmwf"/>
    <s v="BMCKAY"/>
    <s v="FT-NY"/>
    <x v="6"/>
    <x v="5"/>
    <s v="VB5117.1"/>
    <d v="2001-07-01T21:00:00"/>
  </r>
  <r>
    <x v="1"/>
    <x v="3"/>
    <x v="1"/>
    <n v="1"/>
    <n v="215"/>
    <n v="1285395"/>
    <d v="2001-05-23T09:54:41"/>
    <s v="Noble Gas Marketing Inc."/>
    <x v="0"/>
    <x v="0"/>
    <x v="0"/>
    <x v="3"/>
    <s v="US Gas Phy Fwd Firm non-TX &lt; or = 1Mo "/>
    <s v="US Gas Phy       FGT Z2                  24May01         USD/MM"/>
    <m/>
    <n v="215"/>
    <x v="0"/>
    <x v="11"/>
    <x v="0"/>
    <n v="4.0999999999999996"/>
    <s v="edgarsmith"/>
    <s v="SNEAL"/>
    <s v="ENA-IM NE GULF4"/>
    <x v="8"/>
    <x v="5"/>
    <n v="805899"/>
    <d v="2001-05-24T21:00:00"/>
  </r>
  <r>
    <x v="0"/>
    <x v="0"/>
    <x v="0"/>
    <n v="1"/>
    <n v="10"/>
    <n v="1285396"/>
    <d v="2001-05-23T09:54:42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49"/>
    <s v="VANDESBO"/>
    <s v="JGORDON1"/>
    <s v="Enron Metals Trading System"/>
    <x v="0"/>
    <x v="0"/>
    <n v="2148588"/>
    <m/>
  </r>
  <r>
    <x v="1"/>
    <x v="3"/>
    <x v="1"/>
    <n v="1"/>
    <n v="4200"/>
    <n v="1285397"/>
    <d v="2001-05-23T09:54:46"/>
    <s v="USGT/Aquila, L.P."/>
    <x v="0"/>
    <x v="0"/>
    <x v="0"/>
    <x v="3"/>
    <s v="US Gas Phy Fwd Firm non-TX &lt; or = 1Mo "/>
    <s v="US Gas Phy       PEPL Pool               24May01         USD/MM"/>
    <n v="4200"/>
    <m/>
    <x v="0"/>
    <x v="11"/>
    <x v="0"/>
    <n v="4.0175000000000001"/>
    <s v="tracycolli"/>
    <s v="KSTEVEN"/>
    <s v="ENA-IM Mid Central South"/>
    <x v="8"/>
    <x v="5"/>
    <n v="805900"/>
    <d v="2001-05-24T21:00:00"/>
  </r>
  <r>
    <x v="0"/>
    <x v="3"/>
    <x v="1"/>
    <n v="1"/>
    <n v="10000"/>
    <n v="1285398"/>
    <d v="2001-05-23T09:54:49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craigwest"/>
    <s v="RWATT"/>
    <s v="EC-IM Canada West"/>
    <x v="8"/>
    <x v="9"/>
    <n v="805901"/>
    <d v="2001-05-23T21:00:00"/>
  </r>
  <r>
    <x v="1"/>
    <x v="2"/>
    <x v="0"/>
    <n v="1"/>
    <n v="50000"/>
    <n v="1285399"/>
    <d v="2001-05-23T09:55:0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bernbroph"/>
    <s v="GWHALLE"/>
    <s v="WTI-GW-NXC2"/>
    <x v="3"/>
    <x v="5"/>
    <n v="106112"/>
    <d v="2001-07-01T00:00:00"/>
  </r>
  <r>
    <x v="1"/>
    <x v="3"/>
    <x v="1"/>
    <n v="1"/>
    <n v="20000"/>
    <n v="1285400"/>
    <d v="2001-05-23T09:55:06"/>
    <s v="Texla Energy Management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050000000000004"/>
    <s v="WILSHUSEN"/>
    <s v="ARING"/>
    <s v="ENA-IM NE GULF1"/>
    <x v="8"/>
    <x v="5"/>
    <n v="805902"/>
    <d v="2001-05-24T21:00:00"/>
  </r>
  <r>
    <x v="1"/>
    <x v="3"/>
    <x v="0"/>
    <n v="92"/>
    <n v="460000"/>
    <n v="1285401"/>
    <d v="2001-05-23T09:55:09"/>
    <s v="PSEG Energy Resources &amp; Trade LLC"/>
    <x v="0"/>
    <x v="0"/>
    <x v="0"/>
    <x v="3"/>
    <s v="US Gas Fin BasisSwap"/>
    <s v="US Gas Basis     Transco Z6 NY           Jul-Sep01       USD/MM"/>
    <n v="5000"/>
    <m/>
    <x v="0"/>
    <x v="11"/>
    <x v="0"/>
    <n v="0.48249999999999998"/>
    <s v="cschaffer"/>
    <s v="BMCKAY"/>
    <s v="FT-NY"/>
    <x v="6"/>
    <x v="5"/>
    <s v="VB5119.1"/>
    <d v="2001-07-01T00:00:00"/>
  </r>
  <r>
    <x v="1"/>
    <x v="3"/>
    <x v="0"/>
    <n v="365"/>
    <n v="1825000"/>
    <n v="1285402"/>
    <d v="2001-05-23T09:55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21.1"/>
    <d v="2002-01-01T21:00:00"/>
  </r>
  <r>
    <x v="0"/>
    <x v="0"/>
    <x v="0"/>
    <n v="1"/>
    <n v="10"/>
    <n v="1285405"/>
    <d v="2001-05-23T09:55:15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chashastie"/>
    <s v="GRANKINE"/>
    <s v="Enron Metals Trading System"/>
    <x v="0"/>
    <x v="0"/>
    <n v="2148594"/>
    <m/>
  </r>
  <r>
    <x v="0"/>
    <x v="0"/>
    <x v="0"/>
    <n v="1"/>
    <n v="10"/>
    <n v="1285404"/>
    <d v="2001-05-23T09:55:15"/>
    <s v="ED &amp; F Man International Limited"/>
    <x v="0"/>
    <x v="0"/>
    <x v="0"/>
    <x v="0"/>
    <s v="Copper LME Registered Contract"/>
    <s v="Cu LME Reg.      Contract                20Jun01         USD/mt-L"/>
    <m/>
    <n v="10"/>
    <x v="0"/>
    <x v="0"/>
    <x v="0"/>
    <n v="1714.75"/>
    <s v="chashastie"/>
    <s v="GRANKINE"/>
    <s v="Enron Metals Trading System"/>
    <x v="0"/>
    <x v="0"/>
    <n v="2148592"/>
    <d v="2001-06-20T15:32:00"/>
  </r>
  <r>
    <x v="1"/>
    <x v="3"/>
    <x v="1"/>
    <n v="1"/>
    <n v="3597"/>
    <n v="1285406"/>
    <d v="2001-05-23T09:55:17"/>
    <s v="Texaco Natural Gas Inc."/>
    <x v="0"/>
    <x v="0"/>
    <x v="0"/>
    <x v="3"/>
    <s v="US Gas Phy Fwd Firm non-TX &lt; or = 1Mo "/>
    <s v="US Gas Phy       PEPL Pool               24May01         USD/MM"/>
    <m/>
    <n v="3597"/>
    <x v="0"/>
    <x v="11"/>
    <x v="0"/>
    <n v="4.0199999999999996"/>
    <s v="BILLBALSA"/>
    <s v="KSTEVEN"/>
    <s v="ENA-IM Mid Central South"/>
    <x v="8"/>
    <x v="5"/>
    <n v="805904"/>
    <d v="2001-05-24T21:00:00"/>
  </r>
  <r>
    <x v="1"/>
    <x v="3"/>
    <x v="1"/>
    <n v="1"/>
    <n v="10000"/>
    <n v="1285407"/>
    <d v="2001-05-23T09:55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05"/>
    <d v="2001-05-24T21:00:00"/>
  </r>
  <r>
    <x v="1"/>
    <x v="3"/>
    <x v="1"/>
    <n v="30"/>
    <n v="150000"/>
    <n v="1285408"/>
    <d v="2001-05-23T09:55:21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3"/>
    <s v="EOLBILLY"/>
    <s v="MGRIGSB"/>
    <s v="ENA - IM West"/>
    <x v="8"/>
    <x v="5"/>
    <s v="VB5122.1 / 805907"/>
    <d v="2001-06-01T21:00:00"/>
  </r>
  <r>
    <x v="1"/>
    <x v="3"/>
    <x v="1"/>
    <n v="1"/>
    <n v="10000"/>
    <n v="1285409"/>
    <d v="2001-05-23T09:55:2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enharner"/>
    <s v="PMIMS"/>
    <s v="ENA - IM MKT Central CG"/>
    <x v="8"/>
    <x v="5"/>
    <n v="805906"/>
    <d v="2001-05-24T21:00:00"/>
  </r>
  <r>
    <x v="1"/>
    <x v="2"/>
    <x v="0"/>
    <n v="1"/>
    <n v="50000"/>
    <n v="1285410"/>
    <d v="2001-05-23T09:55:3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DOMESTIC"/>
    <s v="GWHALLE"/>
    <s v="WTI-GW-NXC2"/>
    <x v="3"/>
    <x v="5"/>
    <n v="106113"/>
    <d v="2001-07-01T00:00:00"/>
  </r>
  <r>
    <x v="1"/>
    <x v="1"/>
    <x v="1"/>
    <n v="92"/>
    <n v="4600"/>
    <n v="1285412"/>
    <d v="2001-05-23T09:55:41"/>
    <s v="The New Power Company"/>
    <x v="0"/>
    <x v="0"/>
    <x v="0"/>
    <x v="1"/>
    <s v="US East Power Phy Fwd Firm"/>
    <s v="US Pwr Phy Firm  PJM-W Peak              Oct-Dec01       USD/MWh"/>
    <n v="50"/>
    <m/>
    <x v="0"/>
    <x v="1"/>
    <x v="0"/>
    <n v="38.35"/>
    <s v="SUNEETNPW"/>
    <s v="RBENSON"/>
    <s v="LT-PJM"/>
    <x v="7"/>
    <x v="6"/>
    <n v="619652.1"/>
    <d v="2001-10-01T14:12:00"/>
  </r>
  <r>
    <x v="1"/>
    <x v="3"/>
    <x v="0"/>
    <n v="123"/>
    <n v="615000"/>
    <n v="1285413"/>
    <d v="2001-05-23T09:55:44"/>
    <s v="OGE Energy Resources, Inc."/>
    <x v="0"/>
    <x v="0"/>
    <x v="0"/>
    <x v="3"/>
    <s v="US Gas Fin BasisSwap"/>
    <s v="US Gas Basis     NNG Demarc              Jul-Oct01       USD/MM"/>
    <m/>
    <n v="5000"/>
    <x v="0"/>
    <x v="11"/>
    <x v="0"/>
    <n v="-6.5000000000000002E-2"/>
    <s v="OGEBASIS"/>
    <s v="ALEWIS"/>
    <s v="GD-CENTRAL"/>
    <x v="6"/>
    <x v="5"/>
    <s v="VB5124.1"/>
    <d v="2001-07-01T00:00:00"/>
  </r>
  <r>
    <x v="0"/>
    <x v="3"/>
    <x v="1"/>
    <n v="2"/>
    <n v="100000"/>
    <n v="1285415"/>
    <d v="2001-05-23T09:55:46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8"/>
    <s v="RICHARDR"/>
    <s v="MNICHOLA"/>
    <s v="Non Affiliate Gas Book"/>
    <x v="4"/>
    <x v="2"/>
    <n v="104636"/>
    <d v="2001-05-24T21:00:00"/>
  </r>
  <r>
    <x v="1"/>
    <x v="3"/>
    <x v="1"/>
    <n v="1"/>
    <n v="10000"/>
    <n v="1285414"/>
    <d v="2001-05-23T09:55:46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250000000000004"/>
    <s v="CSTANLEY"/>
    <s v="JPARKS"/>
    <s v="HPLC - IM HPLC"/>
    <x v="8"/>
    <x v="8"/>
    <n v="805909"/>
    <d v="2001-05-24T21:00:00"/>
  </r>
  <r>
    <x v="1"/>
    <x v="3"/>
    <x v="1"/>
    <n v="1"/>
    <n v="2000"/>
    <n v="1285416"/>
    <d v="2001-05-23T09:55:48"/>
    <s v="Axia Energy, LP"/>
    <x v="0"/>
    <x v="0"/>
    <x v="0"/>
    <x v="3"/>
    <s v="US Gas Phy Fwd Firm non-TX &lt; or = 1Mo "/>
    <s v="US Gas Phy       Transco Z6 NY           24May01         USD/MM"/>
    <n v="2000"/>
    <m/>
    <x v="0"/>
    <x v="11"/>
    <x v="0"/>
    <n v="4.46"/>
    <s v="stratton"/>
    <s v="VPIMENOV"/>
    <s v="ENA-IM ME NEW YORK"/>
    <x v="8"/>
    <x v="5"/>
    <n v="805910"/>
    <d v="2001-05-24T21:00:00"/>
  </r>
  <r>
    <x v="1"/>
    <x v="3"/>
    <x v="1"/>
    <n v="1"/>
    <n v="10000"/>
    <n v="1285417"/>
    <d v="2001-05-23T09:55:49"/>
    <s v="Reliant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650000000000004"/>
    <s v="johnlewis"/>
    <s v="SPEREIR"/>
    <s v="ENA-IM NE GULF2"/>
    <x v="8"/>
    <x v="5"/>
    <n v="805911"/>
    <d v="2001-05-24T21:00:00"/>
  </r>
  <r>
    <x v="0"/>
    <x v="3"/>
    <x v="1"/>
    <n v="1"/>
    <n v="10000"/>
    <n v="1285418"/>
    <d v="2001-05-23T09:55:5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ngeerds01"/>
    <s v="RWATT"/>
    <s v="EC-IM Canada West"/>
    <x v="8"/>
    <x v="9"/>
    <n v="805913"/>
    <d v="2001-05-23T21:00:00"/>
  </r>
  <r>
    <x v="1"/>
    <x v="3"/>
    <x v="0"/>
    <n v="30"/>
    <n v="300000"/>
    <n v="1285421"/>
    <d v="2001-05-23T09:56:12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0.05"/>
    <s v="aepes203"/>
    <s v="EBASS"/>
    <s v="FT-Texas"/>
    <x v="6"/>
    <x v="5"/>
    <s v="VB5127.1"/>
    <d v="2001-06-01T21:00:00"/>
  </r>
  <r>
    <x v="1"/>
    <x v="3"/>
    <x v="1"/>
    <n v="1"/>
    <n v="24628"/>
    <n v="1285422"/>
    <d v="2001-05-23T09:56:18"/>
    <s v="Dynegy Marketing and Trade"/>
    <x v="0"/>
    <x v="0"/>
    <x v="0"/>
    <x v="3"/>
    <s v="US Gas Phy Fwd Firm non-TX &lt; or = 1Mo "/>
    <s v="US Gas Phy       HeHub                   24May01         USD/MM"/>
    <n v="24628"/>
    <m/>
    <x v="0"/>
    <x v="11"/>
    <x v="0"/>
    <n v="4.1050000000000004"/>
    <s v="FMORGAN1"/>
    <s v="ARING"/>
    <s v="ENA-IM NE GULF1"/>
    <x v="8"/>
    <x v="5"/>
    <n v="805914"/>
    <d v="2001-05-24T21:00:00"/>
  </r>
  <r>
    <x v="1"/>
    <x v="3"/>
    <x v="1"/>
    <n v="1"/>
    <n v="372"/>
    <n v="1285423"/>
    <d v="2001-05-23T09:56:21"/>
    <s v="Texla Energy Management Inc."/>
    <x v="0"/>
    <x v="0"/>
    <x v="0"/>
    <x v="3"/>
    <s v="US Gas Phy Fwd Firm non-TX &lt; or = 1Mo "/>
    <s v="US Gas Phy       HeHub                   24May01         USD/MM"/>
    <n v="372"/>
    <m/>
    <x v="0"/>
    <x v="11"/>
    <x v="0"/>
    <n v="4.1050000000000004"/>
    <s v="WILSHUSEN"/>
    <s v="ARING"/>
    <s v="ENA-IM NE GULF1"/>
    <x v="8"/>
    <x v="5"/>
    <n v="805915"/>
    <d v="2001-05-24T21:00:00"/>
  </r>
  <r>
    <x v="1"/>
    <x v="3"/>
    <x v="1"/>
    <n v="1"/>
    <n v="2487"/>
    <n v="1285424"/>
    <d v="2001-05-23T09:56:22"/>
    <s v="Coral Energy Resources, L.P."/>
    <x v="0"/>
    <x v="0"/>
    <x v="0"/>
    <x v="3"/>
    <s v="US Gas Phy Fwd Firm non-TX &lt; or = 1Mo "/>
    <s v="US Gas Phy       NGPL LA Pool            24May01         USD/MM"/>
    <n v="2487"/>
    <m/>
    <x v="0"/>
    <x v="11"/>
    <x v="0"/>
    <n v="4.0425000000000004"/>
    <s v="rjvandamp"/>
    <s v="TDONOHO"/>
    <s v="ENA - IM Central Gulf"/>
    <x v="8"/>
    <x v="5"/>
    <n v="805916"/>
    <d v="2001-05-24T21:00:00"/>
  </r>
  <r>
    <x v="1"/>
    <x v="3"/>
    <x v="1"/>
    <n v="1"/>
    <n v="3630"/>
    <n v="1285426"/>
    <d v="2001-05-23T09:56:31"/>
    <s v="Tenaska Marketing Ventures"/>
    <x v="0"/>
    <x v="0"/>
    <x v="0"/>
    <x v="3"/>
    <s v="US Gas Phy Fwd Firm non-TX &lt; or = 1Mo "/>
    <s v="US Gas Phy       ANR SW Pool             24May01         USD/MM"/>
    <n v="3630"/>
    <m/>
    <x v="0"/>
    <x v="11"/>
    <x v="0"/>
    <n v="4.0175000000000001"/>
    <s v="TMVJDG01"/>
    <s v="KSTEVEN"/>
    <s v="ENA-IM Mid Central South"/>
    <x v="8"/>
    <x v="5"/>
    <n v="805917"/>
    <d v="2001-05-24T21:00:00"/>
  </r>
  <r>
    <x v="1"/>
    <x v="3"/>
    <x v="1"/>
    <n v="1"/>
    <n v="5000"/>
    <n v="1285427"/>
    <d v="2001-05-23T09:56:32"/>
    <s v="Duke Energy Trading and Marketing, L.L.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FRIEDRICH"/>
    <s v="SNEAL"/>
    <s v="ENA-IM NE GULF4"/>
    <x v="8"/>
    <x v="5"/>
    <n v="805918"/>
    <d v="2001-05-24T21:00:00"/>
  </r>
  <r>
    <x v="1"/>
    <x v="3"/>
    <x v="1"/>
    <n v="1"/>
    <n v="5000"/>
    <n v="1285428"/>
    <d v="2001-05-23T09:56:3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BIGDADDY"/>
    <s v="KSTEVEN"/>
    <s v="ENA-IM Mid Central South"/>
    <x v="8"/>
    <x v="5"/>
    <n v="805919"/>
    <d v="2001-05-24T21:00:00"/>
  </r>
  <r>
    <x v="1"/>
    <x v="3"/>
    <x v="1"/>
    <n v="1"/>
    <n v="25000"/>
    <n v="1285429"/>
    <d v="2001-05-23T09:56:48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50000000000002"/>
    <s v="aepes215"/>
    <s v="ARING"/>
    <s v="ENA-IM NE GULF1"/>
    <x v="8"/>
    <x v="5"/>
    <n v="805920"/>
    <d v="2001-05-24T21:00:00"/>
  </r>
  <r>
    <x v="0"/>
    <x v="0"/>
    <x v="0"/>
    <n v="1"/>
    <n v="10"/>
    <n v="1285430"/>
    <d v="2001-05-23T09:56:49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MATTGILLIE"/>
    <s v="ATURNER"/>
    <s v="Enron Metals Trading System"/>
    <x v="0"/>
    <x v="0"/>
    <n v="2148603"/>
    <m/>
  </r>
  <r>
    <x v="1"/>
    <x v="3"/>
    <x v="1"/>
    <n v="1"/>
    <n v="10000"/>
    <n v="1285431"/>
    <d v="2001-05-23T09:56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enharner"/>
    <s v="PMIMS"/>
    <s v="ENA - IM MKT Central CG"/>
    <x v="8"/>
    <x v="5"/>
    <n v="805921"/>
    <d v="2001-05-24T21:00:00"/>
  </r>
  <r>
    <x v="1"/>
    <x v="3"/>
    <x v="1"/>
    <n v="1"/>
    <n v="10000"/>
    <n v="1285432"/>
    <d v="2001-05-23T09:57:09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924999999999999"/>
    <s v="KREMERTODD"/>
    <s v="PMIMS"/>
    <s v="ENA - IM MKT Central CG"/>
    <x v="8"/>
    <x v="5"/>
    <n v="805922"/>
    <d v="2001-05-24T21:00:00"/>
  </r>
  <r>
    <x v="0"/>
    <x v="3"/>
    <x v="1"/>
    <n v="1"/>
    <n v="5000"/>
    <n v="1285433"/>
    <d v="2001-05-23T09:57:12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5923"/>
    <d v="2001-05-24T21:00:00"/>
  </r>
  <r>
    <x v="1"/>
    <x v="3"/>
    <x v="1"/>
    <n v="1"/>
    <n v="5000"/>
    <n v="1285434"/>
    <d v="2001-05-23T09:57:17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"/>
    <s v="schwalbach"/>
    <s v="KSTEVEN"/>
    <s v="ENA-IM Mid Central South"/>
    <x v="8"/>
    <x v="5"/>
    <n v="805924"/>
    <d v="2001-05-24T21:00:00"/>
  </r>
  <r>
    <x v="1"/>
    <x v="3"/>
    <x v="1"/>
    <n v="1"/>
    <n v="10000"/>
    <n v="1285435"/>
    <d v="2001-05-23T09:57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5925"/>
    <d v="2001-05-24T21:00:00"/>
  </r>
  <r>
    <x v="0"/>
    <x v="0"/>
    <x v="0"/>
    <n v="1"/>
    <n v="17"/>
    <n v="1285436"/>
    <d v="2001-05-23T09:57:21"/>
    <s v="ED &amp; F Man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723"/>
    <s v="stanleyf"/>
    <s v="BMARCHAN"/>
    <s v="Enron Metals Trading System"/>
    <x v="0"/>
    <x v="0"/>
    <n v="2148606"/>
    <m/>
  </r>
  <r>
    <x v="0"/>
    <x v="3"/>
    <x v="1"/>
    <n v="1"/>
    <n v="5000"/>
    <n v="1285438"/>
    <d v="2001-05-23T09:57:23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canadanw1"/>
    <s v="RWATT"/>
    <s v="EC-IM Canada West"/>
    <x v="8"/>
    <x v="9"/>
    <n v="805927"/>
    <d v="2001-05-24T21:00:00"/>
  </r>
  <r>
    <x v="1"/>
    <x v="3"/>
    <x v="1"/>
    <n v="1"/>
    <n v="3972"/>
    <n v="1285437"/>
    <d v="2001-05-23T09:57:23"/>
    <s v="TransCanada Gas Services Inc."/>
    <x v="0"/>
    <x v="0"/>
    <x v="0"/>
    <x v="3"/>
    <s v="US Gas Phy Fwd Firm non-TX &lt; or = 1Mo "/>
    <s v="US Gas Phy       Mich Con                24May01         USD/MM"/>
    <n v="3972"/>
    <m/>
    <x v="0"/>
    <x v="11"/>
    <x v="0"/>
    <n v="4.3150000000000004"/>
    <s v="kollmaninc"/>
    <s v="JWILLI13"/>
    <s v="ENA - IM Mkt Central MICH"/>
    <x v="8"/>
    <x v="5"/>
    <n v="805926"/>
    <d v="2001-05-24T21:00:00"/>
  </r>
  <r>
    <x v="1"/>
    <x v="3"/>
    <x v="1"/>
    <n v="1"/>
    <n v="10000"/>
    <n v="1285440"/>
    <d v="2001-05-23T09:57:32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28"/>
    <d v="2001-05-24T21:00:00"/>
  </r>
  <r>
    <x v="1"/>
    <x v="3"/>
    <x v="1"/>
    <n v="1"/>
    <n v="5000"/>
    <n v="1285441"/>
    <d v="2001-05-23T09:57:45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LONGERLL"/>
    <s v="SNEAL"/>
    <s v="ENA-IM NE GULF3"/>
    <x v="8"/>
    <x v="5"/>
    <n v="805929"/>
    <d v="2001-05-24T21:00:00"/>
  </r>
  <r>
    <x v="1"/>
    <x v="3"/>
    <x v="1"/>
    <n v="1"/>
    <n v="10000"/>
    <n v="1285442"/>
    <d v="2001-05-23T09:57:46"/>
    <s v="Adams Resources Marketing, Ltd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350000000000001"/>
    <s v="KENTRADES1"/>
    <s v="SNEAL"/>
    <s v="ENA-IM NE GULF3"/>
    <x v="8"/>
    <x v="5"/>
    <n v="805930"/>
    <d v="2001-05-24T21:00:00"/>
  </r>
  <r>
    <x v="0"/>
    <x v="3"/>
    <x v="1"/>
    <n v="1"/>
    <n v="10000"/>
    <n v="1285443"/>
    <d v="2001-05-23T09:57:47"/>
    <s v="Mirant Americas Energy Marketing Canada, Ltd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68959"/>
    <s v="RWATT"/>
    <s v="EC-IM Canada West"/>
    <x v="8"/>
    <x v="9"/>
    <n v="805931"/>
    <d v="2001-05-23T21:00:00"/>
  </r>
  <r>
    <x v="1"/>
    <x v="3"/>
    <x v="1"/>
    <n v="1"/>
    <n v="10000"/>
    <n v="1285444"/>
    <d v="2001-05-23T09:57:58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3"/>
    <s v="CSTANLEY"/>
    <s v="JPARKS"/>
    <s v="HPLC - IM HPLC"/>
    <x v="8"/>
    <x v="8"/>
    <n v="805932"/>
    <d v="2001-05-24T21:00:00"/>
  </r>
  <r>
    <x v="1"/>
    <x v="3"/>
    <x v="1"/>
    <n v="1"/>
    <n v="5000"/>
    <n v="1285445"/>
    <d v="2001-05-23T09:58:01"/>
    <s v="El Paso Merchant Energy, L.P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50000000000001"/>
    <s v="EPMELPddd"/>
    <s v="SNEAL"/>
    <s v="ENA-IM NE GULF3"/>
    <x v="8"/>
    <x v="5"/>
    <n v="805933"/>
    <d v="2001-05-24T21:00:00"/>
  </r>
  <r>
    <x v="1"/>
    <x v="3"/>
    <x v="1"/>
    <n v="1"/>
    <n v="25000"/>
    <n v="1285447"/>
    <d v="2001-05-23T09:58:05"/>
    <s v="Duke Energy Trading and Marketing,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YJACKSON"/>
    <s v="ARING"/>
    <s v="ENA-IM NE GULF1"/>
    <x v="8"/>
    <x v="5"/>
    <n v="805934"/>
    <d v="2001-05-24T21:00:00"/>
  </r>
  <r>
    <x v="1"/>
    <x v="3"/>
    <x v="1"/>
    <n v="30"/>
    <n v="150000"/>
    <n v="1285448"/>
    <d v="2001-05-23T09:58:08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15"/>
    <s v="EPRIME26"/>
    <s v="MGRIGSB"/>
    <s v="ENA - IM West"/>
    <x v="8"/>
    <x v="5"/>
    <s v="VB5131.1 / 805938"/>
    <d v="2001-06-01T21:00:00"/>
  </r>
  <r>
    <x v="1"/>
    <x v="3"/>
    <x v="1"/>
    <n v="1"/>
    <n v="5000"/>
    <n v="1285450"/>
    <d v="2001-05-23T09:58:11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SCHRIMSHER"/>
    <s v="KSTEVEN"/>
    <s v="ENA-IM Mid Central South"/>
    <x v="8"/>
    <x v="5"/>
    <n v="805936"/>
    <d v="2001-05-24T21:00:00"/>
  </r>
  <r>
    <x v="0"/>
    <x v="3"/>
    <x v="1"/>
    <n v="1"/>
    <n v="10000"/>
    <n v="1285451"/>
    <d v="2001-05-23T09:58:13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"/>
    <s v="KJMTMC01"/>
    <s v="RWATT"/>
    <s v="EC-IM Canada West"/>
    <x v="8"/>
    <x v="9"/>
    <n v="805937"/>
    <d v="2001-05-23T21:00:00"/>
  </r>
  <r>
    <x v="1"/>
    <x v="3"/>
    <x v="1"/>
    <n v="1"/>
    <n v="1063"/>
    <n v="1285452"/>
    <d v="2001-05-23T09:58:16"/>
    <s v="Nicor Enerchange, LLC"/>
    <x v="0"/>
    <x v="0"/>
    <x v="0"/>
    <x v="3"/>
    <s v="US Gas Phy Fwd Firm non-TX &lt; or = 1Mo "/>
    <s v="US Gas Phy       NGPL NICOR              24May01         USD/MM"/>
    <m/>
    <n v="1063"/>
    <x v="0"/>
    <x v="11"/>
    <x v="0"/>
    <n v="4.1924999999999999"/>
    <s v="ADM83303"/>
    <s v="PMIMS"/>
    <s v="ENA - IM MKT Central CG"/>
    <x v="8"/>
    <x v="5"/>
    <n v="805940"/>
    <d v="2001-05-24T21:00:00"/>
  </r>
  <r>
    <x v="0"/>
    <x v="0"/>
    <x v="0"/>
    <n v="1"/>
    <n v="20"/>
    <n v="1285453"/>
    <d v="2001-05-23T09:58:19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TRD11005"/>
    <s v="BMARCHAN"/>
    <s v="Enron Metals Trading System"/>
    <x v="0"/>
    <x v="0"/>
    <n v="2148608"/>
    <m/>
  </r>
  <r>
    <x v="1"/>
    <x v="3"/>
    <x v="1"/>
    <n v="1"/>
    <n v="5000"/>
    <n v="1285454"/>
    <d v="2001-05-23T09:58:22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BIGDADDY"/>
    <s v="KSTEVEN"/>
    <s v="ENA-IM Mid Central South"/>
    <x v="8"/>
    <x v="5"/>
    <n v="805941"/>
    <d v="2001-05-24T21:00:00"/>
  </r>
  <r>
    <x v="1"/>
    <x v="3"/>
    <x v="1"/>
    <n v="1"/>
    <n v="5000"/>
    <n v="1285455"/>
    <d v="2001-05-23T09:58:23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25"/>
    <s v="csaponaro"/>
    <s v="ARING"/>
    <s v="ENA-IM NE GULF1"/>
    <x v="8"/>
    <x v="5"/>
    <n v="805942"/>
    <d v="2001-05-24T21:00:00"/>
  </r>
  <r>
    <x v="0"/>
    <x v="3"/>
    <x v="1"/>
    <n v="1"/>
    <n v="10000"/>
    <n v="1285456"/>
    <d v="2001-05-23T09:58:2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craigwest"/>
    <s v="RWATT"/>
    <s v="EC-IM Canada West"/>
    <x v="8"/>
    <x v="9"/>
    <n v="805943"/>
    <d v="2001-05-23T21:00:00"/>
  </r>
  <r>
    <x v="1"/>
    <x v="3"/>
    <x v="0"/>
    <n v="30"/>
    <n v="150000"/>
    <n v="1285457"/>
    <d v="2001-05-23T09:58:32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ADM90030"/>
    <s v="MSANCH2"/>
    <s v="GD-New-Jr"/>
    <x v="6"/>
    <x v="5"/>
    <s v="VB5134.1"/>
    <d v="2001-06-01T21:00:00"/>
  </r>
  <r>
    <x v="1"/>
    <x v="3"/>
    <x v="0"/>
    <n v="8"/>
    <n v="240000"/>
    <n v="1285458"/>
    <d v="2001-05-23T09:58:42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GIBSON01"/>
    <s v="PKEAVEY"/>
    <s v="G-DAILY-EST"/>
    <x v="6"/>
    <x v="5"/>
    <s v="VB5135.1"/>
    <d v="2001-05-24T21:00:00"/>
  </r>
  <r>
    <x v="1"/>
    <x v="3"/>
    <x v="1"/>
    <n v="1"/>
    <n v="5000"/>
    <n v="1285460"/>
    <d v="2001-05-23T09:58:52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ADM28225"/>
    <s v="KSTEVEN"/>
    <s v="ENA-IM Mid Central South"/>
    <x v="8"/>
    <x v="5"/>
    <n v="805944"/>
    <d v="2001-05-24T21:00:00"/>
  </r>
  <r>
    <x v="1"/>
    <x v="3"/>
    <x v="1"/>
    <n v="1"/>
    <n v="5000"/>
    <n v="1285461"/>
    <d v="2001-05-23T09:58:54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9"/>
    <s v="tharringto"/>
    <s v="SPEREIR"/>
    <s v="ENA-IM NE GULF3"/>
    <x v="8"/>
    <x v="5"/>
    <n v="805945"/>
    <d v="2001-05-24T21:00:00"/>
  </r>
  <r>
    <x v="1"/>
    <x v="3"/>
    <x v="1"/>
    <n v="1"/>
    <n v="10000"/>
    <n v="1285462"/>
    <d v="2001-05-23T09:59:0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74999999999998"/>
    <s v="KENNYMAN"/>
    <s v="PMIMS"/>
    <s v="ENA - IM MKT Central CG"/>
    <x v="8"/>
    <x v="5"/>
    <n v="805946"/>
    <d v="2001-05-24T21:00:00"/>
  </r>
  <r>
    <x v="1"/>
    <x v="3"/>
    <x v="0"/>
    <n v="153"/>
    <n v="765000"/>
    <n v="1285463"/>
    <d v="2001-05-23T09:59:10"/>
    <s v="Dynegy Marketing and Trade"/>
    <x v="0"/>
    <x v="0"/>
    <x v="0"/>
    <x v="3"/>
    <s v="US Gas Fin Swap"/>
    <s v="US Gas Swap      Nymex                   Jun-Oct01       USD/MM"/>
    <m/>
    <n v="5000"/>
    <x v="0"/>
    <x v="11"/>
    <x v="0"/>
    <n v="4.26"/>
    <s v="BARRON01"/>
    <s v="JARNOLD"/>
    <s v="NG-Price"/>
    <x v="6"/>
    <x v="5"/>
    <s v="VB5137.1"/>
    <d v="2001-06-01T00:00:00"/>
  </r>
  <r>
    <x v="1"/>
    <x v="3"/>
    <x v="1"/>
    <n v="1"/>
    <n v="2500"/>
    <n v="1285464"/>
    <d v="2001-05-23T09:59:18"/>
    <s v="MidAmerican Energy Company"/>
    <x v="0"/>
    <x v="0"/>
    <x v="0"/>
    <x v="3"/>
    <s v="US Gas Phy Fwd Firm non-TX &lt; or = 1Mo "/>
    <s v="US Gas Phy       NGPL NICOR              24May01         USD/MM"/>
    <n v="2500"/>
    <m/>
    <x v="0"/>
    <x v="11"/>
    <x v="0"/>
    <n v="4.1962999999999999"/>
    <s v="KENNYMAN"/>
    <s v="PMIMS"/>
    <s v="ENA - IM MKT Central CG"/>
    <x v="8"/>
    <x v="5"/>
    <n v="805948"/>
    <d v="2001-05-24T21:00:00"/>
  </r>
  <r>
    <x v="1"/>
    <x v="8"/>
    <x v="0"/>
    <n v="30"/>
    <n v="90"/>
    <n v="1285465"/>
    <d v="2001-05-23T09:59:23"/>
    <s v="Axia Energy, LP"/>
    <x v="0"/>
    <x v="0"/>
    <x v="0"/>
    <x v="8"/>
    <s v="US Weather CDD Swap"/>
    <s v="US Wthr CDD Swap SAC 100/20K             Jun01           USD/CDD"/>
    <m/>
    <n v="3"/>
    <x v="0"/>
    <x v="18"/>
    <x v="0"/>
    <n v="210"/>
    <s v="stusthom"/>
    <s v="CWOOLGAR"/>
    <s v="ECTWEADES"/>
    <x v="10"/>
    <x v="5"/>
    <n v="1285465"/>
    <d v="2001-06-01T21:59:00"/>
  </r>
  <r>
    <x v="1"/>
    <x v="3"/>
    <x v="1"/>
    <n v="1"/>
    <n v="5000"/>
    <n v="1285466"/>
    <d v="2001-05-23T09:59:27"/>
    <s v="ONEOK Energy Marketing and Trading Company, L.P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962999999999999"/>
    <s v="KURTISWOOD"/>
    <s v="PMIMS"/>
    <s v="ENA - IM MKT Central CG"/>
    <x v="8"/>
    <x v="5"/>
    <n v="805949"/>
    <d v="2001-05-24T21:00:00"/>
  </r>
  <r>
    <x v="1"/>
    <x v="3"/>
    <x v="1"/>
    <n v="8"/>
    <n v="73336"/>
    <n v="1285468"/>
    <d v="2001-05-23T09:59:27"/>
    <s v="Cinergy Marketing &amp; Trading, LLC"/>
    <x v="0"/>
    <x v="0"/>
    <x v="0"/>
    <x v="3"/>
    <s v="US Gas Phy Fwd Firm non-TX &lt; or = 1Mo "/>
    <s v="US Gas Phy       TCO Pool                24-31May01      USD/MM"/>
    <m/>
    <n v="9167"/>
    <x v="0"/>
    <x v="11"/>
    <x v="0"/>
    <n v="4.3250000000000002"/>
    <s v="STOCKHAMN"/>
    <s v="JHODGE2"/>
    <s v="ENA-IM ME TCO"/>
    <x v="8"/>
    <x v="5"/>
    <n v="805951"/>
    <d v="2001-05-24T21:00:00"/>
  </r>
  <r>
    <x v="0"/>
    <x v="0"/>
    <x v="0"/>
    <n v="1"/>
    <n v="20"/>
    <n v="1285470"/>
    <d v="2001-05-23T09:59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johnmanfld"/>
    <s v="BMARCHAN"/>
    <s v="Enron Metals Trading System"/>
    <x v="0"/>
    <x v="0"/>
    <n v="2148610"/>
    <m/>
  </r>
  <r>
    <x v="0"/>
    <x v="4"/>
    <x v="0"/>
    <n v="30"/>
    <n v="150000"/>
    <n v="1285471"/>
    <d v="2001-05-23T09:59:28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.75"/>
    <s v="christoph"/>
    <s v="CMAHONE"/>
    <s v="UK - ECTRIC - Lite Gasoil"/>
    <x v="3"/>
    <x v="4"/>
    <n v="106114"/>
    <d v="2001-06-01T00:00:00"/>
  </r>
  <r>
    <x v="1"/>
    <x v="3"/>
    <x v="1"/>
    <n v="1"/>
    <n v="5000"/>
    <n v="1285475"/>
    <d v="2001-05-23T09:59:45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schwalbach"/>
    <s v="KSTEVEN"/>
    <s v="ENA-IM Mid Central South"/>
    <x v="8"/>
    <x v="5"/>
    <n v="805953"/>
    <d v="2001-05-24T21:00:00"/>
  </r>
  <r>
    <x v="1"/>
    <x v="3"/>
    <x v="1"/>
    <n v="1"/>
    <n v="5000"/>
    <n v="1285477"/>
    <d v="2001-05-23T10:00:02"/>
    <s v="Cook Inlet Energy Supply L.L.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7"/>
    <s v="MIDCONT2"/>
    <s v="TDONOHO"/>
    <s v="ENA - IM Central Gulf"/>
    <x v="8"/>
    <x v="5"/>
    <n v="805954"/>
    <d v="2001-05-24T21:00:00"/>
  </r>
  <r>
    <x v="0"/>
    <x v="3"/>
    <x v="1"/>
    <n v="1"/>
    <n v="10000"/>
    <n v="1285479"/>
    <d v="2001-05-23T10:00:25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NORTHTRA"/>
    <s v="RWATT"/>
    <s v="EC-IM Canada West"/>
    <x v="8"/>
    <x v="9"/>
    <n v="805955"/>
    <d v="2001-05-23T21:00:00"/>
  </r>
  <r>
    <x v="1"/>
    <x v="3"/>
    <x v="1"/>
    <n v="1"/>
    <n v="27"/>
    <n v="1285480"/>
    <d v="2001-05-23T10:00:29"/>
    <s v="Duke Energy Trading and Marketing, L.L.C."/>
    <x v="0"/>
    <x v="0"/>
    <x v="0"/>
    <x v="3"/>
    <s v="US Gas Phy Fwd Firm non-TX &lt; or = 1Mo "/>
    <s v="US Gas Phy       Transco Z6 NY           24May01         USD/MM"/>
    <n v="27"/>
    <m/>
    <x v="0"/>
    <x v="11"/>
    <x v="0"/>
    <n v="4.55"/>
    <s v="KMZIOBER"/>
    <s v="VPIMENOV"/>
    <s v="ENA-IM ME NEW YORK"/>
    <x v="8"/>
    <x v="5"/>
    <n v="805956"/>
    <d v="2001-05-24T21:00:00"/>
  </r>
  <r>
    <x v="1"/>
    <x v="3"/>
    <x v="0"/>
    <n v="30"/>
    <n v="150000"/>
    <n v="1285481"/>
    <d v="2001-05-23T10:00:34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JEFFFOX1"/>
    <s v="JARNOLD"/>
    <s v="NG-Price"/>
    <x v="6"/>
    <x v="5"/>
    <s v="VB5145.1"/>
    <d v="2001-06-01T21:00:00"/>
  </r>
  <r>
    <x v="1"/>
    <x v="3"/>
    <x v="1"/>
    <n v="1"/>
    <n v="6132"/>
    <n v="1285482"/>
    <d v="2001-05-23T10:00:47"/>
    <s v="PanCanadian Energy Services Inc."/>
    <x v="0"/>
    <x v="0"/>
    <x v="0"/>
    <x v="3"/>
    <s v="US Gas Phy Fwd Firm non-TX &lt; or = 1Mo "/>
    <s v="US Gas Phy       NGPL NICOR              24May01         USD/MM"/>
    <n v="6132"/>
    <m/>
    <x v="0"/>
    <x v="11"/>
    <x v="0"/>
    <n v="4.2012999999999998"/>
    <s v="pces5054"/>
    <s v="PMIMS"/>
    <s v="ENA - IM MKT Central CG"/>
    <x v="8"/>
    <x v="5"/>
    <n v="805959"/>
    <d v="2001-05-24T21:00:00"/>
  </r>
  <r>
    <x v="1"/>
    <x v="3"/>
    <x v="0"/>
    <n v="30"/>
    <n v="300000"/>
    <n v="1285487"/>
    <d v="2001-05-23T10:01:12"/>
    <s v="AEP Energy Services, Inc."/>
    <x v="0"/>
    <x v="0"/>
    <x v="0"/>
    <x v="3"/>
    <s v="US Gas Fin Swap"/>
    <s v="US Gas Daily     IF GD/D Demarc          Jun01           USD/MM"/>
    <m/>
    <n v="10000"/>
    <x v="0"/>
    <x v="11"/>
    <x v="0"/>
    <n v="-0.02"/>
    <s v="aepes212"/>
    <s v="ALEWIS"/>
    <s v="GD-CENTRAL"/>
    <x v="6"/>
    <x v="5"/>
    <s v="VB5147.1"/>
    <d v="2001-06-01T21:00:00"/>
  </r>
  <r>
    <x v="1"/>
    <x v="3"/>
    <x v="0"/>
    <n v="8"/>
    <n v="166664"/>
    <n v="1285486"/>
    <d v="2001-05-23T10:01:12"/>
    <s v="Cargill Energy, a division of Cargill, Incorporated"/>
    <x v="0"/>
    <x v="0"/>
    <x v="0"/>
    <x v="3"/>
    <s v="US Gas Fin Swap"/>
    <s v="US Gas Daily     HHub                    24-31May01      USD/MM"/>
    <m/>
    <n v="20833"/>
    <x v="0"/>
    <x v="11"/>
    <x v="0"/>
    <n v="4.0949999999999998"/>
    <s v="ADM90884"/>
    <s v="PKEAVEY"/>
    <s v="G-DAILY-EST"/>
    <x v="6"/>
    <x v="5"/>
    <s v="VB5148.1"/>
    <d v="2001-05-24T21:00:00"/>
  </r>
  <r>
    <x v="1"/>
    <x v="3"/>
    <x v="0"/>
    <n v="151"/>
    <n v="755000"/>
    <n v="1285488"/>
    <d v="2001-05-23T10:01:21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449999999999996"/>
    <s v="aepes214"/>
    <s v="JARNOLD"/>
    <s v="NG-Price"/>
    <x v="6"/>
    <x v="5"/>
    <s v="VB5150.1"/>
    <d v="2001-11-01T00:00:00"/>
  </r>
  <r>
    <x v="1"/>
    <x v="2"/>
    <x v="0"/>
    <n v="1"/>
    <n v="50000"/>
    <n v="1285490"/>
    <d v="2001-05-23T10:01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N587JK00"/>
    <s v="GWHALLE"/>
    <s v="WTI-GW-NXC2"/>
    <x v="3"/>
    <x v="5"/>
    <n v="106117"/>
    <d v="2001-07-01T00:00:00"/>
  </r>
  <r>
    <x v="1"/>
    <x v="3"/>
    <x v="0"/>
    <n v="8"/>
    <n v="160000"/>
    <n v="1285491"/>
    <d v="2001-05-23T10:01:31"/>
    <s v="Cargill Energy, a division of Cargill, Incorporated"/>
    <x v="0"/>
    <x v="0"/>
    <x v="0"/>
    <x v="3"/>
    <s v="US Gas Fin Swap"/>
    <s v="US Gas Daily     NNG Ventura             24-31May01      USD/MM"/>
    <n v="20000"/>
    <m/>
    <x v="0"/>
    <x v="11"/>
    <x v="0"/>
    <n v="4.0049999999999999"/>
    <s v="ADM90884"/>
    <s v="ALEWIS"/>
    <s v="GD-CENTRAL"/>
    <x v="6"/>
    <x v="5"/>
    <s v="VB5152.1"/>
    <d v="2001-05-24T21:00:00"/>
  </r>
  <r>
    <x v="1"/>
    <x v="3"/>
    <x v="1"/>
    <n v="1"/>
    <n v="25000"/>
    <n v="1285492"/>
    <d v="2001-05-23T10:01:43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aepes215"/>
    <s v="ARING"/>
    <s v="ENA-IM NE GULF1"/>
    <x v="8"/>
    <x v="5"/>
    <n v="805961"/>
    <d v="2001-05-24T21:00:00"/>
  </r>
  <r>
    <x v="1"/>
    <x v="3"/>
    <x v="1"/>
    <n v="1"/>
    <n v="3200"/>
    <n v="1285495"/>
    <d v="2001-05-23T10:01:50"/>
    <s v="El Paso Merchant Energy, L.P."/>
    <x v="0"/>
    <x v="0"/>
    <x v="0"/>
    <x v="3"/>
    <s v="US Gas Phy Fwd Firm non-TX &lt; or = 1Mo "/>
    <s v="US Gas Phy       NGPL LA Pool            24May01         USD/MM"/>
    <n v="3200"/>
    <m/>
    <x v="0"/>
    <x v="11"/>
    <x v="0"/>
    <n v="4.0750000000000002"/>
    <s v="EPMELPmw"/>
    <s v="TDONOHO"/>
    <s v="ENA - IM Central Gulf"/>
    <x v="8"/>
    <x v="5"/>
    <n v="805963"/>
    <d v="2001-05-24T21:00:00"/>
  </r>
  <r>
    <x v="1"/>
    <x v="3"/>
    <x v="0"/>
    <n v="8"/>
    <n v="6664"/>
    <n v="1285496"/>
    <d v="2001-05-23T10:01:55"/>
    <s v="Cargill Energy, a division of Cargill, Incorporated"/>
    <x v="0"/>
    <x v="0"/>
    <x v="0"/>
    <x v="3"/>
    <s v="US Gas Fin Swap"/>
    <s v="US Gas Daily     NNG Demarc              24-31May01      USD/MM"/>
    <n v="833"/>
    <m/>
    <x v="0"/>
    <x v="11"/>
    <x v="0"/>
    <n v="3.9950000000000001"/>
    <s v="ADM90884"/>
    <s v="ALEWIS"/>
    <s v="GD-CENTRAL"/>
    <x v="6"/>
    <x v="5"/>
    <s v="VB5155.1"/>
    <d v="2001-05-24T21:00:00"/>
  </r>
  <r>
    <x v="0"/>
    <x v="3"/>
    <x v="1"/>
    <n v="1"/>
    <n v="10000"/>
    <n v="1285498"/>
    <d v="2001-05-23T10:02:1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emullane1"/>
    <s v="RWATT"/>
    <s v="EC-IM Canada West"/>
    <x v="8"/>
    <x v="9"/>
    <n v="805964"/>
    <d v="2001-05-23T21:00:00"/>
  </r>
  <r>
    <x v="1"/>
    <x v="3"/>
    <x v="1"/>
    <n v="1"/>
    <n v="10000"/>
    <n v="1285499"/>
    <d v="2001-05-23T10:02:15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062999999999997"/>
    <s v="benharner"/>
    <s v="PMIMS"/>
    <s v="ENA - IM MKT Central CG"/>
    <x v="8"/>
    <x v="5"/>
    <n v="805965"/>
    <d v="2001-05-24T21:00:00"/>
  </r>
  <r>
    <x v="1"/>
    <x v="3"/>
    <x v="1"/>
    <n v="1"/>
    <n v="5000"/>
    <n v="1285500"/>
    <d v="2001-05-23T10:02:17"/>
    <s v="Anadarko Energy Services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4"/>
    <s v="ADM36335"/>
    <s v="SNEAL"/>
    <s v="ENA-IM NE GULF3"/>
    <x v="8"/>
    <x v="5"/>
    <n v="805966"/>
    <d v="2001-05-24T21:00:00"/>
  </r>
  <r>
    <x v="1"/>
    <x v="3"/>
    <x v="1"/>
    <n v="1"/>
    <n v="5000"/>
    <n v="1285501"/>
    <d v="2001-05-23T10:02:18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jayhawks"/>
    <s v="KSTEVEN"/>
    <s v="ENA-IM Mid Central South"/>
    <x v="8"/>
    <x v="5"/>
    <n v="805967"/>
    <d v="2001-05-24T21:00:00"/>
  </r>
  <r>
    <x v="1"/>
    <x v="3"/>
    <x v="1"/>
    <n v="1"/>
    <n v="2000"/>
    <n v="1285502"/>
    <d v="2001-05-23T10:02:21"/>
    <s v="Dynegy Marketing and Trade"/>
    <x v="0"/>
    <x v="0"/>
    <x v="0"/>
    <x v="3"/>
    <s v="US Gas Phy Fwd Firm non-TX &lt; or = 1Mo "/>
    <s v="US Gas Phy       FGT Z2                  24May01         USD/MM"/>
    <m/>
    <n v="2000"/>
    <x v="0"/>
    <x v="11"/>
    <x v="0"/>
    <n v="4.1100000000000003"/>
    <s v="ASANCHEZ1"/>
    <s v="SNEAL"/>
    <s v="ENA-IM NE GULF4"/>
    <x v="8"/>
    <x v="5"/>
    <n v="805968"/>
    <d v="2001-05-24T21:00:00"/>
  </r>
  <r>
    <x v="1"/>
    <x v="3"/>
    <x v="1"/>
    <n v="1"/>
    <n v="5000"/>
    <n v="1285503"/>
    <d v="2001-05-23T10:02:29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49999999999997"/>
    <s v="jayhawks"/>
    <s v="KSTEVEN"/>
    <s v="ENA-IM Mid Central South"/>
    <x v="8"/>
    <x v="5"/>
    <n v="805969"/>
    <d v="2001-05-24T21:00:00"/>
  </r>
  <r>
    <x v="1"/>
    <x v="3"/>
    <x v="1"/>
    <n v="1"/>
    <n v="2000"/>
    <n v="1285504"/>
    <d v="2001-05-23T10:02:29"/>
    <s v="Tenaska Marketing Ventures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274999999999999"/>
    <s v="TMVJDG01"/>
    <s v="KSTEVEN"/>
    <s v="ENA-IM Mid Central South"/>
    <x v="8"/>
    <x v="5"/>
    <n v="805970"/>
    <d v="2001-05-24T21:00:00"/>
  </r>
  <r>
    <x v="1"/>
    <x v="3"/>
    <x v="1"/>
    <n v="1"/>
    <n v="2500"/>
    <n v="1285505"/>
    <d v="2001-05-23T10:02:38"/>
    <s v="PanCanadian Energy Services Inc."/>
    <x v="0"/>
    <x v="0"/>
    <x v="0"/>
    <x v="3"/>
    <s v="US Gas Phy Fwd Firm non-TX &lt; or = 1Mo "/>
    <s v="US Gas Phy       TETCO STX               24May01         USD/MM"/>
    <n v="2500"/>
    <m/>
    <x v="0"/>
    <x v="11"/>
    <x v="0"/>
    <n v="3.98"/>
    <s v="pces5126"/>
    <s v="SPEREIR"/>
    <s v="ENA-IM NE GULF3"/>
    <x v="8"/>
    <x v="5"/>
    <n v="805971"/>
    <d v="2001-05-24T21:00:00"/>
  </r>
  <r>
    <x v="1"/>
    <x v="3"/>
    <x v="0"/>
    <n v="31"/>
    <n v="6200"/>
    <n v="1285508"/>
    <d v="2001-05-23T10:02:41"/>
    <s v="Cinergy Marketing &amp; Trading, LLC"/>
    <x v="0"/>
    <x v="0"/>
    <x v="0"/>
    <x v="3"/>
    <s v="US Gas Fin Swap"/>
    <s v="US Gas Swap      Nymex                   Jul01           USD/MM-L"/>
    <n v="200"/>
    <m/>
    <x v="0"/>
    <x v="14"/>
    <x v="0"/>
    <n v="4.2080000000000002"/>
    <s v="GLOVERBJ"/>
    <s v="JARNOLD"/>
    <s v="NG-Price"/>
    <x v="6"/>
    <x v="5"/>
    <s v="VB5156.1"/>
    <d v="2001-07-01T21:00:00"/>
  </r>
  <r>
    <x v="1"/>
    <x v="3"/>
    <x v="0"/>
    <n v="30"/>
    <n v="6000"/>
    <n v="1285507"/>
    <d v="2001-05-23T10:02:41"/>
    <s v="Cinergy Marketing &amp; Trading, LLC"/>
    <x v="0"/>
    <x v="0"/>
    <x v="0"/>
    <x v="3"/>
    <s v="US Gas Fin Swap"/>
    <s v="US Gas Swap      Nymex                   Jun01           USD/MM-L"/>
    <m/>
    <n v="200"/>
    <x v="0"/>
    <x v="14"/>
    <x v="0"/>
    <n v="4.1449999999999996"/>
    <s v="GLOVERBJ"/>
    <s v="JARNOLD"/>
    <s v="NG-Price"/>
    <x v="6"/>
    <x v="5"/>
    <s v="VB5157.1"/>
    <d v="2001-06-01T21:00:00"/>
  </r>
  <r>
    <x v="1"/>
    <x v="3"/>
    <x v="1"/>
    <n v="1"/>
    <n v="5000"/>
    <n v="1285509"/>
    <d v="2001-05-23T10:02:47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274999999999999"/>
    <s v="STVDIXON"/>
    <s v="KSTEVEN"/>
    <s v="ENA-IM Mid Central South"/>
    <x v="8"/>
    <x v="5"/>
    <n v="805972"/>
    <d v="2001-05-24T21:00:00"/>
  </r>
  <r>
    <x v="1"/>
    <x v="3"/>
    <x v="1"/>
    <n v="1"/>
    <n v="3500"/>
    <n v="1285511"/>
    <d v="2001-05-23T10:03:07"/>
    <s v="HS Energy Services, Inc."/>
    <x v="0"/>
    <x v="0"/>
    <x v="0"/>
    <x v="3"/>
    <s v="US Gas Phy Fwd Firm non-TX &lt; or = 1Mo "/>
    <s v="US Gas Phy       CIG Mainline            24May01         USD/MM"/>
    <m/>
    <n v="3500"/>
    <x v="0"/>
    <x v="11"/>
    <x v="0"/>
    <n v="2.62"/>
    <s v="JIMLK19641"/>
    <s v="JREITME"/>
    <s v="ENA - IM Denver"/>
    <x v="8"/>
    <x v="5"/>
    <n v="805975"/>
    <d v="2001-05-24T21:00:00"/>
  </r>
  <r>
    <x v="1"/>
    <x v="3"/>
    <x v="1"/>
    <n v="1"/>
    <n v="10000"/>
    <n v="1285512"/>
    <d v="2001-05-23T10:03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74999999999996"/>
    <s v="aepes206"/>
    <s v="PMIMS"/>
    <s v="ENA - IM MKT Central CG"/>
    <x v="8"/>
    <x v="5"/>
    <n v="805976"/>
    <d v="2001-05-24T21:00:00"/>
  </r>
  <r>
    <x v="1"/>
    <x v="3"/>
    <x v="1"/>
    <n v="1"/>
    <n v="2500"/>
    <n v="1285513"/>
    <d v="2001-05-23T10:03:17"/>
    <s v="Reliant Energy Services, Inc."/>
    <x v="0"/>
    <x v="0"/>
    <x v="0"/>
    <x v="3"/>
    <s v="US Gas Phy Fwd Firm non-TX &lt; or = 1Mo "/>
    <s v="US Gas Phy       NGPL LA Pool            24May01         USD/MM"/>
    <m/>
    <n v="2500"/>
    <x v="0"/>
    <x v="11"/>
    <x v="0"/>
    <n v="4.08"/>
    <s v="bcollins"/>
    <s v="TDONOHO"/>
    <s v="ENA - IM Central Gulf"/>
    <x v="8"/>
    <x v="5"/>
    <n v="805977"/>
    <d v="2001-05-24T21:00:00"/>
  </r>
  <r>
    <x v="1"/>
    <x v="3"/>
    <x v="1"/>
    <n v="1"/>
    <n v="10000"/>
    <n v="1285514"/>
    <d v="2001-05-23T10:03:2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88000000000001"/>
    <s v="PEGGIALL"/>
    <s v="PMIMS"/>
    <s v="ENA - IM MKT Central CG"/>
    <x v="8"/>
    <x v="5"/>
    <n v="805978"/>
    <d v="2001-05-24T21:00:00"/>
  </r>
  <r>
    <x v="1"/>
    <x v="3"/>
    <x v="1"/>
    <n v="1"/>
    <n v="10000"/>
    <n v="1285515"/>
    <d v="2001-05-23T10:03:3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"/>
    <s v="benharner"/>
    <s v="PMIMS"/>
    <s v="ENA - IM MKT Central CG"/>
    <x v="8"/>
    <x v="5"/>
    <n v="805979"/>
    <d v="2001-05-24T21:00:00"/>
  </r>
  <r>
    <x v="1"/>
    <x v="3"/>
    <x v="1"/>
    <n v="1"/>
    <n v="2500"/>
    <n v="1285516"/>
    <d v="2001-05-23T10:03:51"/>
    <s v="CMS Field Services, Inc."/>
    <x v="0"/>
    <x v="0"/>
    <x v="0"/>
    <x v="3"/>
    <s v="US Gas Phy Fwd Firm non-TX &lt; or = 1Mo "/>
    <s v="US Gas Phy       PEPL Pool               24May01         USD/MM"/>
    <m/>
    <n v="2500"/>
    <x v="0"/>
    <x v="11"/>
    <x v="0"/>
    <n v="4.03"/>
    <s v="ADM33962"/>
    <s v="KSTEVEN"/>
    <s v="ENA-IM Mid Central South"/>
    <x v="8"/>
    <x v="5"/>
    <n v="805981"/>
    <d v="2001-05-24T21:00:00"/>
  </r>
  <r>
    <x v="0"/>
    <x v="3"/>
    <x v="1"/>
    <n v="1"/>
    <n v="10000"/>
    <n v="1285517"/>
    <d v="2001-05-23T10:03:58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82"/>
    <d v="2001-05-23T21:00:00"/>
  </r>
  <r>
    <x v="0"/>
    <x v="0"/>
    <x v="0"/>
    <n v="1"/>
    <n v="5"/>
    <n v="1285518"/>
    <d v="2001-05-23T10:04:18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0"/>
    <s v="marknunn1"/>
    <s v="JGORDON1"/>
    <s v="Enron Metals Trading System"/>
    <x v="0"/>
    <x v="0"/>
    <n v="2148614"/>
    <m/>
  </r>
  <r>
    <x v="1"/>
    <x v="1"/>
    <x v="1"/>
    <n v="365"/>
    <n v="18250"/>
    <n v="1285520"/>
    <d v="2001-05-23T10:04:19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.25"/>
    <s v="aepsvc121"/>
    <s v="FSTURM"/>
    <s v="LT-ECAR"/>
    <x v="7"/>
    <x v="6"/>
    <n v="619657.1"/>
    <d v="2002-01-01T17:11:00"/>
  </r>
  <r>
    <x v="1"/>
    <x v="3"/>
    <x v="1"/>
    <n v="1"/>
    <n v="2000"/>
    <n v="1285519"/>
    <d v="2001-05-23T10:04:19"/>
    <s v="TransCanada Energy Marketing USA, Inc.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175000000000001"/>
    <s v="cscharton"/>
    <s v="KSTEVEN"/>
    <s v="ENA-IM Mid Central South"/>
    <x v="8"/>
    <x v="5"/>
    <n v="805983"/>
    <d v="2001-05-24T21:00:00"/>
  </r>
  <r>
    <x v="1"/>
    <x v="3"/>
    <x v="1"/>
    <n v="1"/>
    <n v="4000"/>
    <n v="1285522"/>
    <d v="2001-05-23T10:04:50"/>
    <s v="Anadarko Energy Services Company"/>
    <x v="0"/>
    <x v="0"/>
    <x v="0"/>
    <x v="3"/>
    <s v="US Gas Phy Fwd Firm non-TX &lt; or = 1Mo "/>
    <s v="US Gas Phy       TETCO WLA               24May01         USD/MM"/>
    <m/>
    <n v="4000"/>
    <x v="0"/>
    <x v="11"/>
    <x v="0"/>
    <n v="4.0199999999999996"/>
    <s v="ADM36335"/>
    <s v="SPEREIR"/>
    <s v="ENA-IM NE GULF3"/>
    <x v="8"/>
    <x v="5"/>
    <n v="805985"/>
    <d v="2001-05-24T21:00:00"/>
  </r>
  <r>
    <x v="1"/>
    <x v="3"/>
    <x v="1"/>
    <n v="30"/>
    <n v="150000"/>
    <n v="1285523"/>
    <d v="2001-05-23T10:04:51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50000000000001"/>
    <s v="EPRIME26"/>
    <s v="MGRIGSB"/>
    <s v="ENA - IM West"/>
    <x v="8"/>
    <x v="5"/>
    <s v="VB5184.1 / 805986"/>
    <d v="2001-06-01T21:00:00"/>
  </r>
  <r>
    <x v="1"/>
    <x v="3"/>
    <x v="0"/>
    <n v="30"/>
    <n v="300000"/>
    <n v="1285524"/>
    <d v="2001-05-23T10:04:57"/>
    <s v="Reliant Energy Services, Inc."/>
    <x v="0"/>
    <x v="0"/>
    <x v="0"/>
    <x v="3"/>
    <s v="US Gas Fin BasisSwap"/>
    <s v="US Gas Basis     NNG Demarc              Jun01           USD/MM"/>
    <m/>
    <n v="10000"/>
    <x v="0"/>
    <x v="11"/>
    <x v="0"/>
    <n v="-7.0000000000000007E-2"/>
    <s v="mrsmith32"/>
    <s v="ALEWIS"/>
    <s v="GD-CENTRAL"/>
    <x v="6"/>
    <x v="5"/>
    <s v="VB5185.1"/>
    <d v="2001-06-01T21:00:00"/>
  </r>
  <r>
    <x v="1"/>
    <x v="3"/>
    <x v="0"/>
    <n v="30"/>
    <n v="150000"/>
    <n v="1285525"/>
    <d v="2001-05-23T10:05:01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DM90030"/>
    <s v="MSANCH2"/>
    <s v="GD-New-Jr"/>
    <x v="6"/>
    <x v="5"/>
    <s v="VB5186.1"/>
    <d v="2001-06-01T21:00:00"/>
  </r>
  <r>
    <x v="1"/>
    <x v="3"/>
    <x v="1"/>
    <n v="1"/>
    <n v="4138"/>
    <n v="1285526"/>
    <d v="2001-05-23T10:05:03"/>
    <s v="AEP Energy Services, Inc."/>
    <x v="0"/>
    <x v="0"/>
    <x v="0"/>
    <x v="3"/>
    <s v="US Gas Phy Fwd Firm non-TX &lt; or = 1Mo "/>
    <s v="US Gas Phy       NGPL LA Pool            24May01         USD/MM"/>
    <n v="4138"/>
    <m/>
    <x v="0"/>
    <x v="11"/>
    <x v="0"/>
    <n v="4.0824999999999996"/>
    <s v="aepes201"/>
    <s v="TDONOHO"/>
    <s v="ENA - IM Central Gulf"/>
    <x v="8"/>
    <x v="5"/>
    <n v="805990"/>
    <d v="2001-05-24T21:00:00"/>
  </r>
  <r>
    <x v="1"/>
    <x v="3"/>
    <x v="1"/>
    <n v="1"/>
    <n v="5000"/>
    <n v="1285527"/>
    <d v="2001-05-23T10:05:04"/>
    <s v="Dynegy Marketing and Trade"/>
    <x v="0"/>
    <x v="0"/>
    <x v="0"/>
    <x v="3"/>
    <s v="US Gas Phy Fwd Firm non-TX &lt; or = 1Mo "/>
    <s v="US Gas Phy       TGT Z-SL                24May01         USD/MM"/>
    <m/>
    <n v="5000"/>
    <x v="0"/>
    <x v="11"/>
    <x v="0"/>
    <n v="4.085"/>
    <s v="TONYT003"/>
    <s v="SPEREIR"/>
    <s v="ENA-IM NE GULF2"/>
    <x v="8"/>
    <x v="5"/>
    <n v="805989"/>
    <d v="2001-05-24T21:00:00"/>
  </r>
  <r>
    <x v="1"/>
    <x v="3"/>
    <x v="1"/>
    <n v="1"/>
    <n v="1538"/>
    <n v="1285528"/>
    <d v="2001-05-23T10:05:20"/>
    <s v="Colonial Energy Inc."/>
    <x v="0"/>
    <x v="0"/>
    <x v="0"/>
    <x v="3"/>
    <s v="US Gas Phy Fwd Firm non-TX &lt; or = 1Mo "/>
    <s v="US Gas Phy       TETCO M3                24May01         USD/MM"/>
    <m/>
    <n v="1538"/>
    <x v="0"/>
    <x v="11"/>
    <x v="0"/>
    <n v="4.43"/>
    <s v="BRIANKELLY"/>
    <s v="VPIMENOV"/>
    <s v="ENA-IM ME NEW YORK"/>
    <x v="8"/>
    <x v="5"/>
    <n v="805991"/>
    <d v="2001-05-24T21:00:00"/>
  </r>
  <r>
    <x v="1"/>
    <x v="2"/>
    <x v="0"/>
    <n v="1"/>
    <n v="50000"/>
    <n v="1285529"/>
    <d v="2001-05-23T10:05:2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6"/>
    <s v="JTREADWAY"/>
    <s v="GWHALLE"/>
    <s v="WTI-GW-NXC2"/>
    <x v="3"/>
    <x v="5"/>
    <n v="106118"/>
    <d v="2001-07-01T00:00:00"/>
  </r>
  <r>
    <x v="1"/>
    <x v="3"/>
    <x v="1"/>
    <n v="1"/>
    <n v="4300"/>
    <n v="1285530"/>
    <d v="2001-05-23T10:05:27"/>
    <s v="Dynegy Marketing and Trade"/>
    <x v="0"/>
    <x v="0"/>
    <x v="0"/>
    <x v="3"/>
    <s v="US Gas Phy Fwd Firm non-TX &lt; or = 1Mo "/>
    <s v="US Gas Phy       Consumers Pwr           24May01         USD/MM"/>
    <n v="4300"/>
    <m/>
    <x v="0"/>
    <x v="11"/>
    <x v="0"/>
    <n v="4.32"/>
    <s v="MAXFIELD"/>
    <s v="JWILLI13"/>
    <s v="ENA - IM Mkt Central MICH"/>
    <x v="8"/>
    <x v="5"/>
    <n v="805992"/>
    <d v="2001-05-24T21:00:00"/>
  </r>
  <r>
    <x v="0"/>
    <x v="3"/>
    <x v="1"/>
    <n v="1"/>
    <n v="10000"/>
    <n v="1285531"/>
    <d v="2001-05-23T10:05:35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94"/>
    <d v="2001-05-23T21:00:00"/>
  </r>
  <r>
    <x v="0"/>
    <x v="3"/>
    <x v="1"/>
    <n v="1"/>
    <n v="10000"/>
    <n v="1285532"/>
    <d v="2001-05-23T10:05:42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15"/>
    <s v="canadanw1"/>
    <s v="RWATT"/>
    <s v="EC-IM Canada West"/>
    <x v="8"/>
    <x v="9"/>
    <n v="805995"/>
    <d v="2001-05-23T21:00:00"/>
  </r>
  <r>
    <x v="1"/>
    <x v="3"/>
    <x v="1"/>
    <n v="1"/>
    <n v="14103"/>
    <n v="1285534"/>
    <d v="2001-05-23T10:05:50"/>
    <s v="Dynegy Marketing and Trade"/>
    <x v="0"/>
    <x v="0"/>
    <x v="0"/>
    <x v="3"/>
    <s v="US Gas Phy Fwd Firm non-TX &lt; or = 1Mo "/>
    <s v="US Gas Phy       HeHub                   24May01         USD/MM"/>
    <n v="14103"/>
    <m/>
    <x v="0"/>
    <x v="11"/>
    <x v="0"/>
    <n v="4.13"/>
    <s v="FMORGAN1"/>
    <s v="ARING"/>
    <s v="ENA-IM NE GULF1"/>
    <x v="8"/>
    <x v="5"/>
    <n v="805996"/>
    <d v="2001-05-24T21:00:00"/>
  </r>
  <r>
    <x v="0"/>
    <x v="0"/>
    <x v="0"/>
    <n v="1"/>
    <n v="10"/>
    <n v="1285535"/>
    <d v="2001-05-23T10:05:5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MATTGILLIE"/>
    <s v="ATURNER"/>
    <s v="Enron Metals Trading System"/>
    <x v="0"/>
    <x v="0"/>
    <n v="2148618"/>
    <m/>
  </r>
  <r>
    <x v="1"/>
    <x v="3"/>
    <x v="1"/>
    <n v="1"/>
    <n v="5897"/>
    <n v="1285536"/>
    <d v="2001-05-23T10:06:05"/>
    <s v="Texla Energy Management Inc."/>
    <x v="0"/>
    <x v="0"/>
    <x v="0"/>
    <x v="3"/>
    <s v="US Gas Phy Fwd Firm non-TX &lt; or = 1Mo "/>
    <s v="US Gas Phy       HeHub                   24May01         USD/MM"/>
    <n v="5897"/>
    <m/>
    <x v="0"/>
    <x v="11"/>
    <x v="0"/>
    <n v="4.13"/>
    <s v="WILSHUSEN"/>
    <s v="ARING"/>
    <s v="ENA-IM NE GULF1"/>
    <x v="8"/>
    <x v="5"/>
    <n v="805997"/>
    <d v="2001-05-24T21:00:00"/>
  </r>
  <r>
    <x v="0"/>
    <x v="1"/>
    <x v="1"/>
    <n v="30"/>
    <n v="750"/>
    <n v="1285537"/>
    <d v="2001-05-23T10:06:07"/>
    <s v="BKW-FMB Energie AG"/>
    <x v="0"/>
    <x v="0"/>
    <x v="0"/>
    <x v="1"/>
    <s v="CH Power Phy Fwd Firm"/>
    <s v="CH Pwr Phy FF    NAT BASE HV             Jun01           EUR/MWh"/>
    <n v="25"/>
    <m/>
    <x v="0"/>
    <x v="1"/>
    <x v="2"/>
    <n v="18.7"/>
    <s v="erichnef"/>
    <s v="EHOKMARK"/>
    <s v="UK - ECTRL - Continental Power Book"/>
    <x v="2"/>
    <x v="2"/>
    <n v="106086.1"/>
    <d v="2001-06-01T00:00:00"/>
  </r>
  <r>
    <x v="1"/>
    <x v="3"/>
    <x v="1"/>
    <n v="1"/>
    <n v="2500"/>
    <n v="1285538"/>
    <d v="2001-05-23T10:06:09"/>
    <s v="Wisconsin Power And Light Company"/>
    <x v="0"/>
    <x v="0"/>
    <x v="0"/>
    <x v="3"/>
    <s v="US Gas Phy Fwd Firm non-TX &lt; or = 1Mo "/>
    <s v="US Gas Phy       NNG Demarc              24May01         USD/MM"/>
    <m/>
    <n v="2500"/>
    <x v="0"/>
    <x v="11"/>
    <x v="0"/>
    <n v="4.0175000000000001"/>
    <s v="wpla08239"/>
    <s v="KSTEVEN"/>
    <s v="ENA-IM Mid Central South"/>
    <x v="8"/>
    <x v="5"/>
    <n v="805998"/>
    <d v="2001-05-24T21:00:00"/>
  </r>
  <r>
    <x v="1"/>
    <x v="3"/>
    <x v="0"/>
    <n v="30"/>
    <n v="150000"/>
    <n v="1285539"/>
    <d v="2001-05-23T10:06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"/>
    <s v="Quekchin"/>
    <s v="KHOLST"/>
    <s v="FT-West"/>
    <x v="6"/>
    <x v="5"/>
    <s v="VB5188.1"/>
    <d v="2001-09-01T21:00:00"/>
  </r>
  <r>
    <x v="1"/>
    <x v="3"/>
    <x v="1"/>
    <n v="1"/>
    <n v="5000"/>
    <n v="1285540"/>
    <d v="2001-05-23T10:0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4.0149999999999997"/>
    <s v="BIGDADDY"/>
    <s v="KSTEVEN"/>
    <s v="ENA-IM Mid Central South"/>
    <x v="8"/>
    <x v="5"/>
    <n v="805999"/>
    <d v="2001-05-24T21:00:00"/>
  </r>
  <r>
    <x v="1"/>
    <x v="3"/>
    <x v="1"/>
    <n v="1"/>
    <n v="25000"/>
    <n v="1285541"/>
    <d v="2001-05-23T10:06:26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25"/>
    <s v="raganbond1"/>
    <s v="ARING"/>
    <s v="ENA-IM NE GULF1"/>
    <x v="8"/>
    <x v="5"/>
    <n v="806002"/>
    <d v="2001-05-24T21:00:00"/>
  </r>
  <r>
    <x v="1"/>
    <x v="3"/>
    <x v="1"/>
    <n v="1"/>
    <n v="10000"/>
    <n v="1285542"/>
    <d v="2001-05-23T10:06:30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87999999999999"/>
    <s v="ADM83303"/>
    <s v="PMIMS"/>
    <s v="ENA - IM MKT Central CG"/>
    <x v="8"/>
    <x v="5"/>
    <n v="806003"/>
    <d v="2001-05-24T21:00:00"/>
  </r>
  <r>
    <x v="1"/>
    <x v="3"/>
    <x v="1"/>
    <n v="1"/>
    <n v="10000"/>
    <n v="1285543"/>
    <d v="2001-05-23T10:06:3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75000000000002"/>
    <s v="PEGGIALL"/>
    <s v="PMIMS"/>
    <s v="ENA - IM MKT Central CG"/>
    <x v="8"/>
    <x v="5"/>
    <n v="806004"/>
    <d v="2001-05-24T21:00:00"/>
  </r>
  <r>
    <x v="1"/>
    <x v="3"/>
    <x v="1"/>
    <n v="1"/>
    <n v="5000"/>
    <n v="1285544"/>
    <d v="2001-05-23T10:06:36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05"/>
    <d v="2001-05-24T21:00:00"/>
  </r>
  <r>
    <x v="1"/>
    <x v="3"/>
    <x v="1"/>
    <n v="1"/>
    <n v="13731"/>
    <n v="1285545"/>
    <d v="2001-05-23T10:06:39"/>
    <s v="Texla Energy Management Inc."/>
    <x v="0"/>
    <x v="0"/>
    <x v="0"/>
    <x v="3"/>
    <s v="US Gas Phy Fwd Firm non-TX &lt; or = 1Mo "/>
    <s v="US Gas Phy       HeHub                   24May01         USD/MM"/>
    <n v="13731"/>
    <m/>
    <x v="0"/>
    <x v="11"/>
    <x v="0"/>
    <n v="4.1150000000000002"/>
    <s v="WILSHUSEN"/>
    <s v="ARING"/>
    <s v="ENA-IM NE GULF1"/>
    <x v="8"/>
    <x v="5"/>
    <n v="806006"/>
    <d v="2001-05-24T21:00:00"/>
  </r>
  <r>
    <x v="0"/>
    <x v="0"/>
    <x v="0"/>
    <n v="1"/>
    <n v="50"/>
    <n v="1285547"/>
    <d v="2001-05-23T10:06:45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5.75"/>
    <s v="ADM06610"/>
    <s v="GRANKINE"/>
    <s v="Enron Metals Trading System"/>
    <x v="0"/>
    <x v="0"/>
    <n v="2148620"/>
    <d v="2001-07-18T00:00:00"/>
  </r>
  <r>
    <x v="0"/>
    <x v="0"/>
    <x v="0"/>
    <n v="1"/>
    <n v="50"/>
    <n v="1285548"/>
    <d v="2001-05-23T10:06:45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0.75"/>
    <s v="ADM06610"/>
    <s v="GRANKINE"/>
    <s v="Enron Metals Trading System"/>
    <x v="0"/>
    <x v="0"/>
    <n v="2148622"/>
    <d v="2001-08-15T00:00:00"/>
  </r>
  <r>
    <x v="1"/>
    <x v="3"/>
    <x v="0"/>
    <n v="30"/>
    <n v="750000"/>
    <n v="1285549"/>
    <d v="2001-05-23T10:06:48"/>
    <s v="El Paso Merchant Energy, L.P."/>
    <x v="3"/>
    <x v="1"/>
    <x v="0"/>
    <x v="3"/>
    <s v="US Gas Fin BasisSwap"/>
    <s v="US Gas Basis     TETCO ELA               Jun01           USD/MM"/>
    <m/>
    <n v="25000"/>
    <x v="0"/>
    <x v="11"/>
    <x v="0"/>
    <n v="-7.2499999999999995E-2"/>
    <s v="GREGH002"/>
    <s v="SBRAWNE"/>
    <s v="FT-East"/>
    <x v="6"/>
    <x v="5"/>
    <s v="VB5189.1"/>
    <d v="2001-06-01T21:00:00"/>
  </r>
  <r>
    <x v="1"/>
    <x v="3"/>
    <x v="1"/>
    <n v="1"/>
    <n v="5000"/>
    <n v="1285550"/>
    <d v="2001-05-23T10:06:51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MHOMESTEAD"/>
    <s v="KSTEVEN"/>
    <s v="ENA-IM Mid Central South"/>
    <x v="8"/>
    <x v="5"/>
    <n v="806007"/>
    <d v="2001-05-24T21:00:00"/>
  </r>
  <r>
    <x v="1"/>
    <x v="3"/>
    <x v="1"/>
    <n v="1"/>
    <n v="7000"/>
    <n v="1285551"/>
    <d v="2001-05-23T10:06:55"/>
    <s v="Summit Natural Gas, LLP"/>
    <x v="0"/>
    <x v="0"/>
    <x v="0"/>
    <x v="3"/>
    <s v="US Gas Phy Fwd Firm non-TX &lt; or = 1Mo "/>
    <s v="US Gas Phy       TENN 800                24May01         USD/MM"/>
    <n v="7000"/>
    <m/>
    <x v="0"/>
    <x v="11"/>
    <x v="0"/>
    <n v="4.04"/>
    <s v="CREEKLEA"/>
    <s v="SNEAL"/>
    <s v="ENA-IM NE GULF3"/>
    <x v="8"/>
    <x v="5"/>
    <n v="806008"/>
    <d v="2001-05-24T21:00:00"/>
  </r>
  <r>
    <x v="1"/>
    <x v="3"/>
    <x v="1"/>
    <n v="1"/>
    <n v="5070"/>
    <n v="1285552"/>
    <d v="2001-05-23T10:06:57"/>
    <s v="TransCanada Energy Marketing USA, Inc."/>
    <x v="0"/>
    <x v="0"/>
    <x v="0"/>
    <x v="3"/>
    <s v="US Gas Phy Fwd Firm non-TX &lt; or = 1Mo "/>
    <s v="US Gas Phy       NGPL Midcont            24May01         USD/MM"/>
    <n v="5070"/>
    <m/>
    <x v="0"/>
    <x v="11"/>
    <x v="0"/>
    <n v="4.01"/>
    <s v="cscharton"/>
    <s v="KSTEVEN"/>
    <s v="ENA-IM Mid Central South"/>
    <x v="8"/>
    <x v="5"/>
    <n v="806009"/>
    <d v="2001-05-24T21:00:00"/>
  </r>
  <r>
    <x v="1"/>
    <x v="2"/>
    <x v="0"/>
    <n v="1"/>
    <n v="50000"/>
    <n v="1285553"/>
    <d v="2001-05-23T10:07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119"/>
    <d v="2001-07-01T00:00:00"/>
  </r>
  <r>
    <x v="1"/>
    <x v="3"/>
    <x v="0"/>
    <n v="30"/>
    <n v="300000"/>
    <n v="1285554"/>
    <d v="2001-05-23T10:07:35"/>
    <s v="e prime, inc."/>
    <x v="5"/>
    <x v="1"/>
    <x v="0"/>
    <x v="3"/>
    <s v="US Gas Fin BasisSwap"/>
    <s v="US Gas Basis     HSC                     Jun01           USD/MM"/>
    <m/>
    <n v="10000"/>
    <x v="0"/>
    <x v="11"/>
    <x v="0"/>
    <n v="0.03"/>
    <s v="GLEE1234"/>
    <s v="EBASS"/>
    <s v="FT-Texas"/>
    <x v="6"/>
    <x v="5"/>
    <s v="VB5192.1"/>
    <d v="2001-06-01T00:00:00"/>
  </r>
  <r>
    <x v="1"/>
    <x v="3"/>
    <x v="0"/>
    <n v="30"/>
    <n v="150000"/>
    <n v="1285555"/>
    <d v="2001-05-23T10:07:38"/>
    <s v="e prime, inc."/>
    <x v="0"/>
    <x v="0"/>
    <x v="0"/>
    <x v="3"/>
    <s v="US Gas Fin BasisSwap"/>
    <s v="US Gas Basis     HSC                     Jun01           USD/MM"/>
    <m/>
    <n v="5000"/>
    <x v="0"/>
    <x v="11"/>
    <x v="0"/>
    <n v="0.03"/>
    <s v="ADM90030"/>
    <s v="EBASS"/>
    <s v="FT-Texas"/>
    <x v="6"/>
    <x v="5"/>
    <s v="VB5193.1"/>
    <d v="2001-06-01T00:00:00"/>
  </r>
  <r>
    <x v="0"/>
    <x v="0"/>
    <x v="0"/>
    <n v="1"/>
    <n v="15"/>
    <n v="1285556"/>
    <d v="2001-05-23T10:07:46"/>
    <s v="J. Aron &amp; Company"/>
    <x v="0"/>
    <x v="0"/>
    <x v="0"/>
    <x v="0"/>
    <s v="Zinc LME Registered Contract"/>
    <s v="Zinc LME Reg.    Contract                3 Month         USD/mt-L"/>
    <m/>
    <n v="15"/>
    <x v="0"/>
    <x v="0"/>
    <x v="0"/>
    <n v="950"/>
    <s v="ADM08839"/>
    <s v="ATURNER"/>
    <s v="Enron Metals Trading System"/>
    <x v="0"/>
    <x v="0"/>
    <n v="2148624"/>
    <m/>
  </r>
  <r>
    <x v="1"/>
    <x v="3"/>
    <x v="1"/>
    <n v="1"/>
    <n v="5000"/>
    <n v="1285557"/>
    <d v="2001-05-23T10:07:48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KREMERTODD"/>
    <s v="PMIMS"/>
    <s v="ENA - IM MKT Central CG"/>
    <x v="8"/>
    <x v="5"/>
    <n v="806011"/>
    <d v="2001-05-24T21:00:00"/>
  </r>
  <r>
    <x v="1"/>
    <x v="3"/>
    <x v="1"/>
    <n v="1"/>
    <n v="5000"/>
    <n v="1285558"/>
    <d v="2001-05-23T10:07:53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774999999999997"/>
    <s v="MIDCONT2"/>
    <s v="TDONOHO"/>
    <s v="ENA - IM Central Gulf"/>
    <x v="8"/>
    <x v="5"/>
    <n v="806012"/>
    <d v="2001-05-24T21:00:00"/>
  </r>
  <r>
    <x v="1"/>
    <x v="1"/>
    <x v="1"/>
    <n v="30"/>
    <n v="750"/>
    <n v="1285559"/>
    <d v="2001-05-23T10:08:10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DCC68320"/>
    <s v="RBADEER"/>
    <s v="LT-CA"/>
    <x v="7"/>
    <x v="6"/>
    <n v="619660.1"/>
    <d v="2001-09-01T21:00:00"/>
  </r>
  <r>
    <x v="1"/>
    <x v="3"/>
    <x v="1"/>
    <n v="1"/>
    <n v="5000"/>
    <n v="1285560"/>
    <d v="2001-05-23T10:08:12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benharner"/>
    <s v="PMIMS"/>
    <s v="ENA - IM MKT Central CG"/>
    <x v="8"/>
    <x v="5"/>
    <n v="806013"/>
    <d v="2001-05-24T21:00:00"/>
  </r>
  <r>
    <x v="1"/>
    <x v="1"/>
    <x v="1"/>
    <n v="30"/>
    <n v="750"/>
    <n v="1285561"/>
    <d v="2001-05-23T10:08:1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33"/>
    <s v="DCC68320"/>
    <s v="MMOTLEY"/>
    <s v="ST-SW"/>
    <x v="7"/>
    <x v="6"/>
    <n v="619661.1"/>
    <d v="2001-09-01T21:00:00"/>
  </r>
  <r>
    <x v="1"/>
    <x v="3"/>
    <x v="1"/>
    <n v="1"/>
    <n v="5469"/>
    <n v="1285562"/>
    <d v="2001-05-23T10:08:35"/>
    <s v="Hess Energy Services Company, LLC"/>
    <x v="0"/>
    <x v="0"/>
    <x v="0"/>
    <x v="3"/>
    <s v="US Gas Phy Fwd Firm non-TX &lt; or = 1Mo "/>
    <s v="US Gas Phy       COL Onshore             24May01         USD/MM"/>
    <m/>
    <n v="5469"/>
    <x v="0"/>
    <x v="11"/>
    <x v="0"/>
    <n v="4.09"/>
    <s v="tomkurtz"/>
    <s v="SPEREIR"/>
    <s v="ENA-IM NE GULF2"/>
    <x v="8"/>
    <x v="5"/>
    <n v="806014"/>
    <d v="2001-05-24T21:00:00"/>
  </r>
  <r>
    <x v="1"/>
    <x v="3"/>
    <x v="1"/>
    <n v="1"/>
    <n v="10000"/>
    <n v="1285563"/>
    <d v="2001-05-23T10:08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49999999999999"/>
    <s v="KREMERTODD"/>
    <s v="PMIMS"/>
    <s v="ENA - IM MKT Central CG"/>
    <x v="8"/>
    <x v="5"/>
    <n v="806015"/>
    <d v="2001-05-24T21:00:00"/>
  </r>
  <r>
    <x v="1"/>
    <x v="3"/>
    <x v="1"/>
    <n v="1"/>
    <n v="7419"/>
    <n v="1285564"/>
    <d v="2001-05-23T10:08:49"/>
    <s v="Mirant Americas Energy Marketing, L.P."/>
    <x v="0"/>
    <x v="0"/>
    <x v="0"/>
    <x v="3"/>
    <s v="US Gas Phy Fwd Firm non-TX &lt; or = 1Mo "/>
    <s v="US Gas Phy       HeHub                   24May01         USD/MM"/>
    <m/>
    <n v="7419"/>
    <x v="0"/>
    <x v="11"/>
    <x v="0"/>
    <n v="4.125"/>
    <s v="dnixon01"/>
    <s v="ARING"/>
    <s v="ENA-IM NE GULF1"/>
    <x v="8"/>
    <x v="5"/>
    <n v="806016"/>
    <d v="2001-05-24T21:00:00"/>
  </r>
  <r>
    <x v="1"/>
    <x v="2"/>
    <x v="0"/>
    <n v="1"/>
    <n v="50000"/>
    <n v="1285566"/>
    <d v="2001-05-23T10:08:5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3"/>
    <x v="5"/>
    <n v="106121"/>
    <d v="2001-07-01T00:00:00"/>
  </r>
  <r>
    <x v="1"/>
    <x v="3"/>
    <x v="1"/>
    <n v="1"/>
    <n v="10000"/>
    <n v="1285567"/>
    <d v="2001-05-23T10:09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38"/>
    <s v="benharner"/>
    <s v="PMIMS"/>
    <s v="ENA - IM MKT Central CG"/>
    <x v="8"/>
    <x v="5"/>
    <n v="806018"/>
    <d v="2001-05-24T21:00:00"/>
  </r>
  <r>
    <x v="1"/>
    <x v="3"/>
    <x v="0"/>
    <n v="8"/>
    <n v="240000"/>
    <n v="1285568"/>
    <d v="2001-05-23T10:09:41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99999999999996"/>
    <s v="ADM90884"/>
    <s v="PKEAVEY"/>
    <s v="G-DAILY-EST"/>
    <x v="6"/>
    <x v="5"/>
    <s v="VB5198.1"/>
    <d v="2001-05-24T21:00:00"/>
  </r>
  <r>
    <x v="1"/>
    <x v="3"/>
    <x v="0"/>
    <n v="8"/>
    <n v="153336"/>
    <n v="1285569"/>
    <d v="2001-05-23T10:10:03"/>
    <s v="Cargill Energy, a division of Cargill, Incorporated"/>
    <x v="0"/>
    <x v="0"/>
    <x v="0"/>
    <x v="3"/>
    <s v="US Gas Fin Swap"/>
    <s v="US Gas Daily     NNG Ventura             24-31May01      USD/MM"/>
    <n v="19167"/>
    <m/>
    <x v="0"/>
    <x v="11"/>
    <x v="0"/>
    <n v="4"/>
    <s v="ADM90884"/>
    <s v="ALEWIS"/>
    <s v="GD-CENTRAL"/>
    <x v="6"/>
    <x v="5"/>
    <s v="VB5200.1"/>
    <d v="2001-05-24T21:00:00"/>
  </r>
  <r>
    <x v="0"/>
    <x v="3"/>
    <x v="1"/>
    <n v="1"/>
    <n v="50000"/>
    <n v="1285570"/>
    <d v="2001-05-23T10:10:05"/>
    <s v="BG International Limited"/>
    <x v="0"/>
    <x v="0"/>
    <x v="0"/>
    <x v="3"/>
    <s v="UK Gas Phy Fwd NBP"/>
    <s v="UK Gas Phy       NBP                     23May01         p/th"/>
    <n v="50000"/>
    <m/>
    <x v="0"/>
    <x v="4"/>
    <x v="3"/>
    <n v="18.75"/>
    <s v="GILLHGILL"/>
    <s v="MNICHOLA"/>
    <s v="Non Affiliate Gas Book"/>
    <x v="4"/>
    <x v="2"/>
    <n v="104645"/>
    <d v="2001-05-23T21:00:00"/>
  </r>
  <r>
    <x v="1"/>
    <x v="3"/>
    <x v="1"/>
    <n v="1"/>
    <n v="25000"/>
    <n v="1285571"/>
    <d v="2001-05-23T10:10:26"/>
    <s v="Texla Energy Management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CHRISPHILL"/>
    <s v="ARING"/>
    <s v="ENA-IM NE GULF1"/>
    <x v="8"/>
    <x v="5"/>
    <n v="806022"/>
    <d v="2001-05-24T21:00:00"/>
  </r>
  <r>
    <x v="1"/>
    <x v="4"/>
    <x v="0"/>
    <n v="1"/>
    <n v="10000"/>
    <n v="1285572"/>
    <d v="2001-05-23T10:10:29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8"/>
    <s v="eglasgow"/>
    <s v="AHAUSER"/>
    <s v="Blnd-Hu-Hdg"/>
    <x v="3"/>
    <x v="5"/>
    <n v="106124"/>
    <d v="2001-06-01T21:00:00"/>
  </r>
  <r>
    <x v="1"/>
    <x v="4"/>
    <x v="0"/>
    <n v="1"/>
    <n v="10000"/>
    <n v="1285573"/>
    <d v="2001-05-23T10:10:32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65"/>
    <s v="eglasgow"/>
    <s v="AHAUSER"/>
    <s v="Blnd-Hu-Hdg"/>
    <x v="3"/>
    <x v="5"/>
    <n v="106125"/>
    <d v="2001-06-01T21:00:00"/>
  </r>
  <r>
    <x v="1"/>
    <x v="4"/>
    <x v="0"/>
    <n v="1"/>
    <n v="10000"/>
    <n v="1285574"/>
    <d v="2001-05-23T10:10:36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5"/>
    <s v="eglasgow"/>
    <s v="AHAUSER"/>
    <s v="Blnd-Hu-Hdg"/>
    <x v="3"/>
    <x v="5"/>
    <n v="106126"/>
    <d v="2001-06-01T21:00:00"/>
  </r>
  <r>
    <x v="0"/>
    <x v="0"/>
    <x v="0"/>
    <n v="1"/>
    <n v="10"/>
    <n v="1285575"/>
    <d v="2001-05-23T10:10:48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VANDESBO"/>
    <s v="BMARCHAN"/>
    <s v="Enron Metals Trading System"/>
    <x v="0"/>
    <x v="0"/>
    <n v="2148626"/>
    <m/>
  </r>
  <r>
    <x v="1"/>
    <x v="3"/>
    <x v="1"/>
    <n v="1"/>
    <n v="5000"/>
    <n v="1285576"/>
    <d v="2001-05-23T10:10:51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49999999999997"/>
    <s v="vab12345"/>
    <s v="KSTEVEN"/>
    <s v="ENA-IM Mid Central South"/>
    <x v="8"/>
    <x v="5"/>
    <n v="806025"/>
    <d v="2001-05-24T21:00:00"/>
  </r>
  <r>
    <x v="1"/>
    <x v="3"/>
    <x v="1"/>
    <n v="1"/>
    <n v="5000"/>
    <n v="1285577"/>
    <d v="2001-05-23T10:11:0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MHOMESTEAD"/>
    <s v="KSTEVEN"/>
    <s v="ENA-IM Mid Central South"/>
    <x v="8"/>
    <x v="5"/>
    <n v="806026"/>
    <d v="2001-05-24T21:00:00"/>
  </r>
  <r>
    <x v="1"/>
    <x v="3"/>
    <x v="1"/>
    <n v="30"/>
    <n v="150000"/>
    <n v="1285578"/>
    <d v="2001-05-23T10:11:08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455"/>
    <s v="EPMELPkac"/>
    <s v="MGRIGSB"/>
    <s v="ENA - IM West"/>
    <x v="8"/>
    <x v="5"/>
    <s v="VB5207.1 / 806027"/>
    <d v="2001-06-01T21:00:00"/>
  </r>
  <r>
    <x v="1"/>
    <x v="3"/>
    <x v="1"/>
    <n v="30"/>
    <n v="150000"/>
    <n v="1285579"/>
    <d v="2001-05-23T10:11:24"/>
    <s v="Tractebel Energy Marketing, Inc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164999999999999"/>
    <s v="KEVMASEK"/>
    <s v="MGRIGSB"/>
    <s v="ENA - IM West"/>
    <x v="8"/>
    <x v="5"/>
    <s v="VB5208.1 / 806029"/>
    <d v="2001-06-01T21:00:00"/>
  </r>
  <r>
    <x v="1"/>
    <x v="3"/>
    <x v="0"/>
    <n v="8"/>
    <n v="66664"/>
    <n v="1285580"/>
    <d v="2001-05-23T10:11:27"/>
    <s v="Cargill Energy, a division of Cargill, Incorporated"/>
    <x v="0"/>
    <x v="0"/>
    <x v="0"/>
    <x v="3"/>
    <s v="US Gas Fin Swap"/>
    <s v="US Gas Daily     NNG Ventura             24-31May01      USD/MM"/>
    <n v="8333"/>
    <m/>
    <x v="0"/>
    <x v="11"/>
    <x v="0"/>
    <n v="3.99"/>
    <s v="ADM90884"/>
    <s v="ALEWIS"/>
    <s v="GD-CENTRAL"/>
    <x v="6"/>
    <x v="5"/>
    <s v="VB5210.1"/>
    <d v="2001-05-24T21:00:00"/>
  </r>
  <r>
    <x v="0"/>
    <x v="0"/>
    <x v="0"/>
    <n v="1"/>
    <n v="20"/>
    <n v="1285581"/>
    <d v="2001-05-23T10:11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48628"/>
    <m/>
  </r>
  <r>
    <x v="0"/>
    <x v="3"/>
    <x v="1"/>
    <n v="2"/>
    <n v="100000"/>
    <n v="1285585"/>
    <d v="2001-05-23T10:11:39"/>
    <s v="TotalFinaElf Gas and Power Limited"/>
    <x v="0"/>
    <x v="0"/>
    <x v="0"/>
    <x v="3"/>
    <s v="UK Gas Phy Fwd NBP"/>
    <s v="UK Gas Phy       NBP                     24-25May01      p/th"/>
    <n v="50000"/>
    <m/>
    <x v="0"/>
    <x v="4"/>
    <x v="3"/>
    <n v="18.75"/>
    <s v="SUSANDOL"/>
    <s v="MNICHOLA"/>
    <s v="Non Affiliate Gas Book"/>
    <x v="4"/>
    <x v="2"/>
    <n v="104646"/>
    <d v="2001-05-24T21:00:00"/>
  </r>
  <r>
    <x v="1"/>
    <x v="3"/>
    <x v="1"/>
    <n v="1"/>
    <n v="1133"/>
    <n v="1285584"/>
    <d v="2001-05-23T10:11:39"/>
    <s v="AEP Energy Services, Inc."/>
    <x v="0"/>
    <x v="0"/>
    <x v="0"/>
    <x v="3"/>
    <s v="US Gas Phy Fwd Firm non-TX &lt; or = 1Mo "/>
    <s v="US Gas Phy       NGPL LA Pool            24May01         USD/MM"/>
    <m/>
    <n v="1133"/>
    <x v="0"/>
    <x v="11"/>
    <x v="0"/>
    <n v="4.08"/>
    <s v="aepes201"/>
    <s v="TDONOHO"/>
    <s v="ENA - IM Central Gulf"/>
    <x v="8"/>
    <x v="5"/>
    <n v="806031"/>
    <d v="2001-05-24T21:00:00"/>
  </r>
  <r>
    <x v="0"/>
    <x v="3"/>
    <x v="1"/>
    <n v="1"/>
    <n v="50000"/>
    <n v="1285586"/>
    <d v="2001-05-23T10:11:46"/>
    <s v="TotalFinaElf Gas and Power Limited"/>
    <x v="0"/>
    <x v="0"/>
    <x v="0"/>
    <x v="3"/>
    <s v="UK Gas Phy Fwd NBP"/>
    <s v="UK Gas Phy       NBP                     24May01         p/th"/>
    <n v="50000"/>
    <m/>
    <x v="0"/>
    <x v="4"/>
    <x v="3"/>
    <n v="18.75"/>
    <s v="SUSANDOL"/>
    <s v="MNICHOLA"/>
    <s v="Non Affiliate Gas Book"/>
    <x v="4"/>
    <x v="2"/>
    <n v="104647"/>
    <d v="2001-05-24T21:00:00"/>
  </r>
  <r>
    <x v="1"/>
    <x v="3"/>
    <x v="1"/>
    <n v="1"/>
    <n v="1318"/>
    <n v="1285588"/>
    <d v="2001-05-23T10:11:56"/>
    <s v="TransCanada Energy Marketing USA, Inc."/>
    <x v="0"/>
    <x v="0"/>
    <x v="0"/>
    <x v="3"/>
    <s v="US Gas Phy Fwd Firm non-TX &lt; or = 1Mo "/>
    <s v="US Gas Phy       PEPL Pool               24May01         USD/MM"/>
    <n v="1318"/>
    <m/>
    <x v="0"/>
    <x v="11"/>
    <x v="0"/>
    <n v="4.03"/>
    <s v="cscharton"/>
    <s v="KSTEVEN"/>
    <s v="ENA-IM Mid Central South"/>
    <x v="8"/>
    <x v="5"/>
    <n v="806032"/>
    <d v="2001-05-24T21:00:00"/>
  </r>
  <r>
    <x v="0"/>
    <x v="0"/>
    <x v="0"/>
    <n v="1"/>
    <n v="20"/>
    <n v="1285589"/>
    <d v="2001-05-23T10:12:0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NDYMARSH"/>
    <s v="BMARCHAN"/>
    <s v="Enron Metals Trading System"/>
    <x v="0"/>
    <x v="0"/>
    <n v="2148632"/>
    <m/>
  </r>
  <r>
    <x v="1"/>
    <x v="2"/>
    <x v="0"/>
    <n v="1"/>
    <n v="50000"/>
    <n v="1285590"/>
    <d v="2001-05-23T10:12:1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"/>
    <s v="GWHALLE"/>
    <s v="WTI-GW-NXC2"/>
    <x v="3"/>
    <x v="5"/>
    <n v="106127"/>
    <d v="2001-07-01T00:00:00"/>
  </r>
  <r>
    <x v="0"/>
    <x v="0"/>
    <x v="0"/>
    <n v="1"/>
    <n v="10"/>
    <n v="1285591"/>
    <d v="2001-05-23T10:12:18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ADM67150"/>
    <s v="BMARCHAN"/>
    <s v="Enron Metals Trading System"/>
    <x v="0"/>
    <x v="0"/>
    <n v="2148634"/>
    <m/>
  </r>
  <r>
    <x v="1"/>
    <x v="3"/>
    <x v="1"/>
    <n v="1"/>
    <n v="5000"/>
    <n v="1285592"/>
    <d v="2001-05-23T10:12:21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250000000000002"/>
    <s v="BIGDADDY"/>
    <s v="JWILLI13"/>
    <s v="ENA - IM Mkt Central MICH"/>
    <x v="8"/>
    <x v="5"/>
    <n v="806033"/>
    <d v="2001-05-24T21:00:00"/>
  </r>
  <r>
    <x v="0"/>
    <x v="0"/>
    <x v="0"/>
    <n v="1"/>
    <n v="10"/>
    <n v="1285593"/>
    <d v="2001-05-23T10:12:31"/>
    <s v="Macquarie Bank Lt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67150"/>
    <s v="BMARCHAN"/>
    <s v="Enron Metals Trading System"/>
    <x v="0"/>
    <x v="0"/>
    <n v="2148636"/>
    <m/>
  </r>
  <r>
    <x v="1"/>
    <x v="3"/>
    <x v="0"/>
    <n v="8"/>
    <n v="80000"/>
    <n v="1285594"/>
    <d v="2001-05-23T10:12:36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DANIELCOWL"/>
    <s v="PKEAVEY"/>
    <s v="G-DAILY-EST"/>
    <x v="6"/>
    <x v="5"/>
    <s v="VB5214.1"/>
    <d v="2001-05-24T21:00:00"/>
  </r>
  <r>
    <x v="0"/>
    <x v="0"/>
    <x v="0"/>
    <n v="1"/>
    <n v="10"/>
    <n v="1285595"/>
    <d v="2001-05-23T10:12:41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jamesbuff"/>
    <s v="BMARCHAN"/>
    <s v="Enron Metals Trading System"/>
    <x v="0"/>
    <x v="0"/>
    <n v="2148642"/>
    <m/>
  </r>
  <r>
    <x v="1"/>
    <x v="3"/>
    <x v="1"/>
    <n v="1"/>
    <n v="1600"/>
    <n v="1285597"/>
    <d v="2001-05-23T10:13:01"/>
    <s v="Anadarko Energy Services Company"/>
    <x v="0"/>
    <x v="0"/>
    <x v="0"/>
    <x v="3"/>
    <s v="US Gas Phy Fwd Firm non-TX &lt; or = 1Mo "/>
    <s v="US Gas Phy       NNG Demarc              24May01         USD/MM"/>
    <n v="1600"/>
    <m/>
    <x v="0"/>
    <x v="11"/>
    <x v="0"/>
    <n v="3.9975000000000001"/>
    <s v="ADM36334"/>
    <s v="KSTEVEN"/>
    <s v="ENA-IM Mid Central South"/>
    <x v="8"/>
    <x v="5"/>
    <n v="806035"/>
    <d v="2001-05-24T21:00:00"/>
  </r>
  <r>
    <x v="1"/>
    <x v="2"/>
    <x v="0"/>
    <n v="1"/>
    <n v="50000"/>
    <n v="1285598"/>
    <d v="2001-05-23T10:13:15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4"/>
    <s v="rimbeyty"/>
    <s v="GWHALLE"/>
    <s v="WTI-GW-NXC1"/>
    <x v="3"/>
    <x v="5"/>
    <n v="106128"/>
    <d v="2001-07-01T00:00:00"/>
  </r>
  <r>
    <x v="1"/>
    <x v="3"/>
    <x v="0"/>
    <n v="30"/>
    <n v="150000"/>
    <n v="1285599"/>
    <d v="2001-05-23T10:13:23"/>
    <s v="Bank of America, National Association"/>
    <x v="0"/>
    <x v="0"/>
    <x v="0"/>
    <x v="3"/>
    <s v="US Gas Fin BasisSwap"/>
    <s v="US Gas Basis     NGI SoCal               Jun01           USD/MM"/>
    <n v="5000"/>
    <m/>
    <x v="0"/>
    <x v="11"/>
    <x v="0"/>
    <n v="8.9600000000000009"/>
    <s v="damian41"/>
    <s v="KHOLST"/>
    <s v="FT-West"/>
    <x v="6"/>
    <x v="5"/>
    <s v="VB5217.1"/>
    <d v="2001-06-01T21:00:00"/>
  </r>
  <r>
    <x v="1"/>
    <x v="3"/>
    <x v="1"/>
    <n v="1"/>
    <n v="5000"/>
    <n v="1285600"/>
    <d v="2001-05-23T10:13:23"/>
    <s v="Adams Resources Marketing, Ltd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4"/>
    <s v="KENTRADES1"/>
    <s v="SNEAL"/>
    <s v="ENA-IM NE GULF3"/>
    <x v="8"/>
    <x v="5"/>
    <n v="806036"/>
    <d v="2001-05-24T21:00:00"/>
  </r>
  <r>
    <x v="1"/>
    <x v="3"/>
    <x v="1"/>
    <n v="1"/>
    <n v="25000"/>
    <n v="1285603"/>
    <d v="2001-05-23T10:13:3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3"/>
    <s v="aepes215"/>
    <s v="ARING"/>
    <s v="ENA-IM NE GULF1"/>
    <x v="8"/>
    <x v="5"/>
    <n v="806037"/>
    <d v="2001-05-24T21:00:00"/>
  </r>
  <r>
    <x v="1"/>
    <x v="3"/>
    <x v="0"/>
    <n v="30"/>
    <n v="150000"/>
    <n v="1285604"/>
    <d v="2001-05-23T10:13:41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ritanagle"/>
    <s v="MSANCH2"/>
    <s v="GD-New-Jr"/>
    <x v="6"/>
    <x v="5"/>
    <s v="VB5221.1"/>
    <d v="2001-06-01T21:00:00"/>
  </r>
  <r>
    <x v="1"/>
    <x v="3"/>
    <x v="1"/>
    <n v="8"/>
    <n v="80000"/>
    <n v="1285605"/>
    <d v="2001-05-23T10:13:41"/>
    <s v="Colonial Energy Inc."/>
    <x v="0"/>
    <x v="0"/>
    <x v="0"/>
    <x v="3"/>
    <s v="US Gas Phy Fwd Firm non-TX &lt; or = 1Mo "/>
    <s v="US Gas Phy       TENN 500                24-31May01      USD/MM"/>
    <n v="10000"/>
    <m/>
    <x v="0"/>
    <x v="11"/>
    <x v="0"/>
    <n v="4.0225"/>
    <s v="CGILBERT"/>
    <s v="SNEAL"/>
    <s v="ENA-IM NE GULF3"/>
    <x v="8"/>
    <x v="5"/>
    <n v="806038"/>
    <d v="2001-05-24T21:00:00"/>
  </r>
  <r>
    <x v="1"/>
    <x v="3"/>
    <x v="0"/>
    <n v="153"/>
    <n v="765000"/>
    <n v="1285608"/>
    <d v="2001-05-23T10:13:5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750000000000004"/>
    <s v="aepes214"/>
    <s v="JARNOLD"/>
    <s v="NG-Price"/>
    <x v="6"/>
    <x v="5"/>
    <s v="VB5224.1"/>
    <d v="2001-06-01T00:00:00"/>
  </r>
  <r>
    <x v="1"/>
    <x v="3"/>
    <x v="0"/>
    <n v="8"/>
    <n v="80000"/>
    <n v="1285609"/>
    <d v="2001-05-23T10:13:51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25.1"/>
    <d v="2001-05-24T21:00:00"/>
  </r>
  <r>
    <x v="1"/>
    <x v="3"/>
    <x v="0"/>
    <n v="30"/>
    <n v="75000"/>
    <n v="1285610"/>
    <d v="2001-05-23T10:14:08"/>
    <s v="OGE Energy Resources, Inc."/>
    <x v="0"/>
    <x v="0"/>
    <x v="0"/>
    <x v="3"/>
    <s v="US Gas Fin Swap"/>
    <s v="US Gas Swap      Nymex                   Jun01           USD/MM"/>
    <n v="2500"/>
    <m/>
    <x v="0"/>
    <x v="11"/>
    <x v="0"/>
    <n v="4.1550000000000002"/>
    <s v="kdiamond"/>
    <s v="JARNOLD"/>
    <s v="NG-Price"/>
    <x v="6"/>
    <x v="5"/>
    <s v="VB5226.1"/>
    <d v="2001-06-01T21:00:00"/>
  </r>
  <r>
    <x v="1"/>
    <x v="1"/>
    <x v="1"/>
    <n v="30"/>
    <n v="1500"/>
    <n v="1285611"/>
    <d v="2001-05-23T10:14:08"/>
    <s v="Dynegy Power Marketing, Inc."/>
    <x v="0"/>
    <x v="0"/>
    <x v="0"/>
    <x v="1"/>
    <s v="US East Power Phy Fwd Firm"/>
    <s v="US Pwr Phy Firm  PJM-W Peak              Jun01           USD/MWh"/>
    <m/>
    <n v="50"/>
    <x v="0"/>
    <x v="1"/>
    <x v="0"/>
    <n v="59.5"/>
    <s v="jmpepper"/>
    <s v="JQUENET"/>
    <s v="LT-PJM"/>
    <x v="7"/>
    <x v="6"/>
    <n v="619678.1"/>
    <d v="2001-06-01T14:12:00"/>
  </r>
  <r>
    <x v="1"/>
    <x v="3"/>
    <x v="0"/>
    <n v="30"/>
    <n v="300000"/>
    <n v="1285613"/>
    <d v="2001-05-23T10:14:33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227.1"/>
    <d v="2001-06-01T21:00:00"/>
  </r>
  <r>
    <x v="0"/>
    <x v="3"/>
    <x v="1"/>
    <n v="1"/>
    <n v="10000"/>
    <n v="1285614"/>
    <d v="2001-05-23T10:14:40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ADM07389"/>
    <s v="RWATT"/>
    <s v="EC-IM Canada West"/>
    <x v="8"/>
    <x v="9"/>
    <n v="806040"/>
    <d v="2001-05-23T21:00:00"/>
  </r>
  <r>
    <x v="1"/>
    <x v="3"/>
    <x v="1"/>
    <n v="1"/>
    <n v="11133"/>
    <n v="1285615"/>
    <d v="2001-05-23T10:14:42"/>
    <s v="Aquila Energy Marketing Corporation"/>
    <x v="0"/>
    <x v="0"/>
    <x v="0"/>
    <x v="3"/>
    <s v="US Gas Phy Fwd Firm non-TX &lt; or = 1Mo "/>
    <s v="US Gas Phy       NGPL LA Pool            24May01         USD/MM"/>
    <n v="11133"/>
    <m/>
    <x v="0"/>
    <x v="11"/>
    <x v="0"/>
    <n v="4.09"/>
    <s v="BIGDADDY"/>
    <s v="TDONOHO"/>
    <s v="ENA - IM Central Gulf"/>
    <x v="8"/>
    <x v="5"/>
    <n v="806041"/>
    <d v="2001-05-24T21:00:00"/>
  </r>
  <r>
    <x v="1"/>
    <x v="3"/>
    <x v="1"/>
    <n v="1"/>
    <n v="10000"/>
    <n v="1285616"/>
    <d v="2001-05-23T10:14:49"/>
    <s v="ONEOK Energy Marketing and Trading Company, L.P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875000000000004"/>
    <s v="KELLYADAM"/>
    <s v="TDONOHO"/>
    <s v="ENA - IM Central Gulf"/>
    <x v="8"/>
    <x v="5"/>
    <n v="806042"/>
    <d v="2001-05-24T21:00:00"/>
  </r>
  <r>
    <x v="1"/>
    <x v="3"/>
    <x v="1"/>
    <n v="1"/>
    <n v="5000"/>
    <n v="1285617"/>
    <d v="2001-05-23T10:14:51"/>
    <s v="Anadarko Energy Services Company"/>
    <x v="0"/>
    <x v="0"/>
    <x v="0"/>
    <x v="3"/>
    <s v="US Gas Phy Fwd Firm non-TX &lt; or = 1Mo "/>
    <s v="US Gas Phy       TGT Z-SL                24May01         USD/MM"/>
    <n v="5000"/>
    <m/>
    <x v="0"/>
    <x v="11"/>
    <x v="0"/>
    <n v="4.08"/>
    <s v="ADM36335"/>
    <s v="SPEREIR"/>
    <s v="ENA-IM NE GULF2"/>
    <x v="8"/>
    <x v="5"/>
    <n v="806043"/>
    <d v="2001-05-24T21:00:00"/>
  </r>
  <r>
    <x v="1"/>
    <x v="3"/>
    <x v="0"/>
    <n v="30"/>
    <n v="300000"/>
    <n v="1285618"/>
    <d v="2001-05-23T10:14:56"/>
    <s v="Tenaska Marketing Ventures"/>
    <x v="3"/>
    <x v="1"/>
    <x v="0"/>
    <x v="3"/>
    <s v="US Gas Fin BasisSwap"/>
    <s v="US Gas Basis     Waha                    Jun01           USD/MM"/>
    <n v="10000"/>
    <m/>
    <x v="0"/>
    <x v="11"/>
    <x v="0"/>
    <n v="-0.05"/>
    <s v="CHRISW001"/>
    <s v="EBASS"/>
    <s v="FT-Texas"/>
    <x v="6"/>
    <x v="5"/>
    <s v="VB5229.1"/>
    <d v="2001-06-01T21:00:00"/>
  </r>
  <r>
    <x v="1"/>
    <x v="3"/>
    <x v="1"/>
    <n v="1"/>
    <n v="5023"/>
    <n v="1285619"/>
    <d v="2001-05-23T10:14:59"/>
    <s v="TransCanada Energy Marketing USA, Inc."/>
    <x v="0"/>
    <x v="0"/>
    <x v="0"/>
    <x v="3"/>
    <s v="US Gas Phy Fwd Firm non-TX &lt; or = 1Mo "/>
    <s v="US Gas Phy       ANR SW Pool             24May01         USD/MM"/>
    <n v="5023"/>
    <m/>
    <x v="0"/>
    <x v="11"/>
    <x v="0"/>
    <n v="4.0225"/>
    <s v="cscharton"/>
    <s v="KSTEVEN"/>
    <s v="ENA-IM Mid Central South"/>
    <x v="8"/>
    <x v="5"/>
    <n v="806044"/>
    <d v="2001-05-24T21:00:00"/>
  </r>
  <r>
    <x v="1"/>
    <x v="3"/>
    <x v="1"/>
    <n v="1"/>
    <n v="5000"/>
    <n v="1285620"/>
    <d v="2001-05-23T10:15:01"/>
    <s v="Coral Energy Resources, L.P."/>
    <x v="0"/>
    <x v="0"/>
    <x v="0"/>
    <x v="3"/>
    <s v="US Gas Phy Fwd Firm non-TX &lt; or = 1Mo "/>
    <s v="US Gas Phy       TETCO ELA               24May01         USD/MM"/>
    <m/>
    <n v="5000"/>
    <x v="0"/>
    <x v="11"/>
    <x v="0"/>
    <n v="4.0199999999999996"/>
    <s v="rjvandamp"/>
    <s v="SPEREIR"/>
    <s v="ENA-IM NE GULF3"/>
    <x v="8"/>
    <x v="5"/>
    <n v="806045"/>
    <d v="2001-05-24T21:00:00"/>
  </r>
  <r>
    <x v="1"/>
    <x v="3"/>
    <x v="1"/>
    <n v="1"/>
    <n v="5000"/>
    <n v="1285621"/>
    <d v="2001-05-23T10:15:06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99999999999996"/>
    <s v="BARRETT6"/>
    <s v="KSTEVEN"/>
    <s v="ENA-IM Mid Central South"/>
    <x v="8"/>
    <x v="5"/>
    <n v="806046"/>
    <d v="2001-05-24T21:00:00"/>
  </r>
  <r>
    <x v="1"/>
    <x v="3"/>
    <x v="1"/>
    <n v="1"/>
    <n v="2000"/>
    <n v="1285623"/>
    <d v="2001-05-23T10:15:24"/>
    <s v="Coral Energy Resources, L.P."/>
    <x v="0"/>
    <x v="0"/>
    <x v="0"/>
    <x v="3"/>
    <s v="US Gas Phy Fwd Firm non-TX &lt; or = 1Mo "/>
    <s v="US Gas Phy       TETCO ELA               24May01         USD/MM"/>
    <m/>
    <n v="2000"/>
    <x v="0"/>
    <x v="11"/>
    <x v="0"/>
    <n v="4.03"/>
    <s v="rjvandamp"/>
    <s v="SPEREIR"/>
    <s v="ENA-IM NE GULF3"/>
    <x v="8"/>
    <x v="5"/>
    <n v="806047"/>
    <d v="2001-05-24T21:00:00"/>
  </r>
  <r>
    <x v="1"/>
    <x v="3"/>
    <x v="1"/>
    <n v="1"/>
    <n v="9000"/>
    <n v="1285624"/>
    <d v="2001-05-23T10:15:24"/>
    <s v="Colonial Energy Inc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5"/>
    <s v="CGILBERT"/>
    <s v="SNEAL"/>
    <s v="ENA-IM NE GULF3"/>
    <x v="8"/>
    <x v="5"/>
    <n v="806048"/>
    <d v="2001-05-24T21:00:00"/>
  </r>
  <r>
    <x v="1"/>
    <x v="1"/>
    <x v="1"/>
    <n v="59"/>
    <n v="2950"/>
    <n v="1285626"/>
    <d v="2001-05-23T10:15:35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19681.1"/>
    <d v="2002-01-01T17:11:00"/>
  </r>
  <r>
    <x v="1"/>
    <x v="1"/>
    <x v="1"/>
    <n v="30"/>
    <n v="1500"/>
    <n v="1285627"/>
    <d v="2001-05-23T10:15:37"/>
    <s v="Coral Power, L.L.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REDRAIDER"/>
    <s v="CDORLAN"/>
    <s v="ST-ECAR"/>
    <x v="7"/>
    <x v="6"/>
    <n v="619682.1"/>
    <d v="2001-06-01T17:11:00"/>
  </r>
  <r>
    <x v="0"/>
    <x v="3"/>
    <x v="1"/>
    <n v="1"/>
    <n v="5000"/>
    <n v="1285629"/>
    <d v="2001-05-23T10:15:43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050"/>
    <d v="2001-05-24T21:00:00"/>
  </r>
  <r>
    <x v="1"/>
    <x v="3"/>
    <x v="0"/>
    <n v="31"/>
    <n v="310000"/>
    <n v="1285630"/>
    <d v="2001-05-23T10:15:45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2300000000000004"/>
    <s v="AQUILA1002"/>
    <s v="JARNOLD"/>
    <s v="NG-Price"/>
    <x v="6"/>
    <x v="5"/>
    <s v="VB5231.1"/>
    <d v="2001-07-01T21:00:00"/>
  </r>
  <r>
    <x v="1"/>
    <x v="1"/>
    <x v="1"/>
    <n v="30"/>
    <n v="1500"/>
    <n v="1285632"/>
    <d v="2001-05-23T10:16:05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aepsvc132"/>
    <s v="CDORLAN"/>
    <s v="ST-ECAR"/>
    <x v="7"/>
    <x v="6"/>
    <n v="619683.1"/>
    <d v="2001-06-01T17:11:00"/>
  </r>
  <r>
    <x v="1"/>
    <x v="3"/>
    <x v="0"/>
    <n v="30"/>
    <n v="525000"/>
    <n v="1285633"/>
    <d v="2001-05-23T10:16:07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6"/>
    <s v="EPMELPjrc"/>
    <s v="JARNOLD"/>
    <s v="NG-Price"/>
    <x v="6"/>
    <x v="5"/>
    <s v="VB5233.1"/>
    <d v="2001-06-01T21:00:00"/>
  </r>
  <r>
    <x v="1"/>
    <x v="1"/>
    <x v="1"/>
    <n v="30"/>
    <n v="1500"/>
    <n v="1285634"/>
    <d v="2001-05-23T10:16:1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robmoore"/>
    <s v="CDORLAN"/>
    <s v="ST-ECAR"/>
    <x v="7"/>
    <x v="6"/>
    <n v="619684.1"/>
    <d v="2001-06-01T17:11:00"/>
  </r>
  <r>
    <x v="1"/>
    <x v="3"/>
    <x v="0"/>
    <n v="30"/>
    <n v="300000"/>
    <n v="1285635"/>
    <d v="2001-05-23T10:16:13"/>
    <s v="AEP Energy Services, Inc."/>
    <x v="0"/>
    <x v="0"/>
    <x v="0"/>
    <x v="3"/>
    <s v="US Gas Fin Swap"/>
    <s v="US Gas Daily     IF GD/D EP-Perm         Jun01           USD/MM"/>
    <n v="10000"/>
    <m/>
    <x v="0"/>
    <x v="11"/>
    <x v="0"/>
    <n v="-2.5000000000000001E-2"/>
    <s v="aepes203"/>
    <s v="RGAY"/>
    <s v="West-Keystone"/>
    <x v="6"/>
    <x v="5"/>
    <s v="VB5232.1"/>
    <d v="2001-06-01T21:00:00"/>
  </r>
  <r>
    <x v="1"/>
    <x v="3"/>
    <x v="1"/>
    <n v="1"/>
    <n v="5000"/>
    <n v="1285636"/>
    <d v="2001-05-23T10:16:20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51"/>
    <d v="2001-05-24T21:00:00"/>
  </r>
  <r>
    <x v="1"/>
    <x v="3"/>
    <x v="1"/>
    <n v="1"/>
    <n v="3042"/>
    <n v="1285637"/>
    <d v="2001-05-23T10:16:22"/>
    <s v="TransCanada Energy Marketing USA, Inc."/>
    <x v="0"/>
    <x v="0"/>
    <x v="0"/>
    <x v="3"/>
    <s v="US Gas Phy Fwd Firm non-TX &lt; or = 1Mo "/>
    <s v="US Gas Phy       NGPL Midcont            24May01         USD/MM"/>
    <n v="3042"/>
    <m/>
    <x v="0"/>
    <x v="11"/>
    <x v="0"/>
    <n v="4.0199999999999996"/>
    <s v="cscharton"/>
    <s v="KSTEVEN"/>
    <s v="ENA-IM Mid Central South"/>
    <x v="8"/>
    <x v="5"/>
    <n v="806052"/>
    <d v="2001-05-24T21:00:00"/>
  </r>
  <r>
    <x v="0"/>
    <x v="0"/>
    <x v="0"/>
    <n v="1"/>
    <n v="10"/>
    <n v="1285638"/>
    <d v="2001-05-23T10:16:3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55"/>
    <m/>
  </r>
  <r>
    <x v="1"/>
    <x v="3"/>
    <x v="0"/>
    <n v="30"/>
    <n v="150000"/>
    <n v="1285639"/>
    <d v="2001-05-23T10:16:38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00000000000004"/>
    <s v="duanelaw"/>
    <s v="JARNOLD"/>
    <s v="NG-Price"/>
    <x v="6"/>
    <x v="5"/>
    <s v="VB5234.1"/>
    <d v="2001-06-01T21:59:00"/>
  </r>
  <r>
    <x v="1"/>
    <x v="1"/>
    <x v="1"/>
    <n v="30"/>
    <n v="750"/>
    <n v="1285640"/>
    <d v="2001-05-23T10:17:03"/>
    <s v="Williams Energy Marketing &amp; Trading Company"/>
    <x v="0"/>
    <x v="0"/>
    <x v="0"/>
    <x v="1"/>
    <s v="US West Power Phy Fwd Firm"/>
    <s v="US Pwr Phy Firm  PALVE OffPk             Sep01           USD/MWh"/>
    <m/>
    <n v="25"/>
    <x v="0"/>
    <x v="1"/>
    <x v="0"/>
    <n v="110"/>
    <s v="jgoodman"/>
    <s v="MDRISC3"/>
    <s v="ST-SW"/>
    <x v="7"/>
    <x v="6"/>
    <n v="619685.1"/>
    <d v="2001-09-01T21:00:00"/>
  </r>
  <r>
    <x v="0"/>
    <x v="0"/>
    <x v="0"/>
    <n v="1"/>
    <n v="1"/>
    <n v="1285643"/>
    <d v="2001-05-23T10:17:29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723"/>
    <s v="marknunn1"/>
    <s v="BMARCHAN"/>
    <s v="Enron Metals Trading System"/>
    <x v="0"/>
    <x v="0"/>
    <n v="2148659"/>
    <m/>
  </r>
  <r>
    <x v="0"/>
    <x v="3"/>
    <x v="1"/>
    <n v="1"/>
    <n v="10000"/>
    <n v="1285645"/>
    <d v="2001-05-23T10:17:36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swifteast"/>
    <s v="MCUILLA"/>
    <s v="ENA - IM Ontario"/>
    <x v="8"/>
    <x v="5"/>
    <n v="806054"/>
    <d v="2001-05-24T21:00:00"/>
  </r>
  <r>
    <x v="1"/>
    <x v="3"/>
    <x v="1"/>
    <n v="1"/>
    <n v="2500"/>
    <n v="1285646"/>
    <d v="2001-05-23T10:17:40"/>
    <s v="Colonial Energy Inc."/>
    <x v="0"/>
    <x v="0"/>
    <x v="0"/>
    <x v="3"/>
    <s v="US Gas Phy Fwd Firm non-TX &lt; or = 1Mo "/>
    <s v="US Gas Phy       TETCO WLA               24May01         USD/MM"/>
    <m/>
    <n v="2500"/>
    <x v="0"/>
    <x v="11"/>
    <x v="0"/>
    <n v="4.0250000000000004"/>
    <s v="BRIANKELLY"/>
    <s v="SPEREIR"/>
    <s v="ENA-IM NE GULF3"/>
    <x v="8"/>
    <x v="5"/>
    <n v="806055"/>
    <d v="2001-05-24T21:00:00"/>
  </r>
  <r>
    <x v="1"/>
    <x v="2"/>
    <x v="0"/>
    <n v="1"/>
    <n v="50000"/>
    <n v="1285647"/>
    <d v="2001-05-23T10:17:4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bernbroph"/>
    <s v="GWHALLE"/>
    <s v="WTI-GW-NXC2"/>
    <x v="3"/>
    <x v="5"/>
    <n v="106130"/>
    <d v="2001-07-01T00:00:00"/>
  </r>
  <r>
    <x v="0"/>
    <x v="0"/>
    <x v="0"/>
    <n v="1"/>
    <n v="10"/>
    <n v="1285649"/>
    <d v="2001-05-23T10:17:4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1"/>
    <d v="2001-05-25T21:00:00"/>
  </r>
  <r>
    <x v="0"/>
    <x v="0"/>
    <x v="0"/>
    <n v="1"/>
    <n v="10"/>
    <n v="1285650"/>
    <d v="2001-05-23T10:17:4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3"/>
    <d v="2001-06-20T00:00:00"/>
  </r>
  <r>
    <x v="1"/>
    <x v="1"/>
    <x v="1"/>
    <n v="92"/>
    <n v="2300"/>
    <n v="1285651"/>
    <d v="2001-05-23T10:17:49"/>
    <s v="Duke Energy Trading and Marketing, L.L.C."/>
    <x v="0"/>
    <x v="0"/>
    <x v="0"/>
    <x v="1"/>
    <s v="US West Power Phy Fwd CAISO"/>
    <s v="US Pwr Phy CAISO SP15 OffPk              Oct-Dec01       USD/MWh"/>
    <m/>
    <n v="25"/>
    <x v="0"/>
    <x v="1"/>
    <x v="0"/>
    <n v="86"/>
    <s v="mattdagst"/>
    <s v="RBADEER"/>
    <s v="ST-CA"/>
    <x v="7"/>
    <x v="6"/>
    <n v="619686.1"/>
    <d v="2001-10-01T00:00:00"/>
  </r>
  <r>
    <x v="1"/>
    <x v="3"/>
    <x v="0"/>
    <n v="31"/>
    <n v="155000"/>
    <n v="1285652"/>
    <d v="2001-05-23T10:17:5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2"/>
    <s v="PATGRIMES"/>
    <s v="JARNOLD"/>
    <s v="NG-Price"/>
    <x v="6"/>
    <x v="5"/>
    <s v="VB5237.1"/>
    <d v="2001-07-01T21:00:00"/>
  </r>
  <r>
    <x v="0"/>
    <x v="0"/>
    <x v="0"/>
    <n v="1"/>
    <n v="10"/>
    <n v="1285657"/>
    <d v="2001-05-23T10:17:5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7"/>
    <d v="2001-06-20T00:00:00"/>
  </r>
  <r>
    <x v="0"/>
    <x v="0"/>
    <x v="0"/>
    <n v="1"/>
    <n v="10"/>
    <n v="1285656"/>
    <d v="2001-05-23T10:17:5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5"/>
    <d v="2001-05-25T21:00:00"/>
  </r>
  <r>
    <x v="0"/>
    <x v="3"/>
    <x v="1"/>
    <n v="1"/>
    <n v="5000"/>
    <n v="1285658"/>
    <d v="2001-05-23T10:17:58"/>
    <s v="Northstar Energy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SMITHJAY"/>
    <s v="RWATT"/>
    <s v="EC-IM Canada West"/>
    <x v="8"/>
    <x v="9"/>
    <n v="806057"/>
    <d v="2001-05-24T21:00:00"/>
  </r>
  <r>
    <x v="0"/>
    <x v="0"/>
    <x v="0"/>
    <n v="1"/>
    <n v="10"/>
    <n v="1285659"/>
    <d v="2001-05-23T10:18:27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HART1201"/>
    <s v="BMARCHAN"/>
    <s v="Enron Metals Trading System"/>
    <x v="0"/>
    <x v="0"/>
    <n v="2148671"/>
    <m/>
  </r>
  <r>
    <x v="1"/>
    <x v="1"/>
    <x v="1"/>
    <n v="30"/>
    <n v="1500"/>
    <n v="1285660"/>
    <d v="2001-05-23T10:18:27"/>
    <s v="Virginia Electric and Power Company"/>
    <x v="0"/>
    <x v="0"/>
    <x v="0"/>
    <x v="1"/>
    <s v="US East Power Phy Fwd Firm"/>
    <s v="US Pwr Phy Firm  Cinergy Peak            Sep01           USD/MWh"/>
    <m/>
    <n v="50"/>
    <x v="0"/>
    <x v="1"/>
    <x v="0"/>
    <n v="38.9"/>
    <s v="TROONEYT"/>
    <s v="FSTURM"/>
    <s v="ST-ECAR"/>
    <x v="7"/>
    <x v="6"/>
    <n v="619687.1"/>
    <d v="2001-09-01T17:11:00"/>
  </r>
  <r>
    <x v="0"/>
    <x v="0"/>
    <x v="0"/>
    <n v="1"/>
    <n v="20"/>
    <n v="1285661"/>
    <d v="2001-05-23T10:18:3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HART1201"/>
    <s v="BMARCHAN"/>
    <s v="Enron Metals Trading System"/>
    <x v="0"/>
    <x v="0"/>
    <n v="2148673"/>
    <m/>
  </r>
  <r>
    <x v="1"/>
    <x v="3"/>
    <x v="0"/>
    <n v="30"/>
    <n v="300000"/>
    <n v="1285662"/>
    <d v="2001-05-23T10:18:3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MSIECKHAUS"/>
    <s v="JARNOLD"/>
    <s v="NG-Price"/>
    <x v="6"/>
    <x v="5"/>
    <s v="VB5239.1"/>
    <d v="2001-06-01T21:00:00"/>
  </r>
  <r>
    <x v="1"/>
    <x v="3"/>
    <x v="1"/>
    <n v="1"/>
    <n v="5000"/>
    <n v="1285663"/>
    <d v="2001-05-23T10:18:36"/>
    <s v="Coral Energy Resources, L.P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875000000000004"/>
    <s v="schneider"/>
    <s v="TDONOHO"/>
    <s v="ENA - IM Central Gulf"/>
    <x v="8"/>
    <x v="5"/>
    <n v="806059"/>
    <d v="2001-05-24T21:00:00"/>
  </r>
  <r>
    <x v="0"/>
    <x v="0"/>
    <x v="0"/>
    <n v="1"/>
    <n v="19"/>
    <n v="1285664"/>
    <d v="2001-05-23T10:18:40"/>
    <s v="Credit Lyonnais Rouse Limited"/>
    <x v="0"/>
    <x v="0"/>
    <x v="0"/>
    <x v="0"/>
    <s v="Copper LME Registered Contract"/>
    <s v="Cu LME Reg.      Contract                3 Month         USD/mt-L"/>
    <m/>
    <n v="19"/>
    <x v="0"/>
    <x v="0"/>
    <x v="0"/>
    <n v="1723"/>
    <s v="johnmanfld"/>
    <s v="BMARCHAN"/>
    <s v="Enron Metals Trading System"/>
    <x v="0"/>
    <x v="0"/>
    <n v="2148675"/>
    <m/>
  </r>
  <r>
    <x v="1"/>
    <x v="3"/>
    <x v="1"/>
    <n v="1"/>
    <n v="2754"/>
    <n v="1285665"/>
    <d v="2001-05-23T10:18:41"/>
    <s v="Dynegy Marketing and Trade"/>
    <x v="0"/>
    <x v="0"/>
    <x v="0"/>
    <x v="3"/>
    <s v="US Gas Phy Fwd Firm non-TX &lt; or = 1Mo "/>
    <s v="US Gas Phy       COL Onshore             24May01         USD/MM"/>
    <m/>
    <n v="2754"/>
    <x v="0"/>
    <x v="11"/>
    <x v="0"/>
    <n v="4.1100000000000003"/>
    <s v="TONYT003"/>
    <s v="SPEREIR"/>
    <s v="ENA-IM NE GULF2"/>
    <x v="8"/>
    <x v="5"/>
    <n v="806060"/>
    <d v="2001-05-24T21:00:00"/>
  </r>
  <r>
    <x v="0"/>
    <x v="0"/>
    <x v="0"/>
    <n v="1"/>
    <n v="20"/>
    <n v="1285666"/>
    <d v="2001-05-23T10:18:4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stanleyf"/>
    <s v="BMARCHAN"/>
    <s v="Enron Metals Trading System"/>
    <x v="0"/>
    <x v="0"/>
    <n v="2148677"/>
    <m/>
  </r>
  <r>
    <x v="0"/>
    <x v="0"/>
    <x v="0"/>
    <n v="1"/>
    <n v="10"/>
    <n v="1285667"/>
    <d v="2001-05-23T10:18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79"/>
    <m/>
  </r>
  <r>
    <x v="0"/>
    <x v="3"/>
    <x v="1"/>
    <n v="1"/>
    <n v="10000"/>
    <n v="1285668"/>
    <d v="2001-05-23T10:18:50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061"/>
    <d v="2001-05-23T21:00:00"/>
  </r>
  <r>
    <x v="1"/>
    <x v="3"/>
    <x v="1"/>
    <n v="30"/>
    <n v="150000"/>
    <n v="1285669"/>
    <d v="2001-05-23T10:18:52"/>
    <s v="Williams Energy Marketing &amp; Trading Company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25"/>
    <s v="frankfield"/>
    <s v="MGRIGSB"/>
    <s v="ENA - IM West"/>
    <x v="8"/>
    <x v="5"/>
    <s v="VB5240.1 / 806062"/>
    <d v="2001-06-01T21:00:00"/>
  </r>
  <r>
    <x v="1"/>
    <x v="3"/>
    <x v="0"/>
    <n v="92"/>
    <n v="460000"/>
    <n v="1285670"/>
    <d v="2001-05-23T10:18:54"/>
    <s v="Dynegy Marketing and Trade"/>
    <x v="0"/>
    <x v="0"/>
    <x v="0"/>
    <x v="3"/>
    <s v="US Gas Fin BasisSwap"/>
    <s v="US Gas Basis     NGI PGE CtyGate         Jul-Sep01       USD/MM"/>
    <n v="5000"/>
    <m/>
    <x v="0"/>
    <x v="11"/>
    <x v="0"/>
    <n v="6.4"/>
    <s v="LESLIE01"/>
    <s v="FERMIS"/>
    <s v="FT - North West"/>
    <x v="6"/>
    <x v="5"/>
    <s v="VB5241.1"/>
    <d v="2001-07-01T00:00:00"/>
  </r>
  <r>
    <x v="1"/>
    <x v="3"/>
    <x v="1"/>
    <n v="30"/>
    <n v="300000"/>
    <n v="1285671"/>
    <d v="2001-05-23T10:18:57"/>
    <s v="Aquila Energy Marketing Corporation"/>
    <x v="0"/>
    <x v="0"/>
    <x v="0"/>
    <x v="3"/>
    <s v="US Gas Phy Fwd Firm non-TX &lt; or = 1Mo "/>
    <s v="US Gas Phy       Waha                    Jun01           USD/MM"/>
    <m/>
    <n v="10000"/>
    <x v="0"/>
    <x v="11"/>
    <x v="0"/>
    <n v="4.1100000000000003"/>
    <s v="TIMMYSMALL"/>
    <s v="EBASS"/>
    <s v="ENA-IM WAHA"/>
    <x v="8"/>
    <x v="5"/>
    <s v="VB5242.1 / 806064"/>
    <d v="2001-06-01T09:47:00"/>
  </r>
  <r>
    <x v="1"/>
    <x v="1"/>
    <x v="1"/>
    <n v="90"/>
    <n v="2250"/>
    <n v="1285673"/>
    <d v="2001-05-23T10:19:30"/>
    <s v="Williams Energy Marketing &amp; Trading Company"/>
    <x v="0"/>
    <x v="0"/>
    <x v="0"/>
    <x v="1"/>
    <s v="US West Power Phy Fwd CAISO"/>
    <s v="US Pwr Phy CAISO SP15 OffPk              Jan-Mar02       USD/MWh"/>
    <m/>
    <n v="25"/>
    <x v="0"/>
    <x v="1"/>
    <x v="0"/>
    <n v="58"/>
    <s v="jgoodman"/>
    <s v="RBADEER"/>
    <s v="LT-CA"/>
    <x v="7"/>
    <x v="6"/>
    <n v="619693.1"/>
    <d v="2002-01-01T00:00:00"/>
  </r>
  <r>
    <x v="0"/>
    <x v="0"/>
    <x v="0"/>
    <n v="1"/>
    <n v="5"/>
    <n v="1285675"/>
    <d v="2001-05-23T10:19:49"/>
    <s v="ED &amp; F Man International Limited"/>
    <x v="0"/>
    <x v="0"/>
    <x v="0"/>
    <x v="0"/>
    <s v="Aluminum LME Registered Contract"/>
    <s v="Al LME Reg.      Contract                25May01         USD/mt-L"/>
    <n v="5"/>
    <m/>
    <x v="0"/>
    <x v="0"/>
    <x v="0"/>
    <n v="1512"/>
    <s v="ADM84566"/>
    <s v="GRANKINE"/>
    <s v="Enron Metals Trading System"/>
    <x v="0"/>
    <x v="0"/>
    <n v="2148683"/>
    <d v="2001-05-25T21:00:00"/>
  </r>
  <r>
    <x v="0"/>
    <x v="0"/>
    <x v="0"/>
    <n v="1"/>
    <n v="5"/>
    <n v="1285676"/>
    <d v="2001-05-23T10:19:49"/>
    <s v="ED &amp; F Man International Limited"/>
    <x v="0"/>
    <x v="0"/>
    <x v="0"/>
    <x v="0"/>
    <s v="Aluminum LME Registered Contract"/>
    <s v="Al LME Reg.      Contract                20Jun01         USD/mt-L"/>
    <m/>
    <n v="5"/>
    <x v="0"/>
    <x v="0"/>
    <x v="0"/>
    <n v="1516"/>
    <s v="ADM84566"/>
    <s v="GRANKINE"/>
    <s v="Enron Metals Trading System"/>
    <x v="0"/>
    <x v="0"/>
    <n v="2148685"/>
    <d v="2001-06-20T00:00:00"/>
  </r>
  <r>
    <x v="0"/>
    <x v="3"/>
    <x v="1"/>
    <n v="1"/>
    <n v="50000"/>
    <n v="1285677"/>
    <d v="2001-05-23T10:19:50"/>
    <s v="Alliance Gas Limited"/>
    <x v="0"/>
    <x v="0"/>
    <x v="0"/>
    <x v="3"/>
    <s v="UK Gas Phy Fwd NBP"/>
    <s v="UK Gas Phy       NBP                     24May01         p/th"/>
    <n v="50000"/>
    <m/>
    <x v="0"/>
    <x v="4"/>
    <x v="3"/>
    <n v="18.649999999999999"/>
    <s v="AMANDAMA"/>
    <s v="MNICHOLA"/>
    <s v="Non Affiliate Gas Book"/>
    <x v="4"/>
    <x v="2"/>
    <n v="104650"/>
    <d v="2001-05-24T21:00:00"/>
  </r>
  <r>
    <x v="1"/>
    <x v="8"/>
    <x v="0"/>
    <n v="31"/>
    <n v="93"/>
    <n v="1285678"/>
    <d v="2001-05-23T10:19:57"/>
    <s v="Aquila Risk Management Corporation"/>
    <x v="0"/>
    <x v="0"/>
    <x v="0"/>
    <x v="8"/>
    <s v="US Weather CDD Swap"/>
    <s v="US Wthr CDD Swap LIT 100/20K             May01           USD/CDD"/>
    <n v="3"/>
    <m/>
    <x v="0"/>
    <x v="18"/>
    <x v="0"/>
    <n v="207"/>
    <s v="AQUILA1018"/>
    <s v="CWOOLGAR"/>
    <s v="ECTWEADES"/>
    <x v="10"/>
    <x v="5"/>
    <n v="1285678"/>
    <d v="2001-05-01T21:00:00"/>
  </r>
  <r>
    <x v="0"/>
    <x v="3"/>
    <x v="0"/>
    <n v="30"/>
    <n v="150000"/>
    <n v="1285679"/>
    <d v="2001-05-23T10:20:03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43.1"/>
    <d v="2001-06-01T21:00:00"/>
  </r>
  <r>
    <x v="1"/>
    <x v="2"/>
    <x v="0"/>
    <n v="1"/>
    <n v="50000"/>
    <n v="1285680"/>
    <d v="2001-05-23T10:20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N587JK00"/>
    <s v="GWHALLE"/>
    <s v="WTI-GW-NXC2"/>
    <x v="3"/>
    <x v="5"/>
    <n v="106132"/>
    <d v="2001-07-01T00:00:00"/>
  </r>
  <r>
    <x v="1"/>
    <x v="3"/>
    <x v="1"/>
    <n v="1"/>
    <n v="1658"/>
    <n v="1285681"/>
    <d v="2001-05-23T10:20:25"/>
    <s v="TransCanada Energy Marketing USA, Inc."/>
    <x v="0"/>
    <x v="0"/>
    <x v="0"/>
    <x v="3"/>
    <s v="US Gas Phy Fwd Firm non-TX &lt; or = 1Mo "/>
    <s v="US Gas Phy       NGPL Midcont            24May01         USD/MM"/>
    <n v="1658"/>
    <m/>
    <x v="0"/>
    <x v="11"/>
    <x v="0"/>
    <n v="4.0199999999999996"/>
    <s v="cscharton"/>
    <s v="KSTEVEN"/>
    <s v="ENA-IM Mid Central South"/>
    <x v="8"/>
    <x v="5"/>
    <n v="806066"/>
    <d v="2001-05-24T21:00:00"/>
  </r>
  <r>
    <x v="1"/>
    <x v="3"/>
    <x v="1"/>
    <n v="1"/>
    <n v="10000"/>
    <n v="1285682"/>
    <d v="2001-05-23T10:20:5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1150000000000002"/>
    <s v="gregt00001"/>
    <s v="SPEREIR"/>
    <s v="ENA-IM NE GULF2"/>
    <x v="8"/>
    <x v="5"/>
    <n v="806067"/>
    <d v="2001-05-24T21:00:00"/>
  </r>
  <r>
    <x v="1"/>
    <x v="3"/>
    <x v="1"/>
    <n v="1"/>
    <n v="5000"/>
    <n v="1285683"/>
    <d v="2001-05-23T10:20:5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"/>
    <s v="MHOMESTEAD"/>
    <s v="KSTEVEN"/>
    <s v="ENA-IM Mid Central South"/>
    <x v="8"/>
    <x v="5"/>
    <n v="806068"/>
    <d v="2001-05-24T21:00:00"/>
  </r>
  <r>
    <x v="1"/>
    <x v="2"/>
    <x v="0"/>
    <n v="1"/>
    <n v="25000"/>
    <n v="1285684"/>
    <d v="2001-05-23T10:20:59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3"/>
    <s v="DOMESTIC2"/>
    <s v="PDANAHER"/>
    <s v="PHYOIL - Price"/>
    <x v="6"/>
    <x v="5"/>
    <s v="VB5247.1"/>
    <d v="2001-07-01T00:00:00"/>
  </r>
  <r>
    <x v="1"/>
    <x v="3"/>
    <x v="1"/>
    <n v="1"/>
    <n v="9790"/>
    <n v="1285685"/>
    <d v="2001-05-23T10:21:04"/>
    <s v="TransCanada Energy Marketing USA, Inc."/>
    <x v="0"/>
    <x v="0"/>
    <x v="0"/>
    <x v="3"/>
    <s v="US Gas Phy Fwd Firm non-TX &lt; or = 1Mo "/>
    <s v="US Gas Phy       NNG Demarc              24May01         USD/MM"/>
    <m/>
    <n v="9790"/>
    <x v="0"/>
    <x v="11"/>
    <x v="0"/>
    <n v="4"/>
    <s v="schwalbach"/>
    <s v="KSTEVEN"/>
    <s v="ENA-IM Mid Central South"/>
    <x v="8"/>
    <x v="5"/>
    <n v="806069"/>
    <d v="2001-05-24T21:00:00"/>
  </r>
  <r>
    <x v="1"/>
    <x v="3"/>
    <x v="1"/>
    <n v="1"/>
    <n v="3000"/>
    <n v="1285686"/>
    <d v="2001-05-23T10:21:11"/>
    <s v="Idacorp Energy Solutions, L.P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13"/>
    <s v="ADM48146"/>
    <s v="ARING"/>
    <s v="ENA-IM NE GULF1"/>
    <x v="8"/>
    <x v="5"/>
    <n v="806070"/>
    <d v="2001-05-24T21:00:00"/>
  </r>
  <r>
    <x v="1"/>
    <x v="3"/>
    <x v="1"/>
    <n v="30"/>
    <n v="11400"/>
    <n v="1285687"/>
    <d v="2001-05-23T10:21:13"/>
    <s v="Mirant Americas Energy Marketing, L.P."/>
    <x v="0"/>
    <x v="0"/>
    <x v="0"/>
    <x v="3"/>
    <s v="US Gas Phy Fwd Firm non-TX &lt; or = 1Mo "/>
    <s v="US Gas Phy       Dom SP TT               Jun01           USD/MM"/>
    <m/>
    <n v="380"/>
    <x v="0"/>
    <x v="11"/>
    <x v="0"/>
    <n v="4.4024999999999999"/>
    <s v="gregt00001"/>
    <s v="SHENDRI"/>
    <s v="ENA-IM ME CNG"/>
    <x v="8"/>
    <x v="5"/>
    <s v="VB5249.1 / 806071"/>
    <d v="2001-06-01T21:00:00"/>
  </r>
  <r>
    <x v="0"/>
    <x v="3"/>
    <x v="0"/>
    <n v="30"/>
    <n v="150000"/>
    <n v="1285690"/>
    <d v="2001-05-23T10:21:40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51.1"/>
    <d v="2001-06-01T21:00:00"/>
  </r>
  <r>
    <x v="1"/>
    <x v="3"/>
    <x v="0"/>
    <n v="30"/>
    <n v="99990"/>
    <n v="1285692"/>
    <d v="2001-05-23T10:22:02"/>
    <s v="Cinergy Marketing &amp; Trading, LLC"/>
    <x v="0"/>
    <x v="0"/>
    <x v="0"/>
    <x v="3"/>
    <s v="US Gas Fin BasisSwap"/>
    <s v="US Gas Basis     PEPL                    Jun01           USD/MM"/>
    <m/>
    <n v="3333"/>
    <x v="0"/>
    <x v="11"/>
    <x v="0"/>
    <n v="-0.1"/>
    <s v="WHALENMIKE"/>
    <s v="ALEWIS"/>
    <s v="GD-CENTRAL"/>
    <x v="6"/>
    <x v="5"/>
    <s v="VB5252.1"/>
    <d v="2001-06-01T21:00:00"/>
  </r>
  <r>
    <x v="1"/>
    <x v="3"/>
    <x v="1"/>
    <n v="30"/>
    <n v="150000"/>
    <n v="1285693"/>
    <d v="2001-05-23T10:22:0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31"/>
    <s v="aepes204"/>
    <s v="MGRIGSB"/>
    <s v="ENA - IM West"/>
    <x v="8"/>
    <x v="5"/>
    <s v="VB5253.1 / 806075"/>
    <d v="2001-06-01T21:00:00"/>
  </r>
  <r>
    <x v="1"/>
    <x v="1"/>
    <x v="1"/>
    <n v="62"/>
    <n v="3100"/>
    <n v="1285694"/>
    <d v="2001-05-23T10:22:13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5.5"/>
    <s v="hellmanc"/>
    <s v="FSTURM"/>
    <s v="LT-ECAR"/>
    <x v="7"/>
    <x v="6"/>
    <n v="619698.1"/>
    <d v="2002-07-01T17:11:00"/>
  </r>
  <r>
    <x v="1"/>
    <x v="3"/>
    <x v="1"/>
    <n v="30"/>
    <n v="150000"/>
    <n v="1285695"/>
    <d v="2001-05-23T10:22:13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"/>
    <s v="EOLBILLY"/>
    <s v="MGRIGSB"/>
    <s v="ENA - IM West"/>
    <x v="8"/>
    <x v="5"/>
    <s v="VB5254.1 / 806074"/>
    <d v="2001-06-01T21:00:00"/>
  </r>
  <r>
    <x v="1"/>
    <x v="3"/>
    <x v="1"/>
    <n v="1"/>
    <n v="5300"/>
    <n v="1285696"/>
    <d v="2001-05-23T10:22:16"/>
    <s v="Reliant Energy Services, Inc."/>
    <x v="0"/>
    <x v="0"/>
    <x v="0"/>
    <x v="3"/>
    <s v="US Gas Phy Fwd Firm non-TX &lt; or = 1Mo "/>
    <s v="US Gas Phy       Transco St.65           24May01         USD/MM"/>
    <n v="5300"/>
    <m/>
    <x v="0"/>
    <x v="11"/>
    <x v="0"/>
    <n v="4.165"/>
    <s v="jaelee14"/>
    <s v="ARING"/>
    <s v="ENA-IM NE GULF1"/>
    <x v="8"/>
    <x v="5"/>
    <n v="806073"/>
    <d v="2001-05-24T21:00:00"/>
  </r>
  <r>
    <x v="0"/>
    <x v="3"/>
    <x v="1"/>
    <n v="30"/>
    <n v="300000"/>
    <n v="1285697"/>
    <d v="2001-05-23T10:22:25"/>
    <s v="Phibro Inc."/>
    <x v="0"/>
    <x v="0"/>
    <x v="0"/>
    <x v="3"/>
    <s v="CAN Gas Phy Basis Firm East &lt; or = 1Mo"/>
    <s v="CAN Gas PhyBasis Dawn                    Jun01           USD/MM"/>
    <m/>
    <n v="10000"/>
    <x v="0"/>
    <x v="11"/>
    <x v="0"/>
    <n v="0.19"/>
    <s v="FROSTYCT"/>
    <s v="GSTOREY"/>
    <s v="ENA - IM Ontario"/>
    <x v="8"/>
    <x v="5"/>
    <s v="VB5255.1 / 806076"/>
    <d v="2001-06-01T21:00:00"/>
  </r>
  <r>
    <x v="1"/>
    <x v="3"/>
    <x v="0"/>
    <n v="30"/>
    <n v="600000"/>
    <n v="1285698"/>
    <d v="2001-05-23T10:22:34"/>
    <s v="Coral Energy Holding L.P."/>
    <x v="0"/>
    <x v="0"/>
    <x v="0"/>
    <x v="3"/>
    <s v="US Gas Fin BasisSwap"/>
    <s v="US Gas Basis     HSC                     Jun01           USD/MM"/>
    <n v="20000"/>
    <m/>
    <x v="0"/>
    <x v="11"/>
    <x v="0"/>
    <n v="0.03"/>
    <s v="avenette"/>
    <s v="EBASS"/>
    <s v="FT-Texas"/>
    <x v="6"/>
    <x v="5"/>
    <s v="VB5256.1"/>
    <d v="2001-06-01T00:00:00"/>
  </r>
  <r>
    <x v="1"/>
    <x v="3"/>
    <x v="0"/>
    <n v="30"/>
    <n v="300000"/>
    <n v="1285699"/>
    <d v="2001-05-23T10:22:44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99999999999996"/>
    <s v="aepes203"/>
    <s v="EBASS"/>
    <s v="FT-Texas"/>
    <x v="6"/>
    <x v="5"/>
    <s v="VB5257.1"/>
    <d v="2001-06-01T21:00:00"/>
  </r>
  <r>
    <x v="1"/>
    <x v="8"/>
    <x v="0"/>
    <n v="31"/>
    <n v="93"/>
    <n v="1285700"/>
    <d v="2001-05-23T10:22:52"/>
    <s v="Mirant Americas Energy Marketing, L.P."/>
    <x v="0"/>
    <x v="0"/>
    <x v="0"/>
    <x v="8"/>
    <s v="US Weather CDD Swap"/>
    <s v="US Wthr CDD Swap ORD 100/20K             Aug01           USD/CDD"/>
    <n v="3"/>
    <m/>
    <x v="0"/>
    <x v="18"/>
    <x v="0"/>
    <n v="223"/>
    <s v="tsf00001"/>
    <s v="RSAHA"/>
    <s v="ECTWEADES"/>
    <x v="10"/>
    <x v="5"/>
    <n v="1285700"/>
    <d v="2001-08-01T21:59:00"/>
  </r>
  <r>
    <x v="1"/>
    <x v="8"/>
    <x v="0"/>
    <n v="30"/>
    <n v="90"/>
    <n v="1285701"/>
    <d v="2001-05-23T10:23:08"/>
    <s v="Mirant Americas Energy Marketing, L.P."/>
    <x v="0"/>
    <x v="0"/>
    <x v="0"/>
    <x v="8"/>
    <s v="US Weather CDD Swap"/>
    <s v="US Wthr CDD Swap ORD 100/20K             Sep01           USD/CDD"/>
    <n v="3"/>
    <m/>
    <x v="0"/>
    <x v="18"/>
    <x v="0"/>
    <n v="80"/>
    <s v="tsf00001"/>
    <s v="RSAHA"/>
    <s v="ECTWEADES"/>
    <x v="10"/>
    <x v="5"/>
    <n v="1285701"/>
    <d v="2001-09-01T21:59:00"/>
  </r>
  <r>
    <x v="0"/>
    <x v="4"/>
    <x v="0"/>
    <n v="30"/>
    <n v="150000"/>
    <n v="1285702"/>
    <d v="2001-05-23T10:23:14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25"/>
    <s v="christoph"/>
    <s v="CMAHONE"/>
    <s v="UK - ECTRIC - Lite Gasoil"/>
    <x v="3"/>
    <x v="4"/>
    <n v="106133"/>
    <d v="2001-06-01T00:00:00"/>
  </r>
  <r>
    <x v="1"/>
    <x v="3"/>
    <x v="1"/>
    <n v="1"/>
    <n v="2738"/>
    <n v="1285703"/>
    <d v="2001-05-23T10:23:20"/>
    <s v="Nexen Marketing"/>
    <x v="0"/>
    <x v="0"/>
    <x v="0"/>
    <x v="3"/>
    <s v="US Gas Phy Fwd Firm non-TX &lt; or = 1Mo "/>
    <s v="US Gas Phy       Chi Peoples             24May01         USD/MM"/>
    <n v="2738"/>
    <m/>
    <x v="0"/>
    <x v="11"/>
    <x v="0"/>
    <n v="4.2"/>
    <s v="ADM88678"/>
    <s v="PMIMS"/>
    <s v="ENA - IM MKT Central CG"/>
    <x v="8"/>
    <x v="5"/>
    <n v="806080"/>
    <d v="2001-05-24T21:00:00"/>
  </r>
  <r>
    <x v="1"/>
    <x v="3"/>
    <x v="1"/>
    <n v="30"/>
    <n v="150000"/>
    <n v="1285704"/>
    <d v="2001-05-23T10:23:24"/>
    <s v="Tractebel Energy Marketing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"/>
    <s v="KEVMASEK"/>
    <s v="MGRIGSB"/>
    <s v="ENA - IM West"/>
    <x v="8"/>
    <x v="5"/>
    <s v="VB5259.1 / 806081"/>
    <d v="2001-06-01T21:00:00"/>
  </r>
  <r>
    <x v="1"/>
    <x v="3"/>
    <x v="0"/>
    <n v="30"/>
    <n v="300000"/>
    <n v="1285705"/>
    <d v="2001-05-23T10:23:27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49999999999998"/>
    <s v="aepes203"/>
    <s v="EBASS"/>
    <s v="FT-Texas"/>
    <x v="6"/>
    <x v="5"/>
    <s v="VB5260.1"/>
    <d v="2001-06-01T21:00:00"/>
  </r>
  <r>
    <x v="1"/>
    <x v="3"/>
    <x v="1"/>
    <n v="30"/>
    <n v="150000"/>
    <n v="1285708"/>
    <d v="2001-05-23T10:23:44"/>
    <s v="Coral Energy Resour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21"/>
    <s v="amdizona"/>
    <s v="MGRIGSB"/>
    <s v="ENA - IM West"/>
    <x v="8"/>
    <x v="5"/>
    <s v="VB5263.1 / 806083"/>
    <d v="2001-06-01T21:00:00"/>
  </r>
  <r>
    <x v="1"/>
    <x v="1"/>
    <x v="1"/>
    <n v="5"/>
    <n v="250"/>
    <n v="1285709"/>
    <d v="2001-05-23T10:23:5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75"/>
    <s v="WATTS002"/>
    <s v="MLORENZ"/>
    <s v="ST-Main"/>
    <x v="7"/>
    <x v="6"/>
    <n v="619700.1"/>
    <d v="2001-05-28T21:00:00"/>
  </r>
  <r>
    <x v="1"/>
    <x v="8"/>
    <x v="0"/>
    <n v="31"/>
    <n v="93"/>
    <n v="1285710"/>
    <d v="2001-05-23T10:23:54"/>
    <s v="Mirant Americas Energy Marketing, L.P."/>
    <x v="0"/>
    <x v="0"/>
    <x v="0"/>
    <x v="8"/>
    <s v="US Weather CDD Swap"/>
    <s v="US Wthr CDD Swap BOS 100/20K             Aug01           USD/CDD"/>
    <n v="3"/>
    <m/>
    <x v="0"/>
    <x v="18"/>
    <x v="0"/>
    <n v="219"/>
    <s v="tsf00001"/>
    <s v="MNGUYE2"/>
    <s v="ECTWEADES"/>
    <x v="10"/>
    <x v="5"/>
    <n v="1285710"/>
    <d v="2001-08-01T21:59:00"/>
  </r>
  <r>
    <x v="1"/>
    <x v="3"/>
    <x v="1"/>
    <n v="1"/>
    <n v="4000"/>
    <n v="1285711"/>
    <d v="2001-05-23T10:23:54"/>
    <s v="Dynegy Marketing and Trade"/>
    <x v="0"/>
    <x v="0"/>
    <x v="0"/>
    <x v="3"/>
    <s v="US Gas Phy Fwd Firm non-TX &lt; or = 1Mo "/>
    <s v="US Gas Phy       HeHub                   24May01         USD/MM"/>
    <n v="4000"/>
    <m/>
    <x v="0"/>
    <x v="11"/>
    <x v="0"/>
    <n v="4.13"/>
    <s v="TONYT003"/>
    <s v="ARING"/>
    <s v="ENA-IM NE GULF1"/>
    <x v="8"/>
    <x v="5"/>
    <n v="806085"/>
    <d v="2001-05-24T21:00:00"/>
  </r>
  <r>
    <x v="1"/>
    <x v="3"/>
    <x v="1"/>
    <n v="1"/>
    <n v="700"/>
    <n v="1285712"/>
    <d v="2001-05-23T10:24:00"/>
    <s v="Reliant Energy Services, Inc."/>
    <x v="0"/>
    <x v="0"/>
    <x v="0"/>
    <x v="3"/>
    <s v="US Gas Phy Fwd Firm non-TX &lt; or = 1Mo "/>
    <s v="US Gas Phy       TENN 800                24May01         USD/MM"/>
    <m/>
    <n v="700"/>
    <x v="0"/>
    <x v="11"/>
    <x v="0"/>
    <n v="4.0549999999999997"/>
    <s v="jtaylor1"/>
    <s v="SNEAL"/>
    <s v="ENA-IM NE GULF3"/>
    <x v="8"/>
    <x v="5"/>
    <n v="806086"/>
    <d v="2001-05-24T21:00:00"/>
  </r>
  <r>
    <x v="1"/>
    <x v="4"/>
    <x v="0"/>
    <n v="1"/>
    <n v="25000"/>
    <n v="1285713"/>
    <d v="2001-05-23T10:24:12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2"/>
    <s v="pmjacobs"/>
    <s v="AHAUSER"/>
    <s v="Blnd-Hu-Hdg"/>
    <x v="3"/>
    <x v="5"/>
    <n v="106134"/>
    <d v="2001-06-01T21:00:00"/>
  </r>
  <r>
    <x v="1"/>
    <x v="1"/>
    <x v="1"/>
    <n v="62"/>
    <n v="3100"/>
    <n v="1285714"/>
    <d v="2001-05-23T10:24:16"/>
    <s v="Allegheny Energy Supply Company, LLC"/>
    <x v="0"/>
    <x v="0"/>
    <x v="0"/>
    <x v="1"/>
    <s v="US East Power Phy Fwd Firm"/>
    <s v="US Pwr Phy Firm  COMED Peak              Jul-Aug01       USD/MWh"/>
    <m/>
    <n v="50"/>
    <x v="0"/>
    <x v="1"/>
    <x v="0"/>
    <n v="90"/>
    <s v="jmaes123"/>
    <s v="FSTURM"/>
    <s v="LT-ECAR"/>
    <x v="7"/>
    <x v="6"/>
    <n v="619701.1"/>
    <d v="2001-07-01T17:11:00"/>
  </r>
  <r>
    <x v="1"/>
    <x v="4"/>
    <x v="0"/>
    <n v="1"/>
    <n v="10000"/>
    <n v="1285715"/>
    <d v="2001-05-23T10:24:16"/>
    <s v="Morgan Stanley Capital Group, Inc."/>
    <x v="0"/>
    <x v="0"/>
    <x v="0"/>
    <x v="4"/>
    <s v="US UNL Gasoline Fin Swap"/>
    <s v="US UNL Gasoline  Nymex NX2               Jul01           c/Gl-b"/>
    <n v="10000"/>
    <m/>
    <x v="0"/>
    <x v="13"/>
    <x v="0"/>
    <n v="101.6"/>
    <s v="eglasgow"/>
    <s v="AHAUSER"/>
    <s v="Blnd-Hu-Hdg"/>
    <x v="3"/>
    <x v="5"/>
    <n v="106135"/>
    <d v="2001-07-01T21:00:00"/>
  </r>
  <r>
    <x v="1"/>
    <x v="4"/>
    <x v="0"/>
    <n v="1"/>
    <n v="10000"/>
    <n v="1285716"/>
    <d v="2001-05-23T10:24:47"/>
    <s v="Morgan Stanley Capital Group, Inc."/>
    <x v="0"/>
    <x v="0"/>
    <x v="0"/>
    <x v="4"/>
    <s v="US UNL Gasoline Fin Swap"/>
    <s v="US UNL Gasoline  Platts GC               Jul01           c/Gl-b"/>
    <n v="10000"/>
    <m/>
    <x v="0"/>
    <x v="13"/>
    <x v="0"/>
    <n v="85.5"/>
    <s v="eglasgow"/>
    <s v="AHAUSER"/>
    <s v="Blnd-Hu-Hdg"/>
    <x v="3"/>
    <x v="5"/>
    <n v="106136"/>
    <d v="2001-07-01T21:00:00"/>
  </r>
  <r>
    <x v="1"/>
    <x v="8"/>
    <x v="0"/>
    <n v="30"/>
    <n v="90"/>
    <n v="1285717"/>
    <d v="2001-05-23T10:24:52"/>
    <s v="Mirant Americas Energy Marketing, L.P."/>
    <x v="0"/>
    <x v="0"/>
    <x v="0"/>
    <x v="8"/>
    <s v="US Weather CDD Swap"/>
    <s v="US Wthr CDD Swap CVG 100/20K             Sep01           USD/CDD"/>
    <n v="3"/>
    <m/>
    <x v="0"/>
    <x v="18"/>
    <x v="0"/>
    <n v="119"/>
    <s v="tsf00001"/>
    <s v="RSAHA"/>
    <s v="ECTWEADES"/>
    <x v="10"/>
    <x v="5"/>
    <n v="1285717"/>
    <d v="2001-09-01T21:59:00"/>
  </r>
  <r>
    <x v="1"/>
    <x v="3"/>
    <x v="1"/>
    <n v="30"/>
    <n v="150000"/>
    <n v="1285718"/>
    <d v="2001-05-23T10:25:1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1"/>
    <s v="EPMELPbag"/>
    <s v="MGRIGSB"/>
    <s v="ENA - IM West"/>
    <x v="8"/>
    <x v="5"/>
    <s v="VB5267.1 / 806089"/>
    <d v="2001-06-01T21:00:00"/>
  </r>
  <r>
    <x v="1"/>
    <x v="8"/>
    <x v="0"/>
    <n v="30"/>
    <n v="90"/>
    <n v="1285719"/>
    <d v="2001-05-23T10:25:24"/>
    <s v="Mirant Americas Energy Marketing, L.P."/>
    <x v="0"/>
    <x v="0"/>
    <x v="0"/>
    <x v="8"/>
    <s v="US Weather CDD Swap"/>
    <s v="US Wthr CDD Swap DCA 100/20K             Sep01           USD/CDD"/>
    <n v="3"/>
    <m/>
    <x v="0"/>
    <x v="18"/>
    <x v="0"/>
    <n v="188"/>
    <s v="tsf00001"/>
    <s v="MNGUYE2"/>
    <s v="ECTWEADES"/>
    <x v="10"/>
    <x v="5"/>
    <n v="1285719"/>
    <d v="2001-09-01T21:59:00"/>
  </r>
  <r>
    <x v="0"/>
    <x v="0"/>
    <x v="0"/>
    <n v="1"/>
    <n v="10"/>
    <n v="1285720"/>
    <d v="2001-05-23T10:25:53"/>
    <s v="Carr Futures, Inc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charlie1"/>
    <s v="ATURNER"/>
    <s v="Enron Metals Trading System"/>
    <x v="0"/>
    <x v="0"/>
    <n v="2148698"/>
    <m/>
  </r>
  <r>
    <x v="1"/>
    <x v="3"/>
    <x v="0"/>
    <n v="30"/>
    <n v="150000"/>
    <n v="1285721"/>
    <d v="2001-05-23T10:25:55"/>
    <s v="Reliant Energy Services, Inc."/>
    <x v="0"/>
    <x v="0"/>
    <x v="0"/>
    <x v="3"/>
    <s v="US Gas Fin BasisSwap"/>
    <s v="US Gas Basis     NGI SoCal               Jun01           USD/MM"/>
    <n v="5000"/>
    <m/>
    <x v="0"/>
    <x v="11"/>
    <x v="0"/>
    <n v="8.86"/>
    <s v="kgebhard"/>
    <s v="KHOLST"/>
    <s v="FT-West"/>
    <x v="6"/>
    <x v="5"/>
    <s v="VB5269.1"/>
    <d v="2001-06-01T21:00:00"/>
  </r>
  <r>
    <x v="1"/>
    <x v="3"/>
    <x v="0"/>
    <n v="8"/>
    <n v="80000"/>
    <n v="1285722"/>
    <d v="2001-05-23T10:26:03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71.1"/>
    <d v="2001-05-24T21:00:00"/>
  </r>
  <r>
    <x v="1"/>
    <x v="3"/>
    <x v="0"/>
    <n v="151"/>
    <n v="755000"/>
    <n v="1285723"/>
    <d v="2001-05-23T10:26:06"/>
    <s v="Sempra Energy Trading Corp."/>
    <x v="0"/>
    <x v="0"/>
    <x v="0"/>
    <x v="3"/>
    <s v="US Gas Fin Swap"/>
    <s v="US Gas Swap      Nymex                   Nov01-Mar02     USD/MM"/>
    <n v="5000"/>
    <m/>
    <x v="0"/>
    <x v="11"/>
    <x v="0"/>
    <n v="4.6500000000000004"/>
    <s v="MSIECKHAUS"/>
    <s v="JARNOLD"/>
    <s v="NG-Price"/>
    <x v="6"/>
    <x v="5"/>
    <s v="VB5270.1"/>
    <d v="2001-11-01T00:00:00"/>
  </r>
  <r>
    <x v="1"/>
    <x v="3"/>
    <x v="1"/>
    <n v="30"/>
    <n v="150000"/>
    <n v="1285724"/>
    <d v="2001-05-23T10:26:08"/>
    <s v="El Paso Merchant Energy, L.P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25"/>
    <s v="EPMELPbag"/>
    <s v="MGRIGSB"/>
    <s v="ENA - IM West"/>
    <x v="8"/>
    <x v="5"/>
    <s v="VB5272.1 / 806091"/>
    <d v="2001-06-01T21:00:00"/>
  </r>
  <r>
    <x v="1"/>
    <x v="3"/>
    <x v="0"/>
    <n v="153"/>
    <n v="765000"/>
    <n v="1285725"/>
    <d v="2001-05-23T10:26:17"/>
    <s v="Axia Energy, LP"/>
    <x v="0"/>
    <x v="0"/>
    <x v="0"/>
    <x v="3"/>
    <s v="US Gas Fin Swap"/>
    <s v="US Gas Swap      Nymex                   Jun-Oct01       USD/MM"/>
    <n v="5000"/>
    <m/>
    <x v="0"/>
    <x v="11"/>
    <x v="0"/>
    <n v="4.2699999999999996"/>
    <s v="mtherrell"/>
    <s v="JARNOLD"/>
    <s v="NG-Price"/>
    <x v="6"/>
    <x v="5"/>
    <s v="VB5273.1"/>
    <d v="2001-06-01T00:00:00"/>
  </r>
  <r>
    <x v="1"/>
    <x v="3"/>
    <x v="0"/>
    <n v="30"/>
    <n v="300000"/>
    <n v="1285729"/>
    <d v="2001-05-23T10:26:41"/>
    <s v="El Paso Merchant Energy, L.P."/>
    <x v="3"/>
    <x v="1"/>
    <x v="0"/>
    <x v="3"/>
    <s v="US Gas Fin BasisSwap"/>
    <s v="US Gas Basis     Waha                    Jun01           USD/MM"/>
    <n v="10000"/>
    <m/>
    <x v="0"/>
    <x v="11"/>
    <x v="0"/>
    <n v="-5.2499999999999998E-2"/>
    <s v="CHRISW001"/>
    <s v="EBASS"/>
    <s v="FT-Texas"/>
    <x v="6"/>
    <x v="5"/>
    <s v="VB5276.1"/>
    <d v="2001-06-01T21:00:00"/>
  </r>
  <r>
    <x v="1"/>
    <x v="2"/>
    <x v="0"/>
    <n v="1"/>
    <n v="50000"/>
    <n v="1285731"/>
    <d v="2001-05-23T10:26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37"/>
    <d v="2001-07-01T00:00:00"/>
  </r>
  <r>
    <x v="1"/>
    <x v="3"/>
    <x v="1"/>
    <n v="1"/>
    <n v="10000"/>
    <n v="1285732"/>
    <d v="2001-05-23T10:26:47"/>
    <s v="ONEOK Energy Marketing and Trading Compan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449999999999996"/>
    <s v="KELLYADAM"/>
    <s v="SNEAL"/>
    <s v="ENA-IM NE GULF4"/>
    <x v="8"/>
    <x v="5"/>
    <n v="806093"/>
    <d v="2001-05-24T21:00:00"/>
  </r>
  <r>
    <x v="1"/>
    <x v="3"/>
    <x v="0"/>
    <n v="30"/>
    <n v="150000"/>
    <n v="1285733"/>
    <d v="2001-05-23T10:26:50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0.04"/>
    <s v="DARREN10"/>
    <s v="EBASS"/>
    <s v="FT-Texas"/>
    <x v="6"/>
    <x v="5"/>
    <s v="VB5278.1"/>
    <d v="2001-06-01T21:00:00"/>
  </r>
  <r>
    <x v="1"/>
    <x v="1"/>
    <x v="1"/>
    <n v="5"/>
    <n v="250"/>
    <n v="1285734"/>
    <d v="2001-05-23T10:27:03"/>
    <s v="Cinergy Services, Inc."/>
    <x v="0"/>
    <x v="0"/>
    <x v="0"/>
    <x v="1"/>
    <s v="US East Power Phy Fwd Firm"/>
    <s v="US Pwr Phy Firm  TVA Peak                28May-01Jun     USD/MWh"/>
    <m/>
    <n v="50"/>
    <x v="0"/>
    <x v="1"/>
    <x v="0"/>
    <n v="34"/>
    <s v="weshughes"/>
    <s v="JKING6"/>
    <s v="ST-SERC"/>
    <x v="7"/>
    <x v="6"/>
    <n v="619709.1"/>
    <d v="2001-05-28T21:00:00"/>
  </r>
  <r>
    <x v="1"/>
    <x v="3"/>
    <x v="0"/>
    <n v="30"/>
    <n v="150000"/>
    <n v="1285737"/>
    <d v="2001-05-23T10:27:43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8.06"/>
    <s v="LESLIE01"/>
    <s v="KHOLST"/>
    <s v="FT-West"/>
    <x v="6"/>
    <x v="5"/>
    <s v="VB5281.1"/>
    <d v="2001-09-01T21:00:00"/>
  </r>
  <r>
    <x v="1"/>
    <x v="3"/>
    <x v="1"/>
    <n v="30"/>
    <n v="150000"/>
    <n v="1285738"/>
    <d v="2001-05-23T10:27:53"/>
    <s v="AEP Energy Services, Inc.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3.215"/>
    <s v="aepes217"/>
    <s v="MGRIGSB"/>
    <s v="ENA - IM West"/>
    <x v="8"/>
    <x v="5"/>
    <s v="VB5283.1 / 806094"/>
    <d v="2001-06-01T21:00:00"/>
  </r>
  <r>
    <x v="1"/>
    <x v="3"/>
    <x v="0"/>
    <n v="30"/>
    <n v="150000"/>
    <n v="1285739"/>
    <d v="2001-05-23T10:27:54"/>
    <s v="El Paso Merchant Energy, L.P."/>
    <x v="0"/>
    <x v="0"/>
    <x v="0"/>
    <x v="3"/>
    <s v="US Gas Fin BasisSwap"/>
    <s v="US Gas Basis     NGI SoCal               Jun01           USD/MM"/>
    <n v="5000"/>
    <m/>
    <x v="0"/>
    <x v="11"/>
    <x v="0"/>
    <n v="8.86"/>
    <s v="EPMELPkac"/>
    <s v="KHOLST"/>
    <s v="FT-West"/>
    <x v="6"/>
    <x v="5"/>
    <s v="VB5284.1"/>
    <d v="2001-06-01T21:00:00"/>
  </r>
  <r>
    <x v="1"/>
    <x v="3"/>
    <x v="1"/>
    <n v="1"/>
    <n v="4500"/>
    <n v="1285742"/>
    <d v="2001-05-23T10:28:14"/>
    <s v="PanCanadian Energy Services Inc."/>
    <x v="0"/>
    <x v="0"/>
    <x v="0"/>
    <x v="3"/>
    <s v="US Gas Phy Fwd Firm non-TX &lt; or = 1Mo "/>
    <s v="US Gas Phy       TETCO STX               24May01         USD/MM"/>
    <m/>
    <n v="4500"/>
    <x v="0"/>
    <x v="11"/>
    <x v="0"/>
    <n v="3.98"/>
    <s v="pces5126"/>
    <s v="SPEREIR"/>
    <s v="ENA-IM NE GULF3"/>
    <x v="8"/>
    <x v="5"/>
    <n v="806097"/>
    <d v="2001-05-24T21:00:00"/>
  </r>
  <r>
    <x v="0"/>
    <x v="4"/>
    <x v="0"/>
    <n v="30"/>
    <n v="150000"/>
    <n v="1285743"/>
    <d v="2001-05-23T10:28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5.25"/>
    <s v="christoph"/>
    <s v="CMAHONE"/>
    <s v="UK - ECTRIC - Lite Gasoil"/>
    <x v="3"/>
    <x v="4"/>
    <n v="106138"/>
    <d v="2001-06-01T00:00:00"/>
  </r>
  <r>
    <x v="0"/>
    <x v="0"/>
    <x v="0"/>
    <n v="1"/>
    <n v="20"/>
    <n v="1285744"/>
    <d v="2001-05-23T10:28:5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52993"/>
    <s v="BMARCHAN"/>
    <s v="Enron Metals Trading System"/>
    <x v="0"/>
    <x v="0"/>
    <n v="2148712"/>
    <m/>
  </r>
  <r>
    <x v="1"/>
    <x v="3"/>
    <x v="1"/>
    <n v="1"/>
    <n v="15000"/>
    <n v="1285745"/>
    <d v="2001-05-23T10:29:00"/>
    <s v="Texaco Natural Gas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6"/>
    <s v="STEPHENSJE"/>
    <s v="ARING"/>
    <s v="ENA-IM NE GULF1"/>
    <x v="8"/>
    <x v="5"/>
    <n v="806098"/>
    <d v="2001-05-24T21:00:00"/>
  </r>
  <r>
    <x v="1"/>
    <x v="2"/>
    <x v="0"/>
    <n v="1"/>
    <n v="50000"/>
    <n v="1285747"/>
    <d v="2001-05-23T10:30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139"/>
    <d v="2001-07-01T00:00:00"/>
  </r>
  <r>
    <x v="1"/>
    <x v="2"/>
    <x v="0"/>
    <n v="1"/>
    <n v="50000"/>
    <n v="1285748"/>
    <d v="2001-05-23T10:31:0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2"/>
    <s v="SPENCERV"/>
    <s v="GWHALLE"/>
    <s v="WTI-GW-NXC1"/>
    <x v="3"/>
    <x v="5"/>
    <n v="106140"/>
    <d v="2001-07-01T00:00:00"/>
  </r>
  <r>
    <x v="1"/>
    <x v="3"/>
    <x v="1"/>
    <n v="1"/>
    <n v="25000"/>
    <n v="1285749"/>
    <d v="2001-05-23T10:31:1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500000000000004"/>
    <s v="aepes215"/>
    <s v="ARING"/>
    <s v="ENA-IM NE GULF1"/>
    <x v="8"/>
    <x v="5"/>
    <n v="806102"/>
    <d v="2001-05-24T21:00:00"/>
  </r>
  <r>
    <x v="1"/>
    <x v="1"/>
    <x v="1"/>
    <n v="92"/>
    <n v="2300"/>
    <n v="1285750"/>
    <d v="2001-05-23T10:31:15"/>
    <s v="BP Energy Company"/>
    <x v="0"/>
    <x v="0"/>
    <x v="0"/>
    <x v="1"/>
    <s v="US West Power Phy Fwd CAISO"/>
    <s v="US Pwr Phy CAISO SP15 Peak               Oct-Dec02       USD/MWh"/>
    <n v="25"/>
    <m/>
    <x v="0"/>
    <x v="1"/>
    <x v="0"/>
    <n v="46.5"/>
    <s v="Biggsbyron"/>
    <s v="RBADEER"/>
    <s v="LT-CA"/>
    <x v="7"/>
    <x v="6"/>
    <n v="619719.1"/>
    <d v="2002-10-01T00:00:00"/>
  </r>
  <r>
    <x v="1"/>
    <x v="3"/>
    <x v="0"/>
    <n v="151"/>
    <n v="3020000"/>
    <n v="1285752"/>
    <d v="2001-05-23T10:31:24"/>
    <s v="Axia Energy, LP"/>
    <x v="0"/>
    <x v="0"/>
    <x v="0"/>
    <x v="3"/>
    <s v="US Gas Daily FIN OPT (Floating Strike)"/>
    <s v="US Gas Daily Opt GD/D HHub - IF HHub EP  Nov01-Mar02     USD/MM"/>
    <n v="20000"/>
    <m/>
    <x v="0"/>
    <x v="11"/>
    <x v="0"/>
    <n v="0.35499999999999998"/>
    <s v="gilleanb"/>
    <s v="LMAY2"/>
    <s v="OPTIONS-GDOPT"/>
    <x v="6"/>
    <x v="5"/>
    <s v="VB5291.1"/>
    <d v="2001-11-01T00:00:00"/>
  </r>
  <r>
    <x v="1"/>
    <x v="2"/>
    <x v="0"/>
    <n v="1"/>
    <n v="50000"/>
    <n v="1285753"/>
    <d v="2001-05-23T10:31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N587JK00"/>
    <s v="GWHALLE"/>
    <s v="WTI-GW-NXC2"/>
    <x v="3"/>
    <x v="5"/>
    <n v="106142"/>
    <d v="2001-07-01T00:00:00"/>
  </r>
  <r>
    <x v="1"/>
    <x v="3"/>
    <x v="0"/>
    <n v="92"/>
    <n v="460000"/>
    <n v="1285754"/>
    <d v="2001-05-23T10:31:33"/>
    <s v="Duke Energy Trading and Marketing, L.L.C."/>
    <x v="0"/>
    <x v="0"/>
    <x v="0"/>
    <x v="3"/>
    <s v="US Gas Fin BasisSwap"/>
    <s v="US Gas Basis     EP Permian              Jul-Sep01       USD/MM"/>
    <n v="5000"/>
    <m/>
    <x v="0"/>
    <x v="11"/>
    <x v="0"/>
    <n v="3.5000000000000003E-2"/>
    <s v="ADM02409"/>
    <s v="EBASS"/>
    <s v="FT-Texas"/>
    <x v="6"/>
    <x v="5"/>
    <s v="VB5292.1"/>
    <d v="2001-07-01T21:00:00"/>
  </r>
  <r>
    <x v="1"/>
    <x v="2"/>
    <x v="0"/>
    <n v="1"/>
    <n v="25000"/>
    <n v="1285755"/>
    <d v="2001-05-23T10:31:35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2"/>
    <s v="DOMESTIC2"/>
    <s v="PDANAHER"/>
    <s v="PHYOIL - Price"/>
    <x v="6"/>
    <x v="5"/>
    <s v="VB5294.1"/>
    <d v="2001-07-01T00:00:00"/>
  </r>
  <r>
    <x v="1"/>
    <x v="3"/>
    <x v="1"/>
    <n v="1"/>
    <n v="488"/>
    <n v="1285757"/>
    <d v="2001-05-23T10:31:56"/>
    <s v="EnergyUSA-TPC Corp."/>
    <x v="0"/>
    <x v="0"/>
    <x v="0"/>
    <x v="3"/>
    <s v="US Gas Phy Fwd Firm non-TX &lt; or = 1Mo "/>
    <s v="US Gas Phy       TENN 500                24May01         USD/MM"/>
    <n v="488"/>
    <m/>
    <x v="0"/>
    <x v="11"/>
    <x v="0"/>
    <n v="4.0449999999999999"/>
    <s v="timothym"/>
    <s v="SNEAL"/>
    <s v="ENA-IM NE GULF3"/>
    <x v="8"/>
    <x v="5"/>
    <n v="806103"/>
    <d v="2001-05-24T21:00:00"/>
  </r>
  <r>
    <x v="1"/>
    <x v="2"/>
    <x v="0"/>
    <n v="1"/>
    <n v="50000"/>
    <n v="1285758"/>
    <d v="2001-05-23T10:32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JTREADWAY"/>
    <s v="GWHALLE"/>
    <s v="WTI-GW-NXC2"/>
    <x v="3"/>
    <x v="5"/>
    <n v="106143"/>
    <d v="2001-07-01T00:00:00"/>
  </r>
  <r>
    <x v="1"/>
    <x v="1"/>
    <x v="1"/>
    <n v="92"/>
    <n v="2300"/>
    <n v="1285759"/>
    <d v="2001-05-23T10:32:34"/>
    <s v="Duke Energy Trading and Marketing, L.L.C."/>
    <x v="0"/>
    <x v="0"/>
    <x v="0"/>
    <x v="1"/>
    <s v="US West Power Phy Fwd CAISO"/>
    <s v="US Pwr Phy CAISO NP15 Peak               Oct-Dec02       USD/MWh"/>
    <n v="25"/>
    <m/>
    <x v="0"/>
    <x v="1"/>
    <x v="0"/>
    <n v="48"/>
    <s v="jimwilde"/>
    <s v="RBADEER"/>
    <s v="LT-CA"/>
    <x v="7"/>
    <x v="6"/>
    <n v="619721.1"/>
    <d v="2002-10-01T00:00:00"/>
  </r>
  <r>
    <x v="0"/>
    <x v="1"/>
    <x v="0"/>
    <n v="1"/>
    <n v="15"/>
    <n v="1285760"/>
    <d v="2001-05-23T10:32:5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6"/>
    <s v="NGC12345"/>
    <s v="BGREENI"/>
    <s v="ST Alberta"/>
    <x v="7"/>
    <x v="9"/>
    <n v="619723.1"/>
    <d v="2001-05-24T21:00:00"/>
  </r>
  <r>
    <x v="0"/>
    <x v="3"/>
    <x v="1"/>
    <n v="4"/>
    <n v="200000"/>
    <n v="1285761"/>
    <d v="2001-05-23T10:32:59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"/>
    <s v="pxs64040"/>
    <s v="MNICHOLA"/>
    <s v="Non Affiliate Gas Book"/>
    <x v="4"/>
    <x v="2"/>
    <n v="104659"/>
    <d v="2001-05-29T21:00:00"/>
  </r>
  <r>
    <x v="0"/>
    <x v="0"/>
    <x v="0"/>
    <n v="1"/>
    <n v="20"/>
    <n v="1285762"/>
    <d v="2001-05-23T10:33:2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8744"/>
    <m/>
  </r>
  <r>
    <x v="1"/>
    <x v="3"/>
    <x v="0"/>
    <n v="30"/>
    <n v="600000"/>
    <n v="1285763"/>
    <d v="2001-05-23T10:33:53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5297.1"/>
    <d v="2001-06-01T21:00:00"/>
  </r>
  <r>
    <x v="1"/>
    <x v="2"/>
    <x v="0"/>
    <n v="1"/>
    <n v="50000"/>
    <n v="1285764"/>
    <d v="2001-05-23T10:34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MICGUIDO"/>
    <s v="GWHALLE"/>
    <s v="WTI-GW-NXC2"/>
    <x v="3"/>
    <x v="5"/>
    <n v="106144"/>
    <d v="2001-07-01T00:00:00"/>
  </r>
  <r>
    <x v="1"/>
    <x v="3"/>
    <x v="0"/>
    <n v="153"/>
    <n v="765000"/>
    <n v="1285765"/>
    <d v="2001-05-23T10:34:20"/>
    <s v="Aquila Canada Corp."/>
    <x v="0"/>
    <x v="0"/>
    <x v="0"/>
    <x v="3"/>
    <s v="US Gas Fin Swap"/>
    <s v="US Gas Swap      Nymex                   Jun-Oct01       USD/MM"/>
    <m/>
    <n v="5000"/>
    <x v="0"/>
    <x v="11"/>
    <x v="0"/>
    <n v="4.28"/>
    <s v="davidlake"/>
    <s v="JARNOLD"/>
    <s v="NG-Price"/>
    <x v="6"/>
    <x v="5"/>
    <s v="VB5298.1"/>
    <d v="2001-06-01T00:00:00"/>
  </r>
  <r>
    <x v="0"/>
    <x v="0"/>
    <x v="0"/>
    <n v="1"/>
    <n v="10"/>
    <n v="1285766"/>
    <d v="2001-05-23T10:34:2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15"/>
    <s v="MATTGILLIE"/>
    <s v="ATURNER"/>
    <s v="Enron Metals Trading System"/>
    <x v="0"/>
    <x v="0"/>
    <n v="2148759"/>
    <m/>
  </r>
  <r>
    <x v="1"/>
    <x v="2"/>
    <x v="0"/>
    <n v="1"/>
    <n v="50000"/>
    <n v="1285767"/>
    <d v="2001-05-23T10:35:0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5"/>
    <d v="2001-07-01T00:00:00"/>
  </r>
  <r>
    <x v="1"/>
    <x v="1"/>
    <x v="1"/>
    <n v="1"/>
    <n v="50"/>
    <n v="1285768"/>
    <d v="2001-05-23T10:35:14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726.1"/>
    <d v="2001-05-25T21:00:00"/>
  </r>
  <r>
    <x v="1"/>
    <x v="1"/>
    <x v="1"/>
    <n v="92"/>
    <n v="2300"/>
    <n v="1285770"/>
    <d v="2001-05-23T10:35:20"/>
    <s v="El Paso Merchant Energy, L.P."/>
    <x v="0"/>
    <x v="0"/>
    <x v="0"/>
    <x v="1"/>
    <s v="US West Power Phy Fwd CAISO"/>
    <s v="US Pwr Phy CAISO NP15 Peak               Oct-Dec02       USD/MWh"/>
    <m/>
    <n v="25"/>
    <x v="0"/>
    <x v="1"/>
    <x v="0"/>
    <n v="48.5"/>
    <s v="PowerMAS"/>
    <s v="RBADEER"/>
    <s v="LT-CA"/>
    <x v="7"/>
    <x v="6"/>
    <n v="619727.1"/>
    <d v="2002-10-01T00:00:00"/>
  </r>
  <r>
    <x v="1"/>
    <x v="3"/>
    <x v="1"/>
    <n v="30"/>
    <n v="15000"/>
    <n v="1285771"/>
    <d v="2001-05-23T10:35:39"/>
    <s v="CoEnergy Trading Company"/>
    <x v="0"/>
    <x v="0"/>
    <x v="0"/>
    <x v="3"/>
    <s v="US Gas Phy Index Firm non-TX &lt; or = 1Mo"/>
    <s v="US Gas Phy Index Mich Con NL1            Jun01           USD/MM"/>
    <n v="500"/>
    <m/>
    <x v="0"/>
    <x v="11"/>
    <x v="0"/>
    <n v="0.18"/>
    <s v="PANNONE12"/>
    <s v="GSTOREY"/>
    <s v="ENA - IM Mkt Central MICH"/>
    <x v="8"/>
    <x v="5"/>
    <s v="VB5302.1 / 806105"/>
    <d v="2001-06-01T21:00:00"/>
  </r>
  <r>
    <x v="0"/>
    <x v="3"/>
    <x v="1"/>
    <n v="1"/>
    <n v="5000"/>
    <n v="1285773"/>
    <d v="2001-05-23T10:35:4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6104"/>
    <d v="2001-05-24T21:00:00"/>
  </r>
  <r>
    <x v="0"/>
    <x v="0"/>
    <x v="0"/>
    <n v="1"/>
    <n v="10"/>
    <n v="1285774"/>
    <d v="2001-05-23T10:35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0"/>
    <s v="ADM79905"/>
    <s v="JGORDON1"/>
    <s v="Enron Metals Trading System"/>
    <x v="0"/>
    <x v="0"/>
    <n v="2148766"/>
    <m/>
  </r>
  <r>
    <x v="0"/>
    <x v="3"/>
    <x v="1"/>
    <n v="151"/>
    <n v="1510000"/>
    <n v="1285775"/>
    <d v="2001-05-23T10:36:19"/>
    <s v="El Paso Merchant Energy, L.P."/>
    <x v="0"/>
    <x v="0"/>
    <x v="0"/>
    <x v="3"/>
    <s v="CAN Gas Phy Basis Firm East &gt;1Mo&lt;1Yr"/>
    <s v="CAN Gas PhyBasis Dawn                    Nov01-Mar02     USD/MM"/>
    <n v="10000"/>
    <m/>
    <x v="0"/>
    <x v="11"/>
    <x v="0"/>
    <n v="0.28999999999999998"/>
    <s v="EPMELPteg"/>
    <s v="GSTOREY"/>
    <s v="ENA - IM Ontario"/>
    <x v="8"/>
    <x v="5"/>
    <s v="VB5303.1 / 806110"/>
    <d v="2001-11-01T00:00:00"/>
  </r>
  <r>
    <x v="1"/>
    <x v="2"/>
    <x v="0"/>
    <n v="1"/>
    <n v="50000"/>
    <n v="1285777"/>
    <d v="2001-05-23T10:3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46"/>
    <d v="2001-07-01T00:00:00"/>
  </r>
  <r>
    <x v="0"/>
    <x v="0"/>
    <x v="0"/>
    <n v="1"/>
    <n v="10"/>
    <n v="1285778"/>
    <d v="2001-05-23T10:36:4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MATTGILLIE"/>
    <s v="ATURNER"/>
    <s v="Enron Metals Trading System"/>
    <x v="0"/>
    <x v="0"/>
    <n v="2148775"/>
    <m/>
  </r>
  <r>
    <x v="1"/>
    <x v="1"/>
    <x v="0"/>
    <n v="30"/>
    <n v="1500"/>
    <n v="1285779"/>
    <d v="2001-05-23T10:36:53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"/>
    <s v="aepsvc133"/>
    <s v="DDAVIS"/>
    <s v="LT-New England"/>
    <x v="7"/>
    <x v="5"/>
    <n v="619731.1"/>
    <d v="2001-09-01T00:00:00"/>
  </r>
  <r>
    <x v="0"/>
    <x v="0"/>
    <x v="0"/>
    <n v="1"/>
    <n v="10"/>
    <n v="1285780"/>
    <d v="2001-05-23T10:37:1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ADM84566"/>
    <s v="ATURNER"/>
    <s v="Enron Metals Trading System"/>
    <x v="0"/>
    <x v="0"/>
    <n v="2148777"/>
    <m/>
  </r>
  <r>
    <x v="0"/>
    <x v="0"/>
    <x v="0"/>
    <n v="1"/>
    <n v="20"/>
    <n v="1285782"/>
    <d v="2001-05-23T10:37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781"/>
    <m/>
  </r>
  <r>
    <x v="1"/>
    <x v="2"/>
    <x v="0"/>
    <n v="1"/>
    <n v="50000"/>
    <n v="1285783"/>
    <d v="2001-05-23T10:37:3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7"/>
    <d v="2001-07-01T00:00:00"/>
  </r>
  <r>
    <x v="0"/>
    <x v="0"/>
    <x v="0"/>
    <n v="1"/>
    <n v="20"/>
    <n v="1285784"/>
    <d v="2001-05-23T10:37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8783"/>
    <m/>
  </r>
  <r>
    <x v="1"/>
    <x v="3"/>
    <x v="0"/>
    <n v="30"/>
    <n v="150000"/>
    <n v="1285785"/>
    <d v="2001-05-23T10:38:13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07.1"/>
    <d v="2001-09-01T21:00:00"/>
  </r>
  <r>
    <x v="1"/>
    <x v="3"/>
    <x v="1"/>
    <n v="1"/>
    <n v="2000"/>
    <n v="1285786"/>
    <d v="2001-05-23T10:38:25"/>
    <s v="Nexen Marketing"/>
    <x v="0"/>
    <x v="0"/>
    <x v="0"/>
    <x v="3"/>
    <s v="US Gas Phy Fwd Firm non-TX &lt; or = 1Mo "/>
    <s v="US Gas Phy       Mich Con                24May01         USD/MM"/>
    <n v="2000"/>
    <m/>
    <x v="0"/>
    <x v="11"/>
    <x v="0"/>
    <n v="4.3600000000000003"/>
    <s v="DILLABOUGH"/>
    <s v="JWILLI13"/>
    <s v="ENA - IM Mkt Central MICH"/>
    <x v="8"/>
    <x v="5"/>
    <n v="806113"/>
    <d v="2001-05-24T21:00:00"/>
  </r>
  <r>
    <x v="1"/>
    <x v="3"/>
    <x v="1"/>
    <n v="1"/>
    <n v="10000"/>
    <n v="1285788"/>
    <d v="2001-05-23T10:38:31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2"/>
    <s v="garrison"/>
    <s v="ARING"/>
    <s v="ENA-IM NE GULF1"/>
    <x v="8"/>
    <x v="5"/>
    <n v="806114"/>
    <d v="2001-05-24T21:00:00"/>
  </r>
  <r>
    <x v="0"/>
    <x v="2"/>
    <x v="0"/>
    <n v="2"/>
    <n v="100000"/>
    <n v="1285790"/>
    <d v="2001-05-23T10:38:59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84"/>
    <s v="jdockery"/>
    <s v="MJONES2"/>
    <s v="UK - ECTRIC - Crude D-Brent"/>
    <x v="6"/>
    <x v="4"/>
    <s v="VB5311.1"/>
    <d v="2001-07-01T00:00:00"/>
  </r>
  <r>
    <x v="0"/>
    <x v="3"/>
    <x v="1"/>
    <n v="1"/>
    <n v="5000"/>
    <n v="1285792"/>
    <d v="2001-05-23T10:39:12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ORTHTRA"/>
    <s v="RWATT"/>
    <s v="EC-IM Canada West"/>
    <x v="8"/>
    <x v="9"/>
    <n v="806115"/>
    <d v="2001-05-23T21:00:00"/>
  </r>
  <r>
    <x v="1"/>
    <x v="3"/>
    <x v="1"/>
    <n v="1"/>
    <n v="10000"/>
    <n v="1285793"/>
    <d v="2001-05-23T10:39:12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100000000000003"/>
    <s v="garrison"/>
    <s v="ARING"/>
    <s v="ENA-IM NE GULF1"/>
    <x v="8"/>
    <x v="5"/>
    <n v="806116"/>
    <d v="2001-05-24T21:00:00"/>
  </r>
  <r>
    <x v="1"/>
    <x v="3"/>
    <x v="1"/>
    <n v="1"/>
    <n v="5000"/>
    <n v="1285794"/>
    <d v="2001-05-23T10:39:30"/>
    <s v="Axia Energy, LP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garrison"/>
    <s v="ARING"/>
    <s v="ENA-IM NE GULF1"/>
    <x v="8"/>
    <x v="5"/>
    <n v="806117"/>
    <d v="2001-05-24T21:00:00"/>
  </r>
  <r>
    <x v="0"/>
    <x v="0"/>
    <x v="0"/>
    <n v="1"/>
    <n v="5"/>
    <n v="1285795"/>
    <d v="2001-05-23T10:39:41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81"/>
    <s v="marknunn1"/>
    <s v="JGORDON1"/>
    <s v="Enron Metals Trading System"/>
    <x v="0"/>
    <x v="0"/>
    <n v="2148791"/>
    <m/>
  </r>
  <r>
    <x v="0"/>
    <x v="3"/>
    <x v="1"/>
    <n v="90"/>
    <n v="2250000"/>
    <n v="1285796"/>
    <d v="2001-05-23T10:39:45"/>
    <s v="Agip (UK) Limited"/>
    <x v="0"/>
    <x v="0"/>
    <x v="0"/>
    <x v="3"/>
    <s v="UK Gas Phy Fwd NBP"/>
    <s v="UK Gas Phy       NBP                     Jan-Mar02       p/th"/>
    <n v="25000"/>
    <m/>
    <x v="0"/>
    <x v="4"/>
    <x v="3"/>
    <n v="26.05"/>
    <s v="ADM42088"/>
    <s v="AFAIRLE"/>
    <s v="Non Affiliate Gas Book"/>
    <x v="4"/>
    <x v="2"/>
    <n v="104665"/>
    <d v="2002-01-01T00:00:00"/>
  </r>
  <r>
    <x v="0"/>
    <x v="0"/>
    <x v="0"/>
    <n v="1"/>
    <n v="1"/>
    <n v="1285797"/>
    <d v="2001-05-23T10:39:48"/>
    <s v="ED &amp; F Man International Limited"/>
    <x v="0"/>
    <x v="0"/>
    <x v="0"/>
    <x v="0"/>
    <s v="Lead LME Registered Contract"/>
    <s v="Lead LME Reg.    Contract                3 Month         USD/mt-L"/>
    <m/>
    <n v="1"/>
    <x v="0"/>
    <x v="0"/>
    <x v="0"/>
    <n v="481"/>
    <s v="anilshah"/>
    <s v="JGORDON1"/>
    <s v="Enron Metals Trading System"/>
    <x v="0"/>
    <x v="0"/>
    <n v="2148795"/>
    <m/>
  </r>
  <r>
    <x v="1"/>
    <x v="2"/>
    <x v="0"/>
    <n v="1"/>
    <n v="50000"/>
    <n v="1285800"/>
    <d v="2001-05-23T10:40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JTREADWAY"/>
    <s v="GWHALLE"/>
    <s v="WTI-GW-NXC2"/>
    <x v="3"/>
    <x v="5"/>
    <n v="106150"/>
    <d v="2001-07-01T00:00:00"/>
  </r>
  <r>
    <x v="1"/>
    <x v="1"/>
    <x v="1"/>
    <n v="30"/>
    <n v="750"/>
    <n v="1285802"/>
    <d v="2001-05-23T10:41:02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7.5"/>
    <s v="BILLYMAC"/>
    <s v="TALONSO"/>
    <s v="ST-SW"/>
    <x v="7"/>
    <x v="6"/>
    <n v="619736.1"/>
    <d v="2001-06-01T21:00:00"/>
  </r>
  <r>
    <x v="0"/>
    <x v="0"/>
    <x v="0"/>
    <n v="1"/>
    <n v="2"/>
    <n v="1285803"/>
    <d v="2001-05-23T10:41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3"/>
    <s v="marknunn1"/>
    <s v="BMARCHAN"/>
    <s v="Enron Metals Trading System"/>
    <x v="0"/>
    <x v="0"/>
    <n v="2148805"/>
    <m/>
  </r>
  <r>
    <x v="0"/>
    <x v="0"/>
    <x v="0"/>
    <n v="1"/>
    <n v="11"/>
    <n v="1285804"/>
    <d v="2001-05-23T10:41:14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723"/>
    <s v="stanleyf"/>
    <s v="BMARCHAN"/>
    <s v="Enron Metals Trading System"/>
    <x v="0"/>
    <x v="0"/>
    <n v="2148807"/>
    <m/>
  </r>
  <r>
    <x v="0"/>
    <x v="0"/>
    <x v="0"/>
    <n v="1"/>
    <n v="7"/>
    <n v="1285805"/>
    <d v="2001-05-23T10:41:16"/>
    <s v="Manro Haydan Trading"/>
    <x v="0"/>
    <x v="0"/>
    <x v="0"/>
    <x v="0"/>
    <s v="Copper LME Registered Contract"/>
    <s v="Cu LME Reg.      Contract                3 Month         USD/mt-L"/>
    <n v="7"/>
    <m/>
    <x v="0"/>
    <x v="0"/>
    <x v="0"/>
    <n v="1723"/>
    <s v="ADM51397"/>
    <s v="BMARCHAN"/>
    <s v="Enron Metals Trading System"/>
    <x v="0"/>
    <x v="0"/>
    <n v="2148809"/>
    <m/>
  </r>
  <r>
    <x v="1"/>
    <x v="3"/>
    <x v="0"/>
    <n v="30"/>
    <n v="450000"/>
    <n v="1285806"/>
    <d v="2001-05-23T10:41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50000000000002"/>
    <s v="JPASTORE"/>
    <s v="JARNOLD"/>
    <s v="NG-Price"/>
    <x v="6"/>
    <x v="5"/>
    <s v="VB5318.1"/>
    <d v="2001-06-01T21:00:00"/>
  </r>
  <r>
    <x v="1"/>
    <x v="3"/>
    <x v="0"/>
    <n v="31"/>
    <n v="155000"/>
    <n v="1285807"/>
    <d v="2001-05-23T10:41:38"/>
    <s v="Aquila Risk Management Corporation"/>
    <x v="0"/>
    <x v="0"/>
    <x v="0"/>
    <x v="3"/>
    <s v="US Gas Fin Swap"/>
    <s v="US Gas Swap      Nymex                   Aug01           USD/MM"/>
    <n v="5000"/>
    <m/>
    <x v="0"/>
    <x v="11"/>
    <x v="0"/>
    <n v="4.2949999999999999"/>
    <s v="AQUILA1074"/>
    <s v="JARNOLD"/>
    <s v="NG-Price"/>
    <x v="6"/>
    <x v="5"/>
    <s v="VB5319.1"/>
    <d v="2001-08-01T21:00:00"/>
  </r>
  <r>
    <x v="0"/>
    <x v="0"/>
    <x v="0"/>
    <n v="1"/>
    <n v="20"/>
    <n v="1285810"/>
    <d v="2001-05-23T10:42:0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2993"/>
    <s v="BMARCHAN"/>
    <s v="Enron Metals Trading System"/>
    <x v="0"/>
    <x v="0"/>
    <n v="2148813"/>
    <m/>
  </r>
  <r>
    <x v="1"/>
    <x v="3"/>
    <x v="1"/>
    <n v="30"/>
    <n v="150000"/>
    <n v="1285811"/>
    <d v="2001-05-23T10:42:0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49999999999996"/>
    <s v="TIMMYSMALL"/>
    <s v="JPARKS"/>
    <s v="ENA - IM Katy"/>
    <x v="8"/>
    <x v="5"/>
    <s v="VB5320.1 / 806119"/>
    <d v="2001-06-01T00:00:00"/>
  </r>
  <r>
    <x v="1"/>
    <x v="2"/>
    <x v="0"/>
    <n v="1"/>
    <n v="25000"/>
    <n v="1285812"/>
    <d v="2001-05-23T10:42:1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N587JK00"/>
    <s v="GWHALLE"/>
    <s v="WTI-GW-NXC2"/>
    <x v="3"/>
    <x v="5"/>
    <n v="106151"/>
    <d v="2001-07-01T00:00:00"/>
  </r>
  <r>
    <x v="1"/>
    <x v="3"/>
    <x v="1"/>
    <n v="30"/>
    <n v="150000"/>
    <n v="1285813"/>
    <d v="2001-05-23T10:42:31"/>
    <s v="Sierra Pacific Power Company"/>
    <x v="0"/>
    <x v="0"/>
    <x v="0"/>
    <x v="3"/>
    <s v="US Gas Phy Fwd Firm non-TX &lt; or = 1Mo "/>
    <s v="US Gas Phy       PGT Malin               Jun01           USD/MM"/>
    <n v="5000"/>
    <m/>
    <x v="0"/>
    <x v="11"/>
    <x v="0"/>
    <n v="7.1"/>
    <s v="AUSTIN4874"/>
    <s v="MGRIGSB"/>
    <s v="ENA - IM West"/>
    <x v="8"/>
    <x v="5"/>
    <s v="VB5322.1 / 806123"/>
    <d v="2001-06-01T21:00:00"/>
  </r>
  <r>
    <x v="0"/>
    <x v="0"/>
    <x v="0"/>
    <n v="1"/>
    <n v="4"/>
    <n v="1285814"/>
    <d v="2001-05-23T10:42:33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22"/>
    <s v="marknunn1"/>
    <s v="BMARCHAN"/>
    <s v="Enron Metals Trading System"/>
    <x v="0"/>
    <x v="0"/>
    <n v="2148815"/>
    <m/>
  </r>
  <r>
    <x v="1"/>
    <x v="3"/>
    <x v="0"/>
    <n v="30"/>
    <n v="150000"/>
    <n v="1285815"/>
    <d v="2001-05-23T10:42:34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23.1"/>
    <d v="2001-09-01T21:00:00"/>
  </r>
  <r>
    <x v="0"/>
    <x v="3"/>
    <x v="1"/>
    <n v="30"/>
    <n v="150000"/>
    <n v="1285817"/>
    <d v="2001-05-23T10:43:16"/>
    <s v="Nexen Marketing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wenarchukj"/>
    <s v="MCOWAN"/>
    <s v="EC-IM Canada West"/>
    <x v="8"/>
    <x v="9"/>
    <n v="806125"/>
    <d v="2001-06-01T21:00:00"/>
  </r>
  <r>
    <x v="1"/>
    <x v="2"/>
    <x v="0"/>
    <n v="1"/>
    <n v="25000"/>
    <n v="1285816"/>
    <d v="2001-05-23T10:43:1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semprakuo"/>
    <s v="GWHALLE"/>
    <s v="WTI-GW-NXC2"/>
    <x v="3"/>
    <x v="5"/>
    <n v="106152"/>
    <d v="2001-07-01T00:00:00"/>
  </r>
  <r>
    <x v="1"/>
    <x v="3"/>
    <x v="1"/>
    <n v="30"/>
    <n v="150000"/>
    <n v="1285818"/>
    <d v="2001-05-23T10:43:2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6"/>
    <s v="EPMELPbag"/>
    <s v="MGRIGSB"/>
    <s v="ENA - IM West"/>
    <x v="8"/>
    <x v="5"/>
    <s v="VB5324.1 / 806126"/>
    <d v="2001-06-01T21:00:00"/>
  </r>
  <r>
    <x v="1"/>
    <x v="3"/>
    <x v="0"/>
    <n v="30"/>
    <n v="300000"/>
    <n v="1285819"/>
    <d v="2001-05-23T10:43:38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1"/>
    <x v="0"/>
    <n v="-7.4999999999999997E-2"/>
    <s v="ADM90884"/>
    <s v="ALEWIS"/>
    <s v="GD-CENTRAL"/>
    <x v="6"/>
    <x v="5"/>
    <s v="VB5326.1"/>
    <d v="2001-06-01T21:00:00"/>
  </r>
  <r>
    <x v="1"/>
    <x v="3"/>
    <x v="1"/>
    <n v="1"/>
    <n v="11305"/>
    <n v="1285820"/>
    <d v="2001-05-23T10:43:39"/>
    <s v="Dynegy Marketing and Trade"/>
    <x v="0"/>
    <x v="0"/>
    <x v="0"/>
    <x v="3"/>
    <s v="US Gas Phy Fwd Firm non-TX &lt; or = 1Mo "/>
    <s v="US Gas Phy       Consumers Pwr           24May01         USD/MM"/>
    <n v="11305"/>
    <m/>
    <x v="0"/>
    <x v="11"/>
    <x v="0"/>
    <n v="4.3650000000000002"/>
    <s v="MAXFIELD"/>
    <s v="JWILLI13"/>
    <s v="ENA - IM Mkt Central MICH"/>
    <x v="8"/>
    <x v="5"/>
    <n v="806129"/>
    <d v="2001-05-24T21:00:00"/>
  </r>
  <r>
    <x v="1"/>
    <x v="1"/>
    <x v="1"/>
    <n v="30"/>
    <n v="750"/>
    <n v="1285821"/>
    <d v="2001-05-23T10:43:44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114"/>
    <s v="powerfunk"/>
    <s v="MDRISC3"/>
    <s v="ST-SW"/>
    <x v="7"/>
    <x v="6"/>
    <n v="619743.1"/>
    <d v="2001-09-01T21:00:00"/>
  </r>
  <r>
    <x v="1"/>
    <x v="3"/>
    <x v="1"/>
    <n v="1"/>
    <n v="1602"/>
    <n v="1285822"/>
    <d v="2001-05-23T10:43:44"/>
    <s v="Dynegy Marketing and Trade"/>
    <x v="0"/>
    <x v="0"/>
    <x v="0"/>
    <x v="3"/>
    <s v="US Gas Phy Fwd Firm non-TX &lt; or = 1Mo "/>
    <s v="US Gas Phy       Mich Con                24May01         USD/MM"/>
    <n v="1602"/>
    <m/>
    <x v="0"/>
    <x v="11"/>
    <x v="0"/>
    <n v="4.37"/>
    <s v="MAXFIELD"/>
    <s v="JWILLI13"/>
    <s v="ENA - IM Mkt Central MICH"/>
    <x v="8"/>
    <x v="5"/>
    <n v="806130"/>
    <d v="2001-05-24T21:00:00"/>
  </r>
  <r>
    <x v="1"/>
    <x v="3"/>
    <x v="1"/>
    <n v="30"/>
    <n v="150000"/>
    <n v="1285823"/>
    <d v="2001-05-23T10:43:5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25000000000001"/>
    <s v="TIMMYSMALL"/>
    <s v="JPARKS"/>
    <s v="ENA - IM Katy"/>
    <x v="8"/>
    <x v="5"/>
    <s v="VB5327.1 / 806131"/>
    <d v="2001-06-01T00:00:00"/>
  </r>
  <r>
    <x v="1"/>
    <x v="1"/>
    <x v="0"/>
    <n v="1"/>
    <n v="50"/>
    <n v="1285824"/>
    <d v="2001-05-23T10:43:59"/>
    <s v="Amerada Hess Corporation"/>
    <x v="0"/>
    <x v="0"/>
    <x v="0"/>
    <x v="1"/>
    <s v="US East Power Fin Swap"/>
    <s v="US Pwr Fin Swap  PJM W IntC HE13-23 EPT  23May01         USD/MWh"/>
    <n v="50"/>
    <m/>
    <x v="0"/>
    <x v="1"/>
    <x v="0"/>
    <n v="31"/>
    <s v="gillespie1"/>
    <s v="JSTEPENO"/>
    <s v="EPMI-HRLY-NE"/>
    <x v="7"/>
    <x v="5"/>
    <n v="619744.1"/>
    <d v="2001-05-23T21:00:00"/>
  </r>
  <r>
    <x v="0"/>
    <x v="0"/>
    <x v="0"/>
    <n v="1"/>
    <n v="12"/>
    <n v="1285826"/>
    <d v="2001-05-23T10:44:13"/>
    <s v="The Bank of Nova Scotia"/>
    <x v="0"/>
    <x v="0"/>
    <x v="0"/>
    <x v="0"/>
    <s v="Zinc LME Registered Contract"/>
    <s v="Zinc LME Reg.    Contract                3 Month         USD/mt-L"/>
    <m/>
    <n v="12"/>
    <x v="0"/>
    <x v="0"/>
    <x v="0"/>
    <n v="951"/>
    <s v="WAHFAGGOT"/>
    <s v="ATURNER"/>
    <s v="Enron Metals Trading System"/>
    <x v="0"/>
    <x v="0"/>
    <n v="2148817"/>
    <m/>
  </r>
  <r>
    <x v="1"/>
    <x v="3"/>
    <x v="0"/>
    <n v="30"/>
    <n v="300000"/>
    <n v="1285827"/>
    <d v="2001-05-23T10:44:23"/>
    <s v="Cargill Energy, a division of Cargill, Incorporated"/>
    <x v="0"/>
    <x v="0"/>
    <x v="0"/>
    <x v="3"/>
    <s v="US Gas Fin Swap"/>
    <s v="US Gas Daily     IF GD/D Ventura         Jun01           USD/MM"/>
    <n v="10000"/>
    <m/>
    <x v="0"/>
    <x v="11"/>
    <x v="0"/>
    <n v="-2.5000000000000001E-2"/>
    <s v="ADM90884"/>
    <s v="ALEWIS"/>
    <s v="GD-CENTRAL"/>
    <x v="6"/>
    <x v="5"/>
    <s v="VB5329.1"/>
    <d v="2001-06-01T21:00:00"/>
  </r>
  <r>
    <x v="1"/>
    <x v="3"/>
    <x v="0"/>
    <n v="30"/>
    <n v="300000"/>
    <n v="1285828"/>
    <d v="2001-05-23T10:44:31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5000000000000001E-2"/>
    <s v="ADM90884"/>
    <s v="ALEWIS"/>
    <s v="GD-CENTRAL"/>
    <x v="6"/>
    <x v="5"/>
    <s v="VB5330.1"/>
    <d v="2001-06-01T21:00:00"/>
  </r>
  <r>
    <x v="0"/>
    <x v="3"/>
    <x v="1"/>
    <n v="1"/>
    <n v="10000"/>
    <n v="1285829"/>
    <d v="2001-05-23T10:44:33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133"/>
    <d v="2001-05-23T21:00:00"/>
  </r>
  <r>
    <x v="0"/>
    <x v="0"/>
    <x v="0"/>
    <n v="1"/>
    <n v="5"/>
    <n v="1285830"/>
    <d v="2001-05-23T10:44:40"/>
    <s v="Koch Metals Trading Limited"/>
    <x v="0"/>
    <x v="0"/>
    <x v="0"/>
    <x v="0"/>
    <s v="Alum Alloy LME Registered Contract"/>
    <s v="Al Alloy LME Reg Contract                3 Month         USD/mt-L"/>
    <m/>
    <n v="5"/>
    <x v="0"/>
    <x v="7"/>
    <x v="0"/>
    <n v="1255"/>
    <s v="ADM79905"/>
    <s v="JGORDON1"/>
    <s v="Enron Metals Trading System"/>
    <x v="0"/>
    <x v="0"/>
    <n v="2148820"/>
    <m/>
  </r>
  <r>
    <x v="1"/>
    <x v="3"/>
    <x v="0"/>
    <n v="31"/>
    <n v="155000"/>
    <n v="1285833"/>
    <d v="2001-05-23T10:45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149999999999999"/>
    <s v="PATGRIMES"/>
    <s v="JARNOLD"/>
    <s v="NG-Price"/>
    <x v="6"/>
    <x v="5"/>
    <s v="VB5333.1"/>
    <d v="2001-07-01T21:00:00"/>
  </r>
  <r>
    <x v="1"/>
    <x v="3"/>
    <x v="1"/>
    <n v="30"/>
    <n v="150000"/>
    <n v="1285835"/>
    <d v="2001-05-23T10:45:43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399999999999997"/>
    <s v="TIMMYSMALL"/>
    <s v="JPARKS"/>
    <s v="ENA - IM Katy"/>
    <x v="8"/>
    <x v="5"/>
    <s v="VB5334.1 / 806135"/>
    <d v="2001-06-01T00:00:00"/>
  </r>
  <r>
    <x v="0"/>
    <x v="3"/>
    <x v="1"/>
    <n v="1"/>
    <n v="5000"/>
    <n v="1285836"/>
    <d v="2001-05-23T10:46:15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tsamaska"/>
    <s v="RWATT"/>
    <s v="EC-IM Canada West"/>
    <x v="8"/>
    <x v="9"/>
    <n v="806137"/>
    <d v="2001-05-24T21:00:00"/>
  </r>
  <r>
    <x v="0"/>
    <x v="3"/>
    <x v="1"/>
    <n v="1"/>
    <n v="5000"/>
    <n v="1285838"/>
    <d v="2001-05-23T10:46:22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tsamaska"/>
    <s v="RWATT"/>
    <s v="EC-IM Canada West"/>
    <x v="8"/>
    <x v="9"/>
    <n v="806138"/>
    <d v="2001-05-24T21:00:00"/>
  </r>
  <r>
    <x v="0"/>
    <x v="0"/>
    <x v="0"/>
    <n v="1"/>
    <n v="20"/>
    <n v="1285839"/>
    <d v="2001-05-23T10:46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836"/>
    <m/>
  </r>
  <r>
    <x v="1"/>
    <x v="1"/>
    <x v="1"/>
    <n v="5"/>
    <n v="250"/>
    <n v="1285840"/>
    <d v="2001-05-23T10:46:4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3"/>
    <s v="mdesousa1"/>
    <s v="JQUENET"/>
    <s v="ST-PJM"/>
    <x v="7"/>
    <x v="6"/>
    <n v="619746.1"/>
    <d v="2001-06-04T21:00:00"/>
  </r>
  <r>
    <x v="1"/>
    <x v="1"/>
    <x v="1"/>
    <n v="30"/>
    <n v="750"/>
    <n v="1285841"/>
    <d v="2001-05-23T10:46:51"/>
    <s v="American Electric Power Service Corporation"/>
    <x v="0"/>
    <x v="0"/>
    <x v="0"/>
    <x v="1"/>
    <s v="US West Power Phy Fwd Firm"/>
    <s v="US Pwr Phy Firm  Mid-C OffPk             Jun01           USD/MWh"/>
    <m/>
    <n v="25"/>
    <x v="0"/>
    <x v="1"/>
    <x v="0"/>
    <n v="188"/>
    <s v="aepsvc134"/>
    <s v="MSWERZB"/>
    <s v="LT-NW"/>
    <x v="7"/>
    <x v="6"/>
    <n v="619747.1"/>
    <d v="2001-06-01T21:00:00"/>
  </r>
  <r>
    <x v="0"/>
    <x v="0"/>
    <x v="0"/>
    <n v="1"/>
    <n v="20"/>
    <n v="1285842"/>
    <d v="2001-05-23T10:47:02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WAHFAGGOT"/>
    <s v="BMARCHAN"/>
    <s v="Enron Metals Trading System"/>
    <x v="0"/>
    <x v="0"/>
    <n v="2148839"/>
    <m/>
  </r>
  <r>
    <x v="0"/>
    <x v="3"/>
    <x v="1"/>
    <n v="1"/>
    <n v="5000"/>
    <n v="1285843"/>
    <d v="2001-05-23T10:47:2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6141"/>
    <d v="2001-05-24T21:00:00"/>
  </r>
  <r>
    <x v="1"/>
    <x v="3"/>
    <x v="1"/>
    <n v="1"/>
    <n v="10000"/>
    <n v="1285844"/>
    <d v="2001-05-23T10:47:30"/>
    <s v="AEP Energy Services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2"/>
    <s v="aepes215"/>
    <s v="ARING"/>
    <s v="ENA-IM NE GULF1"/>
    <x v="8"/>
    <x v="5"/>
    <n v="806142"/>
    <d v="2001-05-24T21:00:00"/>
  </r>
  <r>
    <x v="1"/>
    <x v="2"/>
    <x v="0"/>
    <n v="1"/>
    <n v="50000"/>
    <n v="1285845"/>
    <d v="2001-05-23T10:47:4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3"/>
    <x v="5"/>
    <n v="106154"/>
    <d v="2001-07-01T00:00:00"/>
  </r>
  <r>
    <x v="0"/>
    <x v="0"/>
    <x v="0"/>
    <n v="1"/>
    <n v="5"/>
    <n v="1285846"/>
    <d v="2001-05-23T10:48:21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130"/>
    <s v="WAHFAGGOT"/>
    <s v="ATURNER"/>
    <s v="Enron Metals Trading System"/>
    <x v="0"/>
    <x v="0"/>
    <n v="2148843"/>
    <m/>
  </r>
  <r>
    <x v="1"/>
    <x v="3"/>
    <x v="0"/>
    <n v="151"/>
    <n v="377500"/>
    <n v="1285847"/>
    <d v="2001-05-23T10:48:53"/>
    <s v="Tenaska Marketing Ventures"/>
    <x v="0"/>
    <x v="0"/>
    <x v="0"/>
    <x v="3"/>
    <s v="US Gas Fin Swap"/>
    <s v="US Gas Swap      Nymex                   Nov01-Mar02     USD/MM"/>
    <m/>
    <n v="2500"/>
    <x v="0"/>
    <x v="11"/>
    <x v="0"/>
    <n v="4.66"/>
    <s v="TMVMET01"/>
    <s v="JARNOLD"/>
    <s v="NG-Price"/>
    <x v="6"/>
    <x v="5"/>
    <s v="VB5338.1"/>
    <d v="2001-11-01T00:00:00"/>
  </r>
  <r>
    <x v="0"/>
    <x v="3"/>
    <x v="1"/>
    <n v="92"/>
    <n v="2300000"/>
    <n v="1285848"/>
    <d v="2001-05-23T10:49:00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673"/>
    <d v="2001-10-01T00:00:00"/>
  </r>
  <r>
    <x v="0"/>
    <x v="0"/>
    <x v="0"/>
    <n v="1"/>
    <n v="3"/>
    <n v="1285849"/>
    <d v="2001-05-23T10:49:33"/>
    <s v="Refco Overseas Ltd"/>
    <x v="0"/>
    <x v="0"/>
    <x v="0"/>
    <x v="0"/>
    <s v="Zinc LME Registered Contract"/>
    <s v="Zinc LME Reg.    Contract                3 Month         USD/mt-L"/>
    <m/>
    <n v="3"/>
    <x v="0"/>
    <x v="0"/>
    <x v="0"/>
    <n v="952"/>
    <s v="marknunn1"/>
    <s v="ATURNER"/>
    <s v="Enron Metals Trading System"/>
    <x v="0"/>
    <x v="0"/>
    <n v="2148849"/>
    <m/>
  </r>
  <r>
    <x v="0"/>
    <x v="0"/>
    <x v="0"/>
    <n v="1"/>
    <n v="4"/>
    <n v="1285850"/>
    <d v="2001-05-23T10:49:37"/>
    <s v="Manro Haydan Trading"/>
    <x v="0"/>
    <x v="0"/>
    <x v="0"/>
    <x v="0"/>
    <s v="Tin LME Registered Contract"/>
    <s v="Tin LME Reg.     Contract                3 Month         USD/mt-L"/>
    <m/>
    <n v="4"/>
    <x v="0"/>
    <x v="5"/>
    <x v="0"/>
    <n v="4920"/>
    <s v="ADM51397"/>
    <s v="JGORDON1"/>
    <s v="Enron Metals Trading System"/>
    <x v="0"/>
    <x v="0"/>
    <n v="2148851"/>
    <m/>
  </r>
  <r>
    <x v="0"/>
    <x v="0"/>
    <x v="0"/>
    <n v="1"/>
    <n v="20"/>
    <n v="1285852"/>
    <d v="2001-05-23T10:49:4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48853"/>
    <m/>
  </r>
  <r>
    <x v="0"/>
    <x v="0"/>
    <x v="0"/>
    <n v="1"/>
    <n v="6"/>
    <n v="1285853"/>
    <d v="2001-05-23T10:49:43"/>
    <s v="ADM Investor Services International Limited"/>
    <x v="0"/>
    <x v="0"/>
    <x v="0"/>
    <x v="0"/>
    <s v="Tin LME Registered Contract"/>
    <s v="Tin LME Reg.     Contract                3 Month         USD/mt-L"/>
    <m/>
    <n v="6"/>
    <x v="0"/>
    <x v="5"/>
    <x v="0"/>
    <n v="4920"/>
    <s v="DANNAYLOR"/>
    <s v="JGORDON1"/>
    <s v="Enron Metals Trading System"/>
    <x v="0"/>
    <x v="0"/>
    <n v="2148855"/>
    <m/>
  </r>
  <r>
    <x v="0"/>
    <x v="0"/>
    <x v="0"/>
    <n v="1"/>
    <n v="20"/>
    <n v="1285854"/>
    <d v="2001-05-23T10:49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8857"/>
    <m/>
  </r>
  <r>
    <x v="1"/>
    <x v="3"/>
    <x v="1"/>
    <n v="30"/>
    <n v="150000"/>
    <n v="1285855"/>
    <d v="2001-05-23T10:49:5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1.1 / 806146"/>
    <d v="2001-06-01T21:00:00"/>
  </r>
  <r>
    <x v="1"/>
    <x v="3"/>
    <x v="0"/>
    <n v="30"/>
    <n v="150000"/>
    <n v="1285856"/>
    <d v="2001-05-23T10:50:07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2.1"/>
    <d v="2001-06-01T21:00:00"/>
  </r>
  <r>
    <x v="0"/>
    <x v="2"/>
    <x v="0"/>
    <n v="31"/>
    <n v="775000"/>
    <n v="1285857"/>
    <d v="2001-05-23T10:50:1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4"/>
    <s v="MICGUIDO"/>
    <s v="MJONES2"/>
    <s v="UK - ECTRIC - Crude D-Brent"/>
    <x v="3"/>
    <x v="4"/>
    <n v="106157"/>
    <d v="2001-07-01T00:00:00"/>
  </r>
  <r>
    <x v="1"/>
    <x v="3"/>
    <x v="0"/>
    <n v="30"/>
    <n v="150000"/>
    <n v="1285858"/>
    <d v="2001-05-23T10:50:19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redwood3"/>
    <s v="MSANCH2"/>
    <s v="GD-New-Jr"/>
    <x v="6"/>
    <x v="5"/>
    <s v="VB5344.1"/>
    <d v="2001-06-01T21:00:00"/>
  </r>
  <r>
    <x v="0"/>
    <x v="0"/>
    <x v="0"/>
    <n v="1"/>
    <n v="20"/>
    <n v="1285859"/>
    <d v="2001-05-23T10:50:2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48860"/>
    <m/>
  </r>
  <r>
    <x v="1"/>
    <x v="3"/>
    <x v="1"/>
    <n v="30"/>
    <n v="150000"/>
    <n v="1285860"/>
    <d v="2001-05-23T10:50:2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6.1 / 806148"/>
    <d v="2001-06-01T21:00:00"/>
  </r>
  <r>
    <x v="1"/>
    <x v="3"/>
    <x v="0"/>
    <n v="30"/>
    <n v="150000"/>
    <n v="1285861"/>
    <d v="2001-05-23T10:50:3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347.1"/>
    <d v="2001-06-01T21:00:00"/>
  </r>
  <r>
    <x v="0"/>
    <x v="0"/>
    <x v="0"/>
    <n v="1"/>
    <n v="1"/>
    <n v="1285863"/>
    <d v="2001-05-23T10:50:36"/>
    <s v="Manro Haydan Trading"/>
    <x v="0"/>
    <x v="0"/>
    <x v="0"/>
    <x v="0"/>
    <s v="Tin LME Registered Contract"/>
    <s v="Tin LME Reg.     Contract                3 Month         USD/mt-L"/>
    <m/>
    <n v="1"/>
    <x v="0"/>
    <x v="5"/>
    <x v="0"/>
    <n v="4930"/>
    <s v="ADM51397"/>
    <s v="JGORDON1"/>
    <s v="Enron Metals Trading System"/>
    <x v="0"/>
    <x v="0"/>
    <n v="2148863"/>
    <m/>
  </r>
  <r>
    <x v="0"/>
    <x v="0"/>
    <x v="0"/>
    <n v="1"/>
    <n v="6"/>
    <n v="1285864"/>
    <d v="2001-05-23T10:50:37"/>
    <s v="ADM Investor Services International Limited"/>
    <x v="0"/>
    <x v="0"/>
    <x v="0"/>
    <x v="0"/>
    <s v="Lead LME Registered Contract"/>
    <s v="Lead LME Reg.    Contract                3 Month         USD/mt-L"/>
    <m/>
    <n v="6"/>
    <x v="0"/>
    <x v="0"/>
    <x v="0"/>
    <n v="481"/>
    <s v="DANNAYLOR"/>
    <s v="JGORDON1"/>
    <s v="Enron Metals Trading System"/>
    <x v="0"/>
    <x v="0"/>
    <n v="2148865"/>
    <m/>
  </r>
  <r>
    <x v="1"/>
    <x v="3"/>
    <x v="0"/>
    <n v="30"/>
    <n v="150000"/>
    <n v="1285865"/>
    <d v="2001-05-23T10:50:38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9.1"/>
    <d v="2001-06-01T21:00:00"/>
  </r>
  <r>
    <x v="0"/>
    <x v="0"/>
    <x v="0"/>
    <n v="1"/>
    <n v="20"/>
    <n v="1285866"/>
    <d v="2001-05-23T10:50:3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RON1203"/>
    <s v="BMARCHAN"/>
    <s v="Enron Metals Trading System"/>
    <x v="0"/>
    <x v="0"/>
    <n v="2148868"/>
    <m/>
  </r>
  <r>
    <x v="0"/>
    <x v="0"/>
    <x v="0"/>
    <n v="1"/>
    <n v="20"/>
    <n v="1285867"/>
    <d v="2001-05-23T10:5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holcombe"/>
    <s v="BMARCHAN"/>
    <s v="Enron Metals Trading System"/>
    <x v="0"/>
    <x v="0"/>
    <n v="2148871"/>
    <m/>
  </r>
  <r>
    <x v="0"/>
    <x v="0"/>
    <x v="0"/>
    <n v="1"/>
    <n v="8"/>
    <n v="1285868"/>
    <d v="2001-05-23T10:50:46"/>
    <s v="Prudential Bache International Limited"/>
    <x v="0"/>
    <x v="0"/>
    <x v="0"/>
    <x v="0"/>
    <s v="Lead LME Registered Contract"/>
    <s v="Lead LME Reg.    Contract                3 Month         USD/mt-L"/>
    <m/>
    <n v="8"/>
    <x v="0"/>
    <x v="0"/>
    <x v="0"/>
    <n v="481"/>
    <s v="AGREAVES"/>
    <s v="JGORDON1"/>
    <s v="Enron Metals Trading System"/>
    <x v="0"/>
    <x v="0"/>
    <n v="2148874"/>
    <m/>
  </r>
  <r>
    <x v="0"/>
    <x v="0"/>
    <x v="0"/>
    <n v="1"/>
    <n v="20"/>
    <n v="1285869"/>
    <d v="2001-05-23T10:50:48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stanleyf"/>
    <s v="BMARCHAN"/>
    <s v="Enron Metals Trading System"/>
    <x v="0"/>
    <x v="0"/>
    <n v="2148877"/>
    <m/>
  </r>
  <r>
    <x v="0"/>
    <x v="0"/>
    <x v="0"/>
    <n v="1"/>
    <n v="20"/>
    <n v="1285870"/>
    <d v="2001-05-23T10:50:5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79905"/>
    <s v="BMARCHAN"/>
    <s v="Enron Metals Trading System"/>
    <x v="0"/>
    <x v="0"/>
    <n v="2148879"/>
    <m/>
  </r>
  <r>
    <x v="0"/>
    <x v="0"/>
    <x v="0"/>
    <n v="1"/>
    <n v="3"/>
    <n v="1285871"/>
    <d v="2001-05-23T10:51:18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8"/>
    <s v="marknunn1"/>
    <s v="BMARCHAN"/>
    <s v="Enron Metals Trading System"/>
    <x v="0"/>
    <x v="0"/>
    <n v="2148882"/>
    <m/>
  </r>
  <r>
    <x v="0"/>
    <x v="0"/>
    <x v="0"/>
    <n v="1"/>
    <n v="7"/>
    <n v="1285872"/>
    <d v="2001-05-23T10:51:24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8"/>
    <s v="chashastie"/>
    <s v="BMARCHAN"/>
    <s v="Enron Metals Trading System"/>
    <x v="0"/>
    <x v="0"/>
    <n v="2148884"/>
    <m/>
  </r>
  <r>
    <x v="0"/>
    <x v="3"/>
    <x v="1"/>
    <n v="1"/>
    <n v="5000"/>
    <n v="1285873"/>
    <d v="2001-05-23T10:51:31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6150"/>
    <d v="2001-05-24T21:00:00"/>
  </r>
  <r>
    <x v="1"/>
    <x v="1"/>
    <x v="1"/>
    <n v="5"/>
    <n v="250"/>
    <n v="1285874"/>
    <d v="2001-05-23T10:51:51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75"/>
    <s v="dougsmith1"/>
    <s v="CDORLAN"/>
    <s v="ST-ECAR"/>
    <x v="7"/>
    <x v="6"/>
    <n v="619749.1"/>
    <d v="2001-06-04T21:00:00"/>
  </r>
  <r>
    <x v="0"/>
    <x v="0"/>
    <x v="0"/>
    <n v="1"/>
    <n v="9"/>
    <n v="1285875"/>
    <d v="2001-05-23T10:52:06"/>
    <s v="Prudential Bache International Limited"/>
    <x v="0"/>
    <x v="0"/>
    <x v="0"/>
    <x v="0"/>
    <s v="Tin LME Registered Contract"/>
    <s v="Tin LME Reg.     Contract                3 Month         USD/mt-L"/>
    <m/>
    <n v="9"/>
    <x v="0"/>
    <x v="5"/>
    <x v="0"/>
    <n v="4930"/>
    <s v="SIMONEVANS"/>
    <s v="JGORDON1"/>
    <s v="Enron Metals Trading System"/>
    <x v="0"/>
    <x v="0"/>
    <n v="2148893"/>
    <m/>
  </r>
  <r>
    <x v="1"/>
    <x v="4"/>
    <x v="0"/>
    <n v="1"/>
    <n v="25000"/>
    <n v="1285876"/>
    <d v="2001-05-23T10:52:06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85"/>
    <s v="pmjacobs"/>
    <s v="AHAUSER"/>
    <s v="Blnd-Hu-Hdg"/>
    <x v="3"/>
    <x v="5"/>
    <n v="106158"/>
    <d v="2001-06-01T21:00:00"/>
  </r>
  <r>
    <x v="1"/>
    <x v="3"/>
    <x v="0"/>
    <n v="365"/>
    <n v="1825000"/>
    <n v="1285877"/>
    <d v="2001-05-23T10:52:3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5353.1"/>
    <d v="2002-01-01T21:00:00"/>
  </r>
  <r>
    <x v="1"/>
    <x v="1"/>
    <x v="1"/>
    <n v="5"/>
    <n v="250"/>
    <n v="1285878"/>
    <d v="2001-05-23T10:52:52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2"/>
    <s v="ERICYAO2"/>
    <s v="JQUENET"/>
    <s v="ST-PJM"/>
    <x v="7"/>
    <x v="6"/>
    <n v="619750.1"/>
    <d v="2001-06-04T21:00:00"/>
  </r>
  <r>
    <x v="0"/>
    <x v="0"/>
    <x v="0"/>
    <n v="1"/>
    <n v="20"/>
    <n v="1285879"/>
    <d v="2001-05-23T10:52:5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RON1203"/>
    <s v="BMARCHAN"/>
    <s v="Enron Metals Trading System"/>
    <x v="0"/>
    <x v="0"/>
    <n v="2148898"/>
    <m/>
  </r>
  <r>
    <x v="0"/>
    <x v="3"/>
    <x v="1"/>
    <n v="1"/>
    <n v="5000"/>
    <n v="1285880"/>
    <d v="2001-05-23T10:53:07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ADM00359"/>
    <s v="RWATT"/>
    <s v="EC-IM Canada West"/>
    <x v="8"/>
    <x v="9"/>
    <n v="806153"/>
    <d v="2001-05-23T21:00:00"/>
  </r>
  <r>
    <x v="0"/>
    <x v="0"/>
    <x v="0"/>
    <n v="1"/>
    <n v="20"/>
    <n v="1285882"/>
    <d v="2001-05-23T10:53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VANDESBO"/>
    <s v="BMARCHAN"/>
    <s v="Enron Metals Trading System"/>
    <x v="0"/>
    <x v="0"/>
    <n v="2148902"/>
    <m/>
  </r>
  <r>
    <x v="0"/>
    <x v="0"/>
    <x v="0"/>
    <n v="1"/>
    <n v="5"/>
    <n v="1285881"/>
    <d v="2001-05-23T10:53:0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8900"/>
    <m/>
  </r>
  <r>
    <x v="0"/>
    <x v="3"/>
    <x v="1"/>
    <n v="1"/>
    <n v="5000"/>
    <n v="1285883"/>
    <d v="2001-05-23T10:53:11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geerds01"/>
    <s v="RWATT"/>
    <s v="EC-IM Canada West"/>
    <x v="8"/>
    <x v="9"/>
    <n v="806154"/>
    <d v="2001-05-23T21:00:00"/>
  </r>
  <r>
    <x v="1"/>
    <x v="3"/>
    <x v="0"/>
    <n v="30"/>
    <n v="900000"/>
    <n v="1285885"/>
    <d v="2001-05-23T10:53:49"/>
    <s v="AEP Energy Services, Inc."/>
    <x v="0"/>
    <x v="0"/>
    <x v="0"/>
    <x v="3"/>
    <s v="US Gas Fin Swap"/>
    <s v="US Gas Daily     IF GD/D HSC             Jun01           USD/MM"/>
    <n v="30000"/>
    <m/>
    <x v="0"/>
    <x v="11"/>
    <x v="0"/>
    <n v="-5.0000000000000001E-3"/>
    <s v="aepes203"/>
    <s v="EBASS"/>
    <s v="FT-Texas"/>
    <x v="6"/>
    <x v="5"/>
    <s v="VB5355.1"/>
    <d v="2001-06-01T21:00:00"/>
  </r>
  <r>
    <x v="1"/>
    <x v="3"/>
    <x v="1"/>
    <n v="30"/>
    <n v="150000"/>
    <n v="1285884"/>
    <d v="2001-05-23T10:53:49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6"/>
    <s v="ppa00001"/>
    <s v="MGRIGSB"/>
    <s v="ENA - IM West"/>
    <x v="8"/>
    <x v="5"/>
    <s v="VB5356.1 / 806156"/>
    <d v="2001-06-01T21:00:00"/>
  </r>
  <r>
    <x v="1"/>
    <x v="3"/>
    <x v="0"/>
    <n v="30"/>
    <n v="600000"/>
    <n v="1285886"/>
    <d v="2001-05-23T10:53:54"/>
    <s v="AEP Energy Services, Inc."/>
    <x v="0"/>
    <x v="0"/>
    <x v="0"/>
    <x v="3"/>
    <s v="US Gas Fin Swap"/>
    <s v="US Gas Daily     IF GD/D Waha            Jun01           USD/MM"/>
    <n v="20000"/>
    <m/>
    <x v="0"/>
    <x v="11"/>
    <x v="0"/>
    <n v="-2.5000000000000001E-3"/>
    <s v="aepes203"/>
    <s v="EBASS"/>
    <s v="FT-Texas"/>
    <x v="6"/>
    <x v="5"/>
    <s v="VB5357.1"/>
    <d v="2001-06-01T21:00:00"/>
  </r>
  <r>
    <x v="0"/>
    <x v="0"/>
    <x v="0"/>
    <n v="1"/>
    <n v="6"/>
    <n v="1285887"/>
    <d v="2001-05-23T10:53:57"/>
    <s v="Investec Bank (UK) Limited"/>
    <x v="0"/>
    <x v="0"/>
    <x v="0"/>
    <x v="0"/>
    <s v="Copper LME Registered Contract"/>
    <s v="Cu LME Reg.      Contract                3 Month         USD/mt-L"/>
    <n v="6"/>
    <m/>
    <x v="0"/>
    <x v="0"/>
    <x v="0"/>
    <n v="1728"/>
    <s v="ADM61366"/>
    <s v="BMARCHAN"/>
    <s v="Enron Metals Trading System"/>
    <x v="0"/>
    <x v="0"/>
    <n v="2148904"/>
    <m/>
  </r>
  <r>
    <x v="1"/>
    <x v="3"/>
    <x v="1"/>
    <n v="30"/>
    <n v="300000"/>
    <n v="1285888"/>
    <d v="2001-05-23T10:54:02"/>
    <s v="Aquila Energy Marketing Corporation"/>
    <x v="0"/>
    <x v="0"/>
    <x v="0"/>
    <x v="3"/>
    <s v="US Gas Phy Index Firm non-TX &lt; or = 1Mo"/>
    <s v="US Gas Phy Index IF HSC ExxnKaty         Jun01           USD/MM"/>
    <m/>
    <n v="10000"/>
    <x v="0"/>
    <x v="11"/>
    <x v="0"/>
    <n v="-2.75E-2"/>
    <s v="TIMMYSMALL"/>
    <s v="JPARKS"/>
    <s v="ENA - IM Katy"/>
    <x v="8"/>
    <x v="5"/>
    <s v="VB5359.1 / 806158"/>
    <d v="2001-06-01T00:00:00"/>
  </r>
  <r>
    <x v="1"/>
    <x v="3"/>
    <x v="0"/>
    <n v="365"/>
    <n v="1825000"/>
    <n v="1285889"/>
    <d v="2001-05-23T10:54:09"/>
    <s v="AEP Energy Services, Inc."/>
    <x v="0"/>
    <x v="0"/>
    <x v="0"/>
    <x v="3"/>
    <s v="US Gas Fin BasisSwap"/>
    <s v="US Gas Basis     NGI SoCal               Jan-Dec02       USD/MM"/>
    <n v="5000"/>
    <m/>
    <x v="0"/>
    <x v="11"/>
    <x v="0"/>
    <n v="2.2000000000000002"/>
    <s v="aepes211"/>
    <s v="KHOLST"/>
    <s v="FT-West"/>
    <x v="6"/>
    <x v="5"/>
    <s v="VB5360.1"/>
    <d v="2002-01-01T00:00:00"/>
  </r>
  <r>
    <x v="1"/>
    <x v="1"/>
    <x v="1"/>
    <n v="5"/>
    <n v="250"/>
    <n v="1285890"/>
    <d v="2001-05-23T10:54:14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2.1"/>
    <d v="2001-06-04T21:00:00"/>
  </r>
  <r>
    <x v="0"/>
    <x v="0"/>
    <x v="0"/>
    <n v="1"/>
    <n v="20"/>
    <n v="1285891"/>
    <d v="2001-05-23T10:54:2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NDYMARSH"/>
    <s v="BMARCHAN"/>
    <s v="Enron Metals Trading System"/>
    <x v="0"/>
    <x v="0"/>
    <n v="2148906"/>
    <m/>
  </r>
  <r>
    <x v="1"/>
    <x v="1"/>
    <x v="1"/>
    <n v="5"/>
    <n v="250"/>
    <n v="1285892"/>
    <d v="2001-05-23T10:54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1"/>
    <s v="ERICYAO2"/>
    <s v="JQUENET"/>
    <s v="ST-PJM"/>
    <x v="7"/>
    <x v="6"/>
    <n v="619763.1"/>
    <d v="2001-06-04T21:00:00"/>
  </r>
  <r>
    <x v="1"/>
    <x v="3"/>
    <x v="0"/>
    <n v="30"/>
    <n v="150000"/>
    <n v="1285893"/>
    <d v="2001-05-23T10:54:45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AQUILA1001"/>
    <s v="MSANCH2"/>
    <s v="GD-New-Jr"/>
    <x v="6"/>
    <x v="5"/>
    <s v="VB5362.1"/>
    <d v="2001-06-01T21:00:00"/>
  </r>
  <r>
    <x v="0"/>
    <x v="0"/>
    <x v="0"/>
    <n v="1"/>
    <n v="20"/>
    <n v="1285895"/>
    <d v="2001-05-23T10:54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chashastie"/>
    <s v="BMARCHAN"/>
    <s v="Enron Metals Trading System"/>
    <x v="0"/>
    <x v="0"/>
    <n v="2148910"/>
    <m/>
  </r>
  <r>
    <x v="1"/>
    <x v="3"/>
    <x v="0"/>
    <n v="30"/>
    <n v="150000"/>
    <n v="1285894"/>
    <d v="2001-05-23T10:54:49"/>
    <s v="Cinergy Marketing &amp; Trading, LLC"/>
    <x v="0"/>
    <x v="0"/>
    <x v="0"/>
    <x v="3"/>
    <s v="US Gas Fin BasisSwap"/>
    <s v="US Gas Basis     EP SanJuan              Jun01           USD/MM"/>
    <m/>
    <n v="5000"/>
    <x v="0"/>
    <x v="11"/>
    <x v="0"/>
    <n v="-0.69"/>
    <s v="WHALENMIKE"/>
    <s v="MSANCH2"/>
    <s v="GD-New-Jr"/>
    <x v="6"/>
    <x v="5"/>
    <s v="VB5363.1"/>
    <d v="2001-06-01T21:00:00"/>
  </r>
  <r>
    <x v="1"/>
    <x v="1"/>
    <x v="1"/>
    <n v="5"/>
    <n v="250"/>
    <n v="1285896"/>
    <d v="2001-05-23T10:54:50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4.1"/>
    <d v="2001-06-04T21:00:00"/>
  </r>
  <r>
    <x v="1"/>
    <x v="2"/>
    <x v="0"/>
    <n v="1"/>
    <n v="50000"/>
    <n v="1285897"/>
    <d v="2001-05-23T10:54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59"/>
    <d v="2001-07-01T00:00:00"/>
  </r>
  <r>
    <x v="1"/>
    <x v="1"/>
    <x v="1"/>
    <n v="31"/>
    <n v="775"/>
    <n v="1285898"/>
    <d v="2001-05-23T10:54:54"/>
    <s v="BP Energy Company"/>
    <x v="0"/>
    <x v="0"/>
    <x v="0"/>
    <x v="1"/>
    <s v="US West Power Phy Fwd Firm"/>
    <s v="US Pwr Phy Firm  PALVE OffPk             Jul01           USD/MWh"/>
    <m/>
    <n v="25"/>
    <x v="0"/>
    <x v="1"/>
    <x v="0"/>
    <n v="128"/>
    <s v="Biggsbyron"/>
    <s v="MDRISC3"/>
    <s v="ST-SW"/>
    <x v="7"/>
    <x v="6"/>
    <n v="619765.1"/>
    <d v="2001-07-01T21:00:00"/>
  </r>
  <r>
    <x v="0"/>
    <x v="3"/>
    <x v="1"/>
    <n v="1"/>
    <n v="5000"/>
    <n v="1285899"/>
    <d v="2001-05-23T10:54:56"/>
    <s v="Duke Energy Marketing Limited Partnership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KENTLUND"/>
    <s v="RWATT"/>
    <s v="EC-IM Canada West"/>
    <x v="8"/>
    <x v="9"/>
    <n v="806162"/>
    <d v="2001-05-24T21:00:00"/>
  </r>
  <r>
    <x v="1"/>
    <x v="1"/>
    <x v="1"/>
    <n v="30"/>
    <n v="750"/>
    <n v="1285900"/>
    <d v="2001-05-23T10:54:58"/>
    <s v="BP Energy Company"/>
    <x v="0"/>
    <x v="0"/>
    <x v="0"/>
    <x v="1"/>
    <s v="US West Power Phy Fwd Firm"/>
    <s v="US Pwr Phy Firm  PALVE OffPk             Sep01           USD/MWh"/>
    <n v="25"/>
    <m/>
    <x v="0"/>
    <x v="1"/>
    <x v="0"/>
    <n v="114"/>
    <s v="Biggsbyron"/>
    <s v="MDRISC3"/>
    <s v="ST-SW"/>
    <x v="7"/>
    <x v="6"/>
    <n v="619766.1"/>
    <d v="2001-09-01T21:00:00"/>
  </r>
  <r>
    <x v="1"/>
    <x v="3"/>
    <x v="1"/>
    <n v="1"/>
    <n v="4000"/>
    <n v="1285901"/>
    <d v="2001-05-23T10:55:02"/>
    <s v="Texaco Natural Gas Inc."/>
    <x v="0"/>
    <x v="0"/>
    <x v="0"/>
    <x v="3"/>
    <s v="US Gas Phy Fwd Firm non-TX &lt; or = 1Mo "/>
    <s v="US Gas Phy       HeHub                   24May01         USD/MM"/>
    <m/>
    <n v="4000"/>
    <x v="0"/>
    <x v="11"/>
    <x v="0"/>
    <n v="4.16"/>
    <s v="STEPHENSJE"/>
    <s v="ARING"/>
    <s v="ENA-IM NE GULF1"/>
    <x v="8"/>
    <x v="5"/>
    <n v="806163"/>
    <d v="2001-05-24T21:00:00"/>
  </r>
  <r>
    <x v="1"/>
    <x v="3"/>
    <x v="0"/>
    <n v="153"/>
    <n v="765000"/>
    <n v="1285902"/>
    <d v="2001-05-23T10:55:03"/>
    <s v="Aquila Risk Management Corporation"/>
    <x v="0"/>
    <x v="0"/>
    <x v="0"/>
    <x v="3"/>
    <s v="US Gas Fin Swap"/>
    <s v="US Gas Swap      Nymex                   Jun-Oct01       USD/MM"/>
    <m/>
    <n v="5000"/>
    <x v="0"/>
    <x v="11"/>
    <x v="0"/>
    <n v="4.2699999999999996"/>
    <s v="AQUILA1074"/>
    <s v="JARNOLD"/>
    <s v="NG-Price"/>
    <x v="6"/>
    <x v="5"/>
    <s v="VB5365.1"/>
    <d v="2001-06-01T00:00:00"/>
  </r>
  <r>
    <x v="1"/>
    <x v="1"/>
    <x v="1"/>
    <n v="5"/>
    <n v="250"/>
    <n v="1285903"/>
    <d v="2001-05-23T10:55:06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0"/>
    <s v="rolston1"/>
    <s v="JQUENET"/>
    <s v="ST-PJM"/>
    <x v="7"/>
    <x v="6"/>
    <n v="619767.1"/>
    <d v="2001-06-04T21:00:00"/>
  </r>
  <r>
    <x v="1"/>
    <x v="3"/>
    <x v="0"/>
    <n v="31"/>
    <n v="155000"/>
    <n v="1285904"/>
    <d v="2001-05-23T10:55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MSIECKHAUS"/>
    <s v="JARNOLD"/>
    <s v="NG-Price"/>
    <x v="6"/>
    <x v="5"/>
    <s v="VB5367.1"/>
    <d v="2001-07-01T21:00:00"/>
  </r>
  <r>
    <x v="0"/>
    <x v="0"/>
    <x v="0"/>
    <n v="1"/>
    <n v="10"/>
    <n v="1285906"/>
    <d v="2001-05-23T10:55:10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28"/>
    <s v="ADM51397"/>
    <s v="BMARCHAN"/>
    <s v="Enron Metals Trading System"/>
    <x v="0"/>
    <x v="0"/>
    <n v="2148912"/>
    <m/>
  </r>
  <r>
    <x v="0"/>
    <x v="4"/>
    <x v="0"/>
    <n v="30"/>
    <n v="150000"/>
    <n v="1285907"/>
    <d v="2001-05-23T10:55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25"/>
    <s v="christoph"/>
    <s v="CMAHONE"/>
    <s v="UK - ECTRIC - Lite Gasoil"/>
    <x v="3"/>
    <x v="4"/>
    <n v="106160"/>
    <d v="2001-06-01T00:00:00"/>
  </r>
  <r>
    <x v="1"/>
    <x v="3"/>
    <x v="0"/>
    <n v="30"/>
    <n v="300000"/>
    <n v="1285908"/>
    <d v="2001-05-23T10:55:1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369.1"/>
    <d v="2001-06-01T21:00:00"/>
  </r>
  <r>
    <x v="1"/>
    <x v="1"/>
    <x v="1"/>
    <n v="5"/>
    <n v="250"/>
    <n v="1285909"/>
    <d v="2001-05-23T10:55:25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8.1"/>
    <d v="2001-06-04T21:00:00"/>
  </r>
  <r>
    <x v="1"/>
    <x v="2"/>
    <x v="0"/>
    <n v="1"/>
    <n v="50000"/>
    <n v="1285910"/>
    <d v="2001-05-23T10:55:2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1"/>
    <d v="2001-07-01T00:00:00"/>
  </r>
  <r>
    <x v="1"/>
    <x v="3"/>
    <x v="1"/>
    <n v="30"/>
    <n v="150000"/>
    <n v="1285911"/>
    <d v="2001-05-23T10:55:30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950000000000001"/>
    <s v="cprovenzan"/>
    <s v="VPIMENOV"/>
    <s v="ENA-IM ME NEW YORK"/>
    <x v="8"/>
    <x v="5"/>
    <s v="VB5372.1 / 806164"/>
    <d v="2001-06-01T21:00:00"/>
  </r>
  <r>
    <x v="1"/>
    <x v="1"/>
    <x v="1"/>
    <n v="5"/>
    <n v="250"/>
    <n v="1285914"/>
    <d v="2001-05-23T10:55:41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9.1"/>
    <d v="2001-06-04T21:00:00"/>
  </r>
  <r>
    <x v="1"/>
    <x v="2"/>
    <x v="0"/>
    <n v="1"/>
    <n v="50000"/>
    <n v="1285915"/>
    <d v="2001-05-23T10:55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3"/>
    <d v="2001-07-01T00:00:00"/>
  </r>
  <r>
    <x v="1"/>
    <x v="2"/>
    <x v="0"/>
    <n v="1"/>
    <n v="50000"/>
    <n v="1285916"/>
    <d v="2001-05-23T10:56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4"/>
    <d v="2001-07-01T00:00:00"/>
  </r>
  <r>
    <x v="0"/>
    <x v="3"/>
    <x v="1"/>
    <n v="1"/>
    <n v="5000"/>
    <n v="1285917"/>
    <d v="2001-05-23T10:56:09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NORTHTRA"/>
    <s v="RWATT"/>
    <s v="EC-IM Canada West"/>
    <x v="8"/>
    <x v="9"/>
    <n v="806167"/>
    <d v="2001-05-24T21:00:00"/>
  </r>
  <r>
    <x v="1"/>
    <x v="3"/>
    <x v="0"/>
    <n v="30"/>
    <n v="150000"/>
    <n v="1285918"/>
    <d v="2001-05-23T10:56:13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8500000000000005"/>
    <s v="kgebhard"/>
    <s v="MSANCH2"/>
    <s v="GD-New-Jr"/>
    <x v="6"/>
    <x v="5"/>
    <s v="VB5377.1"/>
    <d v="2001-06-01T21:00:00"/>
  </r>
  <r>
    <x v="0"/>
    <x v="3"/>
    <x v="1"/>
    <n v="30"/>
    <n v="150000"/>
    <n v="1285919"/>
    <d v="2001-05-23T10:56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tsamaska"/>
    <s v="MCOWAN"/>
    <s v="EC-IM Canada West"/>
    <x v="8"/>
    <x v="9"/>
    <n v="806169"/>
    <d v="2001-06-01T21:00:00"/>
  </r>
  <r>
    <x v="1"/>
    <x v="3"/>
    <x v="1"/>
    <n v="1"/>
    <n v="688"/>
    <n v="1285920"/>
    <d v="2001-05-23T10:56:56"/>
    <s v="AEP Energy Services, Inc."/>
    <x v="0"/>
    <x v="0"/>
    <x v="0"/>
    <x v="3"/>
    <s v="US Gas Phy Fwd Firm non-TX &lt; or = 1Mo "/>
    <s v="US Gas Phy       ANR SE Trans            24May01         USD/MM"/>
    <m/>
    <n v="688"/>
    <x v="0"/>
    <x v="11"/>
    <x v="0"/>
    <n v="4.0298999999999996"/>
    <s v="aepes201"/>
    <s v="TDONOHO"/>
    <s v="ENA - IM Central Gulf"/>
    <x v="8"/>
    <x v="5"/>
    <n v="806172"/>
    <d v="2001-05-24T21:00:00"/>
  </r>
  <r>
    <x v="0"/>
    <x v="0"/>
    <x v="0"/>
    <n v="1"/>
    <n v="20"/>
    <n v="1285921"/>
    <d v="2001-05-23T10:57:0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ADM52993"/>
    <s v="BMARCHAN"/>
    <s v="Enron Metals Trading System"/>
    <x v="0"/>
    <x v="0"/>
    <n v="2148918"/>
    <m/>
  </r>
  <r>
    <x v="1"/>
    <x v="2"/>
    <x v="0"/>
    <n v="1"/>
    <n v="50000"/>
    <n v="1285922"/>
    <d v="2001-05-23T10:57:1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66"/>
    <d v="2001-07-01T00:00:00"/>
  </r>
  <r>
    <x v="0"/>
    <x v="0"/>
    <x v="0"/>
    <n v="1"/>
    <n v="10"/>
    <n v="1285923"/>
    <d v="2001-05-23T10:57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stanleyf"/>
    <s v="BMARCHAN"/>
    <s v="Enron Metals Trading System"/>
    <x v="0"/>
    <x v="0"/>
    <n v="2148920"/>
    <m/>
  </r>
  <r>
    <x v="0"/>
    <x v="0"/>
    <x v="0"/>
    <n v="1"/>
    <n v="10"/>
    <n v="1285924"/>
    <d v="2001-05-23T10:57:3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51397"/>
    <s v="BMARCHAN"/>
    <s v="Enron Metals Trading System"/>
    <x v="0"/>
    <x v="0"/>
    <n v="2148922"/>
    <m/>
  </r>
  <r>
    <x v="1"/>
    <x v="3"/>
    <x v="0"/>
    <n v="30"/>
    <n v="300000"/>
    <n v="1285926"/>
    <d v="2001-05-23T10:57:3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PATGRIMES"/>
    <s v="JARNOLD"/>
    <s v="NG-Price"/>
    <x v="6"/>
    <x v="5"/>
    <s v="VB5382.1"/>
    <d v="2001-06-01T21:00:00"/>
  </r>
  <r>
    <x v="1"/>
    <x v="1"/>
    <x v="1"/>
    <n v="31"/>
    <n v="775"/>
    <n v="1285925"/>
    <d v="2001-05-23T10:57:37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368"/>
    <s v="PowerMAS"/>
    <s v="MMOTLEY"/>
    <s v="ST-SW"/>
    <x v="7"/>
    <x v="6"/>
    <n v="619773.1"/>
    <d v="2001-07-01T21:00:00"/>
  </r>
  <r>
    <x v="1"/>
    <x v="1"/>
    <x v="1"/>
    <n v="31"/>
    <n v="775"/>
    <n v="1285927"/>
    <d v="2001-05-23T10:57:4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05"/>
    <s v="PowerMAS"/>
    <s v="MMOTLEY"/>
    <s v="ST-SW"/>
    <x v="7"/>
    <x v="6"/>
    <n v="619774.1"/>
    <d v="2001-08-01T21:00:00"/>
  </r>
  <r>
    <x v="1"/>
    <x v="3"/>
    <x v="0"/>
    <n v="30"/>
    <n v="300000"/>
    <n v="1285929"/>
    <d v="2001-05-23T10:57:49"/>
    <s v="Aquila Risk Management Corporation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AQUILA1002"/>
    <s v="JARNOLD"/>
    <s v="NG-Price"/>
    <x v="6"/>
    <x v="5"/>
    <s v="VB5383.1"/>
    <d v="2001-06-01T21:00:00"/>
  </r>
  <r>
    <x v="0"/>
    <x v="0"/>
    <x v="0"/>
    <n v="1"/>
    <n v="20"/>
    <n v="1285930"/>
    <d v="2001-05-23T10:5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8928"/>
    <m/>
  </r>
  <r>
    <x v="0"/>
    <x v="0"/>
    <x v="0"/>
    <n v="1"/>
    <n v="11"/>
    <n v="1285931"/>
    <d v="2001-05-23T10:58:00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27"/>
    <s v="stanleyf"/>
    <s v="BMARCHAN"/>
    <s v="Enron Metals Trading System"/>
    <x v="0"/>
    <x v="0"/>
    <n v="2148924"/>
    <m/>
  </r>
  <r>
    <x v="1"/>
    <x v="2"/>
    <x v="0"/>
    <n v="1"/>
    <n v="50000"/>
    <n v="1285933"/>
    <d v="2001-05-23T10:58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8"/>
    <d v="2001-07-01T00:00:00"/>
  </r>
  <r>
    <x v="1"/>
    <x v="3"/>
    <x v="1"/>
    <n v="1"/>
    <n v="10000"/>
    <n v="1285934"/>
    <d v="2001-05-23T10:59:02"/>
    <s v="AEP Energy Services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399999999999997"/>
    <s v="aepes215"/>
    <s v="ARING"/>
    <s v="ENA-IM NE GULF1"/>
    <x v="8"/>
    <x v="5"/>
    <n v="806179"/>
    <d v="2001-05-24T21:00:00"/>
  </r>
  <r>
    <x v="0"/>
    <x v="0"/>
    <x v="0"/>
    <n v="1"/>
    <n v="5"/>
    <n v="1285936"/>
    <d v="2001-05-23T10:59:28"/>
    <s v="IFX Limited"/>
    <x v="0"/>
    <x v="0"/>
    <x v="0"/>
    <x v="0"/>
    <s v="Zinc LME Registered Contract"/>
    <s v="Zinc LME Reg.    Contract                3 Month         USD/mt-L"/>
    <n v="5"/>
    <m/>
    <x v="0"/>
    <x v="0"/>
    <x v="0"/>
    <n v="951"/>
    <s v="mdoconnor"/>
    <s v="ATURNER"/>
    <s v="Enron Metals Trading System"/>
    <x v="0"/>
    <x v="0"/>
    <n v="2148932"/>
    <m/>
  </r>
  <r>
    <x v="0"/>
    <x v="0"/>
    <x v="0"/>
    <n v="1"/>
    <n v="9"/>
    <n v="1285938"/>
    <d v="2001-05-23T10:59:30"/>
    <s v="Chase Manhatt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27"/>
    <s v="holcombe"/>
    <s v="BMARCHAN"/>
    <s v="Enron Metals Trading System"/>
    <x v="0"/>
    <x v="0"/>
    <n v="2148934"/>
    <m/>
  </r>
  <r>
    <x v="0"/>
    <x v="3"/>
    <x v="1"/>
    <n v="1"/>
    <n v="50000"/>
    <n v="1285940"/>
    <d v="2001-05-23T10:59:55"/>
    <s v="BP Gas Marketing Limited"/>
    <x v="0"/>
    <x v="0"/>
    <x v="0"/>
    <x v="3"/>
    <s v="UK Gas Phy Fwd NBP"/>
    <s v="UK Gas Phy       NBP                     24May01         p/th"/>
    <n v="50000"/>
    <m/>
    <x v="0"/>
    <x v="4"/>
    <x v="3"/>
    <n v="18.7"/>
    <s v="templeton"/>
    <s v="MNICHOLA"/>
    <s v="Non Affiliate Gas Book"/>
    <x v="4"/>
    <x v="2"/>
    <n v="104675"/>
    <d v="2001-05-24T21:00:00"/>
  </r>
  <r>
    <x v="0"/>
    <x v="3"/>
    <x v="1"/>
    <n v="183"/>
    <n v="4575000"/>
    <n v="1285941"/>
    <d v="2001-05-23T10:59:57"/>
    <s v="TotalFinaElf Gas and Power Limited"/>
    <x v="0"/>
    <x v="0"/>
    <x v="0"/>
    <x v="3"/>
    <s v="UK Gas Phy Fwd NBP"/>
    <s v="UK Gas Phy       NBP                     Apr-Sep03       p/th"/>
    <m/>
    <n v="25000"/>
    <x v="0"/>
    <x v="4"/>
    <x v="3"/>
    <n v="19.75"/>
    <s v="RICHPUGH"/>
    <s v="AFAIRLE"/>
    <s v="Non Affiliate Gas Book"/>
    <x v="4"/>
    <x v="2"/>
    <n v="104676"/>
    <d v="2003-04-01T00:00:00"/>
  </r>
  <r>
    <x v="1"/>
    <x v="1"/>
    <x v="1"/>
    <n v="30"/>
    <n v="1500"/>
    <n v="1285942"/>
    <d v="2001-05-23T11:00:09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785.1"/>
    <d v="2001-06-01T17:11:00"/>
  </r>
  <r>
    <x v="0"/>
    <x v="3"/>
    <x v="0"/>
    <n v="30"/>
    <n v="300000"/>
    <n v="1285944"/>
    <d v="2001-05-23T11:00:32"/>
    <s v="Duke Energy Marketing Limited Partnership"/>
    <x v="0"/>
    <x v="0"/>
    <x v="0"/>
    <x v="3"/>
    <s v="CAN Gas Fin BasSwap East"/>
    <s v="CAN Gas Basis    GD/D Dawn               Jun01           USD/MM"/>
    <n v="10000"/>
    <m/>
    <x v="0"/>
    <x v="11"/>
    <x v="0"/>
    <n v="0.185"/>
    <s v="vincewes"/>
    <s v="EOLSMGR"/>
    <s v="FT-ONTARIO"/>
    <x v="6"/>
    <x v="5"/>
    <s v="VB5399.1"/>
    <d v="2001-06-01T21:00:00"/>
  </r>
  <r>
    <x v="1"/>
    <x v="2"/>
    <x v="0"/>
    <n v="1"/>
    <n v="50000"/>
    <n v="1285946"/>
    <d v="2001-05-23T11:00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72"/>
    <d v="2001-07-01T00:00:00"/>
  </r>
  <r>
    <x v="1"/>
    <x v="3"/>
    <x v="0"/>
    <n v="30"/>
    <n v="300000"/>
    <n v="1285947"/>
    <d v="2001-05-23T11:00:49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0.1"/>
    <d v="2001-06-01T21:00:00"/>
  </r>
  <r>
    <x v="0"/>
    <x v="0"/>
    <x v="0"/>
    <n v="1"/>
    <n v="20"/>
    <n v="1285948"/>
    <d v="2001-05-23T11:01:11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olcombe"/>
    <s v="BMARCHAN"/>
    <s v="Enron Metals Trading System"/>
    <x v="0"/>
    <x v="0"/>
    <n v="2149378"/>
    <m/>
  </r>
  <r>
    <x v="1"/>
    <x v="3"/>
    <x v="1"/>
    <n v="1"/>
    <n v="6333"/>
    <n v="1285949"/>
    <d v="2001-05-23T11:01:18"/>
    <s v="Reliant Energy Services, Inc."/>
    <x v="0"/>
    <x v="0"/>
    <x v="0"/>
    <x v="3"/>
    <s v="US Gas Phy Fwd Firm non-TX &lt; or = 1Mo "/>
    <s v="US Gas Phy       ANR SE Trans            24May01         USD/MM"/>
    <m/>
    <n v="6333"/>
    <x v="0"/>
    <x v="11"/>
    <x v="0"/>
    <n v="4.01"/>
    <s v="kimnorman"/>
    <s v="TDONOHO"/>
    <s v="ENA - IM Central Gulf"/>
    <x v="8"/>
    <x v="5"/>
    <n v="806182"/>
    <d v="2001-05-24T21:00:00"/>
  </r>
  <r>
    <x v="0"/>
    <x v="0"/>
    <x v="0"/>
    <n v="1"/>
    <n v="20"/>
    <n v="1285950"/>
    <d v="2001-05-23T11:01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DM08839"/>
    <s v="BMARCHAN"/>
    <s v="Enron Metals Trading System"/>
    <x v="0"/>
    <x v="0"/>
    <n v="2149376"/>
    <m/>
  </r>
  <r>
    <x v="1"/>
    <x v="3"/>
    <x v="0"/>
    <n v="30"/>
    <n v="600000"/>
    <n v="1285951"/>
    <d v="2001-05-23T11:01:3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JPASTORE"/>
    <s v="JARNOLD"/>
    <s v="NG-Price"/>
    <x v="6"/>
    <x v="5"/>
    <s v="VB5404.1"/>
    <d v="2001-06-01T21:00:00"/>
  </r>
  <r>
    <x v="1"/>
    <x v="3"/>
    <x v="0"/>
    <n v="30"/>
    <n v="300000"/>
    <n v="1285952"/>
    <d v="2001-05-23T11:01:55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5.1"/>
    <d v="2001-06-01T21:00:00"/>
  </r>
  <r>
    <x v="1"/>
    <x v="1"/>
    <x v="1"/>
    <n v="31"/>
    <n v="775"/>
    <n v="1285954"/>
    <d v="2001-05-23T11:02:19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405"/>
    <s v="jgoodman"/>
    <s v="MMOTLEY"/>
    <s v="ST-SW"/>
    <x v="7"/>
    <x v="6"/>
    <n v="619790.1"/>
    <d v="2001-08-01T21:00:00"/>
  </r>
  <r>
    <x v="0"/>
    <x v="0"/>
    <x v="0"/>
    <n v="1"/>
    <n v="2"/>
    <n v="1285956"/>
    <d v="2001-05-23T11:02:34"/>
    <s v="Haut Commodities Inc"/>
    <x v="0"/>
    <x v="0"/>
    <x v="0"/>
    <x v="0"/>
    <s v="Aluminum LME Registered Contract"/>
    <s v="Al LME Reg.      Contract                3 Month         USD/mt-L"/>
    <m/>
    <n v="2"/>
    <x v="0"/>
    <x v="0"/>
    <x v="0"/>
    <n v="1527"/>
    <s v="RAYPRADO"/>
    <s v="BMARCHAN"/>
    <s v="Enron Metals Trading System"/>
    <x v="0"/>
    <x v="0"/>
    <n v="2149374"/>
    <m/>
  </r>
  <r>
    <x v="1"/>
    <x v="3"/>
    <x v="1"/>
    <n v="1"/>
    <n v="3807"/>
    <n v="1285957"/>
    <d v="2001-05-23T11:02:35"/>
    <s v="Aquila Energy Marketing Corporation"/>
    <x v="0"/>
    <x v="0"/>
    <x v="0"/>
    <x v="3"/>
    <s v="US Gas Phy Fwd Firm non-TX &lt; or = 1Mo "/>
    <s v="US Gas Phy       NGPL IA-IL              24May01         USD/MM"/>
    <n v="3807"/>
    <m/>
    <x v="0"/>
    <x v="11"/>
    <x v="0"/>
    <n v="4.17"/>
    <s v="BIGDADDY"/>
    <s v="JWILLI13"/>
    <s v="ENA-IM Mid Central North"/>
    <x v="8"/>
    <x v="5"/>
    <n v="806183"/>
    <d v="2001-05-24T21:00:00"/>
  </r>
  <r>
    <x v="1"/>
    <x v="2"/>
    <x v="0"/>
    <n v="1"/>
    <n v="50000"/>
    <n v="1285958"/>
    <d v="2001-05-23T11:02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76"/>
    <d v="2001-07-01T00:00:00"/>
  </r>
  <r>
    <x v="1"/>
    <x v="3"/>
    <x v="0"/>
    <n v="30"/>
    <n v="600000"/>
    <n v="1285959"/>
    <d v="2001-05-23T11:03:42"/>
    <s v="AEP Energy Services, Inc."/>
    <x v="7"/>
    <x v="1"/>
    <x v="0"/>
    <x v="3"/>
    <s v="US Gas Fin Swap"/>
    <s v="US Gas Daily     IF GD/D HHub            Jun01           USD/MM"/>
    <n v="20000"/>
    <m/>
    <x v="0"/>
    <x v="11"/>
    <x v="0"/>
    <n v="-2.5000000000000001E-3"/>
    <s v="SGRA1234"/>
    <s v="PKEAVEY"/>
    <s v="G-DAILY-EST"/>
    <x v="6"/>
    <x v="5"/>
    <s v="VB5411.1"/>
    <d v="2001-06-01T21:00:00"/>
  </r>
  <r>
    <x v="0"/>
    <x v="3"/>
    <x v="1"/>
    <n v="30"/>
    <n v="150000"/>
    <n v="1285960"/>
    <d v="2001-05-23T11:03:4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5"/>
    <s v="rhoughton"/>
    <s v="CCLARK5"/>
    <s v="EC - IM Canada BC"/>
    <x v="8"/>
    <x v="9"/>
    <n v="806186"/>
    <d v="2001-06-01T21:00:00"/>
  </r>
  <r>
    <x v="1"/>
    <x v="1"/>
    <x v="1"/>
    <n v="30"/>
    <n v="750"/>
    <n v="1285961"/>
    <d v="2001-05-23T11:03:48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19792.1"/>
    <d v="2001-09-01T21:00:00"/>
  </r>
  <r>
    <x v="1"/>
    <x v="2"/>
    <x v="0"/>
    <n v="1"/>
    <n v="50000"/>
    <n v="1285963"/>
    <d v="2001-05-23T11:04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178"/>
    <d v="2001-07-01T00:00:00"/>
  </r>
  <r>
    <x v="1"/>
    <x v="1"/>
    <x v="1"/>
    <n v="5"/>
    <n v="250"/>
    <n v="1285964"/>
    <d v="2001-05-23T11:04:03"/>
    <s v="CMS Marketing, Services and Trading Company"/>
    <x v="0"/>
    <x v="0"/>
    <x v="0"/>
    <x v="1"/>
    <s v="US East Power Phy Fwd Firm"/>
    <s v="US Pwr Phy Firm  Cinergy Peak            28May-01Jun     USD/MWh"/>
    <n v="50"/>
    <m/>
    <x v="0"/>
    <x v="1"/>
    <x v="0"/>
    <n v="31.5"/>
    <s v="LINGARDF"/>
    <s v="CDORLAN"/>
    <s v="ST-ECAR"/>
    <x v="7"/>
    <x v="6"/>
    <n v="619796.1"/>
    <d v="2001-05-28T21:00:00"/>
  </r>
  <r>
    <x v="1"/>
    <x v="3"/>
    <x v="0"/>
    <n v="30"/>
    <n v="600000"/>
    <n v="1285967"/>
    <d v="2001-05-23T11:04:22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6.1"/>
    <d v="2001-06-01T21:00:00"/>
  </r>
  <r>
    <x v="1"/>
    <x v="3"/>
    <x v="0"/>
    <n v="30"/>
    <n v="600000"/>
    <n v="1285968"/>
    <d v="2001-05-23T11:04:28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7.1"/>
    <d v="2001-06-01T21:00:00"/>
  </r>
  <r>
    <x v="1"/>
    <x v="3"/>
    <x v="0"/>
    <n v="30"/>
    <n v="600000"/>
    <n v="1285971"/>
    <d v="2001-05-23T11:04:33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9.1"/>
    <d v="2001-06-01T21:00:00"/>
  </r>
  <r>
    <x v="0"/>
    <x v="3"/>
    <x v="1"/>
    <n v="1"/>
    <n v="10000"/>
    <n v="1285970"/>
    <d v="2001-05-23T11:04:33"/>
    <s v="Sempra Energy Trading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MARYJESSEY"/>
    <s v="RWATT"/>
    <s v="EC-IM Canada West"/>
    <x v="8"/>
    <x v="9"/>
    <n v="806189"/>
    <d v="2001-05-23T21:00:00"/>
  </r>
  <r>
    <x v="1"/>
    <x v="3"/>
    <x v="0"/>
    <n v="30"/>
    <n v="600000"/>
    <n v="1285973"/>
    <d v="2001-05-23T11:04:4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2.1"/>
    <d v="2001-06-01T21:00:00"/>
  </r>
  <r>
    <x v="0"/>
    <x v="3"/>
    <x v="1"/>
    <n v="1"/>
    <n v="5000"/>
    <n v="1285976"/>
    <d v="2001-05-23T11:04:50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6191"/>
    <d v="2001-05-24T21:00:00"/>
  </r>
  <r>
    <x v="1"/>
    <x v="1"/>
    <x v="1"/>
    <n v="30"/>
    <n v="750"/>
    <n v="1285975"/>
    <d v="2001-05-23T11:04:50"/>
    <s v="TransAlta Energy Marketing (US) Inc."/>
    <x v="0"/>
    <x v="0"/>
    <x v="0"/>
    <x v="1"/>
    <s v="US West Power Phy Fwd Firm"/>
    <s v="US Pwr Phy Firm  Mid-C OffPk             Jun01           USD/MWh"/>
    <n v="25"/>
    <m/>
    <x v="0"/>
    <x v="1"/>
    <x v="0"/>
    <n v="180"/>
    <s v="barthjones"/>
    <s v="MSWERZB"/>
    <s v="LT-NW"/>
    <x v="7"/>
    <x v="6"/>
    <n v="619798.1"/>
    <d v="2001-06-01T21:00:00"/>
  </r>
  <r>
    <x v="1"/>
    <x v="3"/>
    <x v="0"/>
    <n v="30"/>
    <n v="600000"/>
    <n v="1285977"/>
    <d v="2001-05-23T11:05:1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5.1"/>
    <d v="2001-06-01T21:00:00"/>
  </r>
  <r>
    <x v="1"/>
    <x v="3"/>
    <x v="0"/>
    <n v="30"/>
    <n v="600000"/>
    <n v="1285978"/>
    <d v="2001-05-23T11:05:19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7.1"/>
    <d v="2001-06-01T21:00:00"/>
  </r>
  <r>
    <x v="1"/>
    <x v="1"/>
    <x v="1"/>
    <n v="31"/>
    <n v="775"/>
    <n v="1285986"/>
    <d v="2001-05-23T11:07:17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72"/>
    <s v="jgoodman"/>
    <s v="MMOTLEY"/>
    <s v="ST-SW"/>
    <x v="7"/>
    <x v="6"/>
    <n v="619809.1"/>
    <d v="2001-07-01T21:00:00"/>
  </r>
  <r>
    <x v="0"/>
    <x v="0"/>
    <x v="0"/>
    <n v="1"/>
    <n v="5"/>
    <n v="1285987"/>
    <d v="2001-05-23T11:07:24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5"/>
    <x v="0"/>
    <n v="4920"/>
    <s v="DANNAYLOR"/>
    <s v="JGORDON1"/>
    <s v="Enron Metals Trading System"/>
    <x v="0"/>
    <x v="0"/>
    <n v="2149372"/>
    <m/>
  </r>
  <r>
    <x v="1"/>
    <x v="4"/>
    <x v="0"/>
    <n v="1"/>
    <n v="25000"/>
    <n v="1285988"/>
    <d v="2001-05-23T11:07:35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5"/>
    <s v="JTREADWAY"/>
    <s v="LMENA"/>
    <s v="HO"/>
    <x v="3"/>
    <x v="5"/>
    <n v="106184"/>
    <d v="2001-06-01T00:00:00"/>
  </r>
  <r>
    <x v="1"/>
    <x v="1"/>
    <x v="1"/>
    <n v="30"/>
    <n v="750"/>
    <n v="1285990"/>
    <d v="2001-05-23T11:07:58"/>
    <s v="Mirant Americas Energy Marketing, L.P.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ttw00001"/>
    <s v="RBADEER"/>
    <s v="LT-CA"/>
    <x v="7"/>
    <x v="6"/>
    <n v="619811.1"/>
    <d v="2001-09-01T21:00:00"/>
  </r>
  <r>
    <x v="1"/>
    <x v="3"/>
    <x v="0"/>
    <n v="30"/>
    <n v="600000"/>
    <n v="1285991"/>
    <d v="2001-05-23T11:07:58"/>
    <s v="Calpine Energy Services, L.P."/>
    <x v="0"/>
    <x v="0"/>
    <x v="0"/>
    <x v="3"/>
    <s v="US Gas Fin BasisSwap"/>
    <s v="US Gas Basis     TETCO M3                Jun01           USD/MM"/>
    <m/>
    <n v="20000"/>
    <x v="0"/>
    <x v="11"/>
    <x v="0"/>
    <n v="0.36"/>
    <s v="KBENJAMIN1"/>
    <s v="BMCKAY"/>
    <s v="FT-NY"/>
    <x v="6"/>
    <x v="5"/>
    <s v="VB5436.1"/>
    <d v="2001-06-01T21:00:00"/>
  </r>
  <r>
    <x v="0"/>
    <x v="0"/>
    <x v="0"/>
    <n v="1"/>
    <n v="2"/>
    <n v="1285992"/>
    <d v="2001-05-23T11:08:10"/>
    <s v="Carr Futures, Inc"/>
    <x v="0"/>
    <x v="0"/>
    <x v="0"/>
    <x v="0"/>
    <s v="Aluminum LME Registered Contract"/>
    <s v="Al LME Reg.      Contract                20Jun01         USD/mt-L"/>
    <n v="2"/>
    <m/>
    <x v="0"/>
    <x v="0"/>
    <x v="0"/>
    <n v="1517"/>
    <s v="charlie1"/>
    <s v="BMARCHAN"/>
    <s v="Enron Metals Trading System"/>
    <x v="0"/>
    <x v="0"/>
    <n v="2149370"/>
    <d v="2001-06-20T00:00:00"/>
  </r>
  <r>
    <x v="0"/>
    <x v="0"/>
    <x v="0"/>
    <n v="1"/>
    <n v="18"/>
    <n v="1285993"/>
    <d v="2001-05-23T11:08:40"/>
    <s v="Chase Manhatt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holcombe"/>
    <s v="BMARCHAN"/>
    <s v="Enron Metals Trading System"/>
    <x v="0"/>
    <x v="0"/>
    <n v="2149368"/>
    <m/>
  </r>
  <r>
    <x v="0"/>
    <x v="0"/>
    <x v="0"/>
    <n v="1"/>
    <n v="18"/>
    <n v="1285996"/>
    <d v="2001-05-23T11:08:50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6"/>
    <s v="HART1201"/>
    <s v="BMARCHAN"/>
    <s v="Enron Metals Trading System"/>
    <x v="0"/>
    <x v="0"/>
    <n v="2149366"/>
    <m/>
  </r>
  <r>
    <x v="0"/>
    <x v="2"/>
    <x v="0"/>
    <n v="31"/>
    <n v="775000"/>
    <n v="1285997"/>
    <d v="2001-05-23T11:09:01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6"/>
    <s v="rsrsrsrs"/>
    <s v="MJONES2"/>
    <s v="UK - ECTRIC - Crude D-Brent"/>
    <x v="3"/>
    <x v="4"/>
    <n v="106185"/>
    <d v="2001-07-01T00:00:00"/>
  </r>
  <r>
    <x v="0"/>
    <x v="2"/>
    <x v="0"/>
    <n v="1"/>
    <n v="100000"/>
    <n v="1285998"/>
    <d v="2001-05-23T11:09:31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-0.04"/>
    <s v="tukechar"/>
    <s v="CGLAAS"/>
    <s v="UK - ECTRIC - Crude Brent"/>
    <x v="6"/>
    <x v="4"/>
    <s v="VB5439.1"/>
    <d v="2001-07-01T00:00:00"/>
  </r>
  <r>
    <x v="0"/>
    <x v="2"/>
    <x v="0"/>
    <n v="3"/>
    <n v="300000"/>
    <n v="1285999"/>
    <d v="2001-05-23T11:09:38"/>
    <s v="J. Aron &amp; Company"/>
    <x v="0"/>
    <x v="0"/>
    <x v="0"/>
    <x v="2"/>
    <s v="UK Dtd Brent vs. IPE Frontline"/>
    <s v="DTD Brent vs.    IPE Frontline           Q3 2001         USD/bbl"/>
    <n v="100000"/>
    <m/>
    <x v="0"/>
    <x v="3"/>
    <x v="0"/>
    <n v="-0.02"/>
    <s v="tukechar"/>
    <s v="CGLAAS"/>
    <s v="UK - ECTRIC - Crude Brent"/>
    <x v="6"/>
    <x v="4"/>
    <s v="VB5440.1"/>
    <d v="2001-07-01T00:00:00"/>
  </r>
  <r>
    <x v="0"/>
    <x v="3"/>
    <x v="1"/>
    <n v="1"/>
    <n v="10000"/>
    <n v="1286000"/>
    <d v="2001-05-23T11:09:46"/>
    <s v="Williams Energy Marketing &amp; Trading Company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jlagadin"/>
    <s v="RWATT"/>
    <s v="EC-IM Canada West"/>
    <x v="8"/>
    <x v="9"/>
    <n v="806203"/>
    <d v="2001-05-23T21:00:00"/>
  </r>
  <r>
    <x v="1"/>
    <x v="3"/>
    <x v="0"/>
    <n v="31"/>
    <n v="155000"/>
    <n v="1286001"/>
    <d v="2001-05-23T11:10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petverma"/>
    <s v="JARNOLD"/>
    <s v="NG-Price"/>
    <x v="6"/>
    <x v="5"/>
    <s v="VB5441.1"/>
    <d v="2001-07-01T21:00:00"/>
  </r>
  <r>
    <x v="0"/>
    <x v="3"/>
    <x v="1"/>
    <n v="1"/>
    <n v="10000"/>
    <n v="1286003"/>
    <d v="2001-05-23T11:10:16"/>
    <s v="Duke Energy Marketing Limited Partnership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KENTLUND"/>
    <s v="RWATT"/>
    <s v="EC-IM Canada West"/>
    <x v="8"/>
    <x v="9"/>
    <n v="806206"/>
    <d v="2001-05-23T21:00:00"/>
  </r>
  <r>
    <x v="1"/>
    <x v="3"/>
    <x v="0"/>
    <n v="30"/>
    <n v="150000"/>
    <n v="1286004"/>
    <d v="2001-05-23T11:10:29"/>
    <s v="Mirant Americas Energy Marketing, L.P.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ctm00001"/>
    <s v="JARNOLD"/>
    <s v="NG-Price"/>
    <x v="6"/>
    <x v="5"/>
    <s v="VB5442.1"/>
    <d v="2001-06-01T21:00:00"/>
  </r>
  <r>
    <x v="1"/>
    <x v="1"/>
    <x v="1"/>
    <n v="1"/>
    <n v="50"/>
    <n v="1286005"/>
    <d v="2001-05-23T11:10:38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823.1"/>
    <d v="2001-05-25T21:00:00"/>
  </r>
  <r>
    <x v="1"/>
    <x v="4"/>
    <x v="0"/>
    <n v="3"/>
    <n v="150000"/>
    <n v="1286006"/>
    <d v="2001-05-23T11:10:43"/>
    <s v="Cargill Energy, a division of Cargill, Incorporated"/>
    <x v="0"/>
    <x v="0"/>
    <x v="0"/>
    <x v="4"/>
    <s v="US HeatingOil2 Fin Spread"/>
    <s v="US HeatOil2 Swap NYMEX HO CrkSpd         Q4 2001         USD/bl/m"/>
    <n v="50000"/>
    <m/>
    <x v="0"/>
    <x v="8"/>
    <x v="0"/>
    <n v="6.58"/>
    <s v="NICKSUMMS1"/>
    <s v="LMENA"/>
    <s v="HO"/>
    <x v="6"/>
    <x v="5"/>
    <s v="VB5443.1"/>
    <d v="2001-10-01T00:00:00"/>
  </r>
  <r>
    <x v="1"/>
    <x v="3"/>
    <x v="0"/>
    <n v="151"/>
    <n v="755000"/>
    <n v="1286007"/>
    <d v="2001-05-23T11:10:52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444.1"/>
    <d v="2001-11-01T00:00:00"/>
  </r>
  <r>
    <x v="1"/>
    <x v="3"/>
    <x v="0"/>
    <n v="30"/>
    <n v="300000"/>
    <n v="1286008"/>
    <d v="2001-05-23T11:10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445.1"/>
    <d v="2001-06-01T21:00:00"/>
  </r>
  <r>
    <x v="1"/>
    <x v="3"/>
    <x v="0"/>
    <n v="30"/>
    <n v="300000"/>
    <n v="1286010"/>
    <d v="2001-05-23T11:11:24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davidlake"/>
    <s v="JARNOLD"/>
    <s v="NG-Price"/>
    <x v="6"/>
    <x v="5"/>
    <s v="VB5447.1"/>
    <d v="2001-06-01T21:00:00"/>
  </r>
  <r>
    <x v="0"/>
    <x v="0"/>
    <x v="0"/>
    <n v="1"/>
    <n v="6"/>
    <n v="1286011"/>
    <d v="2001-05-23T11:11:40"/>
    <s v="Newco AG"/>
    <x v="0"/>
    <x v="0"/>
    <x v="0"/>
    <x v="0"/>
    <s v="Zinc LME Registered Contract"/>
    <s v="Zinc LME Reg.    Contract                3 Month         USD/mt-L"/>
    <m/>
    <n v="6"/>
    <x v="0"/>
    <x v="0"/>
    <x v="0"/>
    <n v="953"/>
    <s v="ginabrown"/>
    <s v="ATURNER"/>
    <s v="Enron Metals Trading System"/>
    <x v="0"/>
    <x v="0"/>
    <n v="2149364"/>
    <m/>
  </r>
  <r>
    <x v="1"/>
    <x v="1"/>
    <x v="1"/>
    <n v="5"/>
    <n v="250"/>
    <n v="1286012"/>
    <d v="2001-05-23T11:12:1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25"/>
    <s v="WATTS002"/>
    <s v="MLORENZ"/>
    <s v="ST-Main"/>
    <x v="7"/>
    <x v="6"/>
    <n v="619827.1"/>
    <d v="2001-05-28T21:00:00"/>
  </r>
  <r>
    <x v="0"/>
    <x v="0"/>
    <x v="0"/>
    <n v="1"/>
    <n v="20"/>
    <n v="1286014"/>
    <d v="2001-05-23T11:12:4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olcombe"/>
    <s v="BMARCHAN"/>
    <s v="Enron Metals Trading System"/>
    <x v="0"/>
    <x v="0"/>
    <n v="2149362"/>
    <m/>
  </r>
  <r>
    <x v="1"/>
    <x v="3"/>
    <x v="0"/>
    <n v="30"/>
    <n v="225000"/>
    <n v="1286015"/>
    <d v="2001-05-23T11:12:50"/>
    <s v="Aquila Canada Cor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davidlake"/>
    <s v="JARNOLD"/>
    <s v="NG-Price"/>
    <x v="6"/>
    <x v="5"/>
    <s v="VB5449.1"/>
    <d v="2001-06-01T21:00:00"/>
  </r>
  <r>
    <x v="0"/>
    <x v="3"/>
    <x v="1"/>
    <n v="1"/>
    <n v="100000"/>
    <n v="1286017"/>
    <d v="2001-05-23T11:13:18"/>
    <s v="Norsk Hydro Energy B.V."/>
    <x v="0"/>
    <x v="0"/>
    <x v="0"/>
    <x v="3"/>
    <s v="BEL Gas Phy Fwd Zee IZT Ent"/>
    <s v="BEL Gas Phy      ZEE IZT ENT             24May01         p/th"/>
    <m/>
    <n v="100000"/>
    <x v="0"/>
    <x v="4"/>
    <x v="3"/>
    <n v="19"/>
    <s v="NHE103602B"/>
    <s v="DFURNER"/>
    <s v="Continental Gas Book"/>
    <x v="4"/>
    <x v="2"/>
    <n v="104680"/>
    <d v="2001-05-24T21:00:00"/>
  </r>
  <r>
    <x v="0"/>
    <x v="0"/>
    <x v="0"/>
    <n v="1"/>
    <n v="20"/>
    <n v="1286018"/>
    <d v="2001-05-23T11:13:2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49360"/>
    <m/>
  </r>
  <r>
    <x v="0"/>
    <x v="3"/>
    <x v="1"/>
    <n v="30"/>
    <n v="150000"/>
    <n v="1286019"/>
    <d v="2001-05-23T11:13:2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399999999999997"/>
    <s v="rhoughton"/>
    <s v="CCLARK5"/>
    <s v="EC - IM Canada BC"/>
    <x v="8"/>
    <x v="9"/>
    <n v="806213"/>
    <d v="2001-06-01T21:00:00"/>
  </r>
  <r>
    <x v="1"/>
    <x v="4"/>
    <x v="0"/>
    <n v="1"/>
    <n v="25000"/>
    <n v="1286021"/>
    <d v="2001-05-23T11:13:33"/>
    <s v="Hess Energy Trading Company LLC"/>
    <x v="0"/>
    <x v="0"/>
    <x v="0"/>
    <x v="4"/>
    <s v="US HeatingOil2 Fin Swap"/>
    <s v="US HeatOil2 Swap Nymex NX2               Jun01           c/Gl-b"/>
    <m/>
    <n v="25000"/>
    <x v="0"/>
    <x v="13"/>
    <x v="0"/>
    <n v="81.400000000000006"/>
    <s v="JTREADWAY"/>
    <s v="LMENA"/>
    <s v="HO"/>
    <x v="3"/>
    <x v="5"/>
    <n v="106186"/>
    <d v="2001-06-01T00:00:00"/>
  </r>
  <r>
    <x v="1"/>
    <x v="2"/>
    <x v="0"/>
    <n v="1"/>
    <n v="50000"/>
    <n v="1286022"/>
    <d v="2001-05-23T11:14:0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"/>
    <s v="GWHALLE"/>
    <s v="WTI-GW-NXC2"/>
    <x v="3"/>
    <x v="5"/>
    <n v="106187"/>
    <d v="2001-07-01T00:00:00"/>
  </r>
  <r>
    <x v="1"/>
    <x v="3"/>
    <x v="0"/>
    <n v="214"/>
    <n v="1070000"/>
    <n v="1286023"/>
    <d v="2001-05-23T11:14:17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"/>
    <s v="MSIECKHAUS"/>
    <s v="KHOLST"/>
    <s v="FT-West"/>
    <x v="6"/>
    <x v="5"/>
    <s v="VB5454.1"/>
    <d v="2002-04-01T00:00:00"/>
  </r>
  <r>
    <x v="1"/>
    <x v="3"/>
    <x v="1"/>
    <n v="30"/>
    <n v="300000"/>
    <n v="1286025"/>
    <d v="2001-05-23T11:14:59"/>
    <s v="El Paso Merchant Energy, L.P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EPMELPsj"/>
    <s v="SNEAL"/>
    <s v="ENA-IM NE GULF3"/>
    <x v="8"/>
    <x v="5"/>
    <s v="VB5457.1 / 806214"/>
    <d v="2001-06-01T21:00:00"/>
  </r>
  <r>
    <x v="0"/>
    <x v="2"/>
    <x v="0"/>
    <n v="31"/>
    <n v="775000"/>
    <n v="1286027"/>
    <d v="2001-05-23T11:16:16"/>
    <s v="Hess Energy Trading Company LLC"/>
    <x v="0"/>
    <x v="0"/>
    <x v="0"/>
    <x v="2"/>
    <s v="UK IPE Brent Swap "/>
    <s v="UK Brent Swap    IPE PEN                 Jul01           USD/bbl"/>
    <m/>
    <n v="25000"/>
    <x v="0"/>
    <x v="9"/>
    <x v="0"/>
    <n v="29.28"/>
    <s v="rsrsrsrs"/>
    <s v="MJONES2"/>
    <s v="UK - ECTRIC - Crude D-Brent"/>
    <x v="3"/>
    <x v="4"/>
    <n v="106188"/>
    <d v="2001-07-01T00:00:00"/>
  </r>
  <r>
    <x v="0"/>
    <x v="3"/>
    <x v="1"/>
    <n v="1"/>
    <n v="10000"/>
    <n v="1286028"/>
    <d v="2001-05-23T11:16:19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7"/>
    <d v="2001-05-23T21:00:00"/>
  </r>
  <r>
    <x v="1"/>
    <x v="2"/>
    <x v="0"/>
    <n v="1"/>
    <n v="50000"/>
    <n v="1286029"/>
    <d v="2001-05-23T11:16:2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189"/>
    <d v="2001-07-01T00:00:00"/>
  </r>
  <r>
    <x v="1"/>
    <x v="4"/>
    <x v="0"/>
    <n v="1"/>
    <n v="10000"/>
    <n v="1286030"/>
    <d v="2001-05-23T11:16:31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"/>
    <s v="fouqueta01"/>
    <s v="AHAUSER"/>
    <s v="Blnd-Hu-Hdg"/>
    <x v="3"/>
    <x v="5"/>
    <n v="106190"/>
    <d v="2001-07-01T21:00:00"/>
  </r>
  <r>
    <x v="1"/>
    <x v="2"/>
    <x v="0"/>
    <n v="1"/>
    <n v="50000"/>
    <n v="1286031"/>
    <d v="2001-05-23T11:16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91"/>
    <d v="2001-07-01T00:00:00"/>
  </r>
  <r>
    <x v="1"/>
    <x v="4"/>
    <x v="0"/>
    <n v="1"/>
    <n v="10000"/>
    <n v="1286032"/>
    <d v="2001-05-23T11:16:45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4"/>
    <s v="fouqueta01"/>
    <s v="AHAUSER"/>
    <s v="Blnd-Hu-Hdg"/>
    <x v="3"/>
    <x v="5"/>
    <n v="106192"/>
    <d v="2001-07-01T21:00:00"/>
  </r>
  <r>
    <x v="1"/>
    <x v="4"/>
    <x v="0"/>
    <n v="1"/>
    <n v="10000"/>
    <n v="1286033"/>
    <d v="2001-05-23T11:16:49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5"/>
    <s v="fouqueta01"/>
    <s v="AHAUSER"/>
    <s v="Blnd-Hu-Hdg"/>
    <x v="3"/>
    <x v="5"/>
    <n v="106193"/>
    <d v="2001-07-01T21:00:00"/>
  </r>
  <r>
    <x v="1"/>
    <x v="4"/>
    <x v="0"/>
    <n v="1"/>
    <n v="10000"/>
    <n v="1286034"/>
    <d v="2001-05-23T11:16:53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"/>
    <s v="fouqueta01"/>
    <s v="AHAUSER"/>
    <s v="Blnd-Hu-Hdg"/>
    <x v="3"/>
    <x v="5"/>
    <n v="106194"/>
    <d v="2001-07-01T21:00:00"/>
  </r>
  <r>
    <x v="0"/>
    <x v="3"/>
    <x v="1"/>
    <n v="1"/>
    <n v="10000"/>
    <n v="1286035"/>
    <d v="2001-05-23T11:17:1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218"/>
    <d v="2001-05-23T21:00:00"/>
  </r>
  <r>
    <x v="1"/>
    <x v="3"/>
    <x v="0"/>
    <n v="30"/>
    <n v="300000"/>
    <n v="1286037"/>
    <d v="2001-05-23T11:17:35"/>
    <s v="AEP Energy Services, Inc."/>
    <x v="0"/>
    <x v="0"/>
    <x v="0"/>
    <x v="3"/>
    <s v="US Gas Fin Swap"/>
    <s v="US Gas Daily     IF GD/D NGPL MidCont    Jun01           USD/MM"/>
    <n v="10000"/>
    <m/>
    <x v="0"/>
    <x v="11"/>
    <x v="0"/>
    <n v="-2.2499999999999999E-2"/>
    <s v="aepes212"/>
    <s v="ALEWIS"/>
    <s v="GD-CENTRAL"/>
    <x v="6"/>
    <x v="5"/>
    <s v="VB5467.1"/>
    <d v="2001-06-01T21:00:00"/>
  </r>
  <r>
    <x v="0"/>
    <x v="3"/>
    <x v="1"/>
    <n v="1"/>
    <n v="10000"/>
    <n v="1286036"/>
    <d v="2001-05-23T11:17:35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9"/>
    <d v="2001-05-23T21:00:00"/>
  </r>
  <r>
    <x v="0"/>
    <x v="1"/>
    <x v="0"/>
    <n v="1"/>
    <n v="25"/>
    <n v="1286038"/>
    <d v="2001-05-23T11:19:07"/>
    <s v="TransAlta Energy Marketing Corp."/>
    <x v="0"/>
    <x v="0"/>
    <x v="0"/>
    <x v="1"/>
    <s v="CAN Power Fin Swap"/>
    <s v="CAN Pwr Swap     PPoA HE13-18 MPT        23May01         CAD/MWh"/>
    <m/>
    <n v="25"/>
    <x v="0"/>
    <x v="16"/>
    <x v="4"/>
    <n v="220"/>
    <s v="christemp"/>
    <s v="CRICHEY"/>
    <s v="Alberta-Hourly"/>
    <x v="7"/>
    <x v="9"/>
    <n v="619834.1"/>
    <d v="2001-05-23T21:00:00"/>
  </r>
  <r>
    <x v="0"/>
    <x v="1"/>
    <x v="0"/>
    <n v="1"/>
    <n v="25"/>
    <n v="1286039"/>
    <d v="2001-05-23T11:19:09"/>
    <s v="TransAlta Energy Marketing Corp."/>
    <x v="0"/>
    <x v="0"/>
    <x v="0"/>
    <x v="1"/>
    <s v="CAN Power Fin Swap"/>
    <s v="CAN Pwr Swap     PPoA HE19-24 MPT        23May01         CAD/MWh"/>
    <m/>
    <n v="25"/>
    <x v="0"/>
    <x v="16"/>
    <x v="4"/>
    <n v="170"/>
    <s v="christemp"/>
    <s v="CRICHEY"/>
    <s v="Alberta-Hourly"/>
    <x v="7"/>
    <x v="9"/>
    <n v="619835.1"/>
    <d v="2001-05-23T21:00:00"/>
  </r>
  <r>
    <x v="0"/>
    <x v="3"/>
    <x v="1"/>
    <n v="1"/>
    <n v="4000"/>
    <n v="1286043"/>
    <d v="2001-05-23T11:21:47"/>
    <s v="Penn West Petroleum"/>
    <x v="0"/>
    <x v="0"/>
    <x v="0"/>
    <x v="3"/>
    <s v="CAN Gas Phy Fwd Firm West &lt; or = 1Mo"/>
    <s v="CAN Gas Phy      NIT                     23May01         CAD/GJ"/>
    <n v="4000"/>
    <m/>
    <x v="0"/>
    <x v="15"/>
    <x v="4"/>
    <n v="5.4249999999999998"/>
    <s v="ADM00359"/>
    <s v="RWATT"/>
    <s v="EC-IM Canada West"/>
    <x v="8"/>
    <x v="9"/>
    <n v="806220"/>
    <d v="2001-05-23T21:00:00"/>
  </r>
  <r>
    <x v="0"/>
    <x v="3"/>
    <x v="1"/>
    <n v="1"/>
    <n v="6000"/>
    <n v="1286044"/>
    <d v="2001-05-23T11:22:13"/>
    <s v="Engage Energy Canada L.P."/>
    <x v="0"/>
    <x v="0"/>
    <x v="0"/>
    <x v="3"/>
    <s v="CAN Gas Phy Fwd Firm West &lt; or = 1Mo"/>
    <s v="CAN Gas Phy      NIT                     23May01         CAD/GJ"/>
    <n v="6000"/>
    <m/>
    <x v="0"/>
    <x v="15"/>
    <x v="4"/>
    <n v="5.4249999999999998"/>
    <s v="craigwest"/>
    <s v="RWATT"/>
    <s v="EC-IM Canada West"/>
    <x v="8"/>
    <x v="9"/>
    <n v="806221"/>
    <d v="2001-05-23T21:00:00"/>
  </r>
  <r>
    <x v="1"/>
    <x v="3"/>
    <x v="0"/>
    <n v="30"/>
    <n v="600000"/>
    <n v="1286045"/>
    <d v="2001-05-23T11:22:46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davidlake"/>
    <s v="JARNOLD"/>
    <s v="NG-Price"/>
    <x v="6"/>
    <x v="5"/>
    <s v="VB5476.1"/>
    <d v="2001-06-01T21:00:00"/>
  </r>
  <r>
    <x v="1"/>
    <x v="3"/>
    <x v="0"/>
    <n v="31"/>
    <n v="155000"/>
    <n v="1286047"/>
    <d v="2001-05-23T11:24:11"/>
    <s v="ConAgra Energy Services, Inc."/>
    <x v="0"/>
    <x v="0"/>
    <x v="0"/>
    <x v="3"/>
    <s v="US Gas Fin BasisSwap"/>
    <s v="US Gas Basis     Transco Z6 NY           Jul01           USD/MM"/>
    <n v="5000"/>
    <m/>
    <x v="0"/>
    <x v="11"/>
    <x v="0"/>
    <n v="0.51749999999999996"/>
    <s v="MATTGRAVEL"/>
    <s v="BMCKAY"/>
    <s v="FT-NY"/>
    <x v="6"/>
    <x v="5"/>
    <s v="VB5479.1"/>
    <d v="2001-07-01T21:00:00"/>
  </r>
  <r>
    <x v="1"/>
    <x v="1"/>
    <x v="1"/>
    <n v="5"/>
    <n v="250"/>
    <n v="1286051"/>
    <d v="2001-05-23T11:25:20"/>
    <s v="Dynegy Power Marketing, Inc."/>
    <x v="0"/>
    <x v="0"/>
    <x v="0"/>
    <x v="1"/>
    <s v="US East Power Phy Fwd Firm"/>
    <s v="US Pwr Phy Firm  TVA Peak                04-08Jun01      USD/MWh"/>
    <n v="50"/>
    <m/>
    <x v="0"/>
    <x v="1"/>
    <x v="0"/>
    <n v="62.75"/>
    <s v="jjjohnson"/>
    <s v="JKING6"/>
    <s v="ST-SERC"/>
    <x v="7"/>
    <x v="6"/>
    <n v="619841.1"/>
    <d v="2001-06-04T21:00:00"/>
  </r>
  <r>
    <x v="1"/>
    <x v="1"/>
    <x v="1"/>
    <n v="5"/>
    <n v="250"/>
    <n v="1286052"/>
    <d v="2001-05-23T11:25:28"/>
    <s v="Aquila Energy Marketing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DANMURPHY"/>
    <s v="CDORLAN"/>
    <s v="ST-ECAR"/>
    <x v="7"/>
    <x v="6"/>
    <n v="619842.1"/>
    <d v="2001-06-04T21:00:00"/>
  </r>
  <r>
    <x v="1"/>
    <x v="2"/>
    <x v="0"/>
    <n v="1"/>
    <n v="50000"/>
    <n v="1286053"/>
    <d v="2001-05-23T11:25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JTREADWAY"/>
    <s v="GWHALLE"/>
    <s v="WTI-GW-NXC2"/>
    <x v="3"/>
    <x v="5"/>
    <n v="106201"/>
    <d v="2001-07-01T00:00:00"/>
  </r>
  <r>
    <x v="0"/>
    <x v="2"/>
    <x v="0"/>
    <n v="1"/>
    <n v="100000"/>
    <n v="1286054"/>
    <d v="2001-05-23T11:26:00"/>
    <s v="Koch Petroleum Group, L.P."/>
    <x v="0"/>
    <x v="0"/>
    <x v="0"/>
    <x v="2"/>
    <s v="UK Dtd Brent vs. IPE Frontline"/>
    <s v="DTD Brent vs.    IPE Frontline           Sep01           USD/bbl"/>
    <n v="100000"/>
    <m/>
    <x v="0"/>
    <x v="3"/>
    <x v="0"/>
    <n v="0.02"/>
    <s v="fouqueta01"/>
    <s v="CGLAAS"/>
    <s v="UK - ECTRIC - Crude Brent"/>
    <x v="6"/>
    <x v="4"/>
    <s v="VB5487.1"/>
    <d v="2001-09-01T00:00:00"/>
  </r>
  <r>
    <x v="1"/>
    <x v="1"/>
    <x v="1"/>
    <n v="5"/>
    <n v="250"/>
    <n v="1286058"/>
    <d v="2001-05-23T11:26:55"/>
    <s v="Aquila Energy Marketing Corporation"/>
    <x v="0"/>
    <x v="0"/>
    <x v="0"/>
    <x v="1"/>
    <s v="US East Power Phy Fwd Firm"/>
    <s v="US Pwr Phy Firm  Cinergy Peak            04-08Jun01      USD/MWh"/>
    <m/>
    <n v="50"/>
    <x v="0"/>
    <x v="1"/>
    <x v="0"/>
    <n v="61.5"/>
    <s v="DANMURPHY"/>
    <s v="CDORLAN"/>
    <s v="ST-ECAR"/>
    <x v="7"/>
    <x v="6"/>
    <n v="619843.1"/>
    <d v="2001-06-04T21:00:00"/>
  </r>
  <r>
    <x v="1"/>
    <x v="3"/>
    <x v="0"/>
    <n v="30"/>
    <n v="150000"/>
    <n v="1286060"/>
    <d v="2001-05-23T11:27:51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sthevenot1"/>
    <s v="MSANCH2"/>
    <s v="GD-New-Jr"/>
    <x v="6"/>
    <x v="5"/>
    <s v="VB5496.1"/>
    <d v="2001-06-01T21:00:00"/>
  </r>
  <r>
    <x v="1"/>
    <x v="3"/>
    <x v="0"/>
    <n v="30"/>
    <n v="300000"/>
    <n v="1286061"/>
    <d v="2001-05-23T11:28:00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497.1"/>
    <d v="2001-06-01T21:00:00"/>
  </r>
  <r>
    <x v="1"/>
    <x v="1"/>
    <x v="1"/>
    <n v="5"/>
    <n v="250"/>
    <n v="1286063"/>
    <d v="2001-05-23T11:28:52"/>
    <s v="Northern Indiana Public Service Company"/>
    <x v="0"/>
    <x v="0"/>
    <x v="0"/>
    <x v="1"/>
    <s v="US East Power Phy Fwd Firm"/>
    <s v="US Pwr Phy Firm  Cinergy Peak            28May-01Jun     USD/MWh"/>
    <n v="50"/>
    <m/>
    <x v="0"/>
    <x v="1"/>
    <x v="0"/>
    <n v="30.5"/>
    <s v="williamson"/>
    <s v="CDORLAN"/>
    <s v="ST-ECAR"/>
    <x v="7"/>
    <x v="6"/>
    <n v="619844.1"/>
    <d v="2001-05-28T21:00:00"/>
  </r>
  <r>
    <x v="1"/>
    <x v="3"/>
    <x v="0"/>
    <n v="30"/>
    <n v="300000"/>
    <n v="1286064"/>
    <d v="2001-05-23T11:28:5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jeffstone"/>
    <s v="JARNOLD"/>
    <s v="NG-Price"/>
    <x v="6"/>
    <x v="5"/>
    <s v="VB5504.1"/>
    <d v="2001-06-01T21:00:00"/>
  </r>
  <r>
    <x v="1"/>
    <x v="1"/>
    <x v="1"/>
    <n v="30"/>
    <n v="1500"/>
    <n v="1286065"/>
    <d v="2001-05-23T11:29:02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8.5"/>
    <s v="Kellybry"/>
    <s v="JQUENET"/>
    <s v="LT-PJM"/>
    <x v="7"/>
    <x v="6"/>
    <n v="619845.1"/>
    <d v="2001-06-01T14:12:00"/>
  </r>
  <r>
    <x v="1"/>
    <x v="1"/>
    <x v="1"/>
    <n v="30"/>
    <n v="1500"/>
    <n v="1286068"/>
    <d v="2001-05-23T11:29:4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STEPHENA"/>
    <s v="CDORLAN"/>
    <s v="ST-ECAR"/>
    <x v="7"/>
    <x v="6"/>
    <n v="619847.1"/>
    <d v="2001-06-01T17:11:00"/>
  </r>
  <r>
    <x v="1"/>
    <x v="3"/>
    <x v="1"/>
    <n v="30"/>
    <n v="300000"/>
    <n v="1286069"/>
    <d v="2001-05-23T11:29:41"/>
    <s v="Cross Timbers Energy Services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175"/>
    <s v="redwood1"/>
    <s v="MGRIGSB"/>
    <s v="ENA - IM West"/>
    <x v="8"/>
    <x v="5"/>
    <s v="VB5510.1 / 806223"/>
    <d v="2001-06-01T21:00:00"/>
  </r>
  <r>
    <x v="1"/>
    <x v="3"/>
    <x v="0"/>
    <n v="30"/>
    <n v="300000"/>
    <n v="1286070"/>
    <d v="2001-05-23T11:29:46"/>
    <s v="Cross Timbers Oil Company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redwood3"/>
    <s v="JARNOLD"/>
    <s v="NG-Price"/>
    <x v="6"/>
    <x v="5"/>
    <s v="VB5513.1"/>
    <d v="2001-06-01T21:00:00"/>
  </r>
  <r>
    <x v="1"/>
    <x v="3"/>
    <x v="0"/>
    <n v="30"/>
    <n v="150000"/>
    <n v="1286072"/>
    <d v="2001-05-23T11:29:53"/>
    <s v="e prime, inc."/>
    <x v="0"/>
    <x v="0"/>
    <x v="0"/>
    <x v="3"/>
    <s v="US Gas Fin Swap"/>
    <s v="US Gas Daily     IF GD/D Demarc          Jun01           USD/MM"/>
    <n v="5000"/>
    <m/>
    <x v="0"/>
    <x v="11"/>
    <x v="0"/>
    <n v="-2.75E-2"/>
    <s v="ADM90030"/>
    <s v="ALEWIS"/>
    <s v="GD-CENTRAL"/>
    <x v="6"/>
    <x v="5"/>
    <s v="VB5514.1"/>
    <d v="2001-06-01T21:00:00"/>
  </r>
  <r>
    <x v="1"/>
    <x v="3"/>
    <x v="0"/>
    <n v="30"/>
    <n v="150000"/>
    <n v="1286073"/>
    <d v="2001-05-23T11:30:0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515.1"/>
    <d v="2001-06-01T21:00:00"/>
  </r>
  <r>
    <x v="1"/>
    <x v="3"/>
    <x v="0"/>
    <n v="30"/>
    <n v="150000"/>
    <n v="1286074"/>
    <d v="2001-05-23T11:30:03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5516.1"/>
    <d v="2001-06-01T21:00:00"/>
  </r>
  <r>
    <x v="1"/>
    <x v="3"/>
    <x v="0"/>
    <n v="30"/>
    <n v="300000"/>
    <n v="1286076"/>
    <d v="2001-05-23T11:30:13"/>
    <s v="Allegheny Energy Supply Company, LLC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jaes321"/>
    <s v="JARNOLD"/>
    <s v="NG-Price"/>
    <x v="6"/>
    <x v="5"/>
    <s v="VB5520.1"/>
    <d v="2001-06-01T21:00:00"/>
  </r>
  <r>
    <x v="1"/>
    <x v="3"/>
    <x v="0"/>
    <n v="30"/>
    <n v="150000"/>
    <n v="1286078"/>
    <d v="2001-05-23T11:30:34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22.1"/>
    <d v="2001-06-01T21:00:00"/>
  </r>
  <r>
    <x v="1"/>
    <x v="3"/>
    <x v="0"/>
    <n v="30"/>
    <n v="150000"/>
    <n v="1286079"/>
    <d v="2001-05-23T11:30:40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kgebhard"/>
    <s v="MSANCH2"/>
    <s v="GD-New-Jr"/>
    <x v="6"/>
    <x v="5"/>
    <s v="VB5523.1"/>
    <d v="2001-06-01T21:00:00"/>
  </r>
  <r>
    <x v="0"/>
    <x v="0"/>
    <x v="0"/>
    <n v="1"/>
    <n v="9"/>
    <n v="1286082"/>
    <d v="2001-05-23T11:30:47"/>
    <s v="ABN AMRO Futures Limited"/>
    <x v="0"/>
    <x v="0"/>
    <x v="0"/>
    <x v="0"/>
    <s v="Aluminum LME Registered Contract"/>
    <s v="Al LME Reg.      Contract                3 Month         USD/mt-L"/>
    <m/>
    <n v="9"/>
    <x v="0"/>
    <x v="0"/>
    <x v="0"/>
    <n v="1527"/>
    <s v="ADM63233"/>
    <s v="BMARCHAN"/>
    <s v="Enron Metals Trading System"/>
    <x v="0"/>
    <x v="0"/>
    <n v="2149358"/>
    <m/>
  </r>
  <r>
    <x v="1"/>
    <x v="1"/>
    <x v="1"/>
    <n v="30"/>
    <n v="1500"/>
    <n v="1286083"/>
    <d v="2001-05-23T11:30:50"/>
    <s v="Dynegy Power Marketing, Inc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rnelson"/>
    <s v="CDORLAN"/>
    <s v="ST-ECAR"/>
    <x v="7"/>
    <x v="6"/>
    <n v="619850.1"/>
    <d v="2001-06-01T17:11:00"/>
  </r>
  <r>
    <x v="0"/>
    <x v="0"/>
    <x v="0"/>
    <n v="1"/>
    <n v="11"/>
    <n v="1286085"/>
    <d v="2001-05-23T11:31:01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27"/>
    <s v="johngrosso"/>
    <s v="BMARCHAN"/>
    <s v="Enron Metals Trading System"/>
    <x v="0"/>
    <x v="0"/>
    <n v="2149356"/>
    <m/>
  </r>
  <r>
    <x v="1"/>
    <x v="3"/>
    <x v="0"/>
    <n v="30"/>
    <n v="150000"/>
    <n v="1286086"/>
    <d v="2001-05-23T11:31:05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sthevenot1"/>
    <s v="MSANCH2"/>
    <s v="GD-New-Jr"/>
    <x v="6"/>
    <x v="5"/>
    <s v="VB5531.1"/>
    <d v="2001-06-01T21:00:00"/>
  </r>
  <r>
    <x v="1"/>
    <x v="3"/>
    <x v="0"/>
    <n v="30"/>
    <n v="150000"/>
    <n v="1286089"/>
    <d v="2001-05-23T11:31:1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534.1"/>
    <d v="2001-06-01T21:00:00"/>
  </r>
  <r>
    <x v="1"/>
    <x v="4"/>
    <x v="0"/>
    <n v="1"/>
    <n v="15000"/>
    <n v="1286091"/>
    <d v="2001-05-23T11:31:22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6"/>
    <s v="eriksaaa"/>
    <s v="AHAUSER"/>
    <s v="Blnd-Hu-Hdg"/>
    <x v="3"/>
    <x v="5"/>
    <n v="106219"/>
    <d v="2001-06-01T21:00:00"/>
  </r>
  <r>
    <x v="1"/>
    <x v="3"/>
    <x v="0"/>
    <n v="30"/>
    <n v="150000"/>
    <n v="1286092"/>
    <d v="2001-05-23T11:31:2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36.1"/>
    <d v="2001-06-01T21:00:00"/>
  </r>
  <r>
    <x v="1"/>
    <x v="3"/>
    <x v="1"/>
    <n v="1"/>
    <n v="10000"/>
    <n v="1286093"/>
    <d v="2001-05-23T11:31:29"/>
    <s v="Occidental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250000000000002"/>
    <s v="smallfitz"/>
    <s v="JHODGE2"/>
    <s v="ENA-IM ME TCO"/>
    <x v="8"/>
    <x v="5"/>
    <n v="806225"/>
    <d v="2001-05-25T21:00:00"/>
  </r>
  <r>
    <x v="1"/>
    <x v="3"/>
    <x v="0"/>
    <n v="30"/>
    <n v="150000"/>
    <n v="1286094"/>
    <d v="2001-05-23T11:31:30"/>
    <s v="HS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ADM66321"/>
    <s v="MSANCH2"/>
    <s v="GD-New-Jr"/>
    <x v="6"/>
    <x v="5"/>
    <s v="VB5538.1"/>
    <d v="2001-06-01T21:00:00"/>
  </r>
  <r>
    <x v="1"/>
    <x v="3"/>
    <x v="0"/>
    <n v="30"/>
    <n v="150000"/>
    <n v="1286097"/>
    <d v="2001-05-23T11:31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"/>
    <s v="ritanagle"/>
    <s v="MSANCH2"/>
    <s v="GD-New-Jr"/>
    <x v="6"/>
    <x v="5"/>
    <s v="VB5542.1"/>
    <d v="2001-06-01T21:00:00"/>
  </r>
  <r>
    <x v="1"/>
    <x v="3"/>
    <x v="1"/>
    <n v="30"/>
    <n v="150000"/>
    <n v="1286098"/>
    <d v="2001-05-23T11:31:38"/>
    <s v="e prime, inc."/>
    <x v="0"/>
    <x v="0"/>
    <x v="0"/>
    <x v="3"/>
    <s v="US Gas Phy Fwd Firm non-TX &lt; or = 1Mo "/>
    <s v="US Gas Phy       ExxonKaty               Jun01           USD/MM"/>
    <m/>
    <n v="5000"/>
    <x v="0"/>
    <x v="11"/>
    <x v="0"/>
    <n v="4.1349999999999998"/>
    <s v="EPRIME26"/>
    <s v="JPARKS"/>
    <s v="ENA - IM Katy"/>
    <x v="8"/>
    <x v="5"/>
    <s v="VB5543.1 / 806226"/>
    <d v="2001-06-01T00:00:00"/>
  </r>
  <r>
    <x v="1"/>
    <x v="3"/>
    <x v="0"/>
    <n v="30"/>
    <n v="150000"/>
    <n v="1286106"/>
    <d v="2001-05-23T11:32:16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7.1"/>
    <d v="2001-06-01T21:00:00"/>
  </r>
  <r>
    <x v="1"/>
    <x v="1"/>
    <x v="1"/>
    <n v="30"/>
    <n v="1500"/>
    <n v="1286108"/>
    <d v="2001-05-23T11:32:22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"/>
    <s v="BRETJONES"/>
    <s v="CDORLAN"/>
    <s v="ST-ECAR"/>
    <x v="7"/>
    <x v="6"/>
    <n v="619854.1"/>
    <d v="2001-06-01T17:11:00"/>
  </r>
  <r>
    <x v="1"/>
    <x v="3"/>
    <x v="0"/>
    <n v="30"/>
    <n v="150000"/>
    <n v="1286110"/>
    <d v="2001-05-23T11:32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9.1"/>
    <d v="2001-06-01T21:00:00"/>
  </r>
  <r>
    <x v="1"/>
    <x v="3"/>
    <x v="0"/>
    <n v="30"/>
    <n v="150000"/>
    <n v="1286111"/>
    <d v="2001-05-23T11:32:45"/>
    <s v="e prime, inc."/>
    <x v="0"/>
    <x v="0"/>
    <x v="0"/>
    <x v="3"/>
    <s v="US Gas Fin BasisSwap"/>
    <s v="US Gas Basis     HSC                     Jun01           USD/MM"/>
    <n v="5000"/>
    <m/>
    <x v="0"/>
    <x v="11"/>
    <x v="0"/>
    <n v="0.03"/>
    <s v="ADM90030"/>
    <s v="EBASS"/>
    <s v="FT-Texas"/>
    <x v="6"/>
    <x v="5"/>
    <s v="VB5550.1"/>
    <d v="2001-06-01T00:00:00"/>
  </r>
  <r>
    <x v="1"/>
    <x v="1"/>
    <x v="1"/>
    <n v="5"/>
    <n v="250"/>
    <n v="1286112"/>
    <d v="2001-05-23T11:32:47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19856.1"/>
    <d v="2001-06-04T21:00:00"/>
  </r>
  <r>
    <x v="0"/>
    <x v="3"/>
    <x v="1"/>
    <n v="1"/>
    <n v="3500"/>
    <n v="1286113"/>
    <d v="2001-05-23T11:32:52"/>
    <s v="PG&amp;E Energy Trading, Canada Corporation"/>
    <x v="0"/>
    <x v="0"/>
    <x v="0"/>
    <x v="3"/>
    <s v="CAN Gas Phy Fwd Firm West &lt; or = 1Mo"/>
    <s v="CAN Gas Phy      NIT                     24May01         CAD/GJ"/>
    <n v="3500"/>
    <m/>
    <x v="0"/>
    <x v="15"/>
    <x v="4"/>
    <n v="5.4450000000000003"/>
    <s v="NADEAUBRAD"/>
    <s v="RWATT"/>
    <s v="EC-IM Canada West"/>
    <x v="8"/>
    <x v="9"/>
    <n v="806228"/>
    <d v="2001-05-24T21:00:00"/>
  </r>
  <r>
    <x v="0"/>
    <x v="1"/>
    <x v="0"/>
    <n v="30"/>
    <n v="750"/>
    <n v="1286116"/>
    <d v="2001-05-23T11:33:36"/>
    <s v="Engage Energy Canada L.P."/>
    <x v="0"/>
    <x v="0"/>
    <x v="0"/>
    <x v="1"/>
    <s v="CAN Power Fin Swap"/>
    <s v="CAN Pwr Swap     PPoA Flat               Jun01           CAD/MWh"/>
    <m/>
    <n v="25"/>
    <x v="0"/>
    <x v="16"/>
    <x v="4"/>
    <n v="86.5"/>
    <s v="wespower"/>
    <s v="JZUFFER"/>
    <s v="HEDGECDN"/>
    <x v="7"/>
    <x v="9"/>
    <n v="619860.1"/>
    <d v="2001-06-01T00:00:00"/>
  </r>
  <r>
    <x v="1"/>
    <x v="1"/>
    <x v="1"/>
    <n v="30"/>
    <n v="1500"/>
    <n v="1286118"/>
    <d v="2001-05-23T11:33:43"/>
    <s v="El Paso Merchant Energy, L.P.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PowerGLW"/>
    <s v="FSTURM"/>
    <s v="ST-ECAR"/>
    <x v="7"/>
    <x v="6"/>
    <n v="619861.1"/>
    <d v="2001-09-01T17:11:00"/>
  </r>
  <r>
    <x v="0"/>
    <x v="0"/>
    <x v="0"/>
    <n v="1"/>
    <n v="20"/>
    <n v="1286119"/>
    <d v="2001-05-23T11:33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9354"/>
    <m/>
  </r>
  <r>
    <x v="1"/>
    <x v="1"/>
    <x v="1"/>
    <n v="62"/>
    <n v="3100"/>
    <n v="1286120"/>
    <d v="2001-05-23T11:33:59"/>
    <s v="BP Energy Company"/>
    <x v="0"/>
    <x v="0"/>
    <x v="0"/>
    <x v="1"/>
    <s v="US East Power Phy Fwd Firm"/>
    <s v="US Pwr Phy Firm  Cinergy Peak            Jul-Aug02       USD/MWh"/>
    <n v="50"/>
    <m/>
    <x v="0"/>
    <x v="1"/>
    <x v="0"/>
    <n v="75"/>
    <s v="Kellybry"/>
    <s v="FSTURM"/>
    <s v="LT-ECAR"/>
    <x v="7"/>
    <x v="6"/>
    <n v="619862.1"/>
    <d v="2002-07-01T17:11:00"/>
  </r>
  <r>
    <x v="1"/>
    <x v="4"/>
    <x v="0"/>
    <n v="1"/>
    <n v="15000"/>
    <n v="1286121"/>
    <d v="2001-05-23T11:34:00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45"/>
    <s v="eriksaaa"/>
    <s v="AHAUSER"/>
    <s v="Blnd-Hu-Hdg"/>
    <x v="3"/>
    <x v="5"/>
    <n v="106220"/>
    <d v="2001-06-01T21:00:00"/>
  </r>
  <r>
    <x v="1"/>
    <x v="3"/>
    <x v="0"/>
    <n v="30"/>
    <n v="300000"/>
    <n v="1286122"/>
    <d v="2001-05-23T11:34:07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PASTORE"/>
    <s v="JARNOLD"/>
    <s v="NG-Price"/>
    <x v="6"/>
    <x v="5"/>
    <s v="VB5554.1"/>
    <d v="2001-06-01T21:00:00"/>
  </r>
  <r>
    <x v="1"/>
    <x v="3"/>
    <x v="1"/>
    <n v="30"/>
    <n v="78000"/>
    <n v="1286126"/>
    <d v="2001-05-23T11:34:30"/>
    <s v="PG&amp;E Energy Trading-Gas Corporation"/>
    <x v="0"/>
    <x v="0"/>
    <x v="0"/>
    <x v="3"/>
    <s v="US Gas Phy Index Firm non-TX &lt; or = 1Mo"/>
    <s v="US Gas Phy Index IF TN/LA 500Leg         Jun01           USD/MM"/>
    <m/>
    <n v="2600"/>
    <x v="0"/>
    <x v="11"/>
    <x v="0"/>
    <n v="-0.01"/>
    <s v="jonivesela"/>
    <s v="SNEAL"/>
    <s v="ENA-IM NE GULF3"/>
    <x v="8"/>
    <x v="5"/>
    <s v="VB5557.1 / 806229"/>
    <d v="2001-06-01T21:00:00"/>
  </r>
  <r>
    <x v="1"/>
    <x v="1"/>
    <x v="1"/>
    <n v="30"/>
    <n v="1500"/>
    <n v="1286127"/>
    <d v="2001-05-23T11:34:31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EPowerML"/>
    <s v="CDORLAN"/>
    <s v="ST-ECAR"/>
    <x v="7"/>
    <x v="6"/>
    <n v="619864.1"/>
    <d v="2001-06-01T17:11:00"/>
  </r>
  <r>
    <x v="1"/>
    <x v="3"/>
    <x v="0"/>
    <n v="30"/>
    <n v="300000"/>
    <n v="1286129"/>
    <d v="2001-05-23T11:34:37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petverma"/>
    <s v="JARNOLD"/>
    <s v="NG-Price"/>
    <x v="6"/>
    <x v="5"/>
    <s v="VB5558.1"/>
    <d v="2001-06-01T21:00:00"/>
  </r>
  <r>
    <x v="1"/>
    <x v="4"/>
    <x v="0"/>
    <n v="1"/>
    <n v="25000"/>
    <n v="1286130"/>
    <d v="2001-05-23T11:34:46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5"/>
    <s v="JTREADWAY"/>
    <s v="LMENA"/>
    <s v="HO"/>
    <x v="3"/>
    <x v="5"/>
    <n v="106221"/>
    <d v="2001-06-01T00:00:00"/>
  </r>
  <r>
    <x v="0"/>
    <x v="0"/>
    <x v="0"/>
    <n v="1"/>
    <n v="20"/>
    <n v="1286131"/>
    <d v="2001-05-23T11:34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glawrence"/>
    <s v="BMARCHAN"/>
    <s v="Enron Metals Trading System"/>
    <x v="0"/>
    <x v="0"/>
    <n v="2149352"/>
    <m/>
  </r>
  <r>
    <x v="1"/>
    <x v="3"/>
    <x v="0"/>
    <n v="123"/>
    <n v="615000"/>
    <n v="1286133"/>
    <d v="2001-05-23T11:35:12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1"/>
    <x v="0"/>
    <n v="-0.13"/>
    <s v="ADM90884"/>
    <s v="ALEWIS"/>
    <s v="GD-CENTRAL"/>
    <x v="6"/>
    <x v="5"/>
    <s v="VB5561.1"/>
    <d v="2001-07-01T00:00:00"/>
  </r>
  <r>
    <x v="0"/>
    <x v="3"/>
    <x v="1"/>
    <n v="1"/>
    <n v="50000"/>
    <n v="1286135"/>
    <d v="2001-05-23T11:35:50"/>
    <s v="TotalFinaElf Gas and Power Limited"/>
    <x v="0"/>
    <x v="0"/>
    <x v="0"/>
    <x v="3"/>
    <s v="UK Gas Phy Fwd NBP"/>
    <s v="UK Gas Phy       NBP                     23May01         p/th"/>
    <n v="50000"/>
    <m/>
    <x v="0"/>
    <x v="4"/>
    <x v="3"/>
    <n v="18.55"/>
    <s v="JOHNM123"/>
    <s v="MNICHOLA"/>
    <s v="Non Affiliate Gas Book"/>
    <x v="4"/>
    <x v="2"/>
    <n v="104681"/>
    <d v="2001-05-23T21:00:00"/>
  </r>
  <r>
    <x v="1"/>
    <x v="3"/>
    <x v="1"/>
    <n v="30"/>
    <n v="1500"/>
    <n v="1286136"/>
    <d v="2001-05-23T11:35:58"/>
    <s v="PG&amp;E Energy Trading-Gas Corporation"/>
    <x v="0"/>
    <x v="0"/>
    <x v="0"/>
    <x v="3"/>
    <s v="US Gas Phy Index Firm non-TX &lt; or = 1Mo"/>
    <s v="US Gas Phy Index IF TN/LA 500Leg         Jun01           USD/MM"/>
    <m/>
    <n v="50"/>
    <x v="0"/>
    <x v="11"/>
    <x v="0"/>
    <n v="-0.01"/>
    <s v="jonivesela"/>
    <s v="SNEAL"/>
    <s v="ENA-IM NE GULF3"/>
    <x v="8"/>
    <x v="5"/>
    <s v="VB5563.1 / 806231"/>
    <d v="2001-06-01T21:00:00"/>
  </r>
  <r>
    <x v="1"/>
    <x v="3"/>
    <x v="0"/>
    <n v="214"/>
    <n v="1070000"/>
    <n v="1286137"/>
    <d v="2001-05-23T11:36:52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2"/>
    <s v="MSIECKHAUS"/>
    <s v="KHOLST"/>
    <s v="FT-West"/>
    <x v="6"/>
    <x v="5"/>
    <s v="VB5564.1"/>
    <d v="2002-04-01T00:00:00"/>
  </r>
  <r>
    <x v="0"/>
    <x v="3"/>
    <x v="1"/>
    <n v="30"/>
    <n v="150000"/>
    <n v="1286138"/>
    <d v="2001-05-23T11:37:10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mcleod88"/>
    <s v="MCOWAN"/>
    <s v="EC-IM Canada West"/>
    <x v="8"/>
    <x v="9"/>
    <n v="806234"/>
    <d v="2001-06-01T21:00:00"/>
  </r>
  <r>
    <x v="0"/>
    <x v="3"/>
    <x v="1"/>
    <n v="30"/>
    <n v="150000"/>
    <n v="1286143"/>
    <d v="2001-05-23T11:37:34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5"/>
    <d v="2001-06-01T21:00:00"/>
  </r>
  <r>
    <x v="1"/>
    <x v="1"/>
    <x v="1"/>
    <n v="3"/>
    <n v="75"/>
    <n v="1286142"/>
    <d v="2001-05-23T11:37:34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0"/>
    <s v="timnhanna"/>
    <s v="MFISCHE2"/>
    <s v="ST-SW"/>
    <x v="7"/>
    <x v="6"/>
    <n v="619911.1"/>
    <d v="2001-05-29T21:00:00"/>
  </r>
  <r>
    <x v="1"/>
    <x v="1"/>
    <x v="1"/>
    <n v="30"/>
    <n v="1500"/>
    <n v="1286146"/>
    <d v="2001-05-23T11:37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DANMURPHY"/>
    <s v="CDORLAN"/>
    <s v="ST-ECAR"/>
    <x v="7"/>
    <x v="6"/>
    <n v="619916.1"/>
    <d v="2001-06-01T17:11:00"/>
  </r>
  <r>
    <x v="1"/>
    <x v="1"/>
    <x v="1"/>
    <n v="30"/>
    <n v="1500"/>
    <n v="1286148"/>
    <d v="2001-05-23T11:37:4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PATRICKH"/>
    <s v="CDORLAN"/>
    <s v="ST-ECAR"/>
    <x v="7"/>
    <x v="6"/>
    <n v="619921.1"/>
    <d v="2001-06-01T17:11:00"/>
  </r>
  <r>
    <x v="1"/>
    <x v="3"/>
    <x v="0"/>
    <n v="365"/>
    <n v="1825000"/>
    <n v="1286151"/>
    <d v="2001-05-23T11:38:04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49999999999998"/>
    <s v="AQUILA1004"/>
    <s v="JARNOLD"/>
    <s v="NG-Price"/>
    <x v="6"/>
    <x v="5"/>
    <s v="VB5569.1"/>
    <d v="2002-01-01T21:00:00"/>
  </r>
  <r>
    <x v="1"/>
    <x v="3"/>
    <x v="0"/>
    <n v="30"/>
    <n v="750000"/>
    <n v="1286150"/>
    <d v="2001-05-23T11:38:04"/>
    <s v="El Paso Merchant Energy, L.P."/>
    <x v="0"/>
    <x v="0"/>
    <x v="0"/>
    <x v="3"/>
    <s v="US Gas Fin Swap"/>
    <s v="US Gas Daily     IF GD/D NGPL LA         Jun01           USD/MM"/>
    <n v="25000"/>
    <m/>
    <x v="0"/>
    <x v="11"/>
    <x v="0"/>
    <n v="-5.0000000000000001E-3"/>
    <s v="EPMELPctk"/>
    <s v="KRUSCIT"/>
    <s v="Firm Trading Central"/>
    <x v="6"/>
    <x v="5"/>
    <s v="VB5568.1"/>
    <d v="2001-06-01T21:00:00"/>
  </r>
  <r>
    <x v="1"/>
    <x v="1"/>
    <x v="1"/>
    <n v="4"/>
    <n v="200"/>
    <n v="1286153"/>
    <d v="2001-05-23T11:38:38"/>
    <s v="El Paso Merchant Energy, L.P."/>
    <x v="0"/>
    <x v="0"/>
    <x v="0"/>
    <x v="1"/>
    <s v="US East Power Phy Fwd Firm"/>
    <s v="US Pwr Phy Firm  PJM-W Peak              29May01-01Jun01 USD/MWh"/>
    <m/>
    <n v="50"/>
    <x v="0"/>
    <x v="1"/>
    <x v="0"/>
    <n v="34.5"/>
    <s v="EPowerML"/>
    <s v="JQUENET"/>
    <s v="ST-PJM"/>
    <x v="7"/>
    <x v="6"/>
    <n v="619948.1"/>
    <d v="2001-05-29T21:00:00"/>
  </r>
  <r>
    <x v="1"/>
    <x v="3"/>
    <x v="0"/>
    <n v="30"/>
    <n v="300000"/>
    <n v="1286155"/>
    <d v="2001-05-23T11:38:5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DAVIDSET"/>
    <s v="JARNOLD"/>
    <s v="NG-Price"/>
    <x v="6"/>
    <x v="5"/>
    <s v="VB5574.1"/>
    <d v="2001-06-01T21:00:00"/>
  </r>
  <r>
    <x v="0"/>
    <x v="3"/>
    <x v="1"/>
    <n v="30"/>
    <n v="150000"/>
    <n v="1286156"/>
    <d v="2001-05-23T11:38:57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8"/>
    <d v="2001-06-01T21:00:00"/>
  </r>
  <r>
    <x v="0"/>
    <x v="3"/>
    <x v="1"/>
    <n v="1"/>
    <n v="5000"/>
    <n v="1286158"/>
    <d v="2001-05-23T11:39:34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6240"/>
    <d v="2001-05-24T21:00:00"/>
  </r>
  <r>
    <x v="1"/>
    <x v="2"/>
    <x v="0"/>
    <n v="1"/>
    <n v="50000"/>
    <n v="1286163"/>
    <d v="2001-05-23T11:39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crudebuyer"/>
    <s v="GWHALLE"/>
    <s v="WTI-GW-NXC2"/>
    <x v="3"/>
    <x v="5"/>
    <n v="106224"/>
    <d v="2001-07-01T00:00:00"/>
  </r>
  <r>
    <x v="1"/>
    <x v="3"/>
    <x v="0"/>
    <n v="30"/>
    <n v="150000"/>
    <n v="1286165"/>
    <d v="2001-05-23T11:40:01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2"/>
    <s v="redwood3"/>
    <s v="MSANCH2"/>
    <s v="GD-New-Jr"/>
    <x v="6"/>
    <x v="5"/>
    <s v="VB5578.1"/>
    <d v="2001-06-01T21:00:00"/>
  </r>
  <r>
    <x v="1"/>
    <x v="3"/>
    <x v="0"/>
    <n v="30"/>
    <n v="150000"/>
    <n v="1286166"/>
    <d v="2001-05-23T11:40:11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edwood3"/>
    <s v="JARNOLD"/>
    <s v="NG-Price"/>
    <x v="6"/>
    <x v="5"/>
    <s v="VB5581.1"/>
    <d v="2001-06-01T21:00:00"/>
  </r>
  <r>
    <x v="1"/>
    <x v="2"/>
    <x v="0"/>
    <n v="1"/>
    <n v="50000"/>
    <n v="1286169"/>
    <d v="2001-05-23T11:40:2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JTREADWAY"/>
    <s v="GWHALLE"/>
    <s v="WTI-GW-NXC2"/>
    <x v="3"/>
    <x v="5"/>
    <n v="106225"/>
    <d v="2001-07-01T00:00:00"/>
  </r>
  <r>
    <x v="1"/>
    <x v="3"/>
    <x v="1"/>
    <n v="30"/>
    <n v="150000"/>
    <n v="1286170"/>
    <d v="2001-05-23T11:40:31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049999999999998"/>
    <s v="redwood1"/>
    <s v="MGRIGSB"/>
    <s v="ENA - IM West"/>
    <x v="8"/>
    <x v="5"/>
    <s v="VB5584.1 / 806242"/>
    <d v="2001-06-01T21:00:00"/>
  </r>
  <r>
    <x v="1"/>
    <x v="3"/>
    <x v="1"/>
    <n v="30"/>
    <n v="150000"/>
    <n v="1286173"/>
    <d v="2001-05-23T11:41:26"/>
    <s v="PG&amp;E Energy Trading-Gas Corporation"/>
    <x v="0"/>
    <x v="0"/>
    <x v="0"/>
    <x v="3"/>
    <s v="US Gas Phy Fwd Firm non-TX &lt; or = 1Mo "/>
    <s v="US Gas Phy       EPNG Keystone           Jun01           USD/MM"/>
    <m/>
    <n v="5000"/>
    <x v="0"/>
    <x v="11"/>
    <x v="0"/>
    <n v="4.09"/>
    <s v="ADM36631"/>
    <s v="MGRIGSB"/>
    <s v="ENA - IM West"/>
    <x v="8"/>
    <x v="5"/>
    <s v="VB5587.1 / 806245"/>
    <d v="2001-06-01T21:00:00"/>
  </r>
  <r>
    <x v="1"/>
    <x v="2"/>
    <x v="0"/>
    <n v="1"/>
    <n v="50000"/>
    <n v="1286175"/>
    <d v="2001-05-23T11:41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bernbroph"/>
    <s v="GWHALLE"/>
    <s v="WTI-GW-NXC2"/>
    <x v="3"/>
    <x v="5"/>
    <n v="106226"/>
    <d v="2001-07-01T00:00:00"/>
  </r>
  <r>
    <x v="0"/>
    <x v="3"/>
    <x v="1"/>
    <n v="1"/>
    <n v="10000"/>
    <n v="1286176"/>
    <d v="2001-05-23T11:41:41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ORTHTRA"/>
    <s v="RWATT"/>
    <s v="EC-IM Canada West"/>
    <x v="8"/>
    <x v="9"/>
    <n v="806247"/>
    <d v="2001-05-23T21:00:00"/>
  </r>
  <r>
    <x v="1"/>
    <x v="3"/>
    <x v="0"/>
    <n v="30"/>
    <n v="300000"/>
    <n v="1286178"/>
    <d v="2001-05-23T11:42:16"/>
    <s v="Dynegy Marketing and Trade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BRROWE01"/>
    <s v="JARNOLD"/>
    <s v="NG-Price"/>
    <x v="6"/>
    <x v="5"/>
    <s v="VB5591.1"/>
    <d v="2001-06-01T21:00:00"/>
  </r>
  <r>
    <x v="1"/>
    <x v="1"/>
    <x v="1"/>
    <n v="30"/>
    <n v="1500"/>
    <n v="1286179"/>
    <d v="2001-05-23T11:42:20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67"/>
    <s v="ADM12984"/>
    <s v="MCARSON2"/>
    <s v="LT-SPP"/>
    <x v="7"/>
    <x v="6"/>
    <n v="620060.1"/>
    <d v="2001-06-01T14:16:00"/>
  </r>
  <r>
    <x v="1"/>
    <x v="3"/>
    <x v="0"/>
    <n v="30"/>
    <n v="300000"/>
    <n v="1286183"/>
    <d v="2001-05-23T11:42:3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3.1"/>
    <d v="2001-06-01T21:00:00"/>
  </r>
  <r>
    <x v="1"/>
    <x v="4"/>
    <x v="0"/>
    <n v="1"/>
    <n v="25000"/>
    <n v="1286181"/>
    <d v="2001-05-23T11:42:3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00000000000006"/>
    <s v="JTREADWAY"/>
    <s v="LMENA"/>
    <s v="HO"/>
    <x v="3"/>
    <x v="5"/>
    <n v="106227"/>
    <d v="2001-06-01T00:00:00"/>
  </r>
  <r>
    <x v="1"/>
    <x v="1"/>
    <x v="1"/>
    <n v="3"/>
    <n v="75"/>
    <n v="1286182"/>
    <d v="2001-05-23T11:42:32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5"/>
    <s v="timnhanna"/>
    <s v="MFISCHE2"/>
    <s v="ST-SW"/>
    <x v="7"/>
    <x v="6"/>
    <n v="620065.1"/>
    <d v="2001-05-29T21:00:00"/>
  </r>
  <r>
    <x v="1"/>
    <x v="2"/>
    <x v="0"/>
    <n v="1"/>
    <n v="50000"/>
    <n v="1286184"/>
    <d v="2001-05-23T11:42:36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semprakuo"/>
    <s v="GWHALLE"/>
    <s v="WTI-GW-NXC2"/>
    <x v="3"/>
    <x v="5"/>
    <n v="106228"/>
    <d v="2001-07-01T00:00:00"/>
  </r>
  <r>
    <x v="1"/>
    <x v="3"/>
    <x v="0"/>
    <n v="30"/>
    <n v="300000"/>
    <n v="1286185"/>
    <d v="2001-05-23T11:42:39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EPMELPjrc"/>
    <s v="JARNOLD"/>
    <s v="NG-Price"/>
    <x v="6"/>
    <x v="5"/>
    <s v="VB5595.1"/>
    <d v="2001-06-01T21:00:00"/>
  </r>
  <r>
    <x v="1"/>
    <x v="3"/>
    <x v="0"/>
    <n v="31"/>
    <n v="310000"/>
    <n v="1286186"/>
    <d v="2001-05-23T11:42:45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21"/>
    <s v="jh1825ps"/>
    <s v="JARNOLD"/>
    <s v="NG-Price"/>
    <x v="6"/>
    <x v="5"/>
    <s v="VB5597.1"/>
    <d v="2001-07-01T21:00:00"/>
  </r>
  <r>
    <x v="1"/>
    <x v="3"/>
    <x v="0"/>
    <n v="30"/>
    <n v="300000"/>
    <n v="1286188"/>
    <d v="2001-05-23T11:42:5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aepes209"/>
    <s v="JARNOLD"/>
    <s v="NG-Price"/>
    <x v="6"/>
    <x v="5"/>
    <s v="VB5598.1"/>
    <d v="2001-06-01T21:00:00"/>
  </r>
  <r>
    <x v="1"/>
    <x v="3"/>
    <x v="0"/>
    <n v="30"/>
    <n v="300000"/>
    <n v="1286190"/>
    <d v="2001-05-23T11:43:11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9.1"/>
    <d v="2001-06-01T21:00:00"/>
  </r>
  <r>
    <x v="1"/>
    <x v="2"/>
    <x v="0"/>
    <n v="1"/>
    <n v="50000"/>
    <n v="1286198"/>
    <d v="2001-05-23T11:43:4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2"/>
    <s v="GWHALLE"/>
    <s v="WTI-GW-NXC2"/>
    <x v="3"/>
    <x v="5"/>
    <n v="106231"/>
    <d v="2001-07-01T00:00:00"/>
  </r>
  <r>
    <x v="1"/>
    <x v="2"/>
    <x v="0"/>
    <n v="1"/>
    <n v="50000"/>
    <n v="1286202"/>
    <d v="2001-05-23T11:43:50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1"/>
    <s v="GWHALLE"/>
    <s v="WTI-GW-NXC2"/>
    <x v="3"/>
    <x v="5"/>
    <n v="106232"/>
    <d v="2001-07-01T00:00:00"/>
  </r>
  <r>
    <x v="1"/>
    <x v="1"/>
    <x v="1"/>
    <n v="30"/>
    <n v="750"/>
    <n v="1286203"/>
    <d v="2001-05-23T11:44:03"/>
    <s v="American Electric Power Service Corporation"/>
    <x v="0"/>
    <x v="0"/>
    <x v="0"/>
    <x v="1"/>
    <s v="US West Power Phy Fwd Firm"/>
    <s v="US Pwr Phy Firm  PALVE Peak              Jun01           USD/MWh"/>
    <m/>
    <n v="25"/>
    <x v="0"/>
    <x v="1"/>
    <x v="0"/>
    <n v="320"/>
    <s v="aepsvc134"/>
    <s v="TALONSO"/>
    <s v="ST-SW"/>
    <x v="7"/>
    <x v="6"/>
    <n v="620110.1"/>
    <d v="2001-06-01T21:00:00"/>
  </r>
  <r>
    <x v="0"/>
    <x v="3"/>
    <x v="1"/>
    <n v="30"/>
    <n v="150000"/>
    <n v="1286204"/>
    <d v="2001-05-23T11:44:0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49999999999999"/>
    <s v="mcleod88"/>
    <s v="MCOWAN"/>
    <s v="EC-IM Canada West"/>
    <x v="8"/>
    <x v="9"/>
    <n v="806250"/>
    <d v="2001-06-01T21:00:00"/>
  </r>
  <r>
    <x v="1"/>
    <x v="3"/>
    <x v="0"/>
    <n v="30"/>
    <n v="300000"/>
    <n v="1286208"/>
    <d v="2001-05-23T11:44:24"/>
    <s v="Reliant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stevemcgin"/>
    <s v="JARNOLD"/>
    <s v="NG-Price"/>
    <x v="6"/>
    <x v="5"/>
    <s v="VB5611.1"/>
    <d v="2001-06-01T21:00:00"/>
  </r>
  <r>
    <x v="1"/>
    <x v="3"/>
    <x v="0"/>
    <n v="30"/>
    <n v="300000"/>
    <n v="1286209"/>
    <d v="2001-05-23T11:44:25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0.04"/>
    <s v="AQUILA1001"/>
    <s v="EBASS"/>
    <s v="FT-Texas"/>
    <x v="6"/>
    <x v="5"/>
    <s v="VB5610.1"/>
    <d v="2001-06-01T21:00:00"/>
  </r>
  <r>
    <x v="1"/>
    <x v="3"/>
    <x v="0"/>
    <n v="30"/>
    <n v="450000"/>
    <n v="1286210"/>
    <d v="2001-05-23T11:44:47"/>
    <s v="Aquila Risk Management Corporation"/>
    <x v="0"/>
    <x v="0"/>
    <x v="0"/>
    <x v="3"/>
    <s v="US Gas Fin BasisSwap"/>
    <s v="US Gas Basis     Tenn-LA                 Jun01           USD/MM"/>
    <m/>
    <n v="15000"/>
    <x v="0"/>
    <x v="11"/>
    <x v="0"/>
    <n v="-8.2500000000000004E-2"/>
    <s v="AQUILA1075"/>
    <s v="SBRAWNE"/>
    <s v="FT-East"/>
    <x v="6"/>
    <x v="5"/>
    <s v="VB5612.1"/>
    <d v="2001-06-01T21:00:00"/>
  </r>
  <r>
    <x v="1"/>
    <x v="3"/>
    <x v="0"/>
    <n v="153"/>
    <n v="765000"/>
    <n v="1286212"/>
    <d v="2001-05-23T11:45:37"/>
    <s v="Duke Energy Trading and Marketing, L.L.C."/>
    <x v="0"/>
    <x v="0"/>
    <x v="0"/>
    <x v="3"/>
    <s v="US Gas Fin Swap"/>
    <s v="US Gas Swap      Nymex                   Jun-Oct01       USD/MM"/>
    <n v="5000"/>
    <m/>
    <x v="0"/>
    <x v="11"/>
    <x v="0"/>
    <n v="4.26"/>
    <s v="CARASPICER"/>
    <s v="JARNOLD"/>
    <s v="NG-Price"/>
    <x v="6"/>
    <x v="5"/>
    <s v="VB5614.1"/>
    <d v="2001-06-01T00:00:00"/>
  </r>
  <r>
    <x v="1"/>
    <x v="2"/>
    <x v="0"/>
    <n v="1"/>
    <n v="50000"/>
    <n v="1286214"/>
    <d v="2001-05-23T11:46:2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"/>
    <s v="DOMESTIC"/>
    <s v="GWHALLE"/>
    <s v="WTI-GW-NXC2"/>
    <x v="3"/>
    <x v="5"/>
    <n v="106236"/>
    <d v="2001-07-01T00:00:00"/>
  </r>
  <r>
    <x v="1"/>
    <x v="3"/>
    <x v="0"/>
    <n v="30"/>
    <n v="300000"/>
    <n v="1286215"/>
    <d v="2001-05-23T11:46:37"/>
    <s v="Aquila Risk Management Corporation"/>
    <x v="0"/>
    <x v="0"/>
    <x v="0"/>
    <x v="3"/>
    <s v="US Gas Fin BasisSwap"/>
    <s v="US Gas Basis     Waha                    Jun01           USD/MM"/>
    <m/>
    <n v="10000"/>
    <x v="0"/>
    <x v="11"/>
    <x v="0"/>
    <n v="-0.05"/>
    <s v="AQUILA1014"/>
    <s v="EBASS"/>
    <s v="FT-Texas"/>
    <x v="6"/>
    <x v="5"/>
    <s v="VB5617.1"/>
    <d v="2001-06-01T21:00:00"/>
  </r>
  <r>
    <x v="0"/>
    <x v="3"/>
    <x v="1"/>
    <n v="8"/>
    <n v="40000"/>
    <n v="1286216"/>
    <d v="2001-05-23T11:47:16"/>
    <s v="Coral Energy Canada Inc."/>
    <x v="0"/>
    <x v="0"/>
    <x v="0"/>
    <x v="3"/>
    <s v="CAN Gas Phy Fwd Firm West &lt; or = 1Mo"/>
    <s v="CAN Gas Phy      NIT                     24-31May01      CAD/GJ"/>
    <n v="5000"/>
    <m/>
    <x v="0"/>
    <x v="15"/>
    <x v="4"/>
    <n v="5.47"/>
    <s v="ngeerds01"/>
    <s v="MCOWAN"/>
    <s v="EC-IM Canada West"/>
    <x v="8"/>
    <x v="9"/>
    <n v="806251"/>
    <d v="2001-05-24T21:00:00"/>
  </r>
  <r>
    <x v="0"/>
    <x v="0"/>
    <x v="0"/>
    <n v="1"/>
    <n v="4"/>
    <n v="1286217"/>
    <d v="2001-05-23T11:48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0"/>
    <s v="ADM26133"/>
    <s v="BMARCHAN"/>
    <s v="Enron Metals Trading System"/>
    <x v="0"/>
    <x v="0"/>
    <n v="2149350"/>
    <m/>
  </r>
  <r>
    <x v="1"/>
    <x v="3"/>
    <x v="0"/>
    <n v="30"/>
    <n v="150000"/>
    <n v="1286218"/>
    <d v="2001-05-23T11:48:39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1"/>
    <s v="AQUILA1001"/>
    <s v="MSANCH2"/>
    <s v="GD-New-Jr"/>
    <x v="6"/>
    <x v="5"/>
    <s v="VB5618.1"/>
    <d v="2001-06-01T21:00:00"/>
  </r>
  <r>
    <x v="0"/>
    <x v="3"/>
    <x v="1"/>
    <n v="123"/>
    <n v="1230000"/>
    <n v="1286219"/>
    <d v="2001-05-23T11:48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1"/>
    <x v="0"/>
    <n v="0.14749999999999999"/>
    <s v="EPMELPteg"/>
    <s v="GSTOREY"/>
    <s v="ENA - IM Ontario"/>
    <x v="8"/>
    <x v="5"/>
    <s v="VB5619.1 / 806252"/>
    <d v="2001-07-01T00:00:00"/>
  </r>
  <r>
    <x v="0"/>
    <x v="3"/>
    <x v="1"/>
    <n v="1"/>
    <n v="2500"/>
    <n v="1286221"/>
    <d v="2001-05-23T11:49:08"/>
    <s v="Unocal Canada Limited"/>
    <x v="0"/>
    <x v="0"/>
    <x v="0"/>
    <x v="3"/>
    <s v="CAN Gas Phy Fwd Firm West &lt; or = 1Mo"/>
    <s v="CAN Gas Phy      NIT                     24May01         CAD/GJ"/>
    <n v="2500"/>
    <m/>
    <x v="0"/>
    <x v="15"/>
    <x v="4"/>
    <n v="5.44"/>
    <s v="UGTC2424"/>
    <s v="RWATT"/>
    <s v="EC-IM Canada West"/>
    <x v="8"/>
    <x v="9"/>
    <n v="806254"/>
    <d v="2001-05-24T21:00:00"/>
  </r>
  <r>
    <x v="1"/>
    <x v="2"/>
    <x v="0"/>
    <n v="1"/>
    <n v="50000"/>
    <n v="1286222"/>
    <d v="2001-05-23T11:49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rsrsrsrs"/>
    <s v="GWHALLE"/>
    <s v="WTI-GW-NXC2"/>
    <x v="3"/>
    <x v="5"/>
    <n v="106240"/>
    <d v="2001-07-01T00:00:00"/>
  </r>
  <r>
    <x v="1"/>
    <x v="3"/>
    <x v="0"/>
    <n v="30"/>
    <n v="300000"/>
    <n v="1286225"/>
    <d v="2001-05-23T11:50:04"/>
    <s v="Mirant Americas Energy Marketing, L.P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det00001"/>
    <s v="JARNOLD"/>
    <s v="NG-Price"/>
    <x v="6"/>
    <x v="5"/>
    <s v="VB5629.1"/>
    <d v="2001-06-01T21:00:00"/>
  </r>
  <r>
    <x v="1"/>
    <x v="3"/>
    <x v="1"/>
    <n v="30"/>
    <n v="300000"/>
    <n v="1286226"/>
    <d v="2001-05-23T11:50:10"/>
    <s v="Mirant Americas Energy Marketing, L.P.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5"/>
    <s v="ppa00001"/>
    <s v="MGRIGSB"/>
    <s v="ENA - IM West"/>
    <x v="8"/>
    <x v="5"/>
    <s v="VB5630.1 / 806257"/>
    <d v="2001-06-01T21:00:00"/>
  </r>
  <r>
    <x v="1"/>
    <x v="3"/>
    <x v="1"/>
    <n v="30"/>
    <n v="150000"/>
    <n v="1286229"/>
    <d v="2001-05-23T11:50:29"/>
    <s v="Aquila Energy Marketing Corporation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7499999999999"/>
    <s v="joekennedy"/>
    <s v="MGRIGSB"/>
    <s v="ENA - IM West"/>
    <x v="8"/>
    <x v="5"/>
    <s v="VB5634.1 / 806259"/>
    <d v="2001-06-01T21:00:00"/>
  </r>
  <r>
    <x v="1"/>
    <x v="1"/>
    <x v="1"/>
    <n v="5"/>
    <n v="250"/>
    <n v="1286230"/>
    <d v="2001-05-23T11:50:46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20315.1"/>
    <d v="2001-06-04T21:00:00"/>
  </r>
  <r>
    <x v="1"/>
    <x v="3"/>
    <x v="0"/>
    <n v="30"/>
    <n v="75000"/>
    <n v="1286231"/>
    <d v="2001-05-23T11:50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ADM47252"/>
    <s v="JARNOLD"/>
    <s v="NG-Price"/>
    <x v="6"/>
    <x v="5"/>
    <s v="VB5638.1"/>
    <d v="2001-06-01T21:00:00"/>
  </r>
  <r>
    <x v="1"/>
    <x v="3"/>
    <x v="0"/>
    <n v="30"/>
    <n v="75000"/>
    <n v="1286234"/>
    <d v="2001-05-23T11:51:19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jh1825ps"/>
    <s v="JARNOLD"/>
    <s v="NG-Price"/>
    <x v="6"/>
    <x v="5"/>
    <s v="VB5640.1"/>
    <d v="2001-06-01T21:00:00"/>
  </r>
  <r>
    <x v="1"/>
    <x v="2"/>
    <x v="0"/>
    <n v="1"/>
    <n v="50000"/>
    <n v="1286236"/>
    <d v="2001-05-23T11:51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N587JK00"/>
    <s v="GWHALLE"/>
    <s v="WTI-GW-NXC2"/>
    <x v="3"/>
    <x v="5"/>
    <n v="106251"/>
    <d v="2001-07-01T00:00:00"/>
  </r>
  <r>
    <x v="0"/>
    <x v="3"/>
    <x v="1"/>
    <n v="1"/>
    <n v="10000"/>
    <n v="1286237"/>
    <d v="2001-05-23T11:51:57"/>
    <s v="Unocal Canada Limited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"/>
    <s v="UGTC2424"/>
    <s v="RWATT"/>
    <s v="EC-IM Canada West"/>
    <x v="8"/>
    <x v="9"/>
    <n v="806262"/>
    <d v="2001-05-23T21:00:00"/>
  </r>
  <r>
    <x v="1"/>
    <x v="3"/>
    <x v="0"/>
    <n v="7"/>
    <n v="14000"/>
    <n v="1286238"/>
    <d v="2001-05-23T11:52:17"/>
    <s v="Duke Energy Trading and Marketing, L.L.C."/>
    <x v="0"/>
    <x v="0"/>
    <x v="0"/>
    <x v="3"/>
    <s v="US Gas Fin Swap"/>
    <s v="US Gas Daily     HHub                    25-31May01      USD/MM"/>
    <m/>
    <n v="2000"/>
    <x v="0"/>
    <x v="11"/>
    <x v="0"/>
    <n v="4.0949999999999998"/>
    <s v="DANIELCOWL"/>
    <s v="PKEAVEY"/>
    <s v="G-DAILY-EST"/>
    <x v="6"/>
    <x v="5"/>
    <s v="VB5646.1"/>
    <d v="2001-05-25T21:00:00"/>
  </r>
  <r>
    <x v="1"/>
    <x v="2"/>
    <x v="0"/>
    <n v="1"/>
    <n v="50000"/>
    <n v="1286239"/>
    <d v="2001-05-23T11:52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255"/>
    <d v="2001-07-01T00:00:00"/>
  </r>
  <r>
    <x v="1"/>
    <x v="1"/>
    <x v="1"/>
    <n v="30"/>
    <n v="1500"/>
    <n v="1286240"/>
    <d v="2001-05-23T11:52:59"/>
    <s v="Cargill-Alliant, LLC"/>
    <x v="0"/>
    <x v="0"/>
    <x v="0"/>
    <x v="1"/>
    <s v="US East Power Phy Fwd Firm"/>
    <s v="US Pwr Phy Firm  Entergy Peak            Jun01           USD/MWh"/>
    <m/>
    <n v="50"/>
    <x v="0"/>
    <x v="1"/>
    <x v="0"/>
    <n v="67"/>
    <s v="BRETJONES"/>
    <s v="MCARSON2"/>
    <s v="LT-SPP"/>
    <x v="7"/>
    <x v="6"/>
    <n v="620319.1"/>
    <d v="2001-06-01T14:16:00"/>
  </r>
  <r>
    <x v="1"/>
    <x v="3"/>
    <x v="0"/>
    <n v="153"/>
    <n v="765000"/>
    <n v="1286242"/>
    <d v="2001-05-23T11:53:34"/>
    <s v="J. Aron &amp; Company"/>
    <x v="0"/>
    <x v="0"/>
    <x v="0"/>
    <x v="3"/>
    <s v="US Gas Fin Swap"/>
    <s v="US Gas Swap      Nymex                   Jun-Oct01       USD/MM"/>
    <n v="5000"/>
    <m/>
    <x v="0"/>
    <x v="11"/>
    <x v="0"/>
    <n v="4.2549999999999999"/>
    <s v="paulbach"/>
    <s v="JARNOLD"/>
    <s v="NG-Price"/>
    <x v="6"/>
    <x v="5"/>
    <s v="VB5654.1"/>
    <d v="2001-06-01T00:00:00"/>
  </r>
  <r>
    <x v="0"/>
    <x v="3"/>
    <x v="1"/>
    <n v="30"/>
    <n v="150000"/>
    <n v="1286243"/>
    <d v="2001-05-23T11:53:49"/>
    <s v="Engage Energy Canada L.P."/>
    <x v="0"/>
    <x v="0"/>
    <x v="0"/>
    <x v="3"/>
    <s v="CAN Gas Phy Index Firm West &lt; or = 1Mo"/>
    <s v="CAN Gas PhyIndex Hntgdn IF Sumas         Jun01           USD/MM"/>
    <m/>
    <n v="5000"/>
    <x v="0"/>
    <x v="11"/>
    <x v="0"/>
    <n v="0.01"/>
    <s v="davidwest"/>
    <s v="CCLARK5"/>
    <s v="EC - IM Canada BC"/>
    <x v="8"/>
    <x v="9"/>
    <n v="806263"/>
    <d v="2001-06-01T21:00:00"/>
  </r>
  <r>
    <x v="1"/>
    <x v="1"/>
    <x v="1"/>
    <n v="92"/>
    <n v="4600"/>
    <n v="1286244"/>
    <d v="2001-05-23T11:54:05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danogrady"/>
    <s v="FSTURM"/>
    <s v="LT-ECAR"/>
    <x v="7"/>
    <x v="6"/>
    <n v="620321.1"/>
    <d v="2001-10-01T17:11:00"/>
  </r>
  <r>
    <x v="1"/>
    <x v="3"/>
    <x v="0"/>
    <n v="30"/>
    <n v="150000"/>
    <n v="1286245"/>
    <d v="2001-05-23T11:54:09"/>
    <s v="Tenaska Marketing Ventures"/>
    <x v="3"/>
    <x v="1"/>
    <x v="0"/>
    <x v="3"/>
    <s v="US Gas Fin BasisSwap"/>
    <s v="US Gas Basis     PEPL                    Jun01           USD/MM"/>
    <m/>
    <n v="5000"/>
    <x v="0"/>
    <x v="11"/>
    <x v="0"/>
    <n v="-0.105"/>
    <s v="CHRISW001"/>
    <s v="ALEWIS"/>
    <s v="GD-CENTRAL"/>
    <x v="6"/>
    <x v="5"/>
    <s v="VB5658.1"/>
    <d v="2001-06-01T21:00:00"/>
  </r>
  <r>
    <x v="1"/>
    <x v="3"/>
    <x v="0"/>
    <n v="30"/>
    <n v="75000"/>
    <n v="1286249"/>
    <d v="2001-05-23T11:55:34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rsavocch"/>
    <s v="JARNOLD"/>
    <s v="NG-Price"/>
    <x v="6"/>
    <x v="5"/>
    <s v="VB5664.1"/>
    <d v="2001-06-01T21:00:00"/>
  </r>
  <r>
    <x v="0"/>
    <x v="3"/>
    <x v="1"/>
    <n v="30"/>
    <n v="150000"/>
    <n v="1286251"/>
    <d v="2001-05-23T11:55:40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"/>
    <s v="rhoughton"/>
    <s v="CCLARK5"/>
    <s v="EC - IM Canada BC"/>
    <x v="8"/>
    <x v="9"/>
    <n v="806264"/>
    <d v="2001-06-01T21:00:00"/>
  </r>
  <r>
    <x v="0"/>
    <x v="3"/>
    <x v="1"/>
    <n v="30"/>
    <n v="150000"/>
    <n v="1286254"/>
    <d v="2001-05-23T11:56:2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rhoughton"/>
    <s v="MCOWAN"/>
    <s v="EC-IM Canada West"/>
    <x v="8"/>
    <x v="9"/>
    <n v="806265"/>
    <d v="2001-06-01T21:00:00"/>
  </r>
  <r>
    <x v="1"/>
    <x v="3"/>
    <x v="1"/>
    <n v="7"/>
    <n v="35000"/>
    <n v="1286255"/>
    <d v="2001-05-23T11:56:47"/>
    <s v="Mirant Americas Energy Marketing, L.P."/>
    <x v="0"/>
    <x v="0"/>
    <x v="0"/>
    <x v="3"/>
    <s v="US Gas Phy Fwd Firm non-TX &lt; or = 1Mo "/>
    <s v="US Gas Phy       TENN 500                25-31May01      USD/MM"/>
    <m/>
    <n v="5000"/>
    <x v="0"/>
    <x v="11"/>
    <x v="0"/>
    <n v="4.0149999999999997"/>
    <s v="gregt00001"/>
    <s v="SNEAL"/>
    <s v="ENA-IM NE GULF3"/>
    <x v="8"/>
    <x v="5"/>
    <n v="806266"/>
    <d v="2001-05-25T21:00:00"/>
  </r>
  <r>
    <x v="1"/>
    <x v="1"/>
    <x v="1"/>
    <n v="7"/>
    <n v="350"/>
    <n v="1286257"/>
    <d v="2001-05-23T11:57:14"/>
    <s v="Dynegy Power Marketing, Inc."/>
    <x v="0"/>
    <x v="0"/>
    <x v="0"/>
    <x v="1"/>
    <s v="US East Power Phy Fwd Firm"/>
    <s v="US Pwr Phy Firm  Entergy Peak            25-31May01      USD/MWh"/>
    <n v="50"/>
    <m/>
    <x v="0"/>
    <x v="1"/>
    <x v="0"/>
    <n v="35.5"/>
    <s v="ADM12984"/>
    <s v="MCARSON2"/>
    <s v="ST-SPP"/>
    <x v="7"/>
    <x v="6"/>
    <n v="620323.1"/>
    <d v="2001-05-25T21:00:00"/>
  </r>
  <r>
    <x v="1"/>
    <x v="3"/>
    <x v="1"/>
    <n v="1"/>
    <n v="2500"/>
    <n v="1286258"/>
    <d v="2001-05-23T11:57:23"/>
    <s v="ProLiance Energy, LLC"/>
    <x v="0"/>
    <x v="0"/>
    <x v="0"/>
    <x v="3"/>
    <s v="US Gas Phy Fwd Firm non-TX &lt; or = 1Mo "/>
    <s v="US Gas Phy       TCO Pool                25May01         USD/MM"/>
    <n v="2500"/>
    <m/>
    <x v="0"/>
    <x v="11"/>
    <x v="0"/>
    <n v="4.3150000000000004"/>
    <s v="COLEYGAYNO"/>
    <s v="JHODGE2"/>
    <s v="ENA-IM ME TCO"/>
    <x v="8"/>
    <x v="5"/>
    <n v="806267"/>
    <d v="2001-05-25T21:00:00"/>
  </r>
  <r>
    <x v="1"/>
    <x v="3"/>
    <x v="1"/>
    <n v="7"/>
    <n v="35000"/>
    <n v="1286259"/>
    <d v="2001-05-23T11:57:41"/>
    <s v="Mirant Americas Energy Marketing, L.P."/>
    <x v="0"/>
    <x v="0"/>
    <x v="0"/>
    <x v="3"/>
    <s v="US Gas Phy Fwd Firm non-TX &lt; or = 1Mo "/>
    <s v="US Gas Phy       Dom SP TT               25-31May01      USD/MM"/>
    <n v="5000"/>
    <m/>
    <x v="0"/>
    <x v="11"/>
    <x v="0"/>
    <n v="4.3449999999999998"/>
    <s v="gregt00001"/>
    <s v="SHENDRI"/>
    <s v="ENA-IM ME CNG"/>
    <x v="8"/>
    <x v="5"/>
    <n v="806268"/>
    <d v="2001-05-25T21:00:00"/>
  </r>
  <r>
    <x v="0"/>
    <x v="3"/>
    <x v="1"/>
    <n v="1"/>
    <n v="5000"/>
    <n v="1286261"/>
    <d v="2001-05-23T11:57:47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NORTHTRA"/>
    <s v="RWATT"/>
    <s v="EC-IM Canada West"/>
    <x v="8"/>
    <x v="9"/>
    <n v="806270"/>
    <d v="2001-05-23T21:00:00"/>
  </r>
  <r>
    <x v="1"/>
    <x v="3"/>
    <x v="1"/>
    <n v="30"/>
    <n v="300000"/>
    <n v="1286263"/>
    <d v="2001-05-23T11:58:4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049999999999998"/>
    <s v="EPRIME26"/>
    <s v="MGRIGSB"/>
    <s v="ENA - IM West"/>
    <x v="8"/>
    <x v="5"/>
    <s v="VB5672.1 / 806272"/>
    <d v="2001-06-01T21:00:00"/>
  </r>
  <r>
    <x v="1"/>
    <x v="3"/>
    <x v="1"/>
    <n v="7"/>
    <n v="1862"/>
    <n v="1286264"/>
    <d v="2001-05-23T11:58:54"/>
    <s v="Mirant Americas Energy Marketing, L.P."/>
    <x v="0"/>
    <x v="0"/>
    <x v="0"/>
    <x v="3"/>
    <s v="US Gas Phy Fwd Firm non-TX &lt; or = 1Mo "/>
    <s v="US Gas Phy       TENN 500                25-31May01      USD/MM"/>
    <m/>
    <n v="266"/>
    <x v="0"/>
    <x v="11"/>
    <x v="0"/>
    <n v="4.0149999999999997"/>
    <s v="gregt00001"/>
    <s v="SNEAL"/>
    <s v="ENA-IM NE GULF3"/>
    <x v="8"/>
    <x v="5"/>
    <n v="806274"/>
    <d v="2001-05-25T21:00:00"/>
  </r>
  <r>
    <x v="0"/>
    <x v="3"/>
    <x v="1"/>
    <n v="30"/>
    <n v="150000"/>
    <n v="1286266"/>
    <d v="2001-05-23T11:59:0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5"/>
    <s v="tsamaska"/>
    <s v="MCOWAN"/>
    <s v="EC-IM Canada West"/>
    <x v="8"/>
    <x v="9"/>
    <n v="806275"/>
    <d v="2001-06-01T21:00:00"/>
  </r>
  <r>
    <x v="1"/>
    <x v="2"/>
    <x v="0"/>
    <n v="1"/>
    <n v="20000"/>
    <n v="1286267"/>
    <d v="2001-05-23T11:59:21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N587JK00"/>
    <s v="GWHALLE"/>
    <s v="WTI-GW-NXC2"/>
    <x v="3"/>
    <x v="5"/>
    <n v="106271"/>
    <d v="2001-07-01T00:00:00"/>
  </r>
  <r>
    <x v="1"/>
    <x v="3"/>
    <x v="0"/>
    <n v="30"/>
    <n v="300000"/>
    <n v="1286268"/>
    <d v="2001-05-23T12:00:41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Biglertim"/>
    <s v="JARNOLD"/>
    <s v="NG-Price"/>
    <x v="6"/>
    <x v="5"/>
    <s v="VB5677.1"/>
    <d v="2001-06-01T21:00:00"/>
  </r>
  <r>
    <x v="1"/>
    <x v="1"/>
    <x v="1"/>
    <n v="30"/>
    <n v="1500"/>
    <n v="1286269"/>
    <d v="2001-05-23T12:00:53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Kellybry"/>
    <s v="MCARSON2"/>
    <s v="LT-SPP"/>
    <x v="7"/>
    <x v="6"/>
    <n v="620327.1"/>
    <d v="2001-06-01T14:16:00"/>
  </r>
  <r>
    <x v="0"/>
    <x v="3"/>
    <x v="1"/>
    <n v="1"/>
    <n v="3000"/>
    <n v="1286270"/>
    <d v="2001-05-23T12:01:04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50000000000003"/>
    <s v="ADM00359"/>
    <s v="RWATT"/>
    <s v="EC-IM Canada West"/>
    <x v="8"/>
    <x v="9"/>
    <n v="806279"/>
    <d v="2001-05-23T21:00:00"/>
  </r>
  <r>
    <x v="1"/>
    <x v="3"/>
    <x v="1"/>
    <n v="30"/>
    <n v="300000"/>
    <n v="1286271"/>
    <d v="2001-05-23T12:01:09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78.1 / 806280"/>
    <d v="2001-06-01T21:00:00"/>
  </r>
  <r>
    <x v="1"/>
    <x v="3"/>
    <x v="1"/>
    <n v="30"/>
    <n v="300000"/>
    <n v="1286272"/>
    <d v="2001-05-23T12:01:12"/>
    <s v="AEP Energy Services, Inc."/>
    <x v="0"/>
    <x v="0"/>
    <x v="0"/>
    <x v="3"/>
    <s v="US Gas Phy Index Firm non-TX &lt; or = 1Mo"/>
    <s v="US Gas Phy Index IF TN/LA 800Leg         Jun01           USD/MM"/>
    <m/>
    <n v="10000"/>
    <x v="0"/>
    <x v="11"/>
    <x v="0"/>
    <n v="-0.01"/>
    <s v="aepes210"/>
    <s v="SNEAL"/>
    <s v="ENA-IM NE GULF3"/>
    <x v="8"/>
    <x v="5"/>
    <s v="VB5679.1 / 806282"/>
    <d v="2001-06-01T21:00:00"/>
  </r>
  <r>
    <x v="1"/>
    <x v="3"/>
    <x v="1"/>
    <n v="30"/>
    <n v="300000"/>
    <n v="1286273"/>
    <d v="2001-05-23T12:01:15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81.1 / 806284"/>
    <d v="2001-06-01T21:00:00"/>
  </r>
  <r>
    <x v="1"/>
    <x v="2"/>
    <x v="0"/>
    <n v="1"/>
    <n v="10000"/>
    <n v="1286274"/>
    <d v="2001-05-23T12:01:38"/>
    <s v="Sempra Energy Trading Corp."/>
    <x v="0"/>
    <x v="0"/>
    <x v="0"/>
    <x v="2"/>
    <s v="US Crude WTI Fin Swap "/>
    <s v="US WTI Swap      Nymex PEN               Jul01           USD/bl/m"/>
    <n v="10000"/>
    <m/>
    <x v="0"/>
    <x v="8"/>
    <x v="0"/>
    <n v="29.74"/>
    <s v="DOMESTIC2"/>
    <s v="GWHALLE"/>
    <s v="WTI-GW-NXC2"/>
    <x v="3"/>
    <x v="5"/>
    <n v="106275"/>
    <d v="2001-07-01T00:00:00"/>
  </r>
  <r>
    <x v="1"/>
    <x v="2"/>
    <x v="0"/>
    <n v="1"/>
    <n v="20000"/>
    <n v="1286275"/>
    <d v="2001-05-23T12:01:43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rsrsrsrs"/>
    <s v="GWHALLE"/>
    <s v="WTI-GW-NXC2"/>
    <x v="3"/>
    <x v="5"/>
    <n v="106276"/>
    <d v="2001-07-01T00:00:00"/>
  </r>
  <r>
    <x v="1"/>
    <x v="2"/>
    <x v="0"/>
    <n v="1"/>
    <n v="50000"/>
    <n v="1286277"/>
    <d v="2001-05-23T12:0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277"/>
    <d v="2001-07-01T00:00:00"/>
  </r>
  <r>
    <x v="1"/>
    <x v="3"/>
    <x v="0"/>
    <n v="153"/>
    <n v="2295000"/>
    <n v="1286278"/>
    <d v="2001-05-23T12:03:43"/>
    <s v="El Paso Merchant Energy, L.P."/>
    <x v="3"/>
    <x v="1"/>
    <x v="0"/>
    <x v="3"/>
    <s v="US Gas Fin BasisSwap"/>
    <s v="US Gas Basis     HSC                     Jun-Oct01       USD/MM"/>
    <m/>
    <n v="15000"/>
    <x v="0"/>
    <x v="11"/>
    <x v="0"/>
    <n v="0.03"/>
    <s v="CHRISW001"/>
    <s v="EBASS"/>
    <s v="FT-Texas"/>
    <x v="6"/>
    <x v="5"/>
    <s v="VB5685.1"/>
    <d v="2001-06-01T00:00:00"/>
  </r>
  <r>
    <x v="1"/>
    <x v="3"/>
    <x v="0"/>
    <n v="30"/>
    <n v="1500000"/>
    <n v="1286279"/>
    <d v="2001-05-23T12:03:56"/>
    <s v="El Paso Merchant Energy, L.P."/>
    <x v="3"/>
    <x v="1"/>
    <x v="0"/>
    <x v="3"/>
    <s v="US Gas Fin BasisSwap"/>
    <s v="US Gas Basis     HSC                     Jun01           USD/MM"/>
    <m/>
    <n v="50000"/>
    <x v="0"/>
    <x v="11"/>
    <x v="0"/>
    <n v="0.03"/>
    <s v="CHRISW001"/>
    <s v="EBASS"/>
    <s v="FT-Texas"/>
    <x v="6"/>
    <x v="5"/>
    <s v="VB5687.1"/>
    <d v="2001-06-01T00:00:00"/>
  </r>
  <r>
    <x v="1"/>
    <x v="3"/>
    <x v="0"/>
    <n v="30"/>
    <n v="150000"/>
    <n v="1286280"/>
    <d v="2001-05-23T12:05:02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94"/>
    <s v="Quekchin"/>
    <s v="KHOLST"/>
    <s v="FT-West"/>
    <x v="6"/>
    <x v="5"/>
    <s v="VB5689.1"/>
    <d v="2001-09-01T21:00:00"/>
  </r>
  <r>
    <x v="1"/>
    <x v="3"/>
    <x v="0"/>
    <n v="31"/>
    <n v="155000"/>
    <n v="1286281"/>
    <d v="2001-05-23T12:05:1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34"/>
    <s v="AQUILA1001"/>
    <s v="KHOLST"/>
    <s v="FT-West"/>
    <x v="6"/>
    <x v="5"/>
    <s v="VB5690.1"/>
    <d v="2001-08-01T21:00:00"/>
  </r>
  <r>
    <x v="1"/>
    <x v="3"/>
    <x v="0"/>
    <n v="30"/>
    <n v="300000"/>
    <n v="1286283"/>
    <d v="2001-05-23T12:05:21"/>
    <s v="Louis Dreyfus Corporation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DEMETRIOS"/>
    <s v="JARNOLD"/>
    <s v="NG-Price"/>
    <x v="6"/>
    <x v="5"/>
    <s v="VB5692.1"/>
    <d v="2001-06-01T21:00:00"/>
  </r>
  <r>
    <x v="1"/>
    <x v="3"/>
    <x v="0"/>
    <n v="30"/>
    <n v="150000"/>
    <n v="1286285"/>
    <d v="2001-05-23T12:05:49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694.1"/>
    <d v="2001-06-01T21:00:00"/>
  </r>
  <r>
    <x v="1"/>
    <x v="1"/>
    <x v="1"/>
    <n v="30"/>
    <n v="1500"/>
    <n v="1286286"/>
    <d v="2001-05-23T12:06:41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54.35"/>
    <s v="Amlingst"/>
    <s v="RBALLATO"/>
    <s v="LT-ERCOT"/>
    <x v="7"/>
    <x v="6"/>
    <n v="620337.1"/>
    <d v="2001-06-01T00:00:00"/>
  </r>
  <r>
    <x v="1"/>
    <x v="3"/>
    <x v="1"/>
    <n v="30"/>
    <n v="75000"/>
    <n v="1286288"/>
    <d v="2001-05-23T12:07:35"/>
    <s v="PG&amp;E Energy Trading-Gas Corporation"/>
    <x v="0"/>
    <x v="0"/>
    <x v="0"/>
    <x v="3"/>
    <s v="US Gas Phy Index Firm non-TX &lt; or = 1Mo"/>
    <s v="US Gas Phy Index Iroquois Z2 NL1         Jun01           USD/MM"/>
    <n v="2500"/>
    <m/>
    <x v="0"/>
    <x v="11"/>
    <x v="0"/>
    <n v="0.31"/>
    <s v="jbroyles"/>
    <s v="SHENDRI"/>
    <s v="ENA-IM ME NEW ENGLAND"/>
    <x v="8"/>
    <x v="5"/>
    <s v="VB5700.1 / 806288"/>
    <d v="2001-06-01T21:00:00"/>
  </r>
  <r>
    <x v="1"/>
    <x v="2"/>
    <x v="0"/>
    <n v="1"/>
    <n v="50000"/>
    <n v="1286289"/>
    <d v="2001-05-23T12:07:4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283"/>
    <d v="2001-07-01T00:00:00"/>
  </r>
  <r>
    <x v="1"/>
    <x v="3"/>
    <x v="0"/>
    <n v="61"/>
    <n v="305000"/>
    <n v="1286290"/>
    <d v="2001-05-23T12:08:02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1"/>
    <x v="0"/>
    <n v="5.96"/>
    <s v="ADM02409"/>
    <s v="KHOLST"/>
    <s v="FT-West"/>
    <x v="6"/>
    <x v="5"/>
    <s v="VB5703.1"/>
    <d v="2001-11-01T00:00:00"/>
  </r>
  <r>
    <x v="1"/>
    <x v="3"/>
    <x v="0"/>
    <n v="151"/>
    <n v="377500"/>
    <n v="1286291"/>
    <d v="2001-05-23T12:08:17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berginpat2"/>
    <s v="JARNOLD"/>
    <s v="NG-Price"/>
    <x v="6"/>
    <x v="5"/>
    <s v="VB5704.1"/>
    <d v="2001-11-01T00:00:00"/>
  </r>
  <r>
    <x v="1"/>
    <x v="3"/>
    <x v="0"/>
    <n v="90"/>
    <n v="450000"/>
    <n v="1286292"/>
    <d v="2001-05-23T12:08:22"/>
    <s v="Aquila Risk Management Corporation"/>
    <x v="0"/>
    <x v="0"/>
    <x v="0"/>
    <x v="3"/>
    <s v="US Gas Fin BasisSwap"/>
    <s v="US Gas Basis     NGI SoCal               Jan-Mar02       USD/MM"/>
    <n v="5000"/>
    <m/>
    <x v="0"/>
    <x v="11"/>
    <x v="0"/>
    <n v="4.45"/>
    <s v="AQUILA1001"/>
    <s v="KHOLST"/>
    <s v="FT-West"/>
    <x v="6"/>
    <x v="5"/>
    <s v="VB5705.1"/>
    <d v="2002-01-01T00:00:00"/>
  </r>
  <r>
    <x v="1"/>
    <x v="1"/>
    <x v="1"/>
    <n v="30"/>
    <n v="1500"/>
    <n v="1286294"/>
    <d v="2001-05-23T12:09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"/>
    <s v="aepsvc121"/>
    <s v="FSTURM"/>
    <s v="ST-ECAR"/>
    <x v="7"/>
    <x v="6"/>
    <n v="620340.1"/>
    <d v="2001-09-01T17:11:00"/>
  </r>
  <r>
    <x v="1"/>
    <x v="3"/>
    <x v="0"/>
    <n v="31"/>
    <n v="77500"/>
    <n v="1286300"/>
    <d v="2001-05-23T12:10:16"/>
    <s v="Bank of Montreal"/>
    <x v="0"/>
    <x v="0"/>
    <x v="0"/>
    <x v="3"/>
    <s v="US Gas Fin Swap"/>
    <s v="US Gas Swap      Nymex                   Jul01           USD/MM"/>
    <m/>
    <n v="2500"/>
    <x v="0"/>
    <x v="11"/>
    <x v="0"/>
    <n v="4.21"/>
    <s v="ADM28948"/>
    <s v="JARNOLD"/>
    <s v="NG-Price"/>
    <x v="6"/>
    <x v="5"/>
    <s v="VB5709.1"/>
    <d v="2001-07-01T21:00:00"/>
  </r>
  <r>
    <x v="0"/>
    <x v="3"/>
    <x v="1"/>
    <n v="1"/>
    <n v="5000"/>
    <n v="1286302"/>
    <d v="2001-05-23T12:10:20"/>
    <s v="Mirant Americas Energy Marketing Canada,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50000000000003"/>
    <s v="ADM68959"/>
    <s v="RWATT"/>
    <s v="EC-IM Canada West"/>
    <x v="8"/>
    <x v="9"/>
    <n v="806291"/>
    <d v="2001-05-23T21:00:00"/>
  </r>
  <r>
    <x v="1"/>
    <x v="3"/>
    <x v="0"/>
    <n v="30"/>
    <n v="150000"/>
    <n v="1286306"/>
    <d v="2001-05-23T12:11:01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4.0999999999999996"/>
    <s v="bigzeke1"/>
    <s v="MLENHAR"/>
    <s v="West-Perm"/>
    <x v="6"/>
    <x v="5"/>
    <s v="VB5713.1"/>
    <d v="2001-06-01T21:00:00"/>
  </r>
  <r>
    <x v="1"/>
    <x v="3"/>
    <x v="0"/>
    <n v="30"/>
    <n v="150000"/>
    <n v="1286308"/>
    <d v="2001-05-23T12:11:05"/>
    <s v="Reliant Energy Services, Inc."/>
    <x v="0"/>
    <x v="0"/>
    <x v="0"/>
    <x v="3"/>
    <s v="US Gas Fin BasisSwap"/>
    <s v="US Gas Basis     NWPL RkyMtn             Jun01           USD/MM"/>
    <m/>
    <n v="5000"/>
    <x v="0"/>
    <x v="11"/>
    <x v="0"/>
    <n v="-1.27"/>
    <s v="bbrent01"/>
    <s v="FERMIS"/>
    <s v="FT - North West"/>
    <x v="6"/>
    <x v="5"/>
    <s v="VB5714.1"/>
    <d v="2001-06-01T21:00:00"/>
  </r>
  <r>
    <x v="1"/>
    <x v="3"/>
    <x v="1"/>
    <n v="1"/>
    <n v="500"/>
    <n v="1286309"/>
    <d v="2001-05-23T12:11:18"/>
    <s v="ProLiance Energy, LLC"/>
    <x v="0"/>
    <x v="0"/>
    <x v="0"/>
    <x v="3"/>
    <s v="US Gas Phy Fwd Firm non-TX &lt; or = 1Mo "/>
    <s v="US Gas Phy       TCO Pool                25May01         USD/MM"/>
    <n v="500"/>
    <m/>
    <x v="0"/>
    <x v="11"/>
    <x v="0"/>
    <n v="4.32"/>
    <s v="COLEYGAYNO"/>
    <s v="JHODGE2"/>
    <s v="ENA-IM ME TCO"/>
    <x v="8"/>
    <x v="5"/>
    <n v="806293"/>
    <d v="2001-05-25T21:00:00"/>
  </r>
  <r>
    <x v="1"/>
    <x v="2"/>
    <x v="0"/>
    <n v="1"/>
    <n v="25000"/>
    <n v="1286310"/>
    <d v="2001-05-23T12:12:12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2"/>
    <s v="DOMESTIC2"/>
    <s v="PDANAHER"/>
    <s v="PHYOIL - Price"/>
    <x v="6"/>
    <x v="5"/>
    <s v="VB5722.1"/>
    <d v="2001-07-01T00:00:00"/>
  </r>
  <r>
    <x v="1"/>
    <x v="2"/>
    <x v="0"/>
    <n v="1"/>
    <n v="50000"/>
    <n v="1286312"/>
    <d v="2001-05-23T12:12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28.1"/>
    <d v="2001-07-01T00:00:00"/>
  </r>
  <r>
    <x v="1"/>
    <x v="2"/>
    <x v="0"/>
    <n v="1"/>
    <n v="50000"/>
    <n v="1286314"/>
    <d v="2001-05-23T12:12:5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2.1"/>
    <d v="2001-07-01T00:00:00"/>
  </r>
  <r>
    <x v="1"/>
    <x v="2"/>
    <x v="0"/>
    <n v="1"/>
    <n v="50000"/>
    <n v="1286316"/>
    <d v="2001-05-23T12:13:2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7.1"/>
    <d v="2001-07-01T00:00:00"/>
  </r>
  <r>
    <x v="1"/>
    <x v="2"/>
    <x v="0"/>
    <n v="1"/>
    <n v="50000"/>
    <n v="1286318"/>
    <d v="2001-05-23T12:13:28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9.1"/>
    <d v="2001-07-01T00:00:00"/>
  </r>
  <r>
    <x v="1"/>
    <x v="3"/>
    <x v="1"/>
    <n v="30"/>
    <n v="150000"/>
    <n v="1286320"/>
    <d v="2001-05-23T12:13:46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46.1 / 806297"/>
    <d v="2001-06-01T21:00:00"/>
  </r>
  <r>
    <x v="1"/>
    <x v="3"/>
    <x v="1"/>
    <n v="30"/>
    <n v="150000"/>
    <n v="1286321"/>
    <d v="2001-05-23T12:14:0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0.1 / 806299"/>
    <d v="2001-06-01T21:00:00"/>
  </r>
  <r>
    <x v="1"/>
    <x v="3"/>
    <x v="1"/>
    <n v="7"/>
    <n v="70000"/>
    <n v="1286322"/>
    <d v="2001-05-23T12:14:05"/>
    <s v="Mirant Americas Energy Marketing, L.P."/>
    <x v="0"/>
    <x v="0"/>
    <x v="0"/>
    <x v="3"/>
    <s v="US Gas Phy Fwd Firm non-TX &lt; or = 1Mo "/>
    <s v="US Gas Phy       COL Onshore             25-31May01      USD/MM"/>
    <m/>
    <n v="10000"/>
    <x v="0"/>
    <x v="11"/>
    <x v="0"/>
    <n v="4.0650000000000004"/>
    <s v="gregt00001"/>
    <s v="SPEREIR"/>
    <s v="ENA-IM NE GULF2"/>
    <x v="8"/>
    <x v="5"/>
    <n v="806301"/>
    <d v="2001-05-25T21:00:00"/>
  </r>
  <r>
    <x v="1"/>
    <x v="3"/>
    <x v="1"/>
    <n v="30"/>
    <n v="150000"/>
    <n v="1286324"/>
    <d v="2001-05-23T12:14:17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4.1 / 806302"/>
    <d v="2001-06-01T21:00:00"/>
  </r>
  <r>
    <x v="1"/>
    <x v="3"/>
    <x v="1"/>
    <n v="30"/>
    <n v="150000"/>
    <n v="1286325"/>
    <d v="2001-05-23T12:14:30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6.1 / 806305"/>
    <d v="2001-06-01T21:00:00"/>
  </r>
  <r>
    <x v="1"/>
    <x v="3"/>
    <x v="1"/>
    <n v="30"/>
    <n v="150000"/>
    <n v="1286326"/>
    <d v="2001-05-23T12:14:4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60.1 / 806307"/>
    <d v="2001-06-01T21:00:00"/>
  </r>
  <r>
    <x v="1"/>
    <x v="3"/>
    <x v="1"/>
    <n v="7"/>
    <n v="67494"/>
    <n v="1286327"/>
    <d v="2001-05-23T12:15:36"/>
    <s v="Mirant Americas Energy Marketing, L.P."/>
    <x v="0"/>
    <x v="0"/>
    <x v="0"/>
    <x v="3"/>
    <s v="US Gas Phy Fwd Firm non-TX &lt; or = 1Mo "/>
    <s v="US Gas Phy       TCO Pool                25-31May01      USD/MM"/>
    <n v="9642"/>
    <m/>
    <x v="0"/>
    <x v="11"/>
    <x v="0"/>
    <n v="4.3099999999999996"/>
    <s v="gregt00001"/>
    <s v="JHODGE2"/>
    <s v="ENA-IM ME TCO"/>
    <x v="8"/>
    <x v="5"/>
    <n v="806311"/>
    <d v="2001-05-25T21:00:00"/>
  </r>
  <r>
    <x v="1"/>
    <x v="3"/>
    <x v="0"/>
    <n v="30"/>
    <n v="150000"/>
    <n v="1286328"/>
    <d v="2001-05-23T12:15:37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449999999999996"/>
    <s v="Lamoreal"/>
    <s v="JARNOLD"/>
    <s v="NG-Price"/>
    <x v="6"/>
    <x v="5"/>
    <s v="VB5766.1"/>
    <d v="2001-06-01T21:00:00"/>
  </r>
  <r>
    <x v="0"/>
    <x v="3"/>
    <x v="1"/>
    <n v="30"/>
    <n v="150000"/>
    <n v="1286330"/>
    <d v="2001-05-23T12:15:39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bkamel00"/>
    <s v="MCOWAN"/>
    <s v="EC-IM Canada West"/>
    <x v="8"/>
    <x v="9"/>
    <n v="806310"/>
    <d v="2001-06-01T21:00:00"/>
  </r>
  <r>
    <x v="1"/>
    <x v="3"/>
    <x v="0"/>
    <n v="31"/>
    <n v="155000"/>
    <n v="1286331"/>
    <d v="2001-05-23T12:16:08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71.1"/>
    <d v="2001-07-01T21:00:00"/>
  </r>
  <r>
    <x v="0"/>
    <x v="3"/>
    <x v="1"/>
    <n v="30"/>
    <n v="150000"/>
    <n v="1286333"/>
    <d v="2001-05-23T12:16:1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"/>
    <s v="tsamaska"/>
    <s v="MCOWAN"/>
    <s v="EC-IM Canada West"/>
    <x v="8"/>
    <x v="9"/>
    <n v="806312"/>
    <d v="2001-06-01T21:00:00"/>
  </r>
  <r>
    <x v="1"/>
    <x v="3"/>
    <x v="0"/>
    <n v="30"/>
    <n v="3000"/>
    <n v="1286336"/>
    <d v="2001-05-23T12:16:43"/>
    <s v="Reliant Energy Services, Inc."/>
    <x v="0"/>
    <x v="0"/>
    <x v="0"/>
    <x v="3"/>
    <s v="US Gas Fin Opt Call"/>
    <s v="US Gas Fin Opt   NYMEX        EC4.2      Jun01           USD/MM-L"/>
    <n v="100"/>
    <m/>
    <x v="0"/>
    <x v="14"/>
    <x v="0"/>
    <n v="6.7500000000000004E-2"/>
    <s v="stevemcgin"/>
    <s v="MMAGGI"/>
    <s v="NG EXOTIC"/>
    <x v="6"/>
    <x v="5"/>
    <s v="VB5776.1"/>
    <d v="2001-06-01T00:00:00"/>
  </r>
  <r>
    <x v="1"/>
    <x v="3"/>
    <x v="0"/>
    <n v="31"/>
    <n v="155000"/>
    <n v="1286338"/>
    <d v="2001-05-23T12:17:10"/>
    <s v="Mirant Americas Energy Marketing, L.P."/>
    <x v="0"/>
    <x v="0"/>
    <x v="0"/>
    <x v="3"/>
    <s v="US Gas Fin BasisSwap"/>
    <s v="US Gas Basis     NGI SoCal               Aug01           USD/MM"/>
    <m/>
    <n v="5000"/>
    <x v="0"/>
    <x v="11"/>
    <x v="0"/>
    <n v="8.25"/>
    <s v="sjt00001"/>
    <s v="KHOLST"/>
    <s v="FT-West"/>
    <x v="6"/>
    <x v="5"/>
    <s v="VB5780.1"/>
    <d v="2001-08-01T21:00:00"/>
  </r>
  <r>
    <x v="0"/>
    <x v="3"/>
    <x v="1"/>
    <n v="30"/>
    <n v="150000"/>
    <n v="1286339"/>
    <d v="2001-05-23T12:17:30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bkamel00"/>
    <s v="MCOWAN"/>
    <s v="EC-IM Canada West"/>
    <x v="8"/>
    <x v="9"/>
    <n v="806316"/>
    <d v="2001-06-01T21:00:00"/>
  </r>
  <r>
    <x v="1"/>
    <x v="3"/>
    <x v="0"/>
    <n v="31"/>
    <n v="155000"/>
    <n v="1286340"/>
    <d v="2001-05-23T12:17:42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84.1"/>
    <d v="2001-07-01T21:00:00"/>
  </r>
  <r>
    <x v="0"/>
    <x v="0"/>
    <x v="0"/>
    <n v="1"/>
    <n v="10"/>
    <n v="1286342"/>
    <d v="2001-05-23T12:17:57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8"/>
    <s v="LMEDESK1"/>
    <s v="BMARCHAN"/>
    <s v="Enron Metals Trading System"/>
    <x v="0"/>
    <x v="0"/>
    <n v="2149348"/>
    <m/>
  </r>
  <r>
    <x v="1"/>
    <x v="2"/>
    <x v="0"/>
    <n v="1"/>
    <n v="10000"/>
    <n v="1286346"/>
    <d v="2001-05-23T12:19:21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bernbroph"/>
    <s v="GWHALLE"/>
    <s v="WTI-GW-NXC2"/>
    <x v="3"/>
    <x v="5"/>
    <n v="106331"/>
    <d v="2001-07-01T00:00:00"/>
  </r>
  <r>
    <x v="0"/>
    <x v="3"/>
    <x v="1"/>
    <n v="30"/>
    <n v="150000"/>
    <n v="1286350"/>
    <d v="2001-05-23T12:20:42"/>
    <s v="Nexen Marketing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NORTHTRA"/>
    <s v="MCOWAN"/>
    <s v="EC-IM Canada West"/>
    <x v="8"/>
    <x v="9"/>
    <n v="806331"/>
    <d v="2001-06-01T21:00:00"/>
  </r>
  <r>
    <x v="1"/>
    <x v="3"/>
    <x v="0"/>
    <n v="151"/>
    <n v="755000"/>
    <n v="1286351"/>
    <d v="2001-05-23T12:21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6500000000000004"/>
    <s v="KRBARBER"/>
    <s v="JARNOLD"/>
    <s v="NG-Price"/>
    <x v="6"/>
    <x v="5"/>
    <s v="VB5791.1"/>
    <d v="2001-11-01T00:00:00"/>
  </r>
  <r>
    <x v="0"/>
    <x v="3"/>
    <x v="1"/>
    <n v="30"/>
    <n v="150000"/>
    <n v="1286355"/>
    <d v="2001-05-23T12:22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38"/>
    <d v="2001-06-01T21:00:00"/>
  </r>
  <r>
    <x v="1"/>
    <x v="1"/>
    <x v="1"/>
    <n v="30"/>
    <n v="1500"/>
    <n v="1286356"/>
    <d v="2001-05-23T12:22:51"/>
    <s v="Reliant Energy Services, Inc."/>
    <x v="0"/>
    <x v="0"/>
    <x v="0"/>
    <x v="1"/>
    <s v="US East Power Phy Fwd Firm"/>
    <s v="US Pwr Phy Firm  Entergy Peak            Sep01           USD/MWh"/>
    <n v="50"/>
    <m/>
    <x v="0"/>
    <x v="1"/>
    <x v="0"/>
    <n v="45.45"/>
    <s v="smarland"/>
    <s v="MCARSON2"/>
    <s v="LT-SPP"/>
    <x v="7"/>
    <x v="6"/>
    <n v="620345.1"/>
    <d v="2001-09-01T14:16:00"/>
  </r>
  <r>
    <x v="1"/>
    <x v="3"/>
    <x v="0"/>
    <n v="30"/>
    <n v="300000"/>
    <n v="1286358"/>
    <d v="2001-05-23T12:23:34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paulbach"/>
    <s v="JARNOLD"/>
    <s v="NG-Price"/>
    <x v="6"/>
    <x v="5"/>
    <s v="VB5795.1"/>
    <d v="2001-06-01T21:00:00"/>
  </r>
  <r>
    <x v="0"/>
    <x v="3"/>
    <x v="1"/>
    <n v="30"/>
    <n v="150000"/>
    <n v="1286361"/>
    <d v="2001-05-23T12:23:5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mcleod88"/>
    <s v="MCOWAN"/>
    <s v="EC-IM Canada West"/>
    <x v="8"/>
    <x v="9"/>
    <n v="806343"/>
    <d v="2001-06-01T21:00:00"/>
  </r>
  <r>
    <x v="1"/>
    <x v="1"/>
    <x v="1"/>
    <n v="30"/>
    <n v="1500"/>
    <n v="1286367"/>
    <d v="2001-05-23T12:24:45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"/>
    <s v="DANMURPHY"/>
    <s v="JKING6"/>
    <s v="LT-SERC"/>
    <x v="7"/>
    <x v="6"/>
    <n v="620359.1"/>
    <d v="2001-09-01T14:25:00"/>
  </r>
  <r>
    <x v="0"/>
    <x v="3"/>
    <x v="1"/>
    <n v="1"/>
    <n v="10000"/>
    <n v="1286368"/>
    <d v="2001-05-23T12:25:1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5"/>
    <s v="NORTHTRA"/>
    <s v="RWATT"/>
    <s v="EC-IM Canada West"/>
    <x v="8"/>
    <x v="9"/>
    <n v="806344"/>
    <d v="2001-05-23T21:00:00"/>
  </r>
  <r>
    <x v="0"/>
    <x v="3"/>
    <x v="1"/>
    <n v="1"/>
    <n v="10000"/>
    <n v="1286370"/>
    <d v="2001-05-23T12:26:0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"/>
    <s v="tsamaska"/>
    <s v="RWATT"/>
    <s v="EC-IM Canada West"/>
    <x v="8"/>
    <x v="9"/>
    <n v="806345"/>
    <d v="2001-05-23T21:00:00"/>
  </r>
  <r>
    <x v="0"/>
    <x v="3"/>
    <x v="1"/>
    <n v="30"/>
    <n v="150000"/>
    <n v="1286371"/>
    <d v="2001-05-23T12:26:1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8"/>
    <s v="tsamaska"/>
    <s v="MCOWAN"/>
    <s v="EC-IM Canada West"/>
    <x v="8"/>
    <x v="9"/>
    <n v="806346"/>
    <d v="2001-06-01T21:00:00"/>
  </r>
  <r>
    <x v="0"/>
    <x v="3"/>
    <x v="1"/>
    <n v="1"/>
    <n v="10000"/>
    <n v="1286372"/>
    <d v="2001-05-23T12:26:1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49999999999999"/>
    <s v="tsamaska"/>
    <s v="RWATT"/>
    <s v="EC-IM Canada West"/>
    <x v="8"/>
    <x v="9"/>
    <n v="806347"/>
    <d v="2001-05-23T21:00:00"/>
  </r>
  <r>
    <x v="0"/>
    <x v="3"/>
    <x v="1"/>
    <n v="1"/>
    <n v="2500"/>
    <n v="1286373"/>
    <d v="2001-05-23T12:26:46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"/>
    <s v="SMITHJAY"/>
    <s v="RWATT"/>
    <s v="EC-IM Canada West"/>
    <x v="8"/>
    <x v="9"/>
    <n v="806348"/>
    <d v="2001-05-23T21:00:00"/>
  </r>
  <r>
    <x v="1"/>
    <x v="3"/>
    <x v="0"/>
    <n v="30"/>
    <n v="75000"/>
    <n v="1286374"/>
    <d v="2001-05-23T12:26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47252"/>
    <s v="JARNOLD"/>
    <s v="NG-Price"/>
    <x v="6"/>
    <x v="5"/>
    <s v="VB5804.1"/>
    <d v="2001-06-01T21:00:00"/>
  </r>
  <r>
    <x v="1"/>
    <x v="4"/>
    <x v="0"/>
    <n v="3"/>
    <n v="150000"/>
    <n v="1286375"/>
    <d v="2001-05-23T12:26:49"/>
    <s v="Hess Energy Trading Company LLC"/>
    <x v="0"/>
    <x v="0"/>
    <x v="0"/>
    <x v="4"/>
    <s v="US HeatingOil2 Fin Spread"/>
    <s v="US HeatOil2 Swap NYMEX HO CrkSpd         Q4 2001         USD/bl/m"/>
    <m/>
    <n v="50000"/>
    <x v="0"/>
    <x v="8"/>
    <x v="0"/>
    <n v="6.68"/>
    <s v="pmjacobs"/>
    <s v="LMENA"/>
    <s v="HO"/>
    <x v="6"/>
    <x v="5"/>
    <s v="VB5803.1"/>
    <d v="2001-10-01T00:00:00"/>
  </r>
  <r>
    <x v="1"/>
    <x v="4"/>
    <x v="0"/>
    <n v="3"/>
    <n v="75000"/>
    <n v="1286376"/>
    <d v="2001-05-23T12:26:56"/>
    <s v="Hess Energy Trading Company LLC"/>
    <x v="0"/>
    <x v="0"/>
    <x v="0"/>
    <x v="4"/>
    <s v="US HeatingOil2 Fin Spread"/>
    <s v="US HeatOil2 Swap NYMEX HO CrkSpd         Q1 2002         USD/bl/m"/>
    <m/>
    <n v="25000"/>
    <x v="0"/>
    <x v="8"/>
    <x v="0"/>
    <n v="5.81"/>
    <s v="pmjacobs"/>
    <s v="LMENA"/>
    <s v="HO"/>
    <x v="6"/>
    <x v="5"/>
    <s v="VB5805.1"/>
    <d v="2002-01-01T00:00:00"/>
  </r>
  <r>
    <x v="0"/>
    <x v="3"/>
    <x v="1"/>
    <n v="1"/>
    <n v="5000"/>
    <n v="1286377"/>
    <d v="2001-05-23T12:27:05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6"/>
    <s v="NORTHTRA"/>
    <s v="RWATT"/>
    <s v="EC-IM Canada West"/>
    <x v="8"/>
    <x v="9"/>
    <n v="806349"/>
    <d v="2001-05-23T21:00:00"/>
  </r>
  <r>
    <x v="1"/>
    <x v="3"/>
    <x v="0"/>
    <n v="31"/>
    <n v="155000"/>
    <n v="1286378"/>
    <d v="2001-05-23T12:27:05"/>
    <s v="Dynegy Marketing and Trade"/>
    <x v="0"/>
    <x v="0"/>
    <x v="0"/>
    <x v="3"/>
    <s v="US Gas Fin BasisSwap"/>
    <s v="US Gas Basis     NGI SoCal               Oct01           USD/MM"/>
    <n v="5000"/>
    <m/>
    <x v="0"/>
    <x v="11"/>
    <x v="0"/>
    <n v="6.37"/>
    <s v="LESLIE01"/>
    <s v="KHOLST"/>
    <s v="FT-West"/>
    <x v="6"/>
    <x v="5"/>
    <s v="VB5806.1"/>
    <d v="2001-10-01T00:00:00"/>
  </r>
  <r>
    <x v="1"/>
    <x v="3"/>
    <x v="0"/>
    <n v="30"/>
    <n v="150000"/>
    <n v="1286380"/>
    <d v="2001-05-23T12:27:06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64"/>
    <s v="Quekchin"/>
    <s v="KHOLST"/>
    <s v="FT-West"/>
    <x v="6"/>
    <x v="5"/>
    <s v="VB5807.1"/>
    <d v="2001-09-01T21:00:00"/>
  </r>
  <r>
    <x v="1"/>
    <x v="2"/>
    <x v="0"/>
    <n v="1"/>
    <n v="25000"/>
    <n v="1286379"/>
    <d v="2001-05-23T12:27:0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4"/>
    <s v="SPENCERV"/>
    <s v="GWHALLE"/>
    <s v="WTI-GW-NXC1"/>
    <x v="3"/>
    <x v="5"/>
    <n v="106332"/>
    <d v="2001-07-01T00:00:00"/>
  </r>
  <r>
    <x v="1"/>
    <x v="3"/>
    <x v="0"/>
    <n v="30"/>
    <n v="150000"/>
    <n v="1286383"/>
    <d v="2001-05-23T12:27:29"/>
    <s v="Dynegy Marketing and Trade"/>
    <x v="0"/>
    <x v="0"/>
    <x v="0"/>
    <x v="3"/>
    <s v="US Gas Fin BasisSwap"/>
    <s v="US Gas Basis     NGI PGE CtyGate         Jun01           USD/MM"/>
    <n v="5000"/>
    <m/>
    <x v="0"/>
    <x v="11"/>
    <x v="0"/>
    <n v="7.2"/>
    <s v="LESLIE01"/>
    <s v="FERMIS"/>
    <s v="FT - North West"/>
    <x v="6"/>
    <x v="5"/>
    <s v="VB5811.1"/>
    <d v="2001-06-01T21:00:00"/>
  </r>
  <r>
    <x v="0"/>
    <x v="3"/>
    <x v="1"/>
    <n v="1"/>
    <n v="2000"/>
    <n v="1286384"/>
    <d v="2001-05-23T12:27:50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6"/>
    <s v="ADM00359"/>
    <s v="RWATT"/>
    <s v="EC-IM Canada West"/>
    <x v="8"/>
    <x v="9"/>
    <n v="806350"/>
    <d v="2001-05-23T21:00:00"/>
  </r>
  <r>
    <x v="1"/>
    <x v="3"/>
    <x v="0"/>
    <n v="30"/>
    <n v="150000"/>
    <n v="1286386"/>
    <d v="2001-05-23T12:28:02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57"/>
    <s v="AQUILA1001"/>
    <s v="KHOLST"/>
    <s v="FT-West"/>
    <x v="6"/>
    <x v="5"/>
    <s v="VB5813.1"/>
    <d v="2001-06-01T21:00:00"/>
  </r>
  <r>
    <x v="1"/>
    <x v="1"/>
    <x v="1"/>
    <n v="1"/>
    <n v="50"/>
    <n v="1286387"/>
    <d v="2001-05-23T12:28:04"/>
    <s v="Peco Energy Company"/>
    <x v="0"/>
    <x v="0"/>
    <x v="0"/>
    <x v="1"/>
    <s v="US East Power Phy Fwd Firm"/>
    <s v="US Pwr Phy Firm  COMED Peak              25May01         USD/MWh"/>
    <m/>
    <n v="50"/>
    <x v="0"/>
    <x v="1"/>
    <x v="0"/>
    <n v="21.75"/>
    <s v="OTCDESK6"/>
    <s v="MLORENZ"/>
    <s v="ST-Main"/>
    <x v="7"/>
    <x v="6"/>
    <n v="620360.1"/>
    <d v="2001-05-25T21:00:00"/>
  </r>
  <r>
    <x v="1"/>
    <x v="3"/>
    <x v="0"/>
    <n v="30"/>
    <n v="150000"/>
    <n v="1286388"/>
    <d v="2001-05-23T12:28:15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6"/>
    <s v="RAAUCOIN"/>
    <s v="KHOLST"/>
    <s v="FT-West"/>
    <x v="6"/>
    <x v="5"/>
    <s v="VB5814.1"/>
    <d v="2001-09-01T21:00:00"/>
  </r>
  <r>
    <x v="1"/>
    <x v="3"/>
    <x v="0"/>
    <n v="31"/>
    <n v="155000"/>
    <n v="1286390"/>
    <d v="2001-05-23T12:28:20"/>
    <s v="Tractebel Energy Marketing, Inc."/>
    <x v="0"/>
    <x v="0"/>
    <x v="0"/>
    <x v="3"/>
    <s v="US Gas Fin BasisSwap"/>
    <s v="US Gas Basis     NGI SoCal               Oct01           USD/MM"/>
    <n v="5000"/>
    <m/>
    <x v="0"/>
    <x v="11"/>
    <x v="0"/>
    <n v="6.27"/>
    <s v="RAAUCOIN"/>
    <s v="KHOLST"/>
    <s v="FT-West"/>
    <x v="6"/>
    <x v="5"/>
    <s v="VB5816.1"/>
    <d v="2001-10-01T00:00:00"/>
  </r>
  <r>
    <x v="1"/>
    <x v="3"/>
    <x v="0"/>
    <n v="30"/>
    <n v="75000"/>
    <n v="1286391"/>
    <d v="2001-05-23T12:28:2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BANKYBRAD"/>
    <s v="JARNOLD"/>
    <s v="NG-Price"/>
    <x v="6"/>
    <x v="5"/>
    <s v="VB5818.1"/>
    <d v="2001-06-01T21:00:00"/>
  </r>
  <r>
    <x v="1"/>
    <x v="3"/>
    <x v="0"/>
    <n v="151"/>
    <n v="377500"/>
    <n v="1286392"/>
    <d v="2001-05-23T12:28:40"/>
    <s v="Western Gas Resources, Inc."/>
    <x v="0"/>
    <x v="0"/>
    <x v="0"/>
    <x v="3"/>
    <s v="US Gas Fin BasisSwap"/>
    <s v="US Gas Basis     NWPL RkyMtn             Nov01-Mar02     USD/MM"/>
    <m/>
    <n v="2500"/>
    <x v="0"/>
    <x v="11"/>
    <x v="0"/>
    <n v="-0.38"/>
    <s v="MHUGGINS"/>
    <s v="FERMIS"/>
    <s v="FT - North West"/>
    <x v="6"/>
    <x v="5"/>
    <s v="VB5819.1"/>
    <d v="2001-11-01T00:00:00"/>
  </r>
  <r>
    <x v="1"/>
    <x v="3"/>
    <x v="0"/>
    <n v="30"/>
    <n v="300000"/>
    <n v="1286394"/>
    <d v="2001-05-23T12:28:41"/>
    <s v="PG&amp;E Energy Trading-Gas Corporation"/>
    <x v="0"/>
    <x v="0"/>
    <x v="0"/>
    <x v="3"/>
    <s v="US Gas Fin BasisSwap"/>
    <s v="US Gas Basis     ANR OK                  Jun01           USD/MM"/>
    <m/>
    <n v="10000"/>
    <x v="0"/>
    <x v="11"/>
    <x v="0"/>
    <n v="-0.11"/>
    <s v="andrewk5"/>
    <s v="ALEWIS"/>
    <s v="GD-CENTRAL"/>
    <x v="6"/>
    <x v="5"/>
    <s v="VB5820.1"/>
    <d v="2001-06-01T21:00:00"/>
  </r>
  <r>
    <x v="1"/>
    <x v="3"/>
    <x v="0"/>
    <n v="31"/>
    <n v="155000"/>
    <n v="1286395"/>
    <d v="2001-05-23T12:28:44"/>
    <s v="Morgan Stanley Capital Group, Inc."/>
    <x v="0"/>
    <x v="0"/>
    <x v="0"/>
    <x v="3"/>
    <s v="US Gas Fin BasisSwap"/>
    <s v="US Gas Basis     NGI SoCal               Oct01           USD/MM"/>
    <m/>
    <n v="5000"/>
    <x v="0"/>
    <x v="11"/>
    <x v="0"/>
    <n v="6.31"/>
    <s v="brendanc"/>
    <s v="KHOLST"/>
    <s v="FT-West"/>
    <x v="6"/>
    <x v="5"/>
    <s v="VB5821.1"/>
    <d v="2001-10-01T00:00:00"/>
  </r>
  <r>
    <x v="1"/>
    <x v="1"/>
    <x v="1"/>
    <n v="30"/>
    <n v="750"/>
    <n v="1286396"/>
    <d v="2001-05-23T12:28:48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5"/>
    <s v="BILLYMAC"/>
    <s v="TALONSO"/>
    <s v="ST-SW"/>
    <x v="7"/>
    <x v="6"/>
    <n v="620361.1"/>
    <d v="2001-06-01T21:00:00"/>
  </r>
  <r>
    <x v="1"/>
    <x v="3"/>
    <x v="0"/>
    <n v="30"/>
    <n v="300000"/>
    <n v="1286397"/>
    <d v="2001-05-23T12:29:05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davidlake"/>
    <s v="JARNOLD"/>
    <s v="NG-Price"/>
    <x v="6"/>
    <x v="5"/>
    <s v="VB5824.1"/>
    <d v="2001-06-01T21:00:00"/>
  </r>
  <r>
    <x v="1"/>
    <x v="3"/>
    <x v="0"/>
    <n v="30"/>
    <n v="150000"/>
    <n v="1286398"/>
    <d v="2001-05-23T12:29:34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3.7499999999999999E-2"/>
    <s v="DARREN10"/>
    <s v="EBASS"/>
    <s v="FT-Texas"/>
    <x v="6"/>
    <x v="5"/>
    <s v="VB5825.1"/>
    <d v="2001-06-01T21:00:00"/>
  </r>
  <r>
    <x v="0"/>
    <x v="3"/>
    <x v="1"/>
    <n v="1"/>
    <n v="3000"/>
    <n v="1286401"/>
    <d v="2001-05-23T12:29:46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5"/>
    <s v="ADM00359"/>
    <s v="RWATT"/>
    <s v="EC-IM Canada West"/>
    <x v="8"/>
    <x v="9"/>
    <n v="806351"/>
    <d v="2001-05-23T21:00:00"/>
  </r>
  <r>
    <x v="1"/>
    <x v="3"/>
    <x v="0"/>
    <n v="30"/>
    <n v="300000"/>
    <n v="1286404"/>
    <d v="2001-05-23T12:30:01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829.1"/>
    <d v="2001-06-01T21:00:00"/>
  </r>
  <r>
    <x v="1"/>
    <x v="3"/>
    <x v="1"/>
    <n v="30"/>
    <n v="111000"/>
    <n v="1286405"/>
    <d v="2001-05-23T12:30:18"/>
    <s v="WPS Energy Services, Inc."/>
    <x v="0"/>
    <x v="0"/>
    <x v="0"/>
    <x v="3"/>
    <s v="US Gas Phy Index Firm non-TX &lt; or = 1Mo"/>
    <s v="US Gas Phy Index Mich Con NL1            Jun01           USD/MM"/>
    <n v="3700"/>
    <m/>
    <x v="0"/>
    <x v="11"/>
    <x v="0"/>
    <n v="0.17499999999999999"/>
    <s v="TC3KEENAN"/>
    <s v="GSTOREY"/>
    <s v="ENA - IM Mkt Central MICH"/>
    <x v="8"/>
    <x v="5"/>
    <s v="VB5830.1 / 806353"/>
    <d v="2001-06-01T21:00:00"/>
  </r>
  <r>
    <x v="1"/>
    <x v="3"/>
    <x v="1"/>
    <n v="30"/>
    <n v="105000"/>
    <n v="1286407"/>
    <d v="2001-05-23T12:30:55"/>
    <s v="WPS Energy Services, Inc."/>
    <x v="0"/>
    <x v="0"/>
    <x v="0"/>
    <x v="3"/>
    <s v="US Gas Phy Index Firm non-TX &lt; or = 1Mo"/>
    <s v="US Gas Phy Index Consumers NL1           Jun01           USD/MM"/>
    <n v="3500"/>
    <m/>
    <x v="0"/>
    <x v="11"/>
    <x v="0"/>
    <n v="0.17499999999999999"/>
    <s v="TC3KEENAN"/>
    <s v="GSTOREY"/>
    <s v="ENA - IM Mkt Central MICH"/>
    <x v="8"/>
    <x v="5"/>
    <s v="VB5831.1 / 806356"/>
    <d v="2001-06-01T21:00:00"/>
  </r>
  <r>
    <x v="1"/>
    <x v="3"/>
    <x v="0"/>
    <n v="31"/>
    <n v="310000"/>
    <n v="1286409"/>
    <d v="2001-05-23T12:31:02"/>
    <s v="Cinergy Marketing &amp; Trading, LLC"/>
    <x v="0"/>
    <x v="0"/>
    <x v="0"/>
    <x v="3"/>
    <s v="US Gas Fin Swap"/>
    <s v="US Gas Swap      Nymex                   Jul01           USD/MM"/>
    <n v="10000"/>
    <m/>
    <x v="0"/>
    <x v="11"/>
    <x v="0"/>
    <n v="4.2125000000000004"/>
    <s v="BANKYBRAD"/>
    <s v="JARNOLD"/>
    <s v="NG-Price"/>
    <x v="6"/>
    <x v="5"/>
    <s v="VB5833.1"/>
    <d v="2001-07-01T21:00:00"/>
  </r>
  <r>
    <x v="0"/>
    <x v="0"/>
    <x v="0"/>
    <n v="1"/>
    <n v="2"/>
    <n v="1286412"/>
    <d v="2001-05-23T12:31:08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8"/>
    <s v="chashastie"/>
    <s v="BMARCHAN"/>
    <s v="Enron Metals Trading System"/>
    <x v="0"/>
    <x v="0"/>
    <n v="2149346"/>
    <m/>
  </r>
  <r>
    <x v="1"/>
    <x v="3"/>
    <x v="0"/>
    <n v="31"/>
    <n v="155000"/>
    <n v="1286413"/>
    <d v="2001-05-23T12:31:11"/>
    <s v="Dynegy Marketing and Trade"/>
    <x v="0"/>
    <x v="0"/>
    <x v="0"/>
    <x v="3"/>
    <s v="US Gas Fin BasisSwap"/>
    <s v="US Gas Basis     NGI SoCal               Jul01           USD/MM"/>
    <m/>
    <n v="5000"/>
    <x v="0"/>
    <x v="11"/>
    <x v="0"/>
    <n v="8.14"/>
    <s v="LESLIE01"/>
    <s v="KHOLST"/>
    <s v="FT-West"/>
    <x v="6"/>
    <x v="5"/>
    <s v="VB5834.1"/>
    <d v="2001-07-01T21:00:00"/>
  </r>
  <r>
    <x v="1"/>
    <x v="3"/>
    <x v="0"/>
    <n v="31"/>
    <n v="155000"/>
    <n v="1286414"/>
    <d v="2001-05-23T12:31:15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1300000000000008"/>
    <s v="LESLIE01"/>
    <s v="KHOLST"/>
    <s v="FT-West"/>
    <x v="6"/>
    <x v="5"/>
    <s v="VB5835.1"/>
    <d v="2001-08-01T21:00:00"/>
  </r>
  <r>
    <x v="1"/>
    <x v="3"/>
    <x v="0"/>
    <n v="30"/>
    <n v="150000"/>
    <n v="1286415"/>
    <d v="2001-05-23T12:31:18"/>
    <s v="Dynegy Marketing and Trade"/>
    <x v="0"/>
    <x v="0"/>
    <x v="0"/>
    <x v="3"/>
    <s v="US Gas Fin BasisSwap"/>
    <s v="US Gas Basis     NGI SoCal               Sep01           USD/MM"/>
    <m/>
    <n v="5000"/>
    <x v="0"/>
    <x v="11"/>
    <x v="0"/>
    <n v="7.64"/>
    <s v="LESLIE01"/>
    <s v="KHOLST"/>
    <s v="FT-West"/>
    <x v="6"/>
    <x v="5"/>
    <s v="VB5836.1"/>
    <d v="2001-09-01T21:00:00"/>
  </r>
  <r>
    <x v="1"/>
    <x v="3"/>
    <x v="1"/>
    <n v="1"/>
    <n v="10000"/>
    <n v="1286416"/>
    <d v="2001-05-23T12:31:20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949999999999998"/>
    <s v="STEPHENSJE"/>
    <s v="ARING"/>
    <s v="ENA-IM NE GULF1"/>
    <x v="8"/>
    <x v="5"/>
    <n v="806358"/>
    <d v="2001-05-25T21:00:00"/>
  </r>
  <r>
    <x v="1"/>
    <x v="3"/>
    <x v="0"/>
    <n v="30"/>
    <n v="150000"/>
    <n v="1286418"/>
    <d v="2001-05-23T12:31:28"/>
    <s v="BP Corporation North America Inc."/>
    <x v="0"/>
    <x v="0"/>
    <x v="0"/>
    <x v="3"/>
    <s v="US Gas Fin BasisSwap"/>
    <s v="US Gas Basis     NGI PGE CtyGate         Jun01           USD/MM"/>
    <n v="5000"/>
    <m/>
    <x v="0"/>
    <x v="11"/>
    <x v="0"/>
    <n v="6.9"/>
    <s v="Houtenda"/>
    <s v="FERMIS"/>
    <s v="FT - North West"/>
    <x v="6"/>
    <x v="5"/>
    <s v="VB5837.1"/>
    <d v="2001-06-01T21:00:00"/>
  </r>
  <r>
    <x v="1"/>
    <x v="3"/>
    <x v="0"/>
    <n v="30"/>
    <n v="150000"/>
    <n v="1286419"/>
    <d v="2001-05-23T12:31:31"/>
    <s v="Texaco Natural Gas Inc."/>
    <x v="0"/>
    <x v="0"/>
    <x v="0"/>
    <x v="3"/>
    <s v="US Gas Fin BasisSwap"/>
    <s v="US Gas Basis     NGI SoCal               Jun01           USD/MM"/>
    <m/>
    <n v="5000"/>
    <x v="0"/>
    <x v="11"/>
    <x v="0"/>
    <n v="8.49"/>
    <s v="PATTILLO"/>
    <s v="KHOLST"/>
    <s v="FT-West"/>
    <x v="6"/>
    <x v="5"/>
    <s v="VB5838.1"/>
    <d v="2001-06-01T21:00:00"/>
  </r>
  <r>
    <x v="1"/>
    <x v="3"/>
    <x v="0"/>
    <n v="31"/>
    <n v="155000"/>
    <n v="1286420"/>
    <d v="2001-05-23T12:31:37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0299999999999994"/>
    <s v="AQUILA1001"/>
    <s v="KHOLST"/>
    <s v="FT-West"/>
    <x v="6"/>
    <x v="5"/>
    <s v="VB5840.1"/>
    <d v="2001-08-01T21:00:00"/>
  </r>
  <r>
    <x v="1"/>
    <x v="2"/>
    <x v="0"/>
    <n v="1"/>
    <n v="25000"/>
    <n v="1286421"/>
    <d v="2001-05-23T12:32:0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DOMESTIC2"/>
    <s v="GWHALLE"/>
    <s v="WTI-GW-NXC2"/>
    <x v="3"/>
    <x v="5"/>
    <n v="106333"/>
    <d v="2001-07-01T00:00:00"/>
  </r>
  <r>
    <x v="1"/>
    <x v="2"/>
    <x v="0"/>
    <n v="1"/>
    <n v="25000"/>
    <n v="1286422"/>
    <d v="2001-05-23T12:32:07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3"/>
    <s v="DOMESTIC2"/>
    <s v="PDANAHER"/>
    <s v="PHYOIL - Price"/>
    <x v="6"/>
    <x v="5"/>
    <s v="VB5841.1"/>
    <d v="2001-07-01T00:00:00"/>
  </r>
  <r>
    <x v="1"/>
    <x v="2"/>
    <x v="0"/>
    <n v="1"/>
    <n v="50000"/>
    <n v="1286423"/>
    <d v="2001-05-23T12:32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3.1"/>
    <d v="2001-07-01T00:00:00"/>
  </r>
  <r>
    <x v="1"/>
    <x v="2"/>
    <x v="0"/>
    <n v="1"/>
    <n v="50000"/>
    <n v="1286425"/>
    <d v="2001-05-23T12:32:19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4.1"/>
    <d v="2001-07-01T00:00:00"/>
  </r>
  <r>
    <x v="1"/>
    <x v="2"/>
    <x v="0"/>
    <n v="1"/>
    <n v="50000"/>
    <n v="1286428"/>
    <d v="2001-05-23T12:32:23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5.1"/>
    <d v="2001-07-01T00:00:00"/>
  </r>
  <r>
    <x v="1"/>
    <x v="9"/>
    <x v="1"/>
    <n v="1"/>
    <n v="22"/>
    <n v="1286427"/>
    <d v="2001-05-23T12:32:23"/>
    <s v="Boise Cascade Corporation"/>
    <x v="8"/>
    <x v="2"/>
    <x v="1"/>
    <x v="9"/>
    <s v="US SYP Lumber Phy"/>
    <s v="US SYP Phy       2x4 #2 HOU Truck        23May01         USD/MBF"/>
    <m/>
    <n v="22"/>
    <x v="0"/>
    <x v="19"/>
    <x v="0"/>
    <n v="430"/>
    <s v="ADM81953"/>
    <s v="JJACOBS"/>
    <s v="Lumber-Spot"/>
    <x v="6"/>
    <x v="5"/>
    <s v=" "/>
    <d v="2001-05-23T21:00:00"/>
  </r>
  <r>
    <x v="1"/>
    <x v="2"/>
    <x v="0"/>
    <n v="1"/>
    <n v="50000"/>
    <n v="1286430"/>
    <d v="2001-05-23T12:32:2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7.1"/>
    <d v="2001-07-01T00:00:00"/>
  </r>
  <r>
    <x v="0"/>
    <x v="0"/>
    <x v="0"/>
    <n v="1"/>
    <n v="20"/>
    <n v="1286432"/>
    <d v="2001-05-23T12:32:31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kayjason"/>
    <s v="BMARCHAN"/>
    <s v="Enron Metals Trading System"/>
    <x v="0"/>
    <x v="0"/>
    <n v="2149344"/>
    <m/>
  </r>
  <r>
    <x v="1"/>
    <x v="3"/>
    <x v="0"/>
    <n v="92"/>
    <n v="460000"/>
    <n v="1286433"/>
    <d v="2001-05-23T12:32:37"/>
    <s v="BP Corporation North America Inc."/>
    <x v="0"/>
    <x v="0"/>
    <x v="0"/>
    <x v="3"/>
    <s v="US Gas Fin BasisSwap"/>
    <s v="US Gas Basis     NGI PGE CtyGate         Jul-Sep01       USD/MM"/>
    <m/>
    <n v="5000"/>
    <x v="0"/>
    <x v="11"/>
    <x v="0"/>
    <n v="6.2"/>
    <s v="Houtenda"/>
    <s v="FERMIS"/>
    <s v="FT - North West"/>
    <x v="6"/>
    <x v="5"/>
    <s v="VB5850.1"/>
    <d v="2001-07-01T00:00:00"/>
  </r>
  <r>
    <x v="1"/>
    <x v="3"/>
    <x v="0"/>
    <n v="31"/>
    <n v="155000"/>
    <n v="1286434"/>
    <d v="2001-05-23T12:32:46"/>
    <s v="Reliant Energy Services, Inc."/>
    <x v="0"/>
    <x v="0"/>
    <x v="0"/>
    <x v="3"/>
    <s v="US Gas Fin BasisSwap"/>
    <s v="US Gas Basis     NGI SoCal               Jul01           USD/MM"/>
    <m/>
    <n v="5000"/>
    <x v="0"/>
    <x v="11"/>
    <x v="0"/>
    <n v="8.1199999999999992"/>
    <s v="sthevenot1"/>
    <s v="KHOLST"/>
    <s v="FT-West"/>
    <x v="6"/>
    <x v="5"/>
    <s v="VB5852.1"/>
    <d v="2001-07-01T21:00:00"/>
  </r>
  <r>
    <x v="1"/>
    <x v="3"/>
    <x v="0"/>
    <n v="90"/>
    <n v="450000"/>
    <n v="1286435"/>
    <d v="2001-05-23T12:32:55"/>
    <s v="ConAgra Energy Services, Inc."/>
    <x v="0"/>
    <x v="0"/>
    <x v="0"/>
    <x v="3"/>
    <s v="US Gas Fin BasisSwap"/>
    <s v="US Gas Basis     NGI SoCal               Jan-Mar02       USD/MM"/>
    <n v="5000"/>
    <m/>
    <x v="0"/>
    <x v="11"/>
    <x v="0"/>
    <n v="4.25"/>
    <s v="MATTGRAVEL"/>
    <s v="KHOLST"/>
    <s v="FT-West"/>
    <x v="6"/>
    <x v="5"/>
    <s v="VB5853.1"/>
    <d v="2002-01-01T00:00:00"/>
  </r>
  <r>
    <x v="1"/>
    <x v="3"/>
    <x v="0"/>
    <n v="30"/>
    <n v="150000"/>
    <n v="1286436"/>
    <d v="2001-05-23T12:33:26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5854.1"/>
    <d v="2001-06-01T21:00:00"/>
  </r>
  <r>
    <x v="1"/>
    <x v="3"/>
    <x v="1"/>
    <n v="1"/>
    <n v="3000"/>
    <n v="1286437"/>
    <d v="2001-05-23T12:33:27"/>
    <s v="Idacorp Energy Solutions, L.P."/>
    <x v="0"/>
    <x v="0"/>
    <x v="0"/>
    <x v="3"/>
    <s v="US Gas Phy Fwd Firm non-TX &lt; or = 1Mo "/>
    <s v="US Gas Phy       HeHub                   25May01         USD/MM"/>
    <n v="3000"/>
    <m/>
    <x v="0"/>
    <x v="11"/>
    <x v="0"/>
    <n v="4.085"/>
    <s v="ADM48146"/>
    <s v="ARING"/>
    <s v="ENA-IM NE GULF1"/>
    <x v="8"/>
    <x v="5"/>
    <n v="806360"/>
    <d v="2001-05-25T21:00:00"/>
  </r>
  <r>
    <x v="1"/>
    <x v="3"/>
    <x v="0"/>
    <n v="7"/>
    <n v="140000"/>
    <n v="1286439"/>
    <d v="2001-05-23T12:33:38"/>
    <s v="AEP Energy Services, Inc."/>
    <x v="0"/>
    <x v="0"/>
    <x v="0"/>
    <x v="3"/>
    <s v="US Gas Fin Swap"/>
    <s v="US Gas Daily     HHub                    25-31May01      USD/MM"/>
    <n v="20000"/>
    <m/>
    <x v="0"/>
    <x v="11"/>
    <x v="0"/>
    <n v="4.0975000000000001"/>
    <s v="aepes222"/>
    <s v="PKEAVEY"/>
    <s v="G-DAILY-EST"/>
    <x v="6"/>
    <x v="5"/>
    <s v="VB5856.1"/>
    <d v="2001-05-25T21:00:00"/>
  </r>
  <r>
    <x v="1"/>
    <x v="3"/>
    <x v="0"/>
    <n v="153"/>
    <n v="765000"/>
    <n v="1286440"/>
    <d v="2001-05-23T12:33:44"/>
    <s v="Bank of America, National Association"/>
    <x v="0"/>
    <x v="0"/>
    <x v="0"/>
    <x v="3"/>
    <s v="US Gas Fin Swap"/>
    <s v="US Gas Swap      Nymex                   Jun-Oct01       USD/MM"/>
    <n v="5000"/>
    <m/>
    <x v="0"/>
    <x v="11"/>
    <x v="0"/>
    <n v="4.26"/>
    <s v="JOEGRAHAM"/>
    <s v="JARNOLD"/>
    <s v="NG-Price"/>
    <x v="6"/>
    <x v="5"/>
    <s v="VB5857.1"/>
    <d v="2001-06-01T00:00:00"/>
  </r>
  <r>
    <x v="1"/>
    <x v="3"/>
    <x v="0"/>
    <n v="30"/>
    <n v="75000"/>
    <n v="1286441"/>
    <d v="2001-05-23T12:33:51"/>
    <s v="Texaco Natural Gas Inc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STEPHENSJE"/>
    <s v="JARNOLD"/>
    <s v="NG-Price"/>
    <x v="6"/>
    <x v="5"/>
    <s v="VB5858.1"/>
    <d v="2001-06-01T21:00:00"/>
  </r>
  <r>
    <x v="1"/>
    <x v="1"/>
    <x v="0"/>
    <n v="30"/>
    <n v="1500"/>
    <n v="1286444"/>
    <d v="2001-05-23T12:34:07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.25"/>
    <s v="aepsvc133"/>
    <s v="DDAVIS"/>
    <s v="LT-New England"/>
    <x v="7"/>
    <x v="5"/>
    <n v="620366.1"/>
    <d v="2001-09-01T00:00:00"/>
  </r>
  <r>
    <x v="1"/>
    <x v="3"/>
    <x v="0"/>
    <n v="30"/>
    <n v="150000"/>
    <n v="1286446"/>
    <d v="2001-05-23T12:34:11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RAAUCOIN"/>
    <s v="KHOLST"/>
    <s v="FT-West"/>
    <x v="6"/>
    <x v="5"/>
    <s v="VB5860.1"/>
    <d v="2001-09-01T21:00:00"/>
  </r>
  <r>
    <x v="1"/>
    <x v="3"/>
    <x v="0"/>
    <n v="30"/>
    <n v="150000"/>
    <n v="1286448"/>
    <d v="2001-05-23T12:34:21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9"/>
    <s v="EPMELPkac"/>
    <s v="KHOLST"/>
    <s v="FT-West"/>
    <x v="6"/>
    <x v="5"/>
    <s v="VB5862.1"/>
    <d v="2001-06-01T21:00:00"/>
  </r>
  <r>
    <x v="1"/>
    <x v="3"/>
    <x v="0"/>
    <n v="31"/>
    <n v="155000"/>
    <n v="1286449"/>
    <d v="2001-05-23T12:34:28"/>
    <s v="Cinergy Marketing &amp; Trading, LLC"/>
    <x v="0"/>
    <x v="0"/>
    <x v="0"/>
    <x v="3"/>
    <s v="US Gas Fin BasisSwap"/>
    <s v="US Gas Basis     NGI SoCal               Jul01           USD/MM"/>
    <m/>
    <n v="5000"/>
    <x v="0"/>
    <x v="11"/>
    <x v="0"/>
    <n v="8.15"/>
    <s v="RANSLEMDV"/>
    <s v="KHOLST"/>
    <s v="FT-West"/>
    <x v="6"/>
    <x v="5"/>
    <s v="VB5864.1"/>
    <d v="2001-07-01T21:00:00"/>
  </r>
  <r>
    <x v="1"/>
    <x v="3"/>
    <x v="0"/>
    <n v="30"/>
    <n v="300000"/>
    <n v="1286450"/>
    <d v="2001-05-23T12:34:35"/>
    <s v="Tractebel Energy Marketing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JEFFREYONG"/>
    <s v="JARNOLD"/>
    <s v="NG-Price"/>
    <x v="6"/>
    <x v="5"/>
    <s v="VB5865.1"/>
    <d v="2001-06-01T21:00:00"/>
  </r>
  <r>
    <x v="0"/>
    <x v="3"/>
    <x v="1"/>
    <n v="1"/>
    <n v="5000"/>
    <n v="1286451"/>
    <d v="2001-05-23T12:3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7"/>
    <s v="ngeerds01"/>
    <s v="RWATT"/>
    <s v="EC-IM Canada West"/>
    <x v="8"/>
    <x v="9"/>
    <n v="806362"/>
    <d v="2001-05-24T21:00:00"/>
  </r>
  <r>
    <x v="1"/>
    <x v="3"/>
    <x v="0"/>
    <n v="30"/>
    <n v="300000"/>
    <n v="1286453"/>
    <d v="2001-05-23T12:35:00"/>
    <s v="Firm Trade Bridgeline Gas Marketing LLC"/>
    <x v="0"/>
    <x v="0"/>
    <x v="0"/>
    <x v="3"/>
    <s v="US Gas Fin BasisSwap"/>
    <s v="US Gas Basis     HSC                     Jun01           USD/MM"/>
    <n v="10000"/>
    <m/>
    <x v="0"/>
    <x v="11"/>
    <x v="0"/>
    <n v="0.03"/>
    <s v="ADM38409"/>
    <s v="EBASS"/>
    <s v="FT-Texas"/>
    <x v="6"/>
    <x v="5"/>
    <s v="VB5868.1"/>
    <d v="2001-06-01T00:00:00"/>
  </r>
  <r>
    <x v="0"/>
    <x v="0"/>
    <x v="0"/>
    <n v="1"/>
    <n v="20"/>
    <n v="1286454"/>
    <d v="2001-05-23T12:35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9342"/>
    <m/>
  </r>
  <r>
    <x v="1"/>
    <x v="2"/>
    <x v="0"/>
    <n v="1"/>
    <n v="25000"/>
    <n v="1286455"/>
    <d v="2001-05-23T12:35:1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JTREADWAY"/>
    <s v="GWHALLE"/>
    <s v="WTI-GW-NXC2"/>
    <x v="3"/>
    <x v="5"/>
    <n v="106339"/>
    <d v="2001-07-01T00:00:00"/>
  </r>
  <r>
    <x v="1"/>
    <x v="1"/>
    <x v="1"/>
    <n v="5"/>
    <n v="125"/>
    <n v="1286456"/>
    <d v="2001-05-23T12:35:25"/>
    <s v="American Electric Power Service Corporation"/>
    <x v="0"/>
    <x v="0"/>
    <x v="0"/>
    <x v="1"/>
    <s v="US West Power Phy Fwd CAISO"/>
    <s v="US Pwr Phy CAISO SP15 OffPk              27-31May01      USD/MWh"/>
    <m/>
    <n v="25"/>
    <x v="0"/>
    <x v="1"/>
    <x v="0"/>
    <n v="125"/>
    <s v="aepsvc134"/>
    <s v="CMALLOR"/>
    <s v="ST-CA"/>
    <x v="7"/>
    <x v="6"/>
    <n v="620368.1"/>
    <d v="2001-05-27T21:00:00"/>
  </r>
  <r>
    <x v="0"/>
    <x v="0"/>
    <x v="0"/>
    <n v="1"/>
    <n v="20"/>
    <n v="1286457"/>
    <d v="2001-05-23T12:36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9340"/>
    <m/>
  </r>
  <r>
    <x v="1"/>
    <x v="3"/>
    <x v="0"/>
    <n v="30"/>
    <n v="150000"/>
    <n v="1286458"/>
    <d v="2001-05-23T12:36:2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5885.1"/>
    <d v="2001-06-01T21:00:00"/>
  </r>
  <r>
    <x v="1"/>
    <x v="3"/>
    <x v="1"/>
    <n v="30"/>
    <n v="150000"/>
    <n v="1286459"/>
    <d v="2001-05-23T12:36:28"/>
    <s v="Reliant Energy Services, In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85"/>
    <s v="bbrent01"/>
    <s v="MGRIGSB"/>
    <s v="ENA - IM West"/>
    <x v="8"/>
    <x v="5"/>
    <s v="VB5886.1 / 806365"/>
    <d v="2001-06-01T21:00:00"/>
  </r>
  <r>
    <x v="1"/>
    <x v="1"/>
    <x v="1"/>
    <n v="5"/>
    <n v="250"/>
    <n v="1286461"/>
    <d v="2001-05-23T12:36:46"/>
    <s v="Virginia Electric and Power Company"/>
    <x v="1"/>
    <x v="1"/>
    <x v="0"/>
    <x v="1"/>
    <s v="US East Power Phy Fwd Firm"/>
    <s v="US Pwr Phy Firm  PJM-W Peak              04-08Jun01      USD/MWh"/>
    <n v="50"/>
    <m/>
    <x v="0"/>
    <x v="1"/>
    <x v="0"/>
    <n v="60.25"/>
    <s v="PJMPower"/>
    <s v="JQUENET"/>
    <s v="ST-PJM"/>
    <x v="7"/>
    <x v="6"/>
    <n v="620370.1"/>
    <d v="2001-06-04T21:00:00"/>
  </r>
  <r>
    <x v="0"/>
    <x v="3"/>
    <x v="1"/>
    <n v="1"/>
    <n v="2500"/>
    <n v="1286462"/>
    <d v="2001-05-23T12:36:48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5"/>
    <s v="SMITHJAY"/>
    <s v="RWATT"/>
    <s v="EC-IM Canada West"/>
    <x v="8"/>
    <x v="9"/>
    <n v="806367"/>
    <d v="2001-05-23T21:00:00"/>
  </r>
  <r>
    <x v="0"/>
    <x v="0"/>
    <x v="0"/>
    <n v="1"/>
    <n v="20"/>
    <n v="1286463"/>
    <d v="2001-05-23T12:37:41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9338"/>
    <m/>
  </r>
  <r>
    <x v="0"/>
    <x v="0"/>
    <x v="0"/>
    <n v="1"/>
    <n v="10"/>
    <n v="1286464"/>
    <d v="2001-05-23T12:37:44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VANDESBO"/>
    <s v="KGWOZDZ"/>
    <s v="Enron Metals Trading System"/>
    <x v="0"/>
    <x v="0"/>
    <n v="2149336"/>
    <m/>
  </r>
  <r>
    <x v="0"/>
    <x v="0"/>
    <x v="0"/>
    <n v="1"/>
    <n v="20"/>
    <n v="1286465"/>
    <d v="2001-05-23T12:37:4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EvanRich"/>
    <s v="BMARCHAN"/>
    <s v="Enron Metals Trading System"/>
    <x v="0"/>
    <x v="0"/>
    <n v="2149334"/>
    <m/>
  </r>
  <r>
    <x v="0"/>
    <x v="0"/>
    <x v="0"/>
    <n v="1"/>
    <n v="20"/>
    <n v="1286466"/>
    <d v="2001-05-23T12:37:58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49332"/>
    <m/>
  </r>
  <r>
    <x v="0"/>
    <x v="3"/>
    <x v="1"/>
    <n v="1"/>
    <n v="5000"/>
    <n v="1286467"/>
    <d v="2001-05-23T12:38:06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WESTGROUP"/>
    <s v="RWATT"/>
    <s v="EC-IM Canada West"/>
    <x v="8"/>
    <x v="9"/>
    <n v="806370"/>
    <d v="2001-05-23T21:00:00"/>
  </r>
  <r>
    <x v="0"/>
    <x v="3"/>
    <x v="1"/>
    <n v="1"/>
    <n v="5000"/>
    <n v="1286468"/>
    <d v="2001-05-23T12:38:12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WESTGROUP"/>
    <s v="RWATT"/>
    <s v="EC-IM Canada West"/>
    <x v="8"/>
    <x v="9"/>
    <n v="806371"/>
    <d v="2001-05-23T21:00:00"/>
  </r>
  <r>
    <x v="1"/>
    <x v="1"/>
    <x v="1"/>
    <n v="3"/>
    <n v="75"/>
    <n v="1286469"/>
    <d v="2001-05-23T12:38:14"/>
    <s v="BP Energy Company"/>
    <x v="0"/>
    <x v="0"/>
    <x v="0"/>
    <x v="1"/>
    <s v="US West Power Phy Fwd Firm"/>
    <s v="US Pwr Phy Firm  PALVE Peak              29-31May01      USD/MWh"/>
    <n v="25"/>
    <m/>
    <x v="0"/>
    <x v="1"/>
    <x v="0"/>
    <n v="230"/>
    <s v="Biggsbyron"/>
    <s v="MFISCHE2"/>
    <s v="ST-SW"/>
    <x v="7"/>
    <x v="6"/>
    <n v="620371.1"/>
    <d v="2001-05-29T21:00:00"/>
  </r>
  <r>
    <x v="1"/>
    <x v="3"/>
    <x v="0"/>
    <n v="31"/>
    <n v="3100"/>
    <n v="1286473"/>
    <d v="2001-05-23T12:38:56"/>
    <s v="ConAgra Energy Services, Inc."/>
    <x v="0"/>
    <x v="0"/>
    <x v="0"/>
    <x v="3"/>
    <s v="US Gas Fin Opt Call"/>
    <s v="US Gas Fin Opt   NYMEX        EC5.5      Jul01           USD/MM-L"/>
    <m/>
    <n v="100"/>
    <x v="0"/>
    <x v="14"/>
    <x v="0"/>
    <n v="2.75E-2"/>
    <s v="KEVINGRADY"/>
    <s v="MMAGGI"/>
    <s v="NG EXOTIC"/>
    <x v="6"/>
    <x v="5"/>
    <s v="VB5891.1"/>
    <d v="2001-07-01T00:00:00"/>
  </r>
  <r>
    <x v="1"/>
    <x v="3"/>
    <x v="0"/>
    <n v="31"/>
    <n v="3100"/>
    <n v="1286476"/>
    <d v="2001-05-23T12:39:10"/>
    <s v="ConAgra Energy Services, Inc."/>
    <x v="0"/>
    <x v="0"/>
    <x v="0"/>
    <x v="3"/>
    <s v="US Gas Fin Opt Call"/>
    <s v="US Gas Fin Opt   NYMEX        EC5.25     Jul01           USD/MM-L"/>
    <m/>
    <n v="100"/>
    <x v="0"/>
    <x v="14"/>
    <x v="0"/>
    <n v="4.4999999999999998E-2"/>
    <s v="KEVINGRADY"/>
    <s v="MMAGGI"/>
    <s v="NG EXOTIC"/>
    <x v="6"/>
    <x v="5"/>
    <s v="VB5893.1"/>
    <d v="2001-07-01T00:00:00"/>
  </r>
  <r>
    <x v="0"/>
    <x v="0"/>
    <x v="0"/>
    <n v="1"/>
    <n v="16"/>
    <n v="1286479"/>
    <d v="2001-05-23T12:39:15"/>
    <s v="Willowbridge Associates Inc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52993"/>
    <s v="BMARCHAN"/>
    <s v="Enron Metals Trading System"/>
    <x v="0"/>
    <x v="0"/>
    <n v="2149330"/>
    <m/>
  </r>
  <r>
    <x v="1"/>
    <x v="1"/>
    <x v="1"/>
    <n v="5"/>
    <n v="250"/>
    <n v="1286480"/>
    <d v="2001-05-23T12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2.1"/>
    <d v="2001-06-04T21:00:00"/>
  </r>
  <r>
    <x v="1"/>
    <x v="3"/>
    <x v="0"/>
    <n v="30"/>
    <n v="150000"/>
    <n v="1286482"/>
    <d v="2001-05-23T12:39:3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895.1"/>
    <d v="2001-06-01T21:00:00"/>
  </r>
  <r>
    <x v="0"/>
    <x v="0"/>
    <x v="0"/>
    <n v="1"/>
    <n v="10"/>
    <n v="1286483"/>
    <d v="2001-05-23T12:39:5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49328"/>
    <m/>
  </r>
  <r>
    <x v="1"/>
    <x v="3"/>
    <x v="1"/>
    <n v="1"/>
    <n v="10000"/>
    <n v="1286484"/>
    <d v="2001-05-23T12:40:10"/>
    <s v="Virginia Power Energy Marketing, Inc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9"/>
    <s v="SPJOHRDE"/>
    <s v="ARING"/>
    <s v="ENA-IM NE GULF1"/>
    <x v="8"/>
    <x v="5"/>
    <n v="806373"/>
    <d v="2001-05-25T21:00:00"/>
  </r>
  <r>
    <x v="0"/>
    <x v="0"/>
    <x v="0"/>
    <n v="1"/>
    <n v="10"/>
    <n v="1286485"/>
    <d v="2001-05-23T12:40:23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3"/>
    <s v="glawrence"/>
    <s v="KGWOZDZ"/>
    <s v="Enron Metals Trading System"/>
    <x v="0"/>
    <x v="0"/>
    <n v="2149324"/>
    <m/>
  </r>
  <r>
    <x v="0"/>
    <x v="0"/>
    <x v="0"/>
    <n v="1"/>
    <n v="20"/>
    <n v="1286487"/>
    <d v="2001-05-23T12:40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49322"/>
    <m/>
  </r>
  <r>
    <x v="0"/>
    <x v="0"/>
    <x v="0"/>
    <n v="1"/>
    <n v="20"/>
    <n v="1286490"/>
    <d v="2001-05-23T12:40:44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jasontudor"/>
    <s v="BMARCHAN"/>
    <s v="Enron Metals Trading System"/>
    <x v="0"/>
    <x v="0"/>
    <n v="2149320"/>
    <m/>
  </r>
  <r>
    <x v="1"/>
    <x v="2"/>
    <x v="0"/>
    <n v="1"/>
    <n v="25000"/>
    <n v="1286491"/>
    <d v="2001-05-23T12:41:28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"/>
    <s v="SPENCERV"/>
    <s v="GWHALLE"/>
    <s v="WTI-GW-NXC1"/>
    <x v="3"/>
    <x v="5"/>
    <n v="106340"/>
    <d v="2001-07-01T00:00:00"/>
  </r>
  <r>
    <x v="1"/>
    <x v="1"/>
    <x v="1"/>
    <n v="5"/>
    <n v="250"/>
    <n v="1286492"/>
    <d v="2001-05-23T12:41:29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4.1"/>
    <d v="2001-06-04T21:00:00"/>
  </r>
  <r>
    <x v="1"/>
    <x v="3"/>
    <x v="0"/>
    <n v="30"/>
    <n v="300000"/>
    <n v="1286496"/>
    <d v="2001-05-23T12:41:57"/>
    <s v="El Paso Merchant Energy, L.P."/>
    <x v="0"/>
    <x v="0"/>
    <x v="0"/>
    <x v="3"/>
    <s v="US Gas Fin BasisSwap"/>
    <s v="US Gas Basis     NGI SoCal               Jun01           USD/MM"/>
    <m/>
    <n v="10000"/>
    <x v="0"/>
    <x v="11"/>
    <x v="0"/>
    <n v="8.6999999999999993"/>
    <s v="EPMELPkac"/>
    <s v="KHOLST"/>
    <s v="FT-West"/>
    <x v="6"/>
    <x v="5"/>
    <s v="VB5899.1"/>
    <d v="2001-06-01T21:00:00"/>
  </r>
  <r>
    <x v="1"/>
    <x v="3"/>
    <x v="0"/>
    <n v="30"/>
    <n v="225000"/>
    <n v="1286498"/>
    <d v="2001-05-23T12:42:19"/>
    <s v="Sempra Energy Trading Corp."/>
    <x v="0"/>
    <x v="0"/>
    <x v="0"/>
    <x v="3"/>
    <s v="US Gas Fin Swap"/>
    <s v="US Gas Swap      Nymex                   Jun01           USD/MM"/>
    <m/>
    <n v="7500"/>
    <x v="0"/>
    <x v="11"/>
    <x v="0"/>
    <n v="4.1475"/>
    <s v="shawnmaz"/>
    <s v="JARNOLD"/>
    <s v="NG-Price"/>
    <x v="6"/>
    <x v="5"/>
    <s v="VB5903.1"/>
    <d v="2001-06-01T21:00:00"/>
  </r>
  <r>
    <x v="1"/>
    <x v="3"/>
    <x v="0"/>
    <n v="30"/>
    <n v="150000"/>
    <n v="1286499"/>
    <d v="2001-05-23T12:42:21"/>
    <s v="Dynegy Marketing and Trade"/>
    <x v="0"/>
    <x v="0"/>
    <x v="0"/>
    <x v="3"/>
    <s v="US Gas Fin BasisSwap"/>
    <s v="US Gas Basis     NGI SoCal               Jun01           USD/MM"/>
    <n v="5000"/>
    <m/>
    <x v="0"/>
    <x v="11"/>
    <x v="0"/>
    <n v="8.5500000000000007"/>
    <s v="LESLIE01"/>
    <s v="KHOLST"/>
    <s v="FT-West"/>
    <x v="6"/>
    <x v="5"/>
    <s v="VB5902.1"/>
    <d v="2001-06-01T21:00:00"/>
  </r>
  <r>
    <x v="1"/>
    <x v="2"/>
    <x v="0"/>
    <n v="1"/>
    <n v="50000"/>
    <n v="1286500"/>
    <d v="2001-05-23T12:42:3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4.1"/>
    <d v="2001-07-01T00:00:00"/>
  </r>
  <r>
    <x v="1"/>
    <x v="2"/>
    <x v="0"/>
    <n v="1"/>
    <n v="50000"/>
    <n v="1286502"/>
    <d v="2001-05-23T12:42:3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5.1"/>
    <d v="2001-07-01T00:00:00"/>
  </r>
  <r>
    <x v="1"/>
    <x v="2"/>
    <x v="0"/>
    <n v="1"/>
    <n v="50000"/>
    <n v="1286504"/>
    <d v="2001-05-23T12:42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7"/>
    <s v="rsrsrsrs"/>
    <s v="PZADORO"/>
    <s v="Oil-Price-3"/>
    <x v="6"/>
    <x v="5"/>
    <s v="VB5906.1"/>
    <d v="2001-07-01T00:00:00"/>
  </r>
  <r>
    <x v="0"/>
    <x v="0"/>
    <x v="0"/>
    <n v="1"/>
    <n v="18"/>
    <n v="1286506"/>
    <d v="2001-05-23T12:42:40"/>
    <s v="The Bank of Nova Scotia"/>
    <x v="0"/>
    <x v="0"/>
    <x v="0"/>
    <x v="0"/>
    <s v="Aluminum LME Registered Contract"/>
    <s v="Al LME Reg.      Contract                3 Month         USD/mt-L"/>
    <n v="18"/>
    <m/>
    <x v="0"/>
    <x v="0"/>
    <x v="0"/>
    <n v="1534"/>
    <s v="DIGITDEEP"/>
    <s v="BMARCHAN"/>
    <s v="Enron Metals Trading System"/>
    <x v="0"/>
    <x v="0"/>
    <n v="2149318"/>
    <m/>
  </r>
  <r>
    <x v="1"/>
    <x v="3"/>
    <x v="0"/>
    <n v="30"/>
    <n v="75000"/>
    <n v="1286509"/>
    <d v="2001-05-23T12:43:04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DAVIDSET"/>
    <s v="JARNOLD"/>
    <s v="NG-Price"/>
    <x v="6"/>
    <x v="5"/>
    <s v="VB5911.1"/>
    <d v="2001-06-01T21:00:00"/>
  </r>
  <r>
    <x v="1"/>
    <x v="3"/>
    <x v="0"/>
    <n v="151"/>
    <n v="755000"/>
    <n v="1286511"/>
    <d v="2001-05-23T12:43:21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913.1"/>
    <d v="2001-11-01T00:00:00"/>
  </r>
  <r>
    <x v="1"/>
    <x v="3"/>
    <x v="0"/>
    <n v="30"/>
    <n v="300000"/>
    <n v="1286512"/>
    <d v="2001-05-23T12:43:3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AVIDSET"/>
    <s v="JARNOLD"/>
    <s v="NG-Price"/>
    <x v="6"/>
    <x v="5"/>
    <s v="VB5914.1"/>
    <d v="2001-06-01T21:00:00"/>
  </r>
  <r>
    <x v="1"/>
    <x v="1"/>
    <x v="1"/>
    <n v="30"/>
    <n v="1500"/>
    <n v="1286513"/>
    <d v="2001-05-23T12:43:4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ERICYAO2"/>
    <s v="CDORLAN"/>
    <s v="ST-ECAR"/>
    <x v="7"/>
    <x v="6"/>
    <n v="620380.1"/>
    <d v="2001-06-01T17:11:00"/>
  </r>
  <r>
    <x v="1"/>
    <x v="3"/>
    <x v="0"/>
    <n v="30"/>
    <n v="300000"/>
    <n v="1286516"/>
    <d v="2001-05-23T12:43:5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16.1"/>
    <d v="2001-06-01T21:00:00"/>
  </r>
  <r>
    <x v="0"/>
    <x v="0"/>
    <x v="0"/>
    <n v="1"/>
    <n v="2"/>
    <n v="1286520"/>
    <d v="2001-05-23T12:44:22"/>
    <s v="Standard Bank London Limited"/>
    <x v="0"/>
    <x v="0"/>
    <x v="0"/>
    <x v="0"/>
    <s v="Aluminum LME Registered Contract"/>
    <s v="Al LME Reg.      Contract                3 Month         USD/mt-L"/>
    <n v="2"/>
    <m/>
    <x v="0"/>
    <x v="0"/>
    <x v="0"/>
    <n v="1534"/>
    <s v="MACDONAJ"/>
    <s v="BMARCHAN"/>
    <s v="Enron Metals Trading System"/>
    <x v="0"/>
    <x v="0"/>
    <n v="2149316"/>
    <m/>
  </r>
  <r>
    <x v="0"/>
    <x v="3"/>
    <x v="1"/>
    <n v="1"/>
    <n v="5000"/>
    <n v="1286522"/>
    <d v="2001-05-23T12:44:33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550000000000001"/>
    <s v="NORTHTRA"/>
    <s v="RWATT"/>
    <s v="EC-IM Canada West"/>
    <x v="8"/>
    <x v="9"/>
    <n v="806377"/>
    <d v="2001-05-23T21:00:00"/>
  </r>
  <r>
    <x v="1"/>
    <x v="3"/>
    <x v="0"/>
    <n v="30"/>
    <n v="300000"/>
    <n v="1286523"/>
    <d v="2001-05-23T12:44:4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20.1"/>
    <d v="2001-06-01T21:00:00"/>
  </r>
  <r>
    <x v="0"/>
    <x v="1"/>
    <x v="0"/>
    <n v="1"/>
    <n v="25"/>
    <n v="1286534"/>
    <d v="2001-05-23T12:45:11"/>
    <s v="TransAlta Energy Marketing Corp."/>
    <x v="0"/>
    <x v="0"/>
    <x v="0"/>
    <x v="1"/>
    <s v="CAN Power Fin Swap"/>
    <s v="CAN Pwr Swap     PPoA HE13-18 MPT        23May01         CAD/MWh"/>
    <n v="25"/>
    <m/>
    <x v="0"/>
    <x v="16"/>
    <x v="4"/>
    <n v="160"/>
    <s v="christemp"/>
    <s v="CRICHEY"/>
    <s v="Alberta-Hourly"/>
    <x v="7"/>
    <x v="9"/>
    <n v="620387.1"/>
    <d v="2001-05-23T21:00:00"/>
  </r>
  <r>
    <x v="1"/>
    <x v="2"/>
    <x v="0"/>
    <n v="1"/>
    <n v="25000"/>
    <n v="1286537"/>
    <d v="2001-05-23T12:45:2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rsrsrsrs"/>
    <s v="GWHALLE"/>
    <s v="WTI-GW-NXC2"/>
    <x v="3"/>
    <x v="5"/>
    <n v="106348"/>
    <d v="2001-07-01T00:00:00"/>
  </r>
  <r>
    <x v="1"/>
    <x v="3"/>
    <x v="1"/>
    <n v="1"/>
    <n v="10000"/>
    <n v="1286538"/>
    <d v="2001-05-23T12:45:34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85"/>
    <s v="STEPHENSJE"/>
    <s v="ARING"/>
    <s v="ENA-IM NE GULF1"/>
    <x v="8"/>
    <x v="5"/>
    <n v="806379"/>
    <d v="2001-05-25T21:00:00"/>
  </r>
  <r>
    <x v="1"/>
    <x v="1"/>
    <x v="1"/>
    <n v="5"/>
    <n v="125"/>
    <n v="1286542"/>
    <d v="2001-05-23T12:45:51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6"/>
    <s v="epmepNLA"/>
    <s v="CMALLOR"/>
    <s v="ST-CA"/>
    <x v="7"/>
    <x v="6"/>
    <n v="620388.1"/>
    <d v="2001-05-27T21:00:00"/>
  </r>
  <r>
    <x v="1"/>
    <x v="4"/>
    <x v="0"/>
    <n v="1"/>
    <n v="15000"/>
    <n v="1286543"/>
    <d v="2001-05-23T12:45:54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4.25"/>
    <s v="fouqueta01"/>
    <s v="AHAUSER"/>
    <s v="Blnd-Hu-Hdg"/>
    <x v="3"/>
    <x v="5"/>
    <n v="106349"/>
    <d v="2001-06-01T21:00:00"/>
  </r>
  <r>
    <x v="1"/>
    <x v="1"/>
    <x v="1"/>
    <n v="30"/>
    <n v="1500"/>
    <n v="1286544"/>
    <d v="2001-05-23T12:46:13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llybry"/>
    <s v="MCARSON2"/>
    <s v="LT-SPP"/>
    <x v="7"/>
    <x v="6"/>
    <n v="620392.1"/>
    <d v="2001-06-01T14:16:00"/>
  </r>
  <r>
    <x v="1"/>
    <x v="3"/>
    <x v="0"/>
    <n v="30"/>
    <n v="6000"/>
    <n v="1286546"/>
    <d v="2001-05-23T12:47:04"/>
    <s v="Constellation Power Source, Inc."/>
    <x v="0"/>
    <x v="0"/>
    <x v="0"/>
    <x v="3"/>
    <s v="US Gas Fin Swap"/>
    <s v="US Gas Swap      Nymex                   Jun01           USD/MM-L"/>
    <m/>
    <n v="200"/>
    <x v="0"/>
    <x v="14"/>
    <x v="0"/>
    <n v="4.1425000000000001"/>
    <s v="terrenced"/>
    <s v="JARNOLD"/>
    <s v="NG-Price"/>
    <x v="6"/>
    <x v="5"/>
    <s v="VB5936.1"/>
    <d v="2001-06-01T21:00:00"/>
  </r>
  <r>
    <x v="1"/>
    <x v="3"/>
    <x v="0"/>
    <n v="31"/>
    <n v="6200"/>
    <n v="1286547"/>
    <d v="2001-05-23T12:47:04"/>
    <s v="Constellation Power Source, Inc."/>
    <x v="0"/>
    <x v="0"/>
    <x v="0"/>
    <x v="3"/>
    <s v="US Gas Fin Swap"/>
    <s v="US Gas Swap      Nymex                   Jul01           USD/MM-L"/>
    <n v="200"/>
    <m/>
    <x v="0"/>
    <x v="14"/>
    <x v="0"/>
    <n v="4.2074999999999996"/>
    <s v="terrenced"/>
    <s v="JARNOLD"/>
    <s v="NG-Price"/>
    <x v="6"/>
    <x v="5"/>
    <s v="VB5935.1"/>
    <d v="2001-07-01T21:00:00"/>
  </r>
  <r>
    <x v="0"/>
    <x v="0"/>
    <x v="0"/>
    <n v="1"/>
    <n v="10"/>
    <n v="1286548"/>
    <d v="2001-05-23T12:47:2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ADM90670"/>
    <s v="BMARCHAN"/>
    <s v="Enron Metals Trading System"/>
    <x v="0"/>
    <x v="0"/>
    <n v="2149314"/>
    <m/>
  </r>
  <r>
    <x v="0"/>
    <x v="3"/>
    <x v="1"/>
    <n v="30"/>
    <n v="127500"/>
    <n v="1286549"/>
    <d v="2001-05-23T12:47:28"/>
    <s v="PanCanadian Petroleum Limited"/>
    <x v="0"/>
    <x v="0"/>
    <x v="0"/>
    <x v="3"/>
    <s v="CAN Gas Phy Fwd Firm West &lt; or = 1Mo"/>
    <s v="CAN Gas Phy      NIT                     Jun01           CAD/GJ"/>
    <n v="4250"/>
    <m/>
    <x v="0"/>
    <x v="15"/>
    <x v="4"/>
    <n v="5.5549999999999997"/>
    <s v="e0006122"/>
    <s v="MCOWAN"/>
    <s v="EC-IM Canada West"/>
    <x v="8"/>
    <x v="9"/>
    <n v="806383"/>
    <d v="2001-06-01T21:00:00"/>
  </r>
  <r>
    <x v="1"/>
    <x v="1"/>
    <x v="1"/>
    <n v="30"/>
    <n v="1500"/>
    <n v="1286550"/>
    <d v="2001-05-23T12:47:31"/>
    <s v="El Paso Merchant Energy, L.P."/>
    <x v="0"/>
    <x v="0"/>
    <x v="0"/>
    <x v="1"/>
    <s v="US East Power Phy Fwd Firm"/>
    <s v="US Pwr Phy Firm  NEPOOL Peak             Sep01           USD/MWh"/>
    <m/>
    <n v="50"/>
    <x v="0"/>
    <x v="1"/>
    <x v="0"/>
    <n v="55.5"/>
    <s v="PowerMCP"/>
    <s v="DDAVIS"/>
    <s v="LT-New England"/>
    <x v="7"/>
    <x v="6"/>
    <n v="620393.1"/>
    <d v="2001-09-01T17:11:00"/>
  </r>
  <r>
    <x v="1"/>
    <x v="3"/>
    <x v="0"/>
    <n v="151"/>
    <n v="377500"/>
    <n v="1286556"/>
    <d v="2001-05-23T12:47:52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JPASTORE"/>
    <s v="JARNOLD"/>
    <s v="NG-Price"/>
    <x v="6"/>
    <x v="5"/>
    <s v="VB5939.1"/>
    <d v="2001-11-01T00:00:00"/>
  </r>
  <r>
    <x v="0"/>
    <x v="3"/>
    <x v="1"/>
    <n v="30"/>
    <n v="150000"/>
    <n v="1286555"/>
    <d v="2001-05-23T12:47:5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84"/>
    <d v="2001-06-01T21:00:00"/>
  </r>
  <r>
    <x v="0"/>
    <x v="3"/>
    <x v="1"/>
    <n v="1"/>
    <n v="5000"/>
    <n v="1286559"/>
    <d v="2001-05-23T12:48:05"/>
    <s v="Producers Marketing Lt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donnicol"/>
    <s v="RWATT"/>
    <s v="EC-IM Canada West"/>
    <x v="8"/>
    <x v="9"/>
    <n v="806385"/>
    <d v="2001-05-23T21:00:00"/>
  </r>
  <r>
    <x v="1"/>
    <x v="3"/>
    <x v="0"/>
    <n v="30"/>
    <n v="150000"/>
    <n v="1286560"/>
    <d v="2001-05-23T12:48:13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houghton"/>
    <s v="JARNOLD"/>
    <s v="NG-Price"/>
    <x v="6"/>
    <x v="5"/>
    <s v="VB5944.1"/>
    <d v="2001-06-01T21:00:00"/>
  </r>
  <r>
    <x v="1"/>
    <x v="2"/>
    <x v="0"/>
    <n v="1"/>
    <n v="25000"/>
    <n v="1286561"/>
    <d v="2001-05-23T12:48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1"/>
    <s v="GWHALLE"/>
    <s v="WTI-GW-NXC2"/>
    <x v="3"/>
    <x v="5"/>
    <n v="106353"/>
    <d v="2001-07-01T00:00:00"/>
  </r>
  <r>
    <x v="0"/>
    <x v="1"/>
    <x v="0"/>
    <n v="1"/>
    <n v="25"/>
    <n v="1286562"/>
    <d v="2001-05-23T12:48:20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40"/>
    <s v="christemp"/>
    <s v="CRICHEY"/>
    <s v="Alberta-Hourly"/>
    <x v="7"/>
    <x v="9"/>
    <n v="620394.1"/>
    <d v="2001-05-23T21:00:00"/>
  </r>
  <r>
    <x v="0"/>
    <x v="0"/>
    <x v="0"/>
    <n v="1"/>
    <n v="10"/>
    <n v="1286563"/>
    <d v="2001-05-23T12:48:3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ADM51397"/>
    <s v="BMARCHAN"/>
    <s v="Enron Metals Trading System"/>
    <x v="0"/>
    <x v="0"/>
    <n v="2149312"/>
    <m/>
  </r>
  <r>
    <x v="0"/>
    <x v="0"/>
    <x v="0"/>
    <n v="1"/>
    <n v="10"/>
    <n v="1286568"/>
    <d v="2001-05-23T12:48:4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49310"/>
    <m/>
  </r>
  <r>
    <x v="1"/>
    <x v="2"/>
    <x v="0"/>
    <n v="1"/>
    <n v="25000"/>
    <n v="1286569"/>
    <d v="2001-05-23T12:48:4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56"/>
    <d v="2001-07-01T00:00:00"/>
  </r>
  <r>
    <x v="1"/>
    <x v="2"/>
    <x v="0"/>
    <n v="1"/>
    <n v="25000"/>
    <n v="1286570"/>
    <d v="2001-05-23T12:48:43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rsrsrsrs"/>
    <s v="GWHALLE"/>
    <s v="WTI-GW-NXC2"/>
    <x v="3"/>
    <x v="5"/>
    <n v="106357"/>
    <d v="2001-07-01T00:00:00"/>
  </r>
  <r>
    <x v="1"/>
    <x v="3"/>
    <x v="1"/>
    <n v="30"/>
    <n v="300000"/>
    <n v="1286571"/>
    <d v="2001-05-23T12:48:46"/>
    <s v="Reliant Energy Services, Inc."/>
    <x v="0"/>
    <x v="0"/>
    <x v="0"/>
    <x v="3"/>
    <s v="US Gas Phy Fwd Firm non-TX &lt; or = 1Mo "/>
    <s v="US Gas Phy       Waha                    Jun01           USD/MM"/>
    <n v="10000"/>
    <m/>
    <x v="0"/>
    <x v="11"/>
    <x v="0"/>
    <n v="4.0774999999999997"/>
    <s v="jeffwelch"/>
    <s v="EBASS"/>
    <s v="ENA-IM WAHA"/>
    <x v="8"/>
    <x v="5"/>
    <s v="VB5948.1 / 806387"/>
    <d v="2001-06-01T09:47:00"/>
  </r>
  <r>
    <x v="1"/>
    <x v="1"/>
    <x v="1"/>
    <n v="90"/>
    <n v="2250"/>
    <n v="1286573"/>
    <d v="2001-05-23T12:49:26"/>
    <s v="BP Energy Company"/>
    <x v="0"/>
    <x v="0"/>
    <x v="0"/>
    <x v="1"/>
    <s v="US West Power Phy Fwd CAISO"/>
    <s v="US Pwr Phy CAISO NP15 Peak               Jan-Mar02       USD/MWh"/>
    <n v="25"/>
    <m/>
    <x v="0"/>
    <x v="1"/>
    <x v="0"/>
    <n v="113"/>
    <s v="Scavoner"/>
    <s v="RBADEER"/>
    <s v="LT-CA"/>
    <x v="7"/>
    <x v="6"/>
    <n v="620396.1"/>
    <d v="2002-01-01T00:00:00"/>
  </r>
  <r>
    <x v="1"/>
    <x v="1"/>
    <x v="1"/>
    <n v="92"/>
    <n v="2300"/>
    <n v="1286572"/>
    <d v="2001-05-23T12:49:26"/>
    <s v="BP Energy Company"/>
    <x v="0"/>
    <x v="0"/>
    <x v="0"/>
    <x v="1"/>
    <s v="US West Power Phy Fwd CAISO"/>
    <s v="US Pwr Phy CAISO NP15 Peak               Jul-Sep02       USD/MWh"/>
    <n v="25"/>
    <m/>
    <x v="0"/>
    <x v="1"/>
    <x v="0"/>
    <n v="134"/>
    <s v="Biggsbyron"/>
    <s v="RBADEER"/>
    <s v="LT-CA"/>
    <x v="7"/>
    <x v="6"/>
    <n v="620395.1"/>
    <d v="2002-07-01T00:00:00"/>
  </r>
  <r>
    <x v="1"/>
    <x v="1"/>
    <x v="1"/>
    <n v="92"/>
    <n v="2300"/>
    <n v="1286574"/>
    <d v="2001-05-23T12:49:32"/>
    <s v="BP Energy Company"/>
    <x v="0"/>
    <x v="0"/>
    <x v="0"/>
    <x v="1"/>
    <s v="US West Power Phy Fwd CAISO"/>
    <s v="US Pwr Phy CAISO NP15 Peak               Oct-Dec02       USD/MWh"/>
    <n v="25"/>
    <m/>
    <x v="0"/>
    <x v="1"/>
    <x v="0"/>
    <n v="47"/>
    <s v="Biggsbyron"/>
    <s v="RBADEER"/>
    <s v="LT-CA"/>
    <x v="7"/>
    <x v="6"/>
    <n v="620397.1"/>
    <d v="2002-10-01T00:00:00"/>
  </r>
  <r>
    <x v="1"/>
    <x v="4"/>
    <x v="0"/>
    <n v="1"/>
    <n v="25000"/>
    <n v="1286575"/>
    <d v="2001-05-23T12:49:35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4"/>
    <s v="pmjacobs"/>
    <s v="AHAUSER"/>
    <s v="Blnd-Hu-Hdg"/>
    <x v="3"/>
    <x v="5"/>
    <n v="106358"/>
    <d v="2001-06-01T21:00:00"/>
  </r>
  <r>
    <x v="1"/>
    <x v="3"/>
    <x v="0"/>
    <n v="30"/>
    <n v="150000"/>
    <n v="1286576"/>
    <d v="2001-05-23T12:50:06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"/>
    <s v="AQUILA1001"/>
    <s v="MSANCH2"/>
    <s v="GD-New-Jr"/>
    <x v="6"/>
    <x v="5"/>
    <s v="VB5954.1"/>
    <d v="2001-06-01T21:00:00"/>
  </r>
  <r>
    <x v="1"/>
    <x v="3"/>
    <x v="1"/>
    <n v="1"/>
    <n v="10000"/>
    <n v="1286577"/>
    <d v="2001-05-23T12:50:18"/>
    <s v="Virginia Power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049999999999997"/>
    <s v="SPJOHRDE"/>
    <s v="JHODGE2"/>
    <s v="ENA-IM ME TCO"/>
    <x v="8"/>
    <x v="5"/>
    <n v="806389"/>
    <d v="2001-05-25T21:00:00"/>
  </r>
  <r>
    <x v="1"/>
    <x v="3"/>
    <x v="0"/>
    <n v="31"/>
    <n v="1550"/>
    <n v="1286580"/>
    <d v="2001-05-23T12:50:35"/>
    <s v="Conoco Inc."/>
    <x v="0"/>
    <x v="0"/>
    <x v="0"/>
    <x v="3"/>
    <s v="US Gas Fin Opt Call"/>
    <s v="US Gas Fin Opt   NYMEX        EC4.5      Jul01           USD/MM-L"/>
    <n v="50"/>
    <m/>
    <x v="0"/>
    <x v="14"/>
    <x v="0"/>
    <n v="0.17"/>
    <s v="MADDENPF"/>
    <s v="MMAGGI"/>
    <s v="NG EXOTIC"/>
    <x v="6"/>
    <x v="5"/>
    <s v="VB5957.1"/>
    <d v="2001-07-01T00:00:00"/>
  </r>
  <r>
    <x v="1"/>
    <x v="3"/>
    <x v="0"/>
    <n v="31"/>
    <n v="1550"/>
    <n v="1286583"/>
    <d v="2001-05-23T12:50:44"/>
    <s v="Conoco Inc."/>
    <x v="0"/>
    <x v="0"/>
    <x v="0"/>
    <x v="3"/>
    <s v="US Gas Fin Opt Put"/>
    <s v="US Gas Fin Opt   NYMEX        EP3.75     Jul01           USD/MM-L"/>
    <m/>
    <n v="50"/>
    <x v="0"/>
    <x v="14"/>
    <x v="0"/>
    <n v="0.11"/>
    <s v="MATHIASM"/>
    <s v="MMAGGI"/>
    <s v="NG EXOTIC"/>
    <x v="6"/>
    <x v="5"/>
    <s v="VB5962.1"/>
    <d v="2001-07-01T00:00:00"/>
  </r>
  <r>
    <x v="1"/>
    <x v="3"/>
    <x v="0"/>
    <n v="30"/>
    <n v="150000"/>
    <n v="1286587"/>
    <d v="2001-05-23T12:50:47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0.1"/>
    <d v="2001-06-01T21:00:00"/>
  </r>
  <r>
    <x v="1"/>
    <x v="3"/>
    <x v="0"/>
    <n v="30"/>
    <n v="150000"/>
    <n v="1286589"/>
    <d v="2001-05-23T12:50:57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7.52"/>
    <s v="LESLIE01"/>
    <s v="KHOLST"/>
    <s v="FT-West"/>
    <x v="6"/>
    <x v="5"/>
    <s v="VB5964.1"/>
    <d v="2001-09-01T21:00:00"/>
  </r>
  <r>
    <x v="1"/>
    <x v="3"/>
    <x v="0"/>
    <n v="30"/>
    <n v="150000"/>
    <n v="1286590"/>
    <d v="2001-05-23T12:50:5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5.1"/>
    <d v="2001-06-01T21:00:00"/>
  </r>
  <r>
    <x v="1"/>
    <x v="3"/>
    <x v="0"/>
    <n v="30"/>
    <n v="75000"/>
    <n v="1286591"/>
    <d v="2001-05-23T12:50:59"/>
    <s v="Dynegy Canada Inc."/>
    <x v="0"/>
    <x v="0"/>
    <x v="0"/>
    <x v="3"/>
    <s v="US Gas Fin Swap"/>
    <s v="US Gas Swap      Nymex                   Jun01           USD/MM"/>
    <n v="2500"/>
    <m/>
    <x v="0"/>
    <x v="11"/>
    <x v="0"/>
    <n v="4.1375000000000002"/>
    <s v="NGC12345"/>
    <s v="JARNOLD"/>
    <s v="NG-Price"/>
    <x v="6"/>
    <x v="5"/>
    <s v="VB5967.1"/>
    <d v="2001-06-01T21:00:00"/>
  </r>
  <r>
    <x v="0"/>
    <x v="0"/>
    <x v="0"/>
    <n v="1"/>
    <n v="20"/>
    <n v="1286596"/>
    <d v="2001-05-23T12:51:0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EvanRich"/>
    <s v="BMARCHAN"/>
    <s v="Enron Metals Trading System"/>
    <x v="0"/>
    <x v="0"/>
    <n v="2149308"/>
    <m/>
  </r>
  <r>
    <x v="1"/>
    <x v="3"/>
    <x v="0"/>
    <n v="30"/>
    <n v="150000"/>
    <n v="1286599"/>
    <d v="2001-05-23T12:51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2"/>
    <s v="Quekchin"/>
    <s v="KHOLST"/>
    <s v="FT-West"/>
    <x v="6"/>
    <x v="5"/>
    <s v="VB5971.1"/>
    <d v="2001-09-01T21:00:00"/>
  </r>
  <r>
    <x v="1"/>
    <x v="1"/>
    <x v="1"/>
    <n v="30"/>
    <n v="1500"/>
    <n v="1286600"/>
    <d v="2001-05-23T12:51:14"/>
    <s v="BP Energy Company"/>
    <x v="0"/>
    <x v="0"/>
    <x v="0"/>
    <x v="1"/>
    <s v="US East Power Phy Fwd Firm"/>
    <s v="US Pwr Phy Firm  Entergy Peak            Sep01           USD/MWh"/>
    <n v="50"/>
    <m/>
    <x v="0"/>
    <x v="1"/>
    <x v="0"/>
    <n v="45.3"/>
    <s v="Kellybry"/>
    <s v="MCARSON2"/>
    <s v="LT-SPP"/>
    <x v="7"/>
    <x v="6"/>
    <n v="620400.1"/>
    <d v="2001-09-01T14:16:00"/>
  </r>
  <r>
    <x v="1"/>
    <x v="3"/>
    <x v="1"/>
    <n v="30"/>
    <n v="300000"/>
    <n v="1286601"/>
    <d v="2001-05-23T12:51:33"/>
    <s v="Cinergy Marketing &amp; Trading, LLC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4"/>
    <s v="WHALENMIKE"/>
    <s v="MGRIGSB"/>
    <s v="ENA - IM West"/>
    <x v="8"/>
    <x v="5"/>
    <s v="VB5974.1 / 806391"/>
    <d v="2001-06-01T21:00:00"/>
  </r>
  <r>
    <x v="1"/>
    <x v="3"/>
    <x v="0"/>
    <n v="30"/>
    <n v="300000"/>
    <n v="1286602"/>
    <d v="2001-05-23T12:51:36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NGC12345"/>
    <s v="JARNOLD"/>
    <s v="NG-Price"/>
    <x v="6"/>
    <x v="5"/>
    <s v="VB5975.1"/>
    <d v="2001-06-01T21:00:00"/>
  </r>
  <r>
    <x v="1"/>
    <x v="2"/>
    <x v="0"/>
    <n v="1"/>
    <n v="25000"/>
    <n v="1286603"/>
    <d v="2001-05-23T12:51:3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361"/>
    <d v="2001-07-01T00:00:00"/>
  </r>
  <r>
    <x v="1"/>
    <x v="3"/>
    <x v="0"/>
    <n v="30"/>
    <n v="75000"/>
    <n v="1286604"/>
    <d v="2001-05-23T12:51:47"/>
    <s v="Engage Energy Canada L.P."/>
    <x v="0"/>
    <x v="0"/>
    <x v="0"/>
    <x v="3"/>
    <s v="US Gas Fin Swap"/>
    <s v="US Gas Swap      Nymex                   Jun01           USD/MM"/>
    <n v="2500"/>
    <m/>
    <x v="0"/>
    <x v="11"/>
    <x v="0"/>
    <n v="4.1325000000000003"/>
    <s v="ADM98493"/>
    <s v="JARNOLD"/>
    <s v="NG-Price"/>
    <x v="6"/>
    <x v="5"/>
    <s v="VB5977.1"/>
    <d v="2001-06-01T21:00:00"/>
  </r>
  <r>
    <x v="1"/>
    <x v="3"/>
    <x v="0"/>
    <n v="30"/>
    <n v="150000"/>
    <n v="1286605"/>
    <d v="2001-05-23T12:51:5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375000000000002"/>
    <s v="PATGRIMES"/>
    <s v="JARNOLD"/>
    <s v="NG-Price"/>
    <x v="6"/>
    <x v="5"/>
    <s v="VB5980.1"/>
    <d v="2001-06-01T21:00:00"/>
  </r>
  <r>
    <x v="1"/>
    <x v="3"/>
    <x v="0"/>
    <n v="151"/>
    <n v="377500"/>
    <n v="1286606"/>
    <d v="2001-05-23T12:51:55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399999999999997"/>
    <s v="SHIMAITIS"/>
    <s v="JARNOLD"/>
    <s v="NG-Price"/>
    <x v="6"/>
    <x v="5"/>
    <s v="VB5978.1"/>
    <d v="2001-11-01T00:00:00"/>
  </r>
  <r>
    <x v="1"/>
    <x v="3"/>
    <x v="0"/>
    <n v="30"/>
    <n v="150000"/>
    <n v="1286607"/>
    <d v="2001-05-23T12:51:59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6.8"/>
    <s v="AQUILA1001"/>
    <s v="FERMIS"/>
    <s v="FT - North West"/>
    <x v="6"/>
    <x v="5"/>
    <s v="VB5979.1"/>
    <d v="2001-06-01T21:00:00"/>
  </r>
  <r>
    <x v="1"/>
    <x v="3"/>
    <x v="0"/>
    <n v="31"/>
    <n v="155000"/>
    <n v="1286608"/>
    <d v="2001-05-23T12:52:01"/>
    <s v="Sempra Energy Trading Corp."/>
    <x v="0"/>
    <x v="0"/>
    <x v="0"/>
    <x v="3"/>
    <s v="US Gas Fin Swap"/>
    <s v="US Gas Swap      Nymex                   Jul01           USD/MM"/>
    <m/>
    <n v="5000"/>
    <x v="0"/>
    <x v="11"/>
    <x v="0"/>
    <n v="4.2050000000000001"/>
    <s v="petverma"/>
    <s v="JARNOLD"/>
    <s v="NG-Price"/>
    <x v="6"/>
    <x v="5"/>
    <s v="VB5981.1"/>
    <d v="2001-07-01T21:00:00"/>
  </r>
  <r>
    <x v="0"/>
    <x v="1"/>
    <x v="0"/>
    <n v="1"/>
    <n v="25"/>
    <n v="1286610"/>
    <d v="2001-05-23T12:52:09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20"/>
    <s v="christemp"/>
    <s v="CRICHEY"/>
    <s v="Alberta-Hourly"/>
    <x v="7"/>
    <x v="9"/>
    <n v="620404.1"/>
    <d v="2001-05-23T21:00:00"/>
  </r>
  <r>
    <x v="1"/>
    <x v="3"/>
    <x v="0"/>
    <n v="30"/>
    <n v="225000"/>
    <n v="1286611"/>
    <d v="2001-05-23T12:52:14"/>
    <s v="Cinergy Marketing &amp; Trading, LLC"/>
    <x v="0"/>
    <x v="0"/>
    <x v="0"/>
    <x v="3"/>
    <s v="US Gas Fin Swap"/>
    <s v="US Gas Swap      Nymex                   Jun01           USD/MM"/>
    <n v="7500"/>
    <m/>
    <x v="0"/>
    <x v="11"/>
    <x v="0"/>
    <n v="4.1349999999999998"/>
    <s v="WHALENMIKE"/>
    <s v="JARNOLD"/>
    <s v="NG-Price"/>
    <x v="6"/>
    <x v="5"/>
    <s v="VB5982.1"/>
    <d v="2001-06-01T21:00:00"/>
  </r>
  <r>
    <x v="1"/>
    <x v="3"/>
    <x v="0"/>
    <n v="30"/>
    <n v="75000"/>
    <n v="1286612"/>
    <d v="2001-05-23T12:52:20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jh1825ps"/>
    <s v="JARNOLD"/>
    <s v="NG-Price"/>
    <x v="6"/>
    <x v="5"/>
    <s v="VB5983.1"/>
    <d v="2001-06-01T21:00:00"/>
  </r>
  <r>
    <x v="1"/>
    <x v="1"/>
    <x v="1"/>
    <n v="31"/>
    <n v="775"/>
    <n v="1286614"/>
    <d v="2001-05-23T12:52:45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395"/>
    <s v="jgoodman"/>
    <s v="MMOTLEY"/>
    <s v="ST-SW"/>
    <x v="7"/>
    <x v="6"/>
    <n v="620407.1"/>
    <d v="2001-08-01T21:00:00"/>
  </r>
  <r>
    <x v="1"/>
    <x v="2"/>
    <x v="0"/>
    <n v="1"/>
    <n v="50000"/>
    <n v="1286616"/>
    <d v="2001-05-23T12:52:49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5985.1"/>
    <d v="2001-07-01T00:00:00"/>
  </r>
  <r>
    <x v="1"/>
    <x v="3"/>
    <x v="0"/>
    <n v="30"/>
    <n v="150000"/>
    <n v="1286615"/>
    <d v="2001-05-23T12:52:49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AQUILA1041"/>
    <s v="JARNOLD"/>
    <s v="NG-Price"/>
    <x v="6"/>
    <x v="5"/>
    <s v="VB5987.1"/>
    <d v="2001-06-01T21:00:00"/>
  </r>
  <r>
    <x v="1"/>
    <x v="3"/>
    <x v="0"/>
    <n v="30"/>
    <n v="150000"/>
    <n v="1286618"/>
    <d v="2001-05-23T12:52:50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3.9"/>
    <s v="bigzeke1"/>
    <s v="MLENHAR"/>
    <s v="West-Perm"/>
    <x v="6"/>
    <x v="5"/>
    <s v="VB5986.1"/>
    <d v="2001-06-01T21:00:00"/>
  </r>
  <r>
    <x v="1"/>
    <x v="3"/>
    <x v="0"/>
    <n v="30"/>
    <n v="150000"/>
    <n v="1286619"/>
    <d v="2001-05-23T12:53:02"/>
    <s v="Idacorp Energy Solutions, L.P.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asspro1"/>
    <s v="JARNOLD"/>
    <s v="NG-Price"/>
    <x v="6"/>
    <x v="5"/>
    <s v="VB5989.1"/>
    <d v="2001-06-01T21:00:00"/>
  </r>
  <r>
    <x v="1"/>
    <x v="3"/>
    <x v="0"/>
    <n v="30"/>
    <n v="75000"/>
    <n v="1286623"/>
    <d v="2001-05-23T12:53:22"/>
    <s v="Axia Energy, LP"/>
    <x v="0"/>
    <x v="0"/>
    <x v="0"/>
    <x v="3"/>
    <s v="US Gas Fin Swap"/>
    <s v="US Gas Swap      Nymex                   Jun01           USD/MM"/>
    <m/>
    <n v="2500"/>
    <x v="0"/>
    <x v="11"/>
    <x v="0"/>
    <n v="4.1375000000000002"/>
    <s v="gilleanb"/>
    <s v="JARNOLD"/>
    <s v="NG-Price"/>
    <x v="6"/>
    <x v="5"/>
    <s v="VB5993.1"/>
    <d v="2001-06-01T21:00:00"/>
  </r>
  <r>
    <x v="1"/>
    <x v="3"/>
    <x v="0"/>
    <n v="30"/>
    <n v="75000"/>
    <n v="1286627"/>
    <d v="2001-05-23T12:53:3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WHALENMIKE"/>
    <s v="JARNOLD"/>
    <s v="NG-Price"/>
    <x v="6"/>
    <x v="5"/>
    <s v="VB5997.1"/>
    <d v="2001-06-01T21:00:00"/>
  </r>
  <r>
    <x v="1"/>
    <x v="3"/>
    <x v="1"/>
    <n v="30"/>
    <n v="150000"/>
    <n v="1286628"/>
    <d v="2001-05-23T12:53:46"/>
    <s v="Reliant Energy Services,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650000000000004"/>
    <s v="jeffwelch"/>
    <s v="MGRIGSB"/>
    <s v="ENA - IM West"/>
    <x v="8"/>
    <x v="5"/>
    <s v="VB5998.1 / 806396"/>
    <d v="2001-06-01T21:00:00"/>
  </r>
  <r>
    <x v="1"/>
    <x v="3"/>
    <x v="0"/>
    <n v="30"/>
    <n v="75000"/>
    <n v="1286629"/>
    <d v="2001-05-23T12:53:58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5999.1"/>
    <d v="2001-06-01T21:00:00"/>
  </r>
  <r>
    <x v="1"/>
    <x v="3"/>
    <x v="0"/>
    <n v="7"/>
    <n v="210000"/>
    <n v="1286632"/>
    <d v="2001-05-23T12:54:08"/>
    <s v="Firm Trading Bridgeline Gas Marketing"/>
    <x v="0"/>
    <x v="0"/>
    <x v="0"/>
    <x v="3"/>
    <s v="US Gas Fin Swap"/>
    <s v="US Gas Daily     HHub                    25-31May01      USD/MM"/>
    <n v="30000"/>
    <m/>
    <x v="0"/>
    <x v="11"/>
    <x v="0"/>
    <n v="4.085"/>
    <s v="ADM84149"/>
    <s v="PKEAVEY"/>
    <s v="G-DAILY-EST"/>
    <x v="6"/>
    <x v="5"/>
    <s v="VB6001.1"/>
    <d v="2001-05-25T21:00:00"/>
  </r>
  <r>
    <x v="1"/>
    <x v="3"/>
    <x v="0"/>
    <n v="30"/>
    <n v="75000"/>
    <n v="1286633"/>
    <d v="2001-05-23T12:54:20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6002.1"/>
    <d v="2001-06-01T21:00:00"/>
  </r>
  <r>
    <x v="1"/>
    <x v="3"/>
    <x v="0"/>
    <n v="30"/>
    <n v="150000"/>
    <n v="1286634"/>
    <d v="2001-05-23T12:54:34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"/>
    <s v="EPMELPkac"/>
    <s v="FERMIS"/>
    <s v="FT - North West"/>
    <x v="6"/>
    <x v="5"/>
    <s v="VB6003.1"/>
    <d v="2001-06-01T21:00:00"/>
  </r>
  <r>
    <x v="0"/>
    <x v="0"/>
    <x v="0"/>
    <n v="1"/>
    <n v="5"/>
    <n v="1286636"/>
    <d v="2001-05-23T12:54:5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31"/>
    <s v="PAULDODGE"/>
    <s v="BMARCHAN"/>
    <s v="Enron Metals Trading System"/>
    <x v="0"/>
    <x v="0"/>
    <n v="2149306"/>
    <m/>
  </r>
  <r>
    <x v="0"/>
    <x v="3"/>
    <x v="1"/>
    <n v="1"/>
    <n v="5000"/>
    <n v="1286637"/>
    <d v="2001-05-23T12:55:24"/>
    <s v="Chevron Canada Resources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GMOLNAR1"/>
    <s v="RWATT"/>
    <s v="EC-IM Canada West"/>
    <x v="8"/>
    <x v="9"/>
    <n v="806399"/>
    <d v="2001-05-23T21:00:00"/>
  </r>
  <r>
    <x v="0"/>
    <x v="0"/>
    <x v="0"/>
    <n v="1"/>
    <n v="13"/>
    <n v="1286638"/>
    <d v="2001-05-23T12:55:26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1"/>
    <s v="stanleyf"/>
    <s v="BMARCHAN"/>
    <s v="Enron Metals Trading System"/>
    <x v="0"/>
    <x v="0"/>
    <n v="2149304"/>
    <m/>
  </r>
  <r>
    <x v="1"/>
    <x v="3"/>
    <x v="0"/>
    <n v="90"/>
    <n v="450000"/>
    <n v="1286642"/>
    <d v="2001-05-23T12:55:39"/>
    <s v="AEP Energy Services, Inc."/>
    <x v="0"/>
    <x v="0"/>
    <x v="0"/>
    <x v="3"/>
    <s v="US Gas Fin BasisSwap"/>
    <s v="US Gas Basis     NGI SoCal               Jan-Mar02       USD/MM"/>
    <m/>
    <n v="5000"/>
    <x v="0"/>
    <x v="11"/>
    <x v="0"/>
    <n v="4.4000000000000004"/>
    <s v="aepes211"/>
    <s v="KHOLST"/>
    <s v="FT-West"/>
    <x v="6"/>
    <x v="5"/>
    <s v="VB6006.1"/>
    <d v="2002-01-01T00:00:00"/>
  </r>
  <r>
    <x v="1"/>
    <x v="2"/>
    <x v="0"/>
    <n v="1"/>
    <n v="25000"/>
    <n v="1286645"/>
    <d v="2001-05-23T12:55:5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64"/>
    <d v="2001-07-01T00:00:00"/>
  </r>
  <r>
    <x v="1"/>
    <x v="3"/>
    <x v="0"/>
    <n v="7"/>
    <n v="210000"/>
    <n v="1286647"/>
    <d v="2001-05-23T12:55:53"/>
    <s v="AEP Energy Services, Inc."/>
    <x v="0"/>
    <x v="0"/>
    <x v="0"/>
    <x v="3"/>
    <s v="US Gas Fin Swap"/>
    <s v="US Gas Daily     HHub                    25-31May01      USD/MM"/>
    <n v="30000"/>
    <m/>
    <x v="0"/>
    <x v="11"/>
    <x v="0"/>
    <n v="4.08"/>
    <s v="aepes222"/>
    <s v="PKEAVEY"/>
    <s v="G-DAILY-EST"/>
    <x v="6"/>
    <x v="5"/>
    <s v="VB6011.1"/>
    <d v="2001-05-25T21:00:00"/>
  </r>
  <r>
    <x v="1"/>
    <x v="3"/>
    <x v="0"/>
    <n v="30"/>
    <n v="225000"/>
    <n v="1286648"/>
    <d v="2001-05-23T12:55:57"/>
    <s v="Axia Energy, LP"/>
    <x v="0"/>
    <x v="0"/>
    <x v="0"/>
    <x v="3"/>
    <s v="US Gas Fin Swap"/>
    <s v="US Gas Swap      Nymex                   Jun01           USD/MM"/>
    <m/>
    <n v="7500"/>
    <x v="0"/>
    <x v="11"/>
    <x v="0"/>
    <n v="4.1375000000000002"/>
    <s v="gilleanb"/>
    <s v="JARNOLD"/>
    <s v="NG-Price"/>
    <x v="6"/>
    <x v="5"/>
    <s v="VB6013.1"/>
    <d v="2001-06-01T21:00:00"/>
  </r>
  <r>
    <x v="1"/>
    <x v="2"/>
    <x v="0"/>
    <n v="1"/>
    <n v="25000"/>
    <n v="1286650"/>
    <d v="2001-05-23T12:55:59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5"/>
    <s v="SPENCERV"/>
    <s v="GWHALLE"/>
    <s v="WTI-GW-NXC1"/>
    <x v="3"/>
    <x v="5"/>
    <n v="106365"/>
    <d v="2001-07-01T00:00:00"/>
  </r>
  <r>
    <x v="1"/>
    <x v="3"/>
    <x v="0"/>
    <n v="151"/>
    <n v="377500"/>
    <n v="1286651"/>
    <d v="2001-05-23T12:56:07"/>
    <s v="Sempra Energy Trading Corp."/>
    <x v="0"/>
    <x v="0"/>
    <x v="0"/>
    <x v="3"/>
    <s v="US Gas Fin Swap"/>
    <s v="US Gas Swap      Nymex                   Nov01-Mar02     USD/MM"/>
    <n v="2500"/>
    <m/>
    <x v="0"/>
    <x v="11"/>
    <x v="0"/>
    <n v="4.63"/>
    <s v="MSIECKHAUS"/>
    <s v="JARNOLD"/>
    <s v="NG-Price"/>
    <x v="6"/>
    <x v="5"/>
    <s v="VB6014.1"/>
    <d v="2001-11-01T00:00:00"/>
  </r>
  <r>
    <x v="1"/>
    <x v="3"/>
    <x v="0"/>
    <n v="30"/>
    <n v="75000"/>
    <n v="1286652"/>
    <d v="2001-05-23T12:56:10"/>
    <s v="Bank of America, National Association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damian41"/>
    <s v="JARNOLD"/>
    <s v="NG-Price"/>
    <x v="6"/>
    <x v="5"/>
    <s v="VB6017.1"/>
    <d v="2001-06-01T21:00:00"/>
  </r>
  <r>
    <x v="1"/>
    <x v="3"/>
    <x v="0"/>
    <n v="30"/>
    <n v="150000"/>
    <n v="1286653"/>
    <d v="2001-05-23T12:56:12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sjt00001"/>
    <s v="KHOLST"/>
    <s v="FT-West"/>
    <x v="6"/>
    <x v="5"/>
    <s v="VB6016.1"/>
    <d v="2001-06-01T21:00:00"/>
  </r>
  <r>
    <x v="1"/>
    <x v="3"/>
    <x v="0"/>
    <n v="7"/>
    <n v="210000"/>
    <n v="1286654"/>
    <d v="2001-05-23T12:56:13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43"/>
    <s v="txuetcck"/>
    <s v="VPIMENOV"/>
    <s v="EAST-NEW YORK"/>
    <x v="6"/>
    <x v="5"/>
    <s v="VB6018.1"/>
    <d v="2001-05-25T21:00:00"/>
  </r>
  <r>
    <x v="1"/>
    <x v="3"/>
    <x v="0"/>
    <n v="30"/>
    <n v="300000"/>
    <n v="1286657"/>
    <d v="2001-05-23T12:56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jh1825ps"/>
    <s v="JARNOLD"/>
    <s v="NG-Price"/>
    <x v="6"/>
    <x v="5"/>
    <s v="VB6022.1"/>
    <d v="2001-06-01T21:00:00"/>
  </r>
  <r>
    <x v="1"/>
    <x v="3"/>
    <x v="0"/>
    <n v="153"/>
    <n v="765000"/>
    <n v="1286659"/>
    <d v="2001-05-23T12:56:31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5"/>
    <s v="kwgeiger"/>
    <s v="JARNOLD"/>
    <s v="NG-Price"/>
    <x v="6"/>
    <x v="5"/>
    <s v="VB6023.1"/>
    <d v="2001-06-01T00:00:00"/>
  </r>
  <r>
    <x v="1"/>
    <x v="3"/>
    <x v="0"/>
    <n v="30"/>
    <n v="150000"/>
    <n v="1286660"/>
    <d v="2001-05-23T12:56:40"/>
    <s v="AEP Energy Services, Inc."/>
    <x v="0"/>
    <x v="0"/>
    <x v="0"/>
    <x v="3"/>
    <s v="US Gas Fin BasisSwap"/>
    <s v="US Gas Basis     NGI Malin               Jun01           USD/MM"/>
    <n v="5000"/>
    <m/>
    <x v="0"/>
    <x v="11"/>
    <x v="0"/>
    <n v="2.85"/>
    <s v="aepes211"/>
    <s v="FERMIS"/>
    <s v="FT - North West"/>
    <x v="6"/>
    <x v="5"/>
    <s v="VB6025.1"/>
    <d v="2001-06-01T21:00:00"/>
  </r>
  <r>
    <x v="0"/>
    <x v="0"/>
    <x v="0"/>
    <n v="1"/>
    <n v="7"/>
    <n v="1286663"/>
    <d v="2001-05-23T12:56:44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30"/>
    <s v="stanleyf"/>
    <s v="BMARCHAN"/>
    <s v="Enron Metals Trading System"/>
    <x v="0"/>
    <x v="0"/>
    <n v="2149302"/>
    <m/>
  </r>
  <r>
    <x v="1"/>
    <x v="3"/>
    <x v="0"/>
    <n v="30"/>
    <n v="150000"/>
    <n v="1286664"/>
    <d v="2001-05-23T12:56:49"/>
    <s v="Axia Energy, LP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erginpat2"/>
    <s v="JARNOLD"/>
    <s v="NG-Price"/>
    <x v="6"/>
    <x v="5"/>
    <s v="VB6027.1"/>
    <d v="2001-06-01T21:00:00"/>
  </r>
  <r>
    <x v="1"/>
    <x v="3"/>
    <x v="0"/>
    <n v="30"/>
    <n v="300000"/>
    <n v="1286665"/>
    <d v="2001-05-23T12:56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BRROWE01"/>
    <s v="JARNOLD"/>
    <s v="NG-Price"/>
    <x v="6"/>
    <x v="5"/>
    <s v="VB6028.1"/>
    <d v="2001-06-01T21:00:00"/>
  </r>
  <r>
    <x v="1"/>
    <x v="1"/>
    <x v="1"/>
    <n v="30"/>
    <n v="750"/>
    <n v="1286672"/>
    <d v="2001-05-23T12:57:13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20415.1"/>
    <d v="2001-09-01T21:00:00"/>
  </r>
  <r>
    <x v="1"/>
    <x v="3"/>
    <x v="0"/>
    <n v="30"/>
    <n v="150000"/>
    <n v="1286673"/>
    <d v="2001-05-23T12:57:16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1399999999999997"/>
    <s v="gturnbul"/>
    <s v="JARNOLD"/>
    <s v="NG-Price"/>
    <x v="6"/>
    <x v="5"/>
    <s v="VB6034.1"/>
    <d v="2001-06-01T21:00:00"/>
  </r>
  <r>
    <x v="0"/>
    <x v="0"/>
    <x v="0"/>
    <n v="1"/>
    <n v="13"/>
    <n v="1286677"/>
    <d v="2001-05-23T12:57:28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0"/>
    <s v="stanleyf"/>
    <s v="BMARCHAN"/>
    <s v="Enron Metals Trading System"/>
    <x v="0"/>
    <x v="0"/>
    <n v="2149300"/>
    <m/>
  </r>
  <r>
    <x v="1"/>
    <x v="3"/>
    <x v="0"/>
    <n v="151"/>
    <n v="377500"/>
    <n v="1286678"/>
    <d v="2001-05-23T12:57:32"/>
    <s v="Duke Energy Trading and Marketing, L.L.C.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CSPRINGER"/>
    <s v="JARNOLD"/>
    <s v="NG-Price"/>
    <x v="6"/>
    <x v="5"/>
    <s v="VB6036.1"/>
    <d v="2001-11-01T00:00:00"/>
  </r>
  <r>
    <x v="1"/>
    <x v="3"/>
    <x v="0"/>
    <n v="30"/>
    <n v="150000"/>
    <n v="1286680"/>
    <d v="2001-05-23T12:57:36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25"/>
    <s v="JEFFFOX1"/>
    <s v="JARNOLD"/>
    <s v="NG-Price"/>
    <x v="6"/>
    <x v="5"/>
    <s v="VB6038.1"/>
    <d v="2001-06-01T21:00:00"/>
  </r>
  <r>
    <x v="1"/>
    <x v="3"/>
    <x v="0"/>
    <n v="151"/>
    <n v="377500"/>
    <n v="1286681"/>
    <d v="2001-05-23T12:57:38"/>
    <s v="Aquila Risk Management Corporation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AQUILA1000"/>
    <s v="JARNOLD"/>
    <s v="NG-Price"/>
    <x v="6"/>
    <x v="5"/>
    <s v="VB6037.1"/>
    <d v="2001-11-01T00:00:00"/>
  </r>
  <r>
    <x v="1"/>
    <x v="1"/>
    <x v="1"/>
    <n v="30"/>
    <n v="1500"/>
    <n v="1286685"/>
    <d v="2001-05-23T12:58:0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JOELWOOD"/>
    <s v="MCARSON2"/>
    <s v="LT-SPP"/>
    <x v="7"/>
    <x v="6"/>
    <n v="620418.1"/>
    <d v="2001-06-01T14:16:00"/>
  </r>
  <r>
    <x v="0"/>
    <x v="0"/>
    <x v="0"/>
    <n v="1"/>
    <n v="20"/>
    <n v="1286691"/>
    <d v="2001-05-23T12:58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7150"/>
    <s v="BMARCHAN"/>
    <s v="Enron Metals Trading System"/>
    <x v="0"/>
    <x v="0"/>
    <n v="2149298"/>
    <m/>
  </r>
  <r>
    <x v="1"/>
    <x v="1"/>
    <x v="1"/>
    <n v="31"/>
    <n v="775"/>
    <n v="1286694"/>
    <d v="2001-05-23T12:58:37"/>
    <s v="Mirant Americas Energy Marketing, L.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ttw00001"/>
    <s v="MMOTLEY"/>
    <s v="ST-SW"/>
    <x v="7"/>
    <x v="6"/>
    <n v="620419.1"/>
    <d v="2001-08-01T21:00:00"/>
  </r>
  <r>
    <x v="1"/>
    <x v="1"/>
    <x v="1"/>
    <n v="31"/>
    <n v="775"/>
    <n v="1286695"/>
    <d v="2001-05-23T12:58:41"/>
    <s v="Mirant Americas Energy Marketing, L.P."/>
    <x v="0"/>
    <x v="0"/>
    <x v="0"/>
    <x v="1"/>
    <s v="US West Power Phy Fwd Firm"/>
    <s v="US Pwr Phy Firm  PALVE Peak              Jul01           USD/MWh"/>
    <m/>
    <n v="25"/>
    <x v="0"/>
    <x v="1"/>
    <x v="0"/>
    <n v="375"/>
    <s v="ttw00001"/>
    <s v="MMOTLEY"/>
    <s v="ST-SW"/>
    <x v="7"/>
    <x v="6"/>
    <n v="620420.1"/>
    <d v="2001-07-01T21:00:00"/>
  </r>
  <r>
    <x v="1"/>
    <x v="1"/>
    <x v="1"/>
    <n v="30"/>
    <n v="750"/>
    <n v="1286698"/>
    <d v="2001-05-23T12:58:44"/>
    <s v="Mirant Americas Energy Marketing, L.P."/>
    <x v="0"/>
    <x v="0"/>
    <x v="0"/>
    <x v="1"/>
    <s v="US West Power Phy Fwd Firm"/>
    <s v="US Pwr Phy Firm  PALVE Peak              Sep01           USD/MWh"/>
    <m/>
    <n v="25"/>
    <x v="0"/>
    <x v="1"/>
    <x v="0"/>
    <n v="230"/>
    <s v="ttw00001"/>
    <s v="MMOTLEY"/>
    <s v="ST-SW"/>
    <x v="7"/>
    <x v="6"/>
    <n v="620421.1"/>
    <d v="2001-09-01T21:00:00"/>
  </r>
  <r>
    <x v="1"/>
    <x v="2"/>
    <x v="0"/>
    <n v="1"/>
    <n v="25000"/>
    <n v="1286697"/>
    <d v="2001-05-23T12:58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68"/>
    <d v="2001-07-01T00:00:00"/>
  </r>
  <r>
    <x v="1"/>
    <x v="3"/>
    <x v="0"/>
    <n v="30"/>
    <n v="150000"/>
    <n v="1286699"/>
    <d v="2001-05-23T12:58:48"/>
    <s v="Dynegy Marketing and Trade"/>
    <x v="0"/>
    <x v="0"/>
    <x v="0"/>
    <x v="3"/>
    <s v="US Gas Fin Swap"/>
    <s v="US Gas Swap      Nymex                   Jun01           USD/MM"/>
    <n v="5000"/>
    <m/>
    <x v="0"/>
    <x v="11"/>
    <x v="0"/>
    <n v="4.13"/>
    <s v="BRROWE01"/>
    <s v="JARNOLD"/>
    <s v="NG-Price"/>
    <x v="6"/>
    <x v="5"/>
    <s v="VB6047.1"/>
    <d v="2001-06-01T21:00:00"/>
  </r>
  <r>
    <x v="1"/>
    <x v="3"/>
    <x v="1"/>
    <n v="30"/>
    <n v="150000"/>
    <n v="1286700"/>
    <d v="2001-05-23T12:58:5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6.94"/>
    <s v="aepes204"/>
    <s v="MGRIGSB"/>
    <s v="ENA - IM West"/>
    <x v="8"/>
    <x v="5"/>
    <s v="VB6048.1 / 806403"/>
    <d v="2001-06-01T21:00:00"/>
  </r>
  <r>
    <x v="1"/>
    <x v="3"/>
    <x v="0"/>
    <n v="31"/>
    <n v="310000"/>
    <n v="1286701"/>
    <d v="2001-05-23T12:58:56"/>
    <s v="Glencore Ltd."/>
    <x v="0"/>
    <x v="0"/>
    <x v="0"/>
    <x v="3"/>
    <s v="US Gas Fin Swap"/>
    <s v="US Gas Swap      Nymex                   Jul01           USD/MM"/>
    <m/>
    <n v="10000"/>
    <x v="0"/>
    <x v="11"/>
    <x v="0"/>
    <n v="4.2074999999999996"/>
    <s v="ADM48210"/>
    <s v="JARNOLD"/>
    <s v="NG-Price"/>
    <x v="6"/>
    <x v="5"/>
    <s v="VB6049.1"/>
    <d v="2001-07-01T21:00:00"/>
  </r>
  <r>
    <x v="1"/>
    <x v="3"/>
    <x v="0"/>
    <n v="30"/>
    <n v="450000"/>
    <n v="1286703"/>
    <d v="2001-05-23T12:59:07"/>
    <s v="Axia Energy, LP"/>
    <x v="0"/>
    <x v="0"/>
    <x v="0"/>
    <x v="3"/>
    <s v="US Gas Fin Swap"/>
    <s v="US Gas Swap      Nymex                   Jun01           USD/MM"/>
    <n v="15000"/>
    <m/>
    <x v="0"/>
    <x v="11"/>
    <x v="0"/>
    <n v="4.13"/>
    <s v="mtherrell"/>
    <s v="JARNOLD"/>
    <s v="NG-Price"/>
    <x v="6"/>
    <x v="5"/>
    <s v="VB6050.1"/>
    <d v="2001-06-01T21:00:00"/>
  </r>
  <r>
    <x v="1"/>
    <x v="3"/>
    <x v="0"/>
    <n v="30"/>
    <n v="150000"/>
    <n v="1286704"/>
    <d v="2001-05-23T12:59:19"/>
    <s v="Cinergy Marketing &amp; Trading, LLC"/>
    <x v="0"/>
    <x v="0"/>
    <x v="0"/>
    <x v="3"/>
    <s v="US Gas Fin Swap"/>
    <s v="US Gas Swap      Nymex                   Jun01           USD/MM"/>
    <m/>
    <n v="5000"/>
    <x v="0"/>
    <x v="11"/>
    <x v="0"/>
    <n v="4.1349999999999998"/>
    <s v="BANKYBRAD"/>
    <s v="JARNOLD"/>
    <s v="NG-Price"/>
    <x v="6"/>
    <x v="5"/>
    <s v="VB6051.1"/>
    <d v="2001-06-01T21:00:00"/>
  </r>
  <r>
    <x v="0"/>
    <x v="0"/>
    <x v="0"/>
    <n v="1"/>
    <n v="5"/>
    <n v="1286708"/>
    <d v="2001-05-23T12:59:27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9"/>
    <s v="ADM26133"/>
    <s v="BMARCHAN"/>
    <s v="Enron Metals Trading System"/>
    <x v="0"/>
    <x v="0"/>
    <n v="2149296"/>
    <m/>
  </r>
  <r>
    <x v="1"/>
    <x v="2"/>
    <x v="0"/>
    <n v="1"/>
    <n v="25000"/>
    <n v="1286709"/>
    <d v="2001-05-23T12:59:4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semprakuo"/>
    <s v="GWHALLE"/>
    <s v="WTI-GW-NXC2"/>
    <x v="3"/>
    <x v="5"/>
    <n v="106370"/>
    <d v="2001-07-01T00:00:00"/>
  </r>
  <r>
    <x v="1"/>
    <x v="1"/>
    <x v="1"/>
    <n v="59"/>
    <n v="2950"/>
    <n v="1286711"/>
    <d v="2001-05-23T12:59:45"/>
    <s v="The New Power Company"/>
    <x v="0"/>
    <x v="0"/>
    <x v="0"/>
    <x v="1"/>
    <s v="US East Power Phy Fwd Firm"/>
    <s v="US Pwr Phy Firm  PJM-W Peak              Jan-Feb02       USD/MWh"/>
    <n v="50"/>
    <m/>
    <x v="0"/>
    <x v="1"/>
    <x v="0"/>
    <n v="44"/>
    <s v="SUNEETNPW"/>
    <s v="RBENSON"/>
    <s v="LT-PJM"/>
    <x v="7"/>
    <x v="6"/>
    <n v="620428.1"/>
    <d v="2002-01-01T14:12:00"/>
  </r>
  <r>
    <x v="0"/>
    <x v="0"/>
    <x v="0"/>
    <n v="1"/>
    <n v="20"/>
    <n v="1286712"/>
    <d v="2001-05-23T12:59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9294"/>
    <m/>
  </r>
  <r>
    <x v="1"/>
    <x v="2"/>
    <x v="0"/>
    <n v="1"/>
    <n v="25000"/>
    <n v="1286713"/>
    <d v="2001-05-23T13:00:4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JTREADWAY"/>
    <s v="GWHALLE"/>
    <s v="WTI-GW-NXC2"/>
    <x v="3"/>
    <x v="5"/>
    <n v="106371"/>
    <d v="2001-07-01T00:00:00"/>
  </r>
  <r>
    <x v="1"/>
    <x v="2"/>
    <x v="0"/>
    <n v="1"/>
    <n v="25000"/>
    <n v="1286718"/>
    <d v="2001-05-23T13:01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semprakuo"/>
    <s v="GWHALLE"/>
    <s v="WTI-GW-NXC2"/>
    <x v="3"/>
    <x v="5"/>
    <n v="106374"/>
    <d v="2001-07-01T00:00:00"/>
  </r>
  <r>
    <x v="1"/>
    <x v="1"/>
    <x v="1"/>
    <n v="30"/>
    <n v="1500"/>
    <n v="1286719"/>
    <d v="2001-05-23T13:01:05"/>
    <s v="Aquila Energy Marketing Corporation"/>
    <x v="0"/>
    <x v="0"/>
    <x v="0"/>
    <x v="1"/>
    <s v="US East Power Phy Fwd Firm"/>
    <s v="US Pwr Phy Firm  PJM-W Peak              Sep01           USD/MWh"/>
    <n v="50"/>
    <m/>
    <x v="0"/>
    <x v="1"/>
    <x v="0"/>
    <n v="42.1"/>
    <s v="CHRYARROW"/>
    <s v="RBENSON"/>
    <s v="LT-PJM"/>
    <x v="7"/>
    <x v="6"/>
    <n v="620432.1"/>
    <d v="2001-09-01T14:12:00"/>
  </r>
  <r>
    <x v="1"/>
    <x v="1"/>
    <x v="1"/>
    <n v="30"/>
    <n v="1500"/>
    <n v="1286720"/>
    <d v="2001-05-23T13:01:05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5"/>
    <s v="ADM35983"/>
    <s v="FSTURM"/>
    <s v="ST-ECAR"/>
    <x v="7"/>
    <x v="6"/>
    <n v="620433.1"/>
    <d v="2001-09-01T17:11:00"/>
  </r>
  <r>
    <x v="1"/>
    <x v="1"/>
    <x v="1"/>
    <n v="92"/>
    <n v="4600"/>
    <n v="1286721"/>
    <d v="2001-05-23T13:01:07"/>
    <s v="Coral Power, L.L.C."/>
    <x v="0"/>
    <x v="0"/>
    <x v="0"/>
    <x v="1"/>
    <s v="US East Power Phy Fwd Firm"/>
    <s v="US Pwr Phy Firm  PJM-W Peak              Oct-Dec01       USD/MWh"/>
    <n v="50"/>
    <m/>
    <x v="0"/>
    <x v="1"/>
    <x v="0"/>
    <n v="38.1"/>
    <s v="AROSENBERG"/>
    <s v="RBENSON"/>
    <s v="LT-PJM"/>
    <x v="7"/>
    <x v="6"/>
    <n v="620434.1"/>
    <d v="2001-10-01T14:12:00"/>
  </r>
  <r>
    <x v="1"/>
    <x v="1"/>
    <x v="1"/>
    <n v="30"/>
    <n v="1500"/>
    <n v="1286722"/>
    <d v="2001-05-23T13:01:07"/>
    <s v="Mirant Americas Energy Marketing, L.P."/>
    <x v="0"/>
    <x v="0"/>
    <x v="0"/>
    <x v="1"/>
    <s v="US East Power Phy Fwd Firm"/>
    <s v="US Pwr Phy Firm  Entergy Peak            Jun01           USD/MWh"/>
    <n v="50"/>
    <m/>
    <x v="0"/>
    <x v="1"/>
    <x v="0"/>
    <n v="67"/>
    <s v="bmason0001"/>
    <s v="MCARSON2"/>
    <s v="LT-SPP"/>
    <x v="7"/>
    <x v="6"/>
    <n v="620435.1"/>
    <d v="2001-06-01T14:16:00"/>
  </r>
  <r>
    <x v="1"/>
    <x v="2"/>
    <x v="0"/>
    <n v="1"/>
    <n v="25000"/>
    <n v="1286723"/>
    <d v="2001-05-23T13:01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DOMESTIC"/>
    <s v="GWHALLE"/>
    <s v="WTI-GW-NXC2"/>
    <x v="3"/>
    <x v="5"/>
    <n v="106375"/>
    <d v="2001-07-01T00:00:00"/>
  </r>
  <r>
    <x v="1"/>
    <x v="1"/>
    <x v="1"/>
    <n v="92"/>
    <n v="4600"/>
    <n v="1286724"/>
    <d v="2001-05-23T13:01:10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6.6"/>
    <s v="DANMURPHY"/>
    <s v="FSTURM"/>
    <s v="LT-ECAR"/>
    <x v="7"/>
    <x v="6"/>
    <n v="620436.1"/>
    <d v="2001-10-01T17:11:00"/>
  </r>
  <r>
    <x v="1"/>
    <x v="2"/>
    <x v="0"/>
    <n v="1"/>
    <n v="25000"/>
    <n v="1286725"/>
    <d v="2001-05-23T13:01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76"/>
    <d v="2001-07-01T00:00:00"/>
  </r>
  <r>
    <x v="1"/>
    <x v="2"/>
    <x v="0"/>
    <n v="1"/>
    <n v="50000"/>
    <n v="1286728"/>
    <d v="2001-05-23T13:01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6068.1"/>
    <d v="2001-07-01T00:00:00"/>
  </r>
  <r>
    <x v="1"/>
    <x v="2"/>
    <x v="0"/>
    <n v="1"/>
    <n v="25000"/>
    <n v="1286731"/>
    <d v="2001-05-23T13:01:39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eriksaaa"/>
    <s v="GWHALLE"/>
    <s v="WTI-GW-NXC2"/>
    <x v="3"/>
    <x v="5"/>
    <n v="106378"/>
    <d v="2001-07-01T00:00:00"/>
  </r>
  <r>
    <x v="1"/>
    <x v="3"/>
    <x v="0"/>
    <n v="30"/>
    <n v="300000"/>
    <n v="1286734"/>
    <d v="2001-05-23T13:01:4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jrc"/>
    <s v="JARNOLD"/>
    <s v="NG-Price"/>
    <x v="6"/>
    <x v="5"/>
    <s v="VB6075.1"/>
    <d v="2001-06-01T21:00:00"/>
  </r>
  <r>
    <x v="1"/>
    <x v="1"/>
    <x v="1"/>
    <n v="5"/>
    <n v="250"/>
    <n v="1286735"/>
    <d v="2001-05-23T13:01:50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55"/>
    <s v="JAYMUNSIE"/>
    <s v="MLORENZ"/>
    <s v="ST-Main"/>
    <x v="7"/>
    <x v="6"/>
    <n v="620438.1"/>
    <d v="2001-06-04T21:00:00"/>
  </r>
  <r>
    <x v="1"/>
    <x v="3"/>
    <x v="0"/>
    <n v="30"/>
    <n v="900000"/>
    <n v="1286738"/>
    <d v="2001-05-23T13:01:51"/>
    <s v="El Paso Merchant Energy, L.P."/>
    <x v="0"/>
    <x v="0"/>
    <x v="0"/>
    <x v="3"/>
    <s v="US Gas Fin Swap"/>
    <s v="US Gas Swap      Nymex                   Jun01           USD/MM"/>
    <m/>
    <n v="30000"/>
    <x v="0"/>
    <x v="11"/>
    <x v="0"/>
    <n v="4.09"/>
    <s v="EPMELPfjs"/>
    <s v="JARNOLD"/>
    <s v="NG-Price"/>
    <x v="6"/>
    <x v="5"/>
    <s v="VB6077.1"/>
    <d v="2001-06-01T21:00:00"/>
  </r>
  <r>
    <x v="1"/>
    <x v="3"/>
    <x v="0"/>
    <n v="30"/>
    <n v="225000"/>
    <n v="1286741"/>
    <d v="2001-05-23T13:01:55"/>
    <s v="Engage Energy Canada L.P."/>
    <x v="0"/>
    <x v="0"/>
    <x v="0"/>
    <x v="3"/>
    <s v="US Gas Fin Swap"/>
    <s v="US Gas Swap      Nymex                   Jun01           USD/MM"/>
    <m/>
    <n v="7500"/>
    <x v="0"/>
    <x v="11"/>
    <x v="0"/>
    <n v="4.09"/>
    <s v="ADM98493"/>
    <s v="JARNOLD"/>
    <s v="NG-Price"/>
    <x v="6"/>
    <x v="5"/>
    <s v="VB6079.1"/>
    <d v="2001-06-01T21:00:00"/>
  </r>
  <r>
    <x v="1"/>
    <x v="2"/>
    <x v="0"/>
    <n v="1"/>
    <n v="25000"/>
    <n v="1286742"/>
    <d v="2001-05-23T13:01:5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81"/>
    <d v="2001-07-01T00:00:00"/>
  </r>
  <r>
    <x v="1"/>
    <x v="1"/>
    <x v="1"/>
    <n v="92"/>
    <n v="4600"/>
    <n v="1286743"/>
    <d v="2001-05-23T13:01:59"/>
    <s v="American Electric Power Service Corporation"/>
    <x v="0"/>
    <x v="0"/>
    <x v="0"/>
    <x v="1"/>
    <s v="US East Power Phy Fwd Firm"/>
    <s v="US Pwr Phy Firm  Entergy Peak            Oct-Dec01       USD/MWh"/>
    <n v="50"/>
    <m/>
    <x v="0"/>
    <x v="1"/>
    <x v="0"/>
    <n v="39.5"/>
    <s v="aepsvc137"/>
    <s v="MCARSON2"/>
    <s v="LT-SPP"/>
    <x v="7"/>
    <x v="6"/>
    <n v="620439.1"/>
    <d v="2001-10-01T14:16:00"/>
  </r>
  <r>
    <x v="1"/>
    <x v="3"/>
    <x v="0"/>
    <n v="30"/>
    <n v="300000"/>
    <n v="1286744"/>
    <d v="2001-05-23T13:02:02"/>
    <s v="PG&amp;E Energy Trading-Gas Corporation"/>
    <x v="0"/>
    <x v="0"/>
    <x v="0"/>
    <x v="3"/>
    <s v="US Gas Fin Swap"/>
    <s v="US Gas Swap      Nymex                   Jun01           USD/MM"/>
    <m/>
    <n v="10000"/>
    <x v="0"/>
    <x v="11"/>
    <x v="0"/>
    <n v="4.09"/>
    <s v="jimgoetz"/>
    <s v="JARNOLD"/>
    <s v="NG-Price"/>
    <x v="6"/>
    <x v="5"/>
    <s v="VB6081.1"/>
    <d v="2001-06-01T21:00:00"/>
  </r>
  <r>
    <x v="1"/>
    <x v="2"/>
    <x v="0"/>
    <n v="1"/>
    <n v="25000"/>
    <n v="1286747"/>
    <d v="2001-05-23T13:02:0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82"/>
    <d v="2001-07-01T00:00:00"/>
  </r>
  <r>
    <x v="1"/>
    <x v="2"/>
    <x v="0"/>
    <n v="1"/>
    <n v="25000"/>
    <n v="1286749"/>
    <d v="2001-05-23T13:02:12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eriksaaa"/>
    <s v="GWHALLE"/>
    <s v="WTI-GW-NXC2"/>
    <x v="3"/>
    <x v="5"/>
    <n v="106383"/>
    <d v="2001-07-01T00:00:00"/>
  </r>
  <r>
    <x v="1"/>
    <x v="3"/>
    <x v="0"/>
    <n v="30"/>
    <n v="450000"/>
    <n v="1286750"/>
    <d v="2001-05-23T13:02:13"/>
    <s v="Tractebel Energy Marketing, Inc."/>
    <x v="0"/>
    <x v="0"/>
    <x v="0"/>
    <x v="3"/>
    <s v="US Gas Fin Swap"/>
    <s v="US Gas Daily     HSC                     Jun01           USD/MM"/>
    <n v="15000"/>
    <m/>
    <x v="0"/>
    <x v="11"/>
    <x v="0"/>
    <n v="4.09"/>
    <s v="JEFFAVERY"/>
    <s v="EBASS"/>
    <s v="FT-Texas"/>
    <x v="6"/>
    <x v="5"/>
    <s v="VB6086.1"/>
    <d v="2001-06-01T21:00:00"/>
  </r>
  <r>
    <x v="1"/>
    <x v="2"/>
    <x v="0"/>
    <n v="1"/>
    <n v="25000"/>
    <n v="1286752"/>
    <d v="2001-05-23T13:02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384"/>
    <d v="2001-07-01T00:00:00"/>
  </r>
  <r>
    <x v="1"/>
    <x v="3"/>
    <x v="0"/>
    <n v="30"/>
    <n v="600000"/>
    <n v="1286754"/>
    <d v="2001-05-23T13:02:3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092.1"/>
    <d v="2001-06-01T21:00:00"/>
  </r>
  <r>
    <x v="1"/>
    <x v="3"/>
    <x v="0"/>
    <n v="30"/>
    <n v="300000"/>
    <n v="1286756"/>
    <d v="2001-05-23T13:02:37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fjs"/>
    <s v="JARNOLD"/>
    <s v="NG-Price"/>
    <x v="6"/>
    <x v="5"/>
    <s v="VB6094.1"/>
    <d v="2001-06-01T21:00:00"/>
  </r>
  <r>
    <x v="1"/>
    <x v="3"/>
    <x v="0"/>
    <n v="30"/>
    <n v="300000"/>
    <n v="1286761"/>
    <d v="2001-05-23T13:02:51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09"/>
    <s v="NGC12345"/>
    <s v="JARNOLD"/>
    <s v="NG-Price"/>
    <x v="6"/>
    <x v="5"/>
    <s v="VB6097.1"/>
    <d v="2001-06-01T21:00:00"/>
  </r>
  <r>
    <x v="1"/>
    <x v="1"/>
    <x v="1"/>
    <n v="30"/>
    <n v="1500"/>
    <n v="1286763"/>
    <d v="2001-05-23T13:02:55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6"/>
    <s v="Kellybry"/>
    <s v="MCARSON2"/>
    <s v="LT-SPP"/>
    <x v="7"/>
    <x v="6"/>
    <n v="620442.1"/>
    <d v="2001-06-01T14:16:00"/>
  </r>
  <r>
    <x v="1"/>
    <x v="3"/>
    <x v="0"/>
    <n v="31"/>
    <n v="155000"/>
    <n v="1286766"/>
    <d v="2001-05-23T13:03:03"/>
    <s v="BP Corporation North America Inc."/>
    <x v="0"/>
    <x v="0"/>
    <x v="0"/>
    <x v="3"/>
    <s v="US Gas Fin BasisSwap"/>
    <s v="US Gas Basis     NGI SoCal               Oct01           USD/MM"/>
    <m/>
    <n v="5000"/>
    <x v="0"/>
    <x v="11"/>
    <x v="0"/>
    <n v="6.35"/>
    <s v="Quekchin"/>
    <s v="KHOLST"/>
    <s v="FT-West"/>
    <x v="6"/>
    <x v="5"/>
    <s v="VB6100.1"/>
    <d v="2001-10-01T00:00:00"/>
  </r>
  <r>
    <x v="1"/>
    <x v="2"/>
    <x v="0"/>
    <n v="1"/>
    <n v="25000"/>
    <n v="1286772"/>
    <d v="2001-05-23T13:03:1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385"/>
    <d v="2001-07-01T00:00:00"/>
  </r>
  <r>
    <x v="1"/>
    <x v="1"/>
    <x v="1"/>
    <n v="30"/>
    <n v="1500"/>
    <n v="1286779"/>
    <d v="2001-05-23T13:03:2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5"/>
    <s v="bmason0001"/>
    <s v="MCARSON2"/>
    <s v="LT-SPP"/>
    <x v="7"/>
    <x v="6"/>
    <n v="620443.1"/>
    <d v="2001-06-01T14:16:00"/>
  </r>
  <r>
    <x v="1"/>
    <x v="2"/>
    <x v="0"/>
    <n v="1"/>
    <n v="25000"/>
    <n v="1286778"/>
    <d v="2001-05-23T13:03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crudebuyer"/>
    <s v="GWHALLE"/>
    <s v="WTI-GW-NXC2"/>
    <x v="3"/>
    <x v="5"/>
    <n v="106387"/>
    <d v="2001-07-01T00:00:00"/>
  </r>
  <r>
    <x v="1"/>
    <x v="3"/>
    <x v="0"/>
    <n v="31"/>
    <n v="77500"/>
    <n v="1286780"/>
    <d v="2001-05-23T13:03:30"/>
    <s v="Coral Energy Holding L.P."/>
    <x v="0"/>
    <x v="0"/>
    <x v="0"/>
    <x v="3"/>
    <s v="US Gas Fin Swap"/>
    <s v="US Gas Swap      Nymex                   Aug01           USD/MM"/>
    <m/>
    <n v="2500"/>
    <x v="0"/>
    <x v="11"/>
    <x v="0"/>
    <n v="4.25"/>
    <s v="jwhitnah"/>
    <s v="JARNOLD"/>
    <s v="NG-Price"/>
    <x v="6"/>
    <x v="5"/>
    <s v="VB6110.1"/>
    <d v="2001-08-01T21:00:00"/>
  </r>
  <r>
    <x v="1"/>
    <x v="3"/>
    <x v="0"/>
    <n v="30"/>
    <n v="825000"/>
    <n v="1286783"/>
    <d v="2001-05-23T13:03:35"/>
    <s v="El Paso Merchant Energy, L.P."/>
    <x v="0"/>
    <x v="0"/>
    <x v="0"/>
    <x v="3"/>
    <s v="US Gas Fin Swap"/>
    <s v="US Gas Swap      Nymex                   Jun01           USD/MM"/>
    <m/>
    <n v="27500"/>
    <x v="0"/>
    <x v="11"/>
    <x v="0"/>
    <n v="4.0999999999999996"/>
    <s v="EPMELPjrc"/>
    <s v="JARNOLD"/>
    <s v="NG-Price"/>
    <x v="6"/>
    <x v="5"/>
    <s v="VB6112.1"/>
    <d v="2001-06-01T21:00:00"/>
  </r>
  <r>
    <x v="1"/>
    <x v="3"/>
    <x v="0"/>
    <n v="30"/>
    <n v="600000"/>
    <n v="1286784"/>
    <d v="2001-05-23T13:03:39"/>
    <s v="PG&amp;E Energy Trading-Gas Corporation"/>
    <x v="0"/>
    <x v="0"/>
    <x v="0"/>
    <x v="3"/>
    <s v="US Gas Fin Swap"/>
    <s v="US Gas Swap      Nymex                   Jun01           USD/MM"/>
    <n v="20000"/>
    <m/>
    <x v="0"/>
    <x v="11"/>
    <x v="0"/>
    <n v="4.09"/>
    <s v="pgenegadam"/>
    <s v="JARNOLD"/>
    <s v="NG-Price"/>
    <x v="6"/>
    <x v="5"/>
    <s v="VB6113.1"/>
    <d v="2001-06-01T21:00:00"/>
  </r>
  <r>
    <x v="1"/>
    <x v="3"/>
    <x v="0"/>
    <n v="30"/>
    <n v="900000"/>
    <n v="1286789"/>
    <d v="2001-05-23T13:03:57"/>
    <s v="Hess Energy Trading Company LLC"/>
    <x v="0"/>
    <x v="0"/>
    <x v="0"/>
    <x v="3"/>
    <s v="US Gas Fin Swap"/>
    <s v="US Gas Swap      Nymex                   Jun01           USD/MM"/>
    <m/>
    <n v="30000"/>
    <x v="0"/>
    <x v="11"/>
    <x v="0"/>
    <n v="4.0999999999999996"/>
    <s v="MICWHITE"/>
    <s v="JARNOLD"/>
    <s v="NG-Price"/>
    <x v="6"/>
    <x v="5"/>
    <s v="VB6119.1"/>
    <d v="2001-06-01T21:00:00"/>
  </r>
  <r>
    <x v="0"/>
    <x v="3"/>
    <x v="0"/>
    <n v="31"/>
    <n v="155000"/>
    <n v="1286790"/>
    <d v="2001-05-23T13:03:59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499999999999998"/>
    <s v="tsamaska"/>
    <s v="JMCKAY"/>
    <s v="FT-CAND-EGSC"/>
    <x v="6"/>
    <x v="9"/>
    <s v="VB6118.1"/>
    <d v="2001-07-01T21:00:00"/>
  </r>
  <r>
    <x v="1"/>
    <x v="3"/>
    <x v="0"/>
    <n v="151"/>
    <n v="377500"/>
    <n v="1286793"/>
    <d v="2001-05-23T13:04:06"/>
    <s v="Virginia Power Energy Marketing, Inc."/>
    <x v="0"/>
    <x v="0"/>
    <x v="0"/>
    <x v="3"/>
    <s v="US Gas Fin Swap"/>
    <s v="US Gas Swap      Nymex                   Nov01-Mar02     USD/MM"/>
    <m/>
    <n v="2500"/>
    <x v="0"/>
    <x v="11"/>
    <x v="0"/>
    <n v="4.6150000000000002"/>
    <s v="JOHNNYMAC"/>
    <s v="JARNOLD"/>
    <s v="NG-Price"/>
    <x v="6"/>
    <x v="5"/>
    <s v="VB6121.1"/>
    <d v="2001-11-01T00:00:00"/>
  </r>
  <r>
    <x v="1"/>
    <x v="3"/>
    <x v="0"/>
    <n v="153"/>
    <n v="382500"/>
    <n v="1286794"/>
    <d v="2001-05-23T13:04:09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2249999999999996"/>
    <s v="jdbsempra"/>
    <s v="JARNOLD"/>
    <s v="NG-Price"/>
    <x v="6"/>
    <x v="5"/>
    <s v="VB6123.1"/>
    <d v="2001-06-01T00:00:00"/>
  </r>
  <r>
    <x v="1"/>
    <x v="3"/>
    <x v="0"/>
    <n v="92"/>
    <n v="460000"/>
    <n v="1286796"/>
    <d v="2001-05-23T13:04:22"/>
    <s v="Aquila Risk Management Corporation"/>
    <x v="0"/>
    <x v="0"/>
    <x v="0"/>
    <x v="3"/>
    <s v="US Gas Fin BasisSwap"/>
    <s v="US Gas Basis     Dom APP                 Jul-Sep01       USD/MM"/>
    <n v="5000"/>
    <m/>
    <x v="0"/>
    <x v="11"/>
    <x v="0"/>
    <n v="0.245"/>
    <s v="AQUILA1075"/>
    <s v="BMCKAY"/>
    <s v="FT-NY"/>
    <x v="6"/>
    <x v="5"/>
    <s v="VB6125.1"/>
    <d v="2001-07-01T00:00:00"/>
  </r>
  <r>
    <x v="1"/>
    <x v="3"/>
    <x v="0"/>
    <n v="30"/>
    <n v="900000"/>
    <n v="1286797"/>
    <d v="2001-05-23T13:04:32"/>
    <s v="Sempra Energy Trading Corp."/>
    <x v="0"/>
    <x v="0"/>
    <x v="0"/>
    <x v="3"/>
    <s v="US Gas Fin Swap"/>
    <s v="US Gas Daily     HHub                    Jun01           USD/MM"/>
    <m/>
    <n v="30000"/>
    <x v="0"/>
    <x v="11"/>
    <x v="0"/>
    <n v="4.1050000000000004"/>
    <s v="RICKERSB"/>
    <s v="JARNOLD"/>
    <s v="NG-Price"/>
    <x v="6"/>
    <x v="5"/>
    <s v="VB6126.1"/>
    <d v="2001-06-01T21:59:00"/>
  </r>
  <r>
    <x v="1"/>
    <x v="1"/>
    <x v="1"/>
    <n v="31"/>
    <n v="775"/>
    <n v="1286798"/>
    <d v="2001-05-23T13:04:3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beckster"/>
    <s v="MMOTLEY"/>
    <s v="ST-SW"/>
    <x v="7"/>
    <x v="6"/>
    <n v="620444.1"/>
    <d v="2001-08-01T21:00:00"/>
  </r>
  <r>
    <x v="1"/>
    <x v="3"/>
    <x v="0"/>
    <n v="30"/>
    <n v="75000"/>
    <n v="1286800"/>
    <d v="2001-05-23T13:04:42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100000000000003"/>
    <s v="shawnmaz"/>
    <s v="JARNOLD"/>
    <s v="NG-Price"/>
    <x v="6"/>
    <x v="5"/>
    <s v="VB6128.1"/>
    <d v="2001-06-01T21:00:00"/>
  </r>
  <r>
    <x v="1"/>
    <x v="1"/>
    <x v="1"/>
    <n v="30"/>
    <n v="1500"/>
    <n v="1286801"/>
    <d v="2001-05-23T13:04:4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Kellybry"/>
    <s v="CDORLAN"/>
    <s v="ST-ECAR"/>
    <x v="7"/>
    <x v="6"/>
    <n v="620445.1"/>
    <d v="2001-06-01T17:11:00"/>
  </r>
  <r>
    <x v="1"/>
    <x v="3"/>
    <x v="0"/>
    <n v="30"/>
    <n v="150000"/>
    <n v="1286803"/>
    <d v="2001-05-23T13:04:47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1100000000000003"/>
    <s v="berginpat2"/>
    <s v="JARNOLD"/>
    <s v="NG-Price"/>
    <x v="6"/>
    <x v="5"/>
    <s v="VB6129.1"/>
    <d v="2001-06-01T21:00:00"/>
  </r>
  <r>
    <x v="1"/>
    <x v="3"/>
    <x v="0"/>
    <n v="31"/>
    <n v="232500"/>
    <n v="1286805"/>
    <d v="2001-05-23T13:04:53"/>
    <s v="OGE Energy Resources, Inc."/>
    <x v="0"/>
    <x v="0"/>
    <x v="0"/>
    <x v="3"/>
    <s v="US Gas Fin Swap"/>
    <s v="US Gas Swap      Nymex                   Jul01           USD/MM"/>
    <n v="7500"/>
    <m/>
    <x v="0"/>
    <x v="11"/>
    <x v="0"/>
    <n v="4.16"/>
    <s v="mustang1"/>
    <s v="JARNOLD"/>
    <s v="NG-Price"/>
    <x v="6"/>
    <x v="5"/>
    <s v="VB6130.1"/>
    <d v="2001-07-01T21:00:00"/>
  </r>
  <r>
    <x v="1"/>
    <x v="2"/>
    <x v="0"/>
    <n v="1"/>
    <n v="10000"/>
    <n v="1286807"/>
    <d v="2001-05-23T13:04:54"/>
    <s v="Sempra Energy Trading Corp."/>
    <x v="0"/>
    <x v="0"/>
    <x v="0"/>
    <x v="2"/>
    <s v="US Crude WTI Fin Swap "/>
    <s v="US WTI Swap      Nymex PEN               Jul01           USD/bl/m"/>
    <m/>
    <n v="10000"/>
    <x v="0"/>
    <x v="8"/>
    <x v="0"/>
    <n v="29.74"/>
    <s v="semprakuo"/>
    <s v="GWHALLE"/>
    <s v="WTI-GW-NXC2"/>
    <x v="3"/>
    <x v="5"/>
    <n v="106388"/>
    <d v="2001-07-01T00:00:00"/>
  </r>
  <r>
    <x v="1"/>
    <x v="3"/>
    <x v="0"/>
    <n v="30"/>
    <n v="675000"/>
    <n v="1286809"/>
    <d v="2001-05-23T13:04:58"/>
    <s v="El Paso Merchant Energy, L.P."/>
    <x v="0"/>
    <x v="0"/>
    <x v="0"/>
    <x v="3"/>
    <s v="US Gas Fin Swap"/>
    <s v="US Gas Swap      Nymex                   Jun01           USD/MM"/>
    <m/>
    <n v="22500"/>
    <x v="0"/>
    <x v="11"/>
    <x v="0"/>
    <n v="4.1100000000000003"/>
    <s v="EPMELPjrc"/>
    <s v="JARNOLD"/>
    <s v="NG-Price"/>
    <x v="6"/>
    <x v="5"/>
    <s v="VB6131.1"/>
    <d v="2001-06-01T21:00:00"/>
  </r>
  <r>
    <x v="1"/>
    <x v="2"/>
    <x v="0"/>
    <n v="1"/>
    <n v="15000"/>
    <n v="1286810"/>
    <d v="2001-05-23T13:05:03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74"/>
    <s v="eriksaaa"/>
    <s v="GWHALLE"/>
    <s v="WTI-GW-NXC2"/>
    <x v="3"/>
    <x v="5"/>
    <n v="106389"/>
    <d v="2001-07-01T00:00:00"/>
  </r>
  <r>
    <x v="1"/>
    <x v="1"/>
    <x v="1"/>
    <n v="30"/>
    <n v="1500"/>
    <n v="1286812"/>
    <d v="2001-05-23T13:05:0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55"/>
    <s v="WATTS002"/>
    <s v="MLORENZ"/>
    <s v="LT-ECAR"/>
    <x v="7"/>
    <x v="6"/>
    <n v="620449.1"/>
    <d v="2001-06-01T17:03:00"/>
  </r>
  <r>
    <x v="1"/>
    <x v="3"/>
    <x v="0"/>
    <n v="7"/>
    <n v="210000"/>
    <n v="1286813"/>
    <d v="2001-05-23T13:05:07"/>
    <s v="Firm Trading Bridgeline Gas Marketing"/>
    <x v="0"/>
    <x v="0"/>
    <x v="0"/>
    <x v="3"/>
    <s v="US Gas Fin Swap"/>
    <s v="US Gas Daily     HHub                    25-31May01      USD/MM"/>
    <m/>
    <n v="30000"/>
    <x v="0"/>
    <x v="11"/>
    <x v="0"/>
    <n v="4.07"/>
    <s v="ADM84149"/>
    <s v="PKEAVEY"/>
    <s v="G-DAILY-EST"/>
    <x v="6"/>
    <x v="5"/>
    <s v="VB6133.1"/>
    <d v="2001-05-25T21:00:00"/>
  </r>
  <r>
    <x v="1"/>
    <x v="2"/>
    <x v="0"/>
    <n v="1"/>
    <n v="25000"/>
    <n v="1286815"/>
    <d v="2001-05-23T13:05:1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eriksaaa"/>
    <s v="GWHALLE"/>
    <s v="WTI-GW-NXC2"/>
    <x v="3"/>
    <x v="5"/>
    <n v="106390"/>
    <d v="2001-07-01T00:00:00"/>
  </r>
  <r>
    <x v="1"/>
    <x v="2"/>
    <x v="0"/>
    <n v="1"/>
    <n v="25000"/>
    <n v="1286817"/>
    <d v="2001-05-23T13:05:1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semprakuo"/>
    <s v="GWHALLE"/>
    <s v="WTI-GW-NXC2"/>
    <x v="3"/>
    <x v="5"/>
    <n v="106391"/>
    <d v="2001-07-01T00:00:00"/>
  </r>
  <r>
    <x v="1"/>
    <x v="1"/>
    <x v="1"/>
    <n v="31"/>
    <n v="775"/>
    <n v="1286818"/>
    <d v="2001-05-23T13:05:22"/>
    <s v="Constellation Power Source, Inc."/>
    <x v="1"/>
    <x v="1"/>
    <x v="0"/>
    <x v="1"/>
    <s v="US West Power Phy Fwd Firm"/>
    <s v="US Pwr Phy Firm  PALVE OffPk             Aug01           USD/MWh"/>
    <m/>
    <n v="25"/>
    <x v="0"/>
    <x v="1"/>
    <x v="0"/>
    <n v="138"/>
    <s v="POWERWEST"/>
    <s v="MDRISC3"/>
    <s v="ST-SW"/>
    <x v="7"/>
    <x v="6"/>
    <n v="620450.1"/>
    <d v="2001-08-01T21:00:00"/>
  </r>
  <r>
    <x v="1"/>
    <x v="3"/>
    <x v="0"/>
    <n v="30"/>
    <n v="600000"/>
    <n v="1286820"/>
    <d v="2001-05-23T13:05:28"/>
    <s v="El Paso Merchant Energy, L.P."/>
    <x v="0"/>
    <x v="0"/>
    <x v="0"/>
    <x v="3"/>
    <s v="US Gas Fin Swap"/>
    <s v="US Gas Swap      Nymex                   Jun01           USD/MM"/>
    <m/>
    <n v="20000"/>
    <x v="0"/>
    <x v="11"/>
    <x v="0"/>
    <n v="4.1100000000000003"/>
    <s v="EPMELPfjs"/>
    <s v="JARNOLD"/>
    <s v="NG-Price"/>
    <x v="6"/>
    <x v="5"/>
    <s v="VB6142.1"/>
    <d v="2001-06-01T21:00:00"/>
  </r>
  <r>
    <x v="1"/>
    <x v="3"/>
    <x v="0"/>
    <n v="365"/>
    <n v="1825000"/>
    <n v="1286821"/>
    <d v="2001-05-23T13:05:28"/>
    <s v="Engage Energy Canada L.P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ADM98493"/>
    <s v="JARNOLD"/>
    <s v="NG-Price"/>
    <x v="6"/>
    <x v="5"/>
    <s v="VB6140.1"/>
    <d v="2002-01-01T21:00:00"/>
  </r>
  <r>
    <x v="1"/>
    <x v="1"/>
    <x v="1"/>
    <n v="31"/>
    <n v="775"/>
    <n v="1286823"/>
    <d v="2001-05-23T13:05:38"/>
    <s v="Constellation Power Source, Inc."/>
    <x v="1"/>
    <x v="1"/>
    <x v="0"/>
    <x v="1"/>
    <s v="US West Power Phy Fwd Firm"/>
    <s v="US Pwr Phy Firm  PALVE OffPk             Jul01           USD/MWh"/>
    <m/>
    <n v="25"/>
    <x v="0"/>
    <x v="1"/>
    <x v="0"/>
    <n v="126"/>
    <s v="POWERWEST"/>
    <s v="MDRISC3"/>
    <s v="ST-SW"/>
    <x v="7"/>
    <x v="6"/>
    <n v="620451.1"/>
    <d v="2001-07-01T21:00:00"/>
  </r>
  <r>
    <x v="1"/>
    <x v="2"/>
    <x v="0"/>
    <n v="1"/>
    <n v="50000"/>
    <n v="1286825"/>
    <d v="2001-05-23T13:05:40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6"/>
    <s v="rsrsrsrs"/>
    <s v="PZADORO"/>
    <s v="Oil-Price-3"/>
    <x v="6"/>
    <x v="5"/>
    <s v="VB6144.1"/>
    <d v="2001-07-01T00:00:00"/>
  </r>
  <r>
    <x v="1"/>
    <x v="2"/>
    <x v="0"/>
    <n v="1"/>
    <n v="5000"/>
    <n v="1286827"/>
    <d v="2001-05-23T13:05:4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393"/>
    <d v="2001-07-01T00:00:00"/>
  </r>
  <r>
    <x v="1"/>
    <x v="3"/>
    <x v="0"/>
    <n v="30"/>
    <n v="300000"/>
    <n v="1286828"/>
    <d v="2001-05-23T13:05:45"/>
    <s v="Hess Energy Trading Company LLC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ICWHITE"/>
    <s v="JARNOLD"/>
    <s v="NG-Price"/>
    <x v="6"/>
    <x v="5"/>
    <s v="VB6147.1"/>
    <d v="2001-06-01T21:00:00"/>
  </r>
  <r>
    <x v="1"/>
    <x v="1"/>
    <x v="1"/>
    <n v="5"/>
    <n v="250"/>
    <n v="1286829"/>
    <d v="2001-05-23T13:05:48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53.1"/>
    <d v="2001-06-04T21:00:00"/>
  </r>
  <r>
    <x v="1"/>
    <x v="3"/>
    <x v="0"/>
    <n v="365"/>
    <n v="1825000"/>
    <n v="1286831"/>
    <d v="2001-05-23T13:05:55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48.1"/>
    <d v="2002-01-01T21:00:00"/>
  </r>
  <r>
    <x v="1"/>
    <x v="3"/>
    <x v="0"/>
    <n v="30"/>
    <n v="300000"/>
    <n v="1286832"/>
    <d v="2001-05-23T13:05:57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therrell"/>
    <s v="JARNOLD"/>
    <s v="NG-Price"/>
    <x v="6"/>
    <x v="5"/>
    <s v="VB6151.1"/>
    <d v="2001-06-01T21:00:00"/>
  </r>
  <r>
    <x v="1"/>
    <x v="3"/>
    <x v="0"/>
    <n v="30"/>
    <n v="300000"/>
    <n v="1286833"/>
    <d v="2001-05-23T13:06:04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berginpat2"/>
    <s v="JARNOLD"/>
    <s v="NG-Price"/>
    <x v="6"/>
    <x v="5"/>
    <s v="VB6152.1"/>
    <d v="2001-06-01T21:00:00"/>
  </r>
  <r>
    <x v="1"/>
    <x v="3"/>
    <x v="0"/>
    <n v="31"/>
    <n v="310000"/>
    <n v="1286834"/>
    <d v="2001-05-23T13:06:10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18"/>
    <s v="petverma"/>
    <s v="JARNOLD"/>
    <s v="NG-Price"/>
    <x v="6"/>
    <x v="5"/>
    <s v="VB6153.1"/>
    <d v="2001-07-01T21:00:00"/>
  </r>
  <r>
    <x v="1"/>
    <x v="3"/>
    <x v="1"/>
    <n v="1"/>
    <n v="5000"/>
    <n v="1286839"/>
    <d v="2001-05-23T13:06:20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4"/>
    <s v="jtaylor1"/>
    <s v="SHENDRI"/>
    <s v="ENA-IM ME CNG"/>
    <x v="8"/>
    <x v="5"/>
    <n v="806407"/>
    <d v="2001-05-25T21:00:00"/>
  </r>
  <r>
    <x v="1"/>
    <x v="1"/>
    <x v="1"/>
    <n v="30"/>
    <n v="1500"/>
    <n v="1286841"/>
    <d v="2001-05-23T13:06:24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Kellybry"/>
    <s v="MCARSON2"/>
    <s v="LT-SPP"/>
    <x v="7"/>
    <x v="6"/>
    <n v="620456.1"/>
    <d v="2001-09-01T14:16:00"/>
  </r>
  <r>
    <x v="1"/>
    <x v="3"/>
    <x v="0"/>
    <n v="365"/>
    <n v="1825000"/>
    <n v="1286843"/>
    <d v="2001-05-23T13:06:36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57.1"/>
    <d v="2002-01-01T21:00:00"/>
  </r>
  <r>
    <x v="1"/>
    <x v="3"/>
    <x v="0"/>
    <n v="151"/>
    <n v="377500"/>
    <n v="1286845"/>
    <d v="2001-05-23T13:06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050000000000004"/>
    <s v="berginpat2"/>
    <s v="JARNOLD"/>
    <s v="NG-Price"/>
    <x v="6"/>
    <x v="5"/>
    <s v="VB6158.1"/>
    <d v="2001-11-01T00:00:00"/>
  </r>
  <r>
    <x v="0"/>
    <x v="3"/>
    <x v="1"/>
    <n v="1"/>
    <n v="5000"/>
    <n v="1286846"/>
    <d v="2001-05-23T13:06:42"/>
    <s v="Coral Ener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50000000000001"/>
    <s v="ngeerds01"/>
    <s v="RWATT"/>
    <s v="EC-IM Canada West"/>
    <x v="8"/>
    <x v="9"/>
    <n v="806408"/>
    <d v="2001-05-23T21:00:00"/>
  </r>
  <r>
    <x v="1"/>
    <x v="3"/>
    <x v="0"/>
    <n v="153"/>
    <n v="765000"/>
    <n v="1286847"/>
    <d v="2001-05-23T13:06:45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350000000000003"/>
    <s v="petverma"/>
    <s v="JARNOLD"/>
    <s v="NG-Price"/>
    <x v="6"/>
    <x v="5"/>
    <s v="VB6159.1"/>
    <d v="2001-06-01T00:00:00"/>
  </r>
  <r>
    <x v="1"/>
    <x v="1"/>
    <x v="1"/>
    <n v="30"/>
    <n v="750"/>
    <n v="1286849"/>
    <d v="2001-05-23T13:06:50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34"/>
    <s v="jgoodman"/>
    <s v="MMOTLEY"/>
    <s v="ST-SW"/>
    <x v="7"/>
    <x v="6"/>
    <n v="620458.1"/>
    <d v="2001-09-01T21:00:00"/>
  </r>
  <r>
    <x v="1"/>
    <x v="2"/>
    <x v="0"/>
    <n v="1"/>
    <n v="25000"/>
    <n v="1286850"/>
    <d v="2001-05-23T13:06:5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2"/>
    <s v="GWHALLE"/>
    <s v="WTI-GW-NXC2"/>
    <x v="3"/>
    <x v="5"/>
    <n v="106395"/>
    <d v="2001-07-01T00:00:00"/>
  </r>
  <r>
    <x v="1"/>
    <x v="2"/>
    <x v="0"/>
    <n v="1"/>
    <n v="25000"/>
    <n v="1286851"/>
    <d v="2001-05-23T13:07:0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semprakuo"/>
    <s v="GWHALLE"/>
    <s v="WTI-GW-NXC2"/>
    <x v="3"/>
    <x v="5"/>
    <n v="106396"/>
    <d v="2001-07-01T00:00:00"/>
  </r>
  <r>
    <x v="1"/>
    <x v="2"/>
    <x v="0"/>
    <n v="1"/>
    <n v="25000"/>
    <n v="1286852"/>
    <d v="2001-05-23T13:07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2"/>
    <s v="GWHALLE"/>
    <s v="WTI-GW-NXC2"/>
    <x v="3"/>
    <x v="5"/>
    <n v="106397"/>
    <d v="2001-07-01T00:00:00"/>
  </r>
  <r>
    <x v="1"/>
    <x v="1"/>
    <x v="1"/>
    <n v="30"/>
    <n v="1500"/>
    <n v="1286853"/>
    <d v="2001-05-23T13:07:23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5.5"/>
    <s v="mwestbro"/>
    <s v="MLORENZ"/>
    <s v="LT-ECAR"/>
    <x v="7"/>
    <x v="6"/>
    <n v="620460.1"/>
    <d v="2001-06-01T17:03:00"/>
  </r>
  <r>
    <x v="1"/>
    <x v="3"/>
    <x v="0"/>
    <n v="30"/>
    <n v="300000"/>
    <n v="1286854"/>
    <d v="2001-05-23T13:07:2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2"/>
    <s v="EPMELPjrc"/>
    <s v="JARNOLD"/>
    <s v="NG-Price"/>
    <x v="6"/>
    <x v="5"/>
    <s v="VB6167.1"/>
    <d v="2001-06-01T21:00:00"/>
  </r>
  <r>
    <x v="0"/>
    <x v="3"/>
    <x v="0"/>
    <n v="31"/>
    <n v="155000"/>
    <n v="1286855"/>
    <d v="2001-05-23T13:07:28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"/>
    <s v="tsamaska"/>
    <s v="JMCKAY"/>
    <s v="FT-CAND-EGSC"/>
    <x v="6"/>
    <x v="9"/>
    <s v="VB6165.1"/>
    <d v="2001-07-01T21:00:00"/>
  </r>
  <r>
    <x v="1"/>
    <x v="3"/>
    <x v="0"/>
    <n v="7"/>
    <n v="210000"/>
    <n v="1286857"/>
    <d v="2001-05-23T13:07:49"/>
    <s v="Dynegy Marketing and Trade"/>
    <x v="0"/>
    <x v="0"/>
    <x v="0"/>
    <x v="3"/>
    <s v="US Gas Fin Swap"/>
    <s v="US Gas Daily     HSC                     25-31May01      USD/MM"/>
    <m/>
    <n v="30000"/>
    <x v="0"/>
    <x v="11"/>
    <x v="0"/>
    <n v="4.0650000000000004"/>
    <s v="GIBSON01"/>
    <s v="EBASS"/>
    <s v="FT-Texas"/>
    <x v="6"/>
    <x v="5"/>
    <s v="VB6169.1"/>
    <d v="2001-05-25T21:00:00"/>
  </r>
  <r>
    <x v="1"/>
    <x v="3"/>
    <x v="0"/>
    <n v="31"/>
    <n v="930000"/>
    <n v="1286858"/>
    <d v="2001-05-23T13:07:53"/>
    <s v="AEP Energy Services, Inc."/>
    <x v="0"/>
    <x v="0"/>
    <x v="0"/>
    <x v="3"/>
    <s v="US Gas Fin Swap"/>
    <s v="US Gas Swap      Nymex                   Jul01           USD/MM"/>
    <n v="30000"/>
    <m/>
    <x v="0"/>
    <x v="11"/>
    <x v="0"/>
    <n v="4.18"/>
    <s v="aepes203"/>
    <s v="JARNOLD"/>
    <s v="NG-Price"/>
    <x v="6"/>
    <x v="5"/>
    <s v="VB6171.1"/>
    <d v="2001-07-01T21:00:00"/>
  </r>
  <r>
    <x v="1"/>
    <x v="3"/>
    <x v="0"/>
    <n v="30"/>
    <n v="900000"/>
    <n v="1286861"/>
    <d v="2001-05-23T13:08:10"/>
    <s v="Aquila Risk Management Corporation"/>
    <x v="0"/>
    <x v="0"/>
    <x v="0"/>
    <x v="3"/>
    <s v="US Gas Fin Swap"/>
    <s v="US Gas Swap      Nymex                   Jun01           USD/MM"/>
    <n v="30000"/>
    <m/>
    <x v="0"/>
    <x v="11"/>
    <x v="0"/>
    <n v="4.0999999999999996"/>
    <s v="AQUILA1000"/>
    <s v="JARNOLD"/>
    <s v="NG-Price"/>
    <x v="6"/>
    <x v="5"/>
    <s v="VB6172.1"/>
    <d v="2001-06-01T21:00:00"/>
  </r>
  <r>
    <x v="1"/>
    <x v="3"/>
    <x v="0"/>
    <n v="30"/>
    <n v="900000"/>
    <n v="1286862"/>
    <d v="2001-05-23T13:08:17"/>
    <s v="AEP Energy Services, Inc."/>
    <x v="0"/>
    <x v="0"/>
    <x v="0"/>
    <x v="3"/>
    <s v="US Gas Fin Swap"/>
    <s v="US Gas Swap      Nymex                   Jun01           USD/MM"/>
    <m/>
    <n v="30000"/>
    <x v="0"/>
    <x v="11"/>
    <x v="0"/>
    <n v="4.1100000000000003"/>
    <s v="aepes209"/>
    <s v="JARNOLD"/>
    <s v="NG-Price"/>
    <x v="6"/>
    <x v="5"/>
    <s v="VB6173.1"/>
    <d v="2001-06-01T21:00:00"/>
  </r>
  <r>
    <x v="1"/>
    <x v="3"/>
    <x v="0"/>
    <n v="31"/>
    <n v="77500"/>
    <n v="1286863"/>
    <d v="2001-05-23T13:08:23"/>
    <s v="Cinergy Marketing &amp; Trading, LLC"/>
    <x v="0"/>
    <x v="0"/>
    <x v="0"/>
    <x v="3"/>
    <s v="US Gas Fin Swap"/>
    <s v="US Gas Swap      Nymex                   Aug01           USD/MM"/>
    <m/>
    <n v="2500"/>
    <x v="0"/>
    <x v="11"/>
    <x v="0"/>
    <n v="4.2675000000000001"/>
    <s v="GLOVERBJ"/>
    <s v="JARNOLD"/>
    <s v="NG-Price"/>
    <x v="6"/>
    <x v="5"/>
    <s v="VB6174.1"/>
    <d v="2001-08-01T21:00:00"/>
  </r>
  <r>
    <x v="0"/>
    <x v="0"/>
    <x v="0"/>
    <n v="1"/>
    <n v="15"/>
    <n v="1286866"/>
    <d v="2001-05-23T13:08:25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31"/>
    <s v="johnmanfld"/>
    <s v="KGWOZDZ"/>
    <s v="Enron Metals Trading System"/>
    <x v="0"/>
    <x v="0"/>
    <n v="2149292"/>
    <m/>
  </r>
  <r>
    <x v="1"/>
    <x v="3"/>
    <x v="0"/>
    <n v="30"/>
    <n v="150000"/>
    <n v="1286867"/>
    <d v="2001-05-23T13:08:32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12"/>
    <s v="RPREVATT"/>
    <s v="JARNOLD"/>
    <s v="NG-Price"/>
    <x v="6"/>
    <x v="5"/>
    <s v="VB6175.1"/>
    <d v="2001-06-01T21:00:00"/>
  </r>
  <r>
    <x v="0"/>
    <x v="3"/>
    <x v="1"/>
    <n v="30"/>
    <n v="150000"/>
    <n v="1286870"/>
    <d v="2001-05-23T13:09:08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2"/>
    <s v="williamw"/>
    <s v="MCOWAN"/>
    <s v="EC-IM Canada West"/>
    <x v="8"/>
    <x v="9"/>
    <n v="806409"/>
    <d v="2001-06-01T21:00:00"/>
  </r>
  <r>
    <x v="1"/>
    <x v="3"/>
    <x v="0"/>
    <n v="30"/>
    <n v="750000"/>
    <n v="1286871"/>
    <d v="2001-05-23T13:09:09"/>
    <s v="Bank of America, National Association"/>
    <x v="0"/>
    <x v="0"/>
    <x v="0"/>
    <x v="3"/>
    <s v="US Gas Fin Swap"/>
    <s v="US Gas Swap      Nymex                   Jun01           USD/MM"/>
    <n v="25000"/>
    <m/>
    <x v="0"/>
    <x v="11"/>
    <x v="0"/>
    <n v="4.1050000000000004"/>
    <s v="MMETTERS"/>
    <s v="JARNOLD"/>
    <s v="NG-Price"/>
    <x v="6"/>
    <x v="5"/>
    <s v="VB6179.1"/>
    <d v="2001-06-01T21:00:00"/>
  </r>
  <r>
    <x v="1"/>
    <x v="2"/>
    <x v="0"/>
    <n v="1"/>
    <n v="25000"/>
    <n v="1286872"/>
    <d v="2001-05-23T13:09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98"/>
    <d v="2001-07-01T00:00:00"/>
  </r>
  <r>
    <x v="1"/>
    <x v="3"/>
    <x v="0"/>
    <n v="365"/>
    <n v="1825000"/>
    <n v="1286873"/>
    <d v="2001-05-23T13:09:19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3"/>
    <s v="aepes214"/>
    <s v="JARNOLD"/>
    <s v="NG-Price"/>
    <x v="6"/>
    <x v="5"/>
    <s v="VB6180.1"/>
    <d v="2002-01-01T21:00:00"/>
  </r>
  <r>
    <x v="1"/>
    <x v="2"/>
    <x v="0"/>
    <n v="1"/>
    <n v="25000"/>
    <n v="1286874"/>
    <d v="2001-05-23T13:09:2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semprakuo"/>
    <s v="GWHALLE"/>
    <s v="WTI-GW-NXC2"/>
    <x v="3"/>
    <x v="5"/>
    <n v="106399"/>
    <d v="2001-07-01T00:00:00"/>
  </r>
  <r>
    <x v="1"/>
    <x v="2"/>
    <x v="0"/>
    <n v="1"/>
    <n v="25000"/>
    <n v="1286876"/>
    <d v="2001-05-23T13:09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400"/>
    <d v="2001-07-01T00:00:00"/>
  </r>
  <r>
    <x v="1"/>
    <x v="3"/>
    <x v="0"/>
    <n v="30"/>
    <n v="450000"/>
    <n v="1286878"/>
    <d v="2001-05-23T13:09:41"/>
    <s v="BP Corporation North America Inc."/>
    <x v="0"/>
    <x v="0"/>
    <x v="0"/>
    <x v="3"/>
    <s v="US Gas Fin Swap"/>
    <s v="US Gas Swap      Nymex                   Jun01           USD/MM"/>
    <n v="15000"/>
    <m/>
    <x v="0"/>
    <x v="11"/>
    <x v="0"/>
    <n v="4.0949999999999998"/>
    <s v="Lamoreal"/>
    <s v="JARNOLD"/>
    <s v="NG-Price"/>
    <x v="6"/>
    <x v="5"/>
    <s v="VB6185.1"/>
    <d v="2001-06-01T21:00:00"/>
  </r>
  <r>
    <x v="1"/>
    <x v="2"/>
    <x v="0"/>
    <n v="1"/>
    <n v="25000"/>
    <n v="1286877"/>
    <d v="2001-05-23T13:09:4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401"/>
    <d v="2001-07-01T00:00:00"/>
  </r>
  <r>
    <x v="1"/>
    <x v="3"/>
    <x v="0"/>
    <n v="30"/>
    <n v="300000"/>
    <n v="1286879"/>
    <d v="2001-05-23T13:09:59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0949999999999998"/>
    <s v="DEMETRIOS"/>
    <s v="JARNOLD"/>
    <s v="NG-Price"/>
    <x v="6"/>
    <x v="5"/>
    <s v="VB6187.1"/>
    <d v="2001-06-01T21:00:00"/>
  </r>
  <r>
    <x v="1"/>
    <x v="2"/>
    <x v="0"/>
    <n v="1"/>
    <n v="25000"/>
    <n v="1286880"/>
    <d v="2001-05-23T13:10:0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DOMESTIC"/>
    <s v="GWHALLE"/>
    <s v="WTI-GW-NXC2"/>
    <x v="3"/>
    <x v="5"/>
    <n v="106402"/>
    <d v="2001-07-01T00:00:00"/>
  </r>
  <r>
    <x v="1"/>
    <x v="3"/>
    <x v="0"/>
    <n v="30"/>
    <n v="750000"/>
    <n v="1286881"/>
    <d v="2001-05-23T13:10:11"/>
    <s v="AIG Energy Trading Inc."/>
    <x v="0"/>
    <x v="0"/>
    <x v="0"/>
    <x v="3"/>
    <s v="US Gas Fin Swap"/>
    <s v="US Gas Swap      Nymex                   Jun01           USD/MM"/>
    <n v="25000"/>
    <m/>
    <x v="0"/>
    <x v="11"/>
    <x v="0"/>
    <n v="4.09"/>
    <s v="johncasey1"/>
    <s v="JARNOLD"/>
    <s v="NG-Price"/>
    <x v="6"/>
    <x v="5"/>
    <s v="VB6189.1"/>
    <d v="2001-06-01T21:00:00"/>
  </r>
  <r>
    <x v="1"/>
    <x v="1"/>
    <x v="1"/>
    <n v="30"/>
    <n v="1500"/>
    <n v="1286882"/>
    <d v="2001-05-23T13:10:17"/>
    <s v="PG&amp;E Energy Trading - Power, L.P."/>
    <x v="0"/>
    <x v="0"/>
    <x v="0"/>
    <x v="1"/>
    <s v="US East Power Phy Fwd Firm"/>
    <s v="US Pwr Phy Firm  NEPOOL Peak             Jun01           USD/MWh"/>
    <m/>
    <n v="50"/>
    <x v="0"/>
    <x v="1"/>
    <x v="0"/>
    <n v="62.5"/>
    <s v="cgorman1"/>
    <s v="PBRODER"/>
    <s v="LT-New England"/>
    <x v="7"/>
    <x v="6"/>
    <n v="620464.1"/>
    <d v="2001-06-01T17:11:00"/>
  </r>
  <r>
    <x v="1"/>
    <x v="3"/>
    <x v="0"/>
    <n v="30"/>
    <n v="750000"/>
    <n v="1286883"/>
    <d v="2001-05-23T13:10:25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85"/>
    <s v="hillblak"/>
    <s v="JARNOLD"/>
    <s v="NG-Price"/>
    <x v="6"/>
    <x v="5"/>
    <s v="VB6191.1"/>
    <d v="2001-06-01T21:00:00"/>
  </r>
  <r>
    <x v="1"/>
    <x v="3"/>
    <x v="0"/>
    <n v="92"/>
    <n v="460000"/>
    <n v="1286884"/>
    <d v="2001-05-23T13:10:25"/>
    <s v="Mirant Americas Energy Marketing, L.P."/>
    <x v="0"/>
    <x v="0"/>
    <x v="0"/>
    <x v="3"/>
    <s v="US Gas Fin BasisSwap"/>
    <s v="US Gas Basis     NGI SoBord PG&amp;E Top     Jul-Sep01       USD/MM"/>
    <m/>
    <n v="5000"/>
    <x v="0"/>
    <x v="11"/>
    <x v="0"/>
    <n v="4.5999999999999996"/>
    <s v="sjt00001"/>
    <s v="MLENHAR"/>
    <s v="West-Perm"/>
    <x v="6"/>
    <x v="5"/>
    <s v="VB6190.1"/>
    <d v="2001-07-01T21:00:00"/>
  </r>
  <r>
    <x v="1"/>
    <x v="2"/>
    <x v="0"/>
    <n v="1"/>
    <n v="25000"/>
    <n v="1286885"/>
    <d v="2001-05-23T13:10:3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03"/>
    <d v="2001-07-01T00:00:00"/>
  </r>
  <r>
    <x v="1"/>
    <x v="3"/>
    <x v="0"/>
    <n v="30"/>
    <n v="150000"/>
    <n v="1286888"/>
    <d v="2001-05-23T13:10:47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09"/>
    <s v="TIMLARRY"/>
    <s v="JARNOLD"/>
    <s v="NG-Price"/>
    <x v="6"/>
    <x v="5"/>
    <s v="VB6196.1"/>
    <d v="2001-06-01T21:00:00"/>
  </r>
  <r>
    <x v="1"/>
    <x v="3"/>
    <x v="0"/>
    <n v="153"/>
    <n v="382500"/>
    <n v="1286887"/>
    <d v="2001-05-23T13:10:47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21"/>
    <s v="berginpat2"/>
    <s v="JARNOLD"/>
    <s v="NG-Price"/>
    <x v="6"/>
    <x v="5"/>
    <s v="VB6195.1"/>
    <d v="2001-06-01T00:00:00"/>
  </r>
  <r>
    <x v="1"/>
    <x v="3"/>
    <x v="0"/>
    <n v="30"/>
    <n v="375000"/>
    <n v="1286889"/>
    <d v="2001-05-23T13:10:53"/>
    <s v="AEP Energy Services, Inc."/>
    <x v="0"/>
    <x v="0"/>
    <x v="0"/>
    <x v="3"/>
    <s v="US Gas Fin Swap"/>
    <s v="US Gas Swap      Nymex                   Jun01           USD/MM"/>
    <m/>
    <n v="12500"/>
    <x v="0"/>
    <x v="11"/>
    <x v="0"/>
    <n v="4.09"/>
    <s v="aepes209"/>
    <s v="JARNOLD"/>
    <s v="NG-Price"/>
    <x v="6"/>
    <x v="5"/>
    <s v="VB6197.1"/>
    <d v="2001-06-01T21:00:00"/>
  </r>
  <r>
    <x v="1"/>
    <x v="3"/>
    <x v="0"/>
    <n v="30"/>
    <n v="150000"/>
    <n v="1286890"/>
    <d v="2001-05-23T13:10:5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85"/>
    <s v="Bakerrob"/>
    <s v="JARNOLD"/>
    <s v="NG-Price"/>
    <x v="6"/>
    <x v="5"/>
    <s v="VB6199.1"/>
    <d v="2001-06-01T21:00:00"/>
  </r>
  <r>
    <x v="0"/>
    <x v="3"/>
    <x v="1"/>
    <n v="1"/>
    <n v="5000"/>
    <n v="1286891"/>
    <d v="2001-05-23T13:10:59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49999999999996"/>
    <s v="ngeerds01"/>
    <s v="RWATT"/>
    <s v="EC-IM Canada West"/>
    <x v="8"/>
    <x v="9"/>
    <n v="806410"/>
    <d v="2001-05-23T21:00:00"/>
  </r>
  <r>
    <x v="1"/>
    <x v="3"/>
    <x v="0"/>
    <n v="30"/>
    <n v="150000"/>
    <n v="1286892"/>
    <d v="2001-05-23T13:11:02"/>
    <s v="Aquila Risk Management Corporation"/>
    <x v="0"/>
    <x v="0"/>
    <x v="0"/>
    <x v="3"/>
    <s v="US Gas Fin BasisSwap"/>
    <s v="US Gas Basis     NWPL RkyMtn             Jun01           USD/MM"/>
    <m/>
    <n v="5000"/>
    <x v="0"/>
    <x v="11"/>
    <x v="0"/>
    <n v="-1.27"/>
    <s v="AQUILA1001"/>
    <s v="FERMIS"/>
    <s v="FT - North West"/>
    <x v="6"/>
    <x v="5"/>
    <s v="VB6198.1"/>
    <d v="2001-06-01T21:00:00"/>
  </r>
  <r>
    <x v="1"/>
    <x v="3"/>
    <x v="0"/>
    <n v="92"/>
    <n v="460000"/>
    <n v="1286894"/>
    <d v="2001-05-23T13:11:11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.1"/>
    <s v="susjones"/>
    <s v="FERMIS"/>
    <s v="FT - North West"/>
    <x v="6"/>
    <x v="5"/>
    <s v="VB6201.1"/>
    <d v="2001-07-01T00:00:00"/>
  </r>
  <r>
    <x v="1"/>
    <x v="3"/>
    <x v="0"/>
    <n v="31"/>
    <n v="155000"/>
    <n v="1286895"/>
    <d v="2001-05-23T13:11:18"/>
    <s v="Glencore Ltd."/>
    <x v="0"/>
    <x v="0"/>
    <x v="0"/>
    <x v="3"/>
    <s v="US Gas Fin Swap"/>
    <s v="US Gas Swap      Nymex                   Aug01           USD/MM"/>
    <m/>
    <n v="5000"/>
    <x v="0"/>
    <x v="11"/>
    <x v="0"/>
    <n v="4.2424999999999997"/>
    <s v="ADM48210"/>
    <s v="JARNOLD"/>
    <s v="NG-Price"/>
    <x v="6"/>
    <x v="5"/>
    <s v="VB6202.1"/>
    <d v="2001-08-01T21:00:00"/>
  </r>
  <r>
    <x v="1"/>
    <x v="2"/>
    <x v="0"/>
    <n v="1"/>
    <n v="25000"/>
    <n v="1286898"/>
    <d v="2001-05-23T13:11:1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semprakuo"/>
    <s v="GWHALLE"/>
    <s v="WTI-GW-NXC2"/>
    <x v="3"/>
    <x v="5"/>
    <n v="106404"/>
    <d v="2001-07-01T00:00:00"/>
  </r>
  <r>
    <x v="1"/>
    <x v="3"/>
    <x v="0"/>
    <n v="30"/>
    <n v="300000"/>
    <n v="1286899"/>
    <d v="2001-05-23T13:11:27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1"/>
    <s v="JARNOLD"/>
    <s v="NG-Price"/>
    <x v="6"/>
    <x v="5"/>
    <s v="VB6204.1"/>
    <d v="2001-06-01T21:00:00"/>
  </r>
  <r>
    <x v="1"/>
    <x v="2"/>
    <x v="0"/>
    <n v="1"/>
    <n v="25000"/>
    <n v="1286900"/>
    <d v="2001-05-23T13:11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DOMESTIC1"/>
    <s v="GWHALLE"/>
    <s v="WTI-GW-NXC2"/>
    <x v="3"/>
    <x v="5"/>
    <n v="106405"/>
    <d v="2001-07-01T00:00:00"/>
  </r>
  <r>
    <x v="1"/>
    <x v="2"/>
    <x v="0"/>
    <n v="1"/>
    <n v="25000"/>
    <n v="1286902"/>
    <d v="2001-05-23T13:11:3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06"/>
    <d v="2001-07-01T00:00:00"/>
  </r>
  <r>
    <x v="1"/>
    <x v="3"/>
    <x v="1"/>
    <n v="1"/>
    <n v="3000"/>
    <n v="1286903"/>
    <d v="2001-05-23T13:11:38"/>
    <s v="Idacorp Energy Solutions, L.P."/>
    <x v="0"/>
    <x v="0"/>
    <x v="0"/>
    <x v="3"/>
    <s v="US Gas Phy Fwd Firm non-TX &lt; or = 1Mo "/>
    <s v="US Gas Phy       HeHub                   25May01         USD/MM"/>
    <m/>
    <n v="3000"/>
    <x v="0"/>
    <x v="11"/>
    <x v="0"/>
    <n v="4.0650000000000004"/>
    <s v="ADM48146"/>
    <s v="ARING"/>
    <s v="ENA-IM NE GULF1"/>
    <x v="8"/>
    <x v="5"/>
    <n v="806412"/>
    <d v="2001-05-25T21:00:00"/>
  </r>
  <r>
    <x v="1"/>
    <x v="3"/>
    <x v="0"/>
    <n v="31"/>
    <n v="465000"/>
    <n v="1286905"/>
    <d v="2001-05-23T13:11:39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1524999999999999"/>
    <s v="aepes203"/>
    <s v="JARNOLD"/>
    <s v="NG-Price"/>
    <x v="6"/>
    <x v="5"/>
    <s v="VB6208.1"/>
    <d v="2001-07-01T21:00:00"/>
  </r>
  <r>
    <x v="1"/>
    <x v="3"/>
    <x v="0"/>
    <n v="365"/>
    <n v="1825000"/>
    <n v="1286909"/>
    <d v="2001-05-23T13:12:15"/>
    <s v="Duke Energy Trading and Marketing, L.L.C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JRTHOMAS"/>
    <s v="JARNOLD"/>
    <s v="NG-Price"/>
    <x v="6"/>
    <x v="5"/>
    <s v="VB6212.1"/>
    <d v="2002-01-01T21:00:00"/>
  </r>
  <r>
    <x v="1"/>
    <x v="2"/>
    <x v="0"/>
    <n v="1"/>
    <n v="25000"/>
    <n v="1286910"/>
    <d v="2001-05-23T13:12:1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69"/>
    <s v="SPENCERV"/>
    <s v="GWHALLE"/>
    <s v="WTI-GW-NXC1"/>
    <x v="3"/>
    <x v="5"/>
    <n v="106407"/>
    <d v="2001-07-01T00:00:00"/>
  </r>
  <r>
    <x v="1"/>
    <x v="3"/>
    <x v="0"/>
    <n v="30"/>
    <n v="300000"/>
    <n v="1286911"/>
    <d v="2001-05-23T13:12:19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Cozartta"/>
    <s v="JARNOLD"/>
    <s v="NG-Price"/>
    <x v="6"/>
    <x v="5"/>
    <s v="VB6213.1"/>
    <d v="2001-06-01T21:59:00"/>
  </r>
  <r>
    <x v="0"/>
    <x v="3"/>
    <x v="1"/>
    <n v="30"/>
    <n v="150000"/>
    <n v="1286912"/>
    <d v="2001-05-23T13:12:2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413"/>
    <d v="2001-06-01T21:00:00"/>
  </r>
  <r>
    <x v="1"/>
    <x v="3"/>
    <x v="0"/>
    <n v="30"/>
    <n v="300000"/>
    <n v="1286913"/>
    <d v="2001-05-23T13:12:25"/>
    <s v="Engage Energy Canada L.P."/>
    <x v="0"/>
    <x v="0"/>
    <x v="0"/>
    <x v="3"/>
    <s v="US Gas Fin Swap"/>
    <s v="US Gas Swap      Nymex                   Jun01           USD/MM"/>
    <n v="10000"/>
    <m/>
    <x v="0"/>
    <x v="11"/>
    <x v="0"/>
    <n v="4.085"/>
    <s v="ADM98493"/>
    <s v="JARNOLD"/>
    <s v="NG-Price"/>
    <x v="6"/>
    <x v="5"/>
    <s v="VB6215.1"/>
    <d v="2001-06-01T21:00:00"/>
  </r>
  <r>
    <x v="1"/>
    <x v="3"/>
    <x v="1"/>
    <n v="1"/>
    <n v="10000"/>
    <n v="1286914"/>
    <d v="2001-05-23T13:12:26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"/>
    <s v="NAMHO123"/>
    <s v="SNEAL"/>
    <s v="ENA-IM NE GULF3"/>
    <x v="8"/>
    <x v="5"/>
    <n v="806414"/>
    <d v="2001-05-25T21:00:00"/>
  </r>
  <r>
    <x v="1"/>
    <x v="3"/>
    <x v="1"/>
    <n v="1"/>
    <n v="10000"/>
    <n v="1286915"/>
    <d v="2001-05-23T13:12:30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50000000000001"/>
    <s v="NAMHO123"/>
    <s v="SNEAL"/>
    <s v="ENA-IM NE GULF3"/>
    <x v="8"/>
    <x v="5"/>
    <n v="806415"/>
    <d v="2001-05-25T21:00:00"/>
  </r>
  <r>
    <x v="1"/>
    <x v="3"/>
    <x v="1"/>
    <n v="1"/>
    <n v="10000"/>
    <n v="1286916"/>
    <d v="2001-05-23T13:12:33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6"/>
    <s v="NAMHO123"/>
    <s v="SNEAL"/>
    <s v="ENA-IM NE GULF3"/>
    <x v="8"/>
    <x v="5"/>
    <n v="806416"/>
    <d v="2001-05-25T21:00:00"/>
  </r>
  <r>
    <x v="1"/>
    <x v="3"/>
    <x v="0"/>
    <n v="30"/>
    <n v="150000"/>
    <n v="1286917"/>
    <d v="2001-05-23T13:12:34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85"/>
    <s v="davidlake"/>
    <s v="JARNOLD"/>
    <s v="NG-Price"/>
    <x v="6"/>
    <x v="5"/>
    <s v="VB6217.1"/>
    <d v="2001-06-01T21:00:00"/>
  </r>
  <r>
    <x v="1"/>
    <x v="3"/>
    <x v="0"/>
    <n v="365"/>
    <n v="182500"/>
    <n v="1286922"/>
    <d v="2001-05-23T13:12:46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218.1"/>
    <d v="2002-01-01T21:00:00"/>
  </r>
  <r>
    <x v="1"/>
    <x v="2"/>
    <x v="0"/>
    <n v="1"/>
    <n v="50000"/>
    <n v="1286923"/>
    <d v="2001-05-23T13:12:4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19.1"/>
    <d v="2001-07-01T00:00:00"/>
  </r>
  <r>
    <x v="1"/>
    <x v="2"/>
    <x v="0"/>
    <n v="1"/>
    <n v="50000"/>
    <n v="1286925"/>
    <d v="2001-05-23T13:12:51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21.1"/>
    <d v="2001-07-01T00:00:00"/>
  </r>
  <r>
    <x v="1"/>
    <x v="3"/>
    <x v="0"/>
    <n v="31"/>
    <n v="930"/>
    <n v="1286930"/>
    <d v="2001-05-23T13:12:59"/>
    <s v="Cinergy Marketing &amp; Trading, LLC"/>
    <x v="0"/>
    <x v="0"/>
    <x v="0"/>
    <x v="3"/>
    <s v="US Gas Fin Swap"/>
    <s v="US Gas Swap      Nymex                   Jul01           USD/MM-L"/>
    <n v="30"/>
    <m/>
    <x v="0"/>
    <x v="14"/>
    <x v="0"/>
    <n v="4.1559999999999997"/>
    <s v="GLOVERBJ"/>
    <s v="JARNOLD"/>
    <s v="NG-Price"/>
    <x v="6"/>
    <x v="5"/>
    <s v="VB6225.1"/>
    <d v="2001-07-01T21:00:00"/>
  </r>
  <r>
    <x v="1"/>
    <x v="3"/>
    <x v="0"/>
    <n v="30"/>
    <n v="900"/>
    <n v="1286929"/>
    <d v="2001-05-23T13:12:59"/>
    <s v="Cinergy Marketing &amp; Trading, LLC"/>
    <x v="0"/>
    <x v="0"/>
    <x v="0"/>
    <x v="3"/>
    <s v="US Gas Fin Swap"/>
    <s v="US Gas Swap      Nymex                   Jun01           USD/MM-L"/>
    <m/>
    <n v="30"/>
    <x v="0"/>
    <x v="14"/>
    <x v="0"/>
    <n v="4.09"/>
    <s v="GLOVERBJ"/>
    <s v="JARNOLD"/>
    <s v="NG-Price"/>
    <x v="6"/>
    <x v="5"/>
    <s v="VB6224.1"/>
    <d v="2001-06-01T21:00:00"/>
  </r>
  <r>
    <x v="1"/>
    <x v="3"/>
    <x v="0"/>
    <n v="30"/>
    <n v="750000"/>
    <n v="1286931"/>
    <d v="2001-05-23T13:13:06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85"/>
    <s v="JPASTORE"/>
    <s v="JARNOLD"/>
    <s v="NG-Price"/>
    <x v="6"/>
    <x v="5"/>
    <s v="VB6227.1"/>
    <d v="2001-06-01T21:00:00"/>
  </r>
  <r>
    <x v="1"/>
    <x v="3"/>
    <x v="1"/>
    <n v="1"/>
    <n v="10000"/>
    <n v="1286933"/>
    <d v="2001-05-23T13:13:20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5"/>
    <s v="raganbond1"/>
    <s v="ARING"/>
    <s v="ENA-IM NE GULF1"/>
    <x v="8"/>
    <x v="5"/>
    <n v="806417"/>
    <d v="2001-05-25T21:00:00"/>
  </r>
  <r>
    <x v="0"/>
    <x v="3"/>
    <x v="1"/>
    <n v="30"/>
    <n v="150000"/>
    <n v="1286936"/>
    <d v="2001-05-23T13:13:23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"/>
    <s v="ADM73094"/>
    <s v="MCOWAN"/>
    <s v="EC-IM Canada West"/>
    <x v="8"/>
    <x v="9"/>
    <n v="806418"/>
    <d v="2001-06-01T21:00:00"/>
  </r>
  <r>
    <x v="1"/>
    <x v="1"/>
    <x v="1"/>
    <n v="30"/>
    <n v="1500"/>
    <n v="1286935"/>
    <d v="2001-05-23T13:13:2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25"/>
    <s v="LINGARDF"/>
    <s v="CDORLAN"/>
    <s v="ST-ECAR"/>
    <x v="7"/>
    <x v="6"/>
    <n v="620466.1"/>
    <d v="2001-06-01T17:11:00"/>
  </r>
  <r>
    <x v="1"/>
    <x v="3"/>
    <x v="0"/>
    <n v="30"/>
    <n v="150000"/>
    <n v="1286937"/>
    <d v="2001-05-23T13:13:2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3"/>
    <s v="EPMELPkac"/>
    <s v="FERMIS"/>
    <s v="FT - North West"/>
    <x v="6"/>
    <x v="5"/>
    <s v="VB6230.1"/>
    <d v="2001-06-01T21:00:00"/>
  </r>
  <r>
    <x v="1"/>
    <x v="1"/>
    <x v="1"/>
    <n v="5"/>
    <n v="250"/>
    <n v="1286939"/>
    <d v="2001-05-23T13:13:29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67.1"/>
    <d v="2001-06-04T21:00:00"/>
  </r>
  <r>
    <x v="0"/>
    <x v="3"/>
    <x v="1"/>
    <n v="1"/>
    <n v="5000"/>
    <n v="1286941"/>
    <d v="2001-05-23T13:13:32"/>
    <s v="Unocal Canada Limite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UGTC2424"/>
    <s v="RWATT"/>
    <s v="EC-IM Canada West"/>
    <x v="8"/>
    <x v="9"/>
    <n v="806419"/>
    <d v="2001-05-23T21:00:00"/>
  </r>
  <r>
    <x v="1"/>
    <x v="2"/>
    <x v="0"/>
    <n v="1"/>
    <n v="50000"/>
    <n v="1286944"/>
    <d v="2001-05-23T13:13:44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34.1"/>
    <d v="2001-07-01T00:00:00"/>
  </r>
  <r>
    <x v="1"/>
    <x v="1"/>
    <x v="1"/>
    <n v="5"/>
    <n v="250"/>
    <n v="1286948"/>
    <d v="2001-05-23T13:13:48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0.5"/>
    <s v="krnelson"/>
    <s v="CDORLAN"/>
    <s v="ST-ECAR"/>
    <x v="7"/>
    <x v="6"/>
    <n v="620468.1"/>
    <d v="2001-06-04T21:00:00"/>
  </r>
  <r>
    <x v="1"/>
    <x v="3"/>
    <x v="1"/>
    <n v="1"/>
    <n v="10000"/>
    <n v="1286949"/>
    <d v="2001-05-23T13:13:51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49999999999999"/>
    <s v="raganbond1"/>
    <s v="ARING"/>
    <s v="ENA-IM NE GULF1"/>
    <x v="8"/>
    <x v="5"/>
    <n v="806420"/>
    <d v="2001-05-25T21:00:00"/>
  </r>
  <r>
    <x v="1"/>
    <x v="3"/>
    <x v="0"/>
    <n v="30"/>
    <n v="150000"/>
    <n v="1286951"/>
    <d v="2001-05-23T13:13:59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824999999999996"/>
    <s v="duanelaw"/>
    <s v="JARNOLD"/>
    <s v="NG-Price"/>
    <x v="6"/>
    <x v="5"/>
    <s v="VB6239.1"/>
    <d v="2001-06-01T21:59:00"/>
  </r>
  <r>
    <x v="1"/>
    <x v="1"/>
    <x v="1"/>
    <n v="59"/>
    <n v="2950"/>
    <n v="1286952"/>
    <d v="2001-05-23T13:14:04"/>
    <s v="El Paso Merchant Energy, L.P."/>
    <x v="0"/>
    <x v="0"/>
    <x v="0"/>
    <x v="1"/>
    <s v="US East Power Phy Fwd Firm Unplan B"/>
    <s v="US Pwr Phy Unp B ERCOT Peak              Jan-Feb02       USD/MWh"/>
    <n v="50"/>
    <m/>
    <x v="0"/>
    <x v="1"/>
    <x v="0"/>
    <n v="39.75"/>
    <s v="PowerBCK"/>
    <s v="DSMITH3"/>
    <s v="LT-ERCOT"/>
    <x v="7"/>
    <x v="6"/>
    <n v="620469.1"/>
    <d v="2002-01-01T00:00:00"/>
  </r>
  <r>
    <x v="1"/>
    <x v="3"/>
    <x v="0"/>
    <n v="30"/>
    <n v="600000"/>
    <n v="1286956"/>
    <d v="2001-05-23T13:14:2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241.1"/>
    <d v="2001-06-01T21:00:00"/>
  </r>
  <r>
    <x v="1"/>
    <x v="2"/>
    <x v="0"/>
    <n v="1"/>
    <n v="25000"/>
    <n v="1286958"/>
    <d v="2001-05-23T13:14:3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1"/>
    <s v="GWHALLE"/>
    <s v="WTI-GW-NXC2"/>
    <x v="3"/>
    <x v="5"/>
    <n v="106411"/>
    <d v="2001-07-01T00:00:00"/>
  </r>
  <r>
    <x v="0"/>
    <x v="3"/>
    <x v="1"/>
    <n v="30"/>
    <n v="150000"/>
    <n v="1286959"/>
    <d v="2001-05-23T13:14:38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"/>
    <s v="johnwest"/>
    <s v="MCOWAN"/>
    <s v="EC-IM Canada West"/>
    <x v="8"/>
    <x v="9"/>
    <n v="806421"/>
    <d v="2001-06-01T21:00:00"/>
  </r>
  <r>
    <x v="0"/>
    <x v="0"/>
    <x v="0"/>
    <n v="1"/>
    <n v="5"/>
    <n v="1286963"/>
    <d v="2001-05-23T13:14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31"/>
    <s v="VANDESBO"/>
    <s v="KGWOZDZ"/>
    <s v="Enron Metals Trading System"/>
    <x v="0"/>
    <x v="0"/>
    <n v="2149290"/>
    <m/>
  </r>
  <r>
    <x v="1"/>
    <x v="3"/>
    <x v="0"/>
    <n v="31"/>
    <n v="155000"/>
    <n v="1286964"/>
    <d v="2001-05-23T13:15:14"/>
    <s v="PG&amp;E Energy Trading-Gas Corporation"/>
    <x v="0"/>
    <x v="0"/>
    <x v="0"/>
    <x v="3"/>
    <s v="US Gas Fin BasisSwap"/>
    <s v="US Gas Basis     NGI SoCal               Jul01           USD/MM"/>
    <m/>
    <n v="5000"/>
    <x v="0"/>
    <x v="11"/>
    <x v="0"/>
    <n v="8.1999999999999993"/>
    <s v="susjones"/>
    <s v="KHOLST"/>
    <s v="FT-West"/>
    <x v="6"/>
    <x v="5"/>
    <s v="VB6246.1"/>
    <d v="2001-07-01T21:00:00"/>
  </r>
  <r>
    <x v="1"/>
    <x v="3"/>
    <x v="0"/>
    <n v="153"/>
    <n v="765000"/>
    <n v="1286967"/>
    <d v="2001-05-23T13:15:16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2"/>
    <s v="robpitts"/>
    <s v="JARNOLD"/>
    <s v="NG-Price"/>
    <x v="6"/>
    <x v="5"/>
    <s v="VB6247.1"/>
    <d v="2001-06-01T00:00:00"/>
  </r>
  <r>
    <x v="1"/>
    <x v="3"/>
    <x v="0"/>
    <n v="30"/>
    <n v="150000"/>
    <n v="1286973"/>
    <d v="2001-05-23T13:15:28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724999999999998"/>
    <s v="duanelaw"/>
    <s v="JARNOLD"/>
    <s v="NG-Price"/>
    <x v="6"/>
    <x v="5"/>
    <s v="VB6251.1"/>
    <d v="2001-06-01T21:59:00"/>
  </r>
  <r>
    <x v="0"/>
    <x v="3"/>
    <x v="1"/>
    <n v="1"/>
    <n v="5000"/>
    <n v="1286972"/>
    <d v="2001-05-23T13:15:28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NORTHTRA"/>
    <s v="RWATT"/>
    <s v="EC-IM Canada West"/>
    <x v="8"/>
    <x v="9"/>
    <n v="806423"/>
    <d v="2001-05-23T21:00:00"/>
  </r>
  <r>
    <x v="1"/>
    <x v="3"/>
    <x v="0"/>
    <n v="7"/>
    <n v="210000"/>
    <n v="1286971"/>
    <d v="2001-05-23T13:15:28"/>
    <s v="Dynegy Marketing and Trade"/>
    <x v="0"/>
    <x v="0"/>
    <x v="0"/>
    <x v="3"/>
    <s v="US Gas Fin Swap"/>
    <s v="US Gas Daily     HHub                    25-31May01      USD/MM"/>
    <n v="30000"/>
    <m/>
    <x v="0"/>
    <x v="11"/>
    <x v="0"/>
    <n v="4.0350000000000001"/>
    <s v="SANDBERG"/>
    <s v="PKEAVEY"/>
    <s v="G-DAILY-EST"/>
    <x v="6"/>
    <x v="5"/>
    <s v="VB6250.1"/>
    <d v="2001-05-25T21:00:00"/>
  </r>
  <r>
    <x v="1"/>
    <x v="3"/>
    <x v="0"/>
    <n v="153"/>
    <n v="765000"/>
    <n v="1286974"/>
    <d v="2001-05-23T13:15:35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1950000000000003"/>
    <s v="robpitts"/>
    <s v="JARNOLD"/>
    <s v="NG-Price"/>
    <x v="6"/>
    <x v="5"/>
    <s v="VB6252.1"/>
    <d v="2001-06-01T00:00:00"/>
  </r>
  <r>
    <x v="1"/>
    <x v="3"/>
    <x v="1"/>
    <n v="1"/>
    <n v="10000"/>
    <n v="1286976"/>
    <d v="2001-05-23T13:15:39"/>
    <s v="Idacorp Energy Solutions, L.P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"/>
    <s v="ADM48146"/>
    <s v="ARING"/>
    <s v="ENA-IM NE GULF1"/>
    <x v="8"/>
    <x v="5"/>
    <n v="806424"/>
    <d v="2001-05-25T21:00:00"/>
  </r>
  <r>
    <x v="1"/>
    <x v="3"/>
    <x v="0"/>
    <n v="30"/>
    <n v="600000"/>
    <n v="1286978"/>
    <d v="2001-05-23T13:15:4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0750000000000002"/>
    <s v="aepes220"/>
    <s v="JARNOLD"/>
    <s v="NG-Price"/>
    <x v="6"/>
    <x v="5"/>
    <s v="VB6255.1"/>
    <d v="2001-06-01T21:00:00"/>
  </r>
  <r>
    <x v="1"/>
    <x v="3"/>
    <x v="0"/>
    <n v="30"/>
    <n v="3000"/>
    <n v="1286979"/>
    <d v="2001-05-23T13:15:5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56.1"/>
    <d v="2001-06-01T00:00:00"/>
  </r>
  <r>
    <x v="1"/>
    <x v="3"/>
    <x v="0"/>
    <n v="31"/>
    <n v="155000"/>
    <n v="1286981"/>
    <d v="2001-05-23T13:15:57"/>
    <s v="Duke Energy Trading and Marketing, L.L.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DANIELCOWL"/>
    <s v="JARNOLD"/>
    <s v="NG-Price"/>
    <x v="6"/>
    <x v="5"/>
    <s v="VB6258.1"/>
    <d v="2001-07-01T21:00:00"/>
  </r>
  <r>
    <x v="1"/>
    <x v="2"/>
    <x v="0"/>
    <n v="1"/>
    <n v="25000"/>
    <n v="1286983"/>
    <d v="2001-05-23T13:15:58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N587JK00"/>
    <s v="GWHALLE"/>
    <s v="WTI-GW-NXC2"/>
    <x v="3"/>
    <x v="5"/>
    <n v="106412"/>
    <d v="2001-07-01T00:00:00"/>
  </r>
  <r>
    <x v="1"/>
    <x v="3"/>
    <x v="0"/>
    <n v="30"/>
    <n v="225000"/>
    <n v="1286984"/>
    <d v="2001-05-23T13:16:03"/>
    <s v="Aquila Risk Management Corporation"/>
    <x v="0"/>
    <x v="0"/>
    <x v="0"/>
    <x v="3"/>
    <s v="US Gas Fin Swap"/>
    <s v="US Gas Swap      Nymex                   Jun01           USD/MM"/>
    <m/>
    <n v="7500"/>
    <x v="0"/>
    <x v="11"/>
    <x v="0"/>
    <n v="4.0750000000000002"/>
    <s v="AQUILA1001"/>
    <s v="JARNOLD"/>
    <s v="NG-Price"/>
    <x v="6"/>
    <x v="5"/>
    <s v="VB6260.1"/>
    <d v="2001-06-01T21:00:00"/>
  </r>
  <r>
    <x v="0"/>
    <x v="3"/>
    <x v="1"/>
    <n v="30"/>
    <n v="150000"/>
    <n v="1286985"/>
    <d v="2001-05-23T13:16:07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6"/>
    <s v="johnwest"/>
    <s v="MCOWAN"/>
    <s v="EC-IM Canada West"/>
    <x v="8"/>
    <x v="9"/>
    <n v="806425"/>
    <d v="2001-06-01T21:00:00"/>
  </r>
  <r>
    <x v="1"/>
    <x v="1"/>
    <x v="1"/>
    <n v="30"/>
    <n v="1500"/>
    <n v="1286986"/>
    <d v="2001-05-23T13:16:08"/>
    <s v="Cargill-Alliant, LLC"/>
    <x v="0"/>
    <x v="0"/>
    <x v="0"/>
    <x v="1"/>
    <s v="US East Power Phy Fwd Firm"/>
    <s v="US Pwr Phy Firm  COMED Peak              Jun01           USD/MWh"/>
    <n v="50"/>
    <m/>
    <x v="0"/>
    <x v="1"/>
    <x v="0"/>
    <n v="55"/>
    <s v="BRETJONES"/>
    <s v="MLORENZ"/>
    <s v="LT-ECAR"/>
    <x v="7"/>
    <x v="6"/>
    <n v="620473.1"/>
    <d v="2001-06-01T17:03:00"/>
  </r>
  <r>
    <x v="1"/>
    <x v="2"/>
    <x v="0"/>
    <n v="1"/>
    <n v="25000"/>
    <n v="1286987"/>
    <d v="2001-05-23T13:16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13"/>
    <d v="2001-07-01T00:00:00"/>
  </r>
  <r>
    <x v="1"/>
    <x v="3"/>
    <x v="0"/>
    <n v="30"/>
    <n v="3000"/>
    <n v="1286988"/>
    <d v="2001-05-23T13:16:1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62.1"/>
    <d v="2001-06-01T00:00:00"/>
  </r>
  <r>
    <x v="1"/>
    <x v="3"/>
    <x v="0"/>
    <n v="30"/>
    <n v="150000"/>
    <n v="1286990"/>
    <d v="2001-05-23T13:16:1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"/>
    <s v="sthevenot1"/>
    <s v="MSANCH2"/>
    <s v="GD-New-Jr"/>
    <x v="6"/>
    <x v="5"/>
    <s v="VB6261.1"/>
    <d v="2001-06-01T21:00:00"/>
  </r>
  <r>
    <x v="1"/>
    <x v="3"/>
    <x v="0"/>
    <n v="30"/>
    <n v="150000"/>
    <n v="1286991"/>
    <d v="2001-05-23T13:16:17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JEFFFOX1"/>
    <s v="JARNOLD"/>
    <s v="NG-Price"/>
    <x v="6"/>
    <x v="5"/>
    <s v="VB6265.1"/>
    <d v="2001-06-01T21:00:00"/>
  </r>
  <r>
    <x v="1"/>
    <x v="3"/>
    <x v="0"/>
    <n v="31"/>
    <n v="155000"/>
    <n v="1286993"/>
    <d v="2001-05-23T13:16:24"/>
    <s v="Canadian Imperial Bank of Commerce"/>
    <x v="0"/>
    <x v="0"/>
    <x v="0"/>
    <x v="3"/>
    <s v="US Gas Fin Swap"/>
    <s v="US Gas Swap      Nymex                   Jul01           USD/MM"/>
    <n v="5000"/>
    <m/>
    <x v="0"/>
    <x v="11"/>
    <x v="0"/>
    <n v="4.1325000000000003"/>
    <s v="ADM61910"/>
    <s v="JARNOLD"/>
    <s v="NG-Price"/>
    <x v="6"/>
    <x v="5"/>
    <s v="VB6267.1"/>
    <d v="2001-07-01T21:00:00"/>
  </r>
  <r>
    <x v="0"/>
    <x v="3"/>
    <x v="0"/>
    <n v="30"/>
    <n v="150000"/>
    <n v="1286992"/>
    <d v="2001-05-23T13:16:24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4"/>
    <s v="davidwest"/>
    <s v="CCLARK5"/>
    <s v="INTRA-CAND-BC"/>
    <x v="6"/>
    <x v="9"/>
    <s v="VB6266.1"/>
    <d v="2001-06-01T21:00:00"/>
  </r>
  <r>
    <x v="1"/>
    <x v="3"/>
    <x v="0"/>
    <n v="30"/>
    <n v="150000"/>
    <n v="1286995"/>
    <d v="2001-05-23T13:16:30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SET"/>
    <s v="JARNOLD"/>
    <s v="NG-Price"/>
    <x v="6"/>
    <x v="5"/>
    <s v="VB6268.1"/>
    <d v="2001-06-01T21:00:00"/>
  </r>
  <r>
    <x v="1"/>
    <x v="3"/>
    <x v="0"/>
    <n v="151"/>
    <n v="377500"/>
    <n v="1286997"/>
    <d v="2001-05-23T13:16:40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59"/>
    <s v="berginpat2"/>
    <s v="JARNOLD"/>
    <s v="NG-Price"/>
    <x v="6"/>
    <x v="5"/>
    <s v="VB6269.1"/>
    <d v="2001-11-01T00:00:00"/>
  </r>
  <r>
    <x v="1"/>
    <x v="1"/>
    <x v="1"/>
    <n v="1"/>
    <n v="50"/>
    <n v="1287000"/>
    <d v="2001-05-23T13:17:00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.25"/>
    <s v="williamson"/>
    <s v="MLORENZ"/>
    <s v="ST-Main"/>
    <x v="7"/>
    <x v="6"/>
    <n v="620475.1"/>
    <d v="2001-05-25T21:00:00"/>
  </r>
  <r>
    <x v="1"/>
    <x v="2"/>
    <x v="0"/>
    <n v="1"/>
    <n v="25000"/>
    <n v="1287001"/>
    <d v="2001-05-23T13:17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DOMESTIC1"/>
    <s v="GWHALLE"/>
    <s v="WTI-GW-NXC2"/>
    <x v="3"/>
    <x v="5"/>
    <n v="106415"/>
    <d v="2001-07-01T00:00:00"/>
  </r>
  <r>
    <x v="1"/>
    <x v="3"/>
    <x v="0"/>
    <n v="30"/>
    <n v="150000"/>
    <n v="1287002"/>
    <d v="2001-05-23T13:17:0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Bakerrob"/>
    <s v="JARNOLD"/>
    <s v="NG-Price"/>
    <x v="6"/>
    <x v="5"/>
    <s v="VB6273.1"/>
    <d v="2001-06-01T21:00:00"/>
  </r>
  <r>
    <x v="1"/>
    <x v="3"/>
    <x v="1"/>
    <n v="1"/>
    <n v="25000"/>
    <n v="1287003"/>
    <d v="2001-05-23T13:17:10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27"/>
    <d v="2001-05-25T21:00:00"/>
  </r>
  <r>
    <x v="1"/>
    <x v="2"/>
    <x v="0"/>
    <n v="1"/>
    <n v="25000"/>
    <n v="1287004"/>
    <d v="2001-05-23T13:17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3"/>
    <s v="DOMESTIC"/>
    <s v="GWHALLE"/>
    <s v="WTI-GW-NXC2"/>
    <x v="3"/>
    <x v="5"/>
    <n v="106416"/>
    <d v="2001-07-01T00:00:00"/>
  </r>
  <r>
    <x v="1"/>
    <x v="3"/>
    <x v="0"/>
    <n v="31"/>
    <n v="465000"/>
    <n v="1287006"/>
    <d v="2001-05-23T13:17:21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det00001"/>
    <s v="JARNOLD"/>
    <s v="NG-Price"/>
    <x v="6"/>
    <x v="5"/>
    <s v="VB6276.1"/>
    <d v="2001-07-01T21:00:00"/>
  </r>
  <r>
    <x v="1"/>
    <x v="3"/>
    <x v="0"/>
    <n v="31"/>
    <n v="1085000"/>
    <n v="1287008"/>
    <d v="2001-05-23T13:17:28"/>
    <s v="AEP Energy Services, Inc."/>
    <x v="0"/>
    <x v="0"/>
    <x v="0"/>
    <x v="3"/>
    <s v="US Gas Fin Swap"/>
    <s v="US Gas Swap      Nymex                   Jul01           USD/MM"/>
    <n v="35000"/>
    <m/>
    <x v="0"/>
    <x v="11"/>
    <x v="0"/>
    <n v="4.1325000000000003"/>
    <s v="aepes203"/>
    <s v="JARNOLD"/>
    <s v="NG-Price"/>
    <x v="6"/>
    <x v="5"/>
    <s v="VB6278.1"/>
    <d v="2001-07-01T21:00:00"/>
  </r>
  <r>
    <x v="1"/>
    <x v="2"/>
    <x v="0"/>
    <n v="1"/>
    <n v="25000"/>
    <n v="1287010"/>
    <d v="2001-05-23T13:17:3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N587JK00"/>
    <s v="GWHALLE"/>
    <s v="WTI-GW-NXC2"/>
    <x v="3"/>
    <x v="5"/>
    <n v="106418"/>
    <d v="2001-07-01T00:00:00"/>
  </r>
  <r>
    <x v="1"/>
    <x v="3"/>
    <x v="0"/>
    <n v="30"/>
    <n v="150000"/>
    <n v="1287011"/>
    <d v="2001-05-23T13:17:34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7"/>
    <s v="JEFFFOX1"/>
    <s v="JARNOLD"/>
    <s v="NG-Price"/>
    <x v="6"/>
    <x v="5"/>
    <s v="VB6280.1"/>
    <d v="2001-06-01T21:00:00"/>
  </r>
  <r>
    <x v="1"/>
    <x v="3"/>
    <x v="1"/>
    <n v="1"/>
    <n v="25000"/>
    <n v="1287012"/>
    <d v="2001-05-23T13:17:37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raganbond1"/>
    <s v="ARING"/>
    <s v="ENA-IM NE GULF1"/>
    <x v="8"/>
    <x v="5"/>
    <n v="806429"/>
    <d v="2001-05-25T21:00:00"/>
  </r>
  <r>
    <x v="1"/>
    <x v="2"/>
    <x v="0"/>
    <n v="1"/>
    <n v="25000"/>
    <n v="1287015"/>
    <d v="2001-05-23T13:17:5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3"/>
    <s v="JTREADWAY"/>
    <s v="GWHALLE"/>
    <s v="WTI-GW-NXC2"/>
    <x v="3"/>
    <x v="5"/>
    <n v="106419"/>
    <d v="2001-07-01T00:00:00"/>
  </r>
  <r>
    <x v="1"/>
    <x v="3"/>
    <x v="1"/>
    <n v="1"/>
    <n v="25000"/>
    <n v="1287018"/>
    <d v="2001-05-23T13:18:01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32"/>
    <d v="2001-05-25T21:00:00"/>
  </r>
  <r>
    <x v="1"/>
    <x v="3"/>
    <x v="1"/>
    <n v="1"/>
    <n v="10000"/>
    <n v="1287021"/>
    <d v="2001-05-23T13:18:07"/>
    <s v="Duke Energy Trading and Marketing, L.L.C."/>
    <x v="0"/>
    <x v="0"/>
    <x v="0"/>
    <x v="3"/>
    <s v="US Gas Phy Fwd Firm non-TX &lt; or = 1Mo "/>
    <s v="US Gas Phy       TENN 800                25May01         USD/MM"/>
    <m/>
    <n v="10000"/>
    <x v="0"/>
    <x v="11"/>
    <x v="0"/>
    <n v="3.9649999999999999"/>
    <s v="NAMHO123"/>
    <s v="SNEAL"/>
    <s v="ENA-IM NE GULF3"/>
    <x v="8"/>
    <x v="5"/>
    <n v="806433"/>
    <d v="2001-05-25T21:00:00"/>
  </r>
  <r>
    <x v="1"/>
    <x v="3"/>
    <x v="0"/>
    <n v="153"/>
    <n v="382500"/>
    <n v="1287022"/>
    <d v="2001-05-23T13:18:11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288.1"/>
    <d v="2001-06-01T00:00:00"/>
  </r>
  <r>
    <x v="0"/>
    <x v="3"/>
    <x v="1"/>
    <n v="30"/>
    <n v="150000"/>
    <n v="1287023"/>
    <d v="2001-05-23T13:18:1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8"/>
    <s v="tsamaska"/>
    <s v="MCOWAN"/>
    <s v="EC-IM Canada West"/>
    <x v="8"/>
    <x v="9"/>
    <n v="806434"/>
    <d v="2001-06-01T21:00:00"/>
  </r>
  <r>
    <x v="1"/>
    <x v="3"/>
    <x v="0"/>
    <n v="153"/>
    <n v="765000"/>
    <n v="1287028"/>
    <d v="2001-05-23T13:18:2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290.1"/>
    <d v="2001-06-01T00:00:00"/>
  </r>
  <r>
    <x v="1"/>
    <x v="2"/>
    <x v="0"/>
    <n v="1"/>
    <n v="20000"/>
    <n v="1287029"/>
    <d v="2001-05-23T13:18:27"/>
    <s v="Sempra Energy Trading Corp."/>
    <x v="0"/>
    <x v="0"/>
    <x v="0"/>
    <x v="2"/>
    <s v="US Crude WTI Fin Swap "/>
    <s v="US WTI Swap      Nymex PEN               Jul01           USD/bl/m"/>
    <m/>
    <n v="20000"/>
    <x v="0"/>
    <x v="8"/>
    <x v="0"/>
    <n v="29.64"/>
    <s v="semprakuo"/>
    <s v="GWHALLE"/>
    <s v="WTI-GW-NXC2"/>
    <x v="3"/>
    <x v="5"/>
    <n v="106420"/>
    <d v="2001-07-01T00:00:00"/>
  </r>
  <r>
    <x v="1"/>
    <x v="3"/>
    <x v="0"/>
    <n v="30"/>
    <n v="225000"/>
    <n v="1287030"/>
    <d v="2001-05-23T13:18:28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7"/>
    <s v="KRBARBER"/>
    <s v="JARNOLD"/>
    <s v="NG-Price"/>
    <x v="6"/>
    <x v="5"/>
    <s v="VB6292.1"/>
    <d v="2001-06-01T21:00:00"/>
  </r>
  <r>
    <x v="1"/>
    <x v="2"/>
    <x v="0"/>
    <n v="1"/>
    <n v="5000"/>
    <n v="1287031"/>
    <d v="2001-05-23T13:18:34"/>
    <s v="Sempra Energy Trading Corp."/>
    <x v="0"/>
    <x v="0"/>
    <x v="0"/>
    <x v="2"/>
    <s v="US Crude WTI Fin Swap "/>
    <s v="US WTI Swap      Nymex PEN               Jul01           USD/bl/m"/>
    <m/>
    <n v="5000"/>
    <x v="0"/>
    <x v="8"/>
    <x v="0"/>
    <n v="29.64"/>
    <s v="semprakuo"/>
    <s v="GWHALLE"/>
    <s v="WTI-GW-NXC2"/>
    <x v="3"/>
    <x v="5"/>
    <n v="106421"/>
    <d v="2001-07-01T00:00:00"/>
  </r>
  <r>
    <x v="1"/>
    <x v="3"/>
    <x v="1"/>
    <n v="1"/>
    <n v="10000"/>
    <n v="1287032"/>
    <d v="2001-05-23T13:18:36"/>
    <s v="Virginia Power Energy Marketing, Inc."/>
    <x v="0"/>
    <x v="0"/>
    <x v="0"/>
    <x v="3"/>
    <s v="US Gas Phy Fwd Firm non-TX &lt; or = 1Mo "/>
    <s v="US Gas Phy       TCO Pool                25May01         USD/MM"/>
    <m/>
    <n v="10000"/>
    <x v="0"/>
    <x v="11"/>
    <x v="0"/>
    <n v="4.2549999999999999"/>
    <s v="SPJOHRDE"/>
    <s v="JHODGE2"/>
    <s v="ENA-IM ME TCO"/>
    <x v="8"/>
    <x v="5"/>
    <n v="806436"/>
    <d v="2001-05-25T21:00:00"/>
  </r>
  <r>
    <x v="1"/>
    <x v="3"/>
    <x v="0"/>
    <n v="30"/>
    <n v="150000"/>
    <n v="1287034"/>
    <d v="2001-05-23T13:18:37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lake"/>
    <s v="JARNOLD"/>
    <s v="NG-Price"/>
    <x v="6"/>
    <x v="5"/>
    <s v="VB6296.1"/>
    <d v="2001-06-01T21:00:00"/>
  </r>
  <r>
    <x v="1"/>
    <x v="3"/>
    <x v="1"/>
    <n v="1"/>
    <n v="10000"/>
    <n v="1287037"/>
    <d v="2001-05-23T13:18:46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350000000000001"/>
    <s v="ADM48146"/>
    <s v="ARING"/>
    <s v="ENA-IM NE GULF1"/>
    <x v="8"/>
    <x v="5"/>
    <n v="806437"/>
    <d v="2001-05-25T21:00:00"/>
  </r>
  <r>
    <x v="1"/>
    <x v="3"/>
    <x v="0"/>
    <n v="30"/>
    <n v="75000"/>
    <n v="1287043"/>
    <d v="2001-05-23T13:18:57"/>
    <s v="The New Power Company"/>
    <x v="0"/>
    <x v="0"/>
    <x v="0"/>
    <x v="3"/>
    <s v="US Gas Fin Swap"/>
    <s v="US Gas Swap      Nymex                   Jun01           USD/MM"/>
    <m/>
    <n v="2500"/>
    <x v="0"/>
    <x v="11"/>
    <x v="0"/>
    <n v="4.0750000000000002"/>
    <s v="TIMLARRY"/>
    <s v="JARNOLD"/>
    <s v="NG-Price"/>
    <x v="6"/>
    <x v="5"/>
    <s v="VB6304.1"/>
    <d v="2001-06-01T21:00:00"/>
  </r>
  <r>
    <x v="0"/>
    <x v="3"/>
    <x v="0"/>
    <n v="30"/>
    <n v="150000"/>
    <n v="1287042"/>
    <d v="2001-05-23T13:18:57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davidwest"/>
    <s v="CCLARK5"/>
    <s v="INTRA-CAND-BC"/>
    <x v="6"/>
    <x v="9"/>
    <s v="VB6303.1"/>
    <d v="2001-06-01T21:00:00"/>
  </r>
  <r>
    <x v="1"/>
    <x v="2"/>
    <x v="0"/>
    <n v="1"/>
    <n v="25000"/>
    <n v="1287044"/>
    <d v="2001-05-23T13:19:0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6"/>
    <s v="JTREADWAY"/>
    <s v="GWHALLE"/>
    <s v="WTI-GW-NXC2"/>
    <x v="3"/>
    <x v="5"/>
    <n v="106423"/>
    <d v="2001-07-01T00:00:00"/>
  </r>
  <r>
    <x v="1"/>
    <x v="3"/>
    <x v="0"/>
    <n v="30"/>
    <n v="300000"/>
    <n v="1287046"/>
    <d v="2001-05-23T13:19:03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aepes213"/>
    <s v="JARNOLD"/>
    <s v="NG-Price"/>
    <x v="6"/>
    <x v="5"/>
    <s v="VB6307.1"/>
    <d v="2001-06-01T21:00:00"/>
  </r>
  <r>
    <x v="1"/>
    <x v="3"/>
    <x v="0"/>
    <n v="7"/>
    <n v="210000"/>
    <n v="1287045"/>
    <d v="2001-05-23T13:19:03"/>
    <s v="Coral Energy Holding L.P."/>
    <x v="0"/>
    <x v="0"/>
    <x v="0"/>
    <x v="3"/>
    <s v="US Gas Fin Swap"/>
    <s v="US Gas Daily     HHub                    25-31May01      USD/MM"/>
    <m/>
    <n v="30000"/>
    <x v="0"/>
    <x v="11"/>
    <x v="0"/>
    <n v="4.0350000000000001"/>
    <s v="rjvandam"/>
    <s v="PKEAVEY"/>
    <s v="G-DAILY-EST"/>
    <x v="6"/>
    <x v="5"/>
    <s v="VB6305.1"/>
    <d v="2001-05-25T21:00:00"/>
  </r>
  <r>
    <x v="1"/>
    <x v="3"/>
    <x v="1"/>
    <n v="7"/>
    <n v="70000"/>
    <n v="1287051"/>
    <d v="2001-05-23T13:19:18"/>
    <s v="The New Power Company"/>
    <x v="0"/>
    <x v="0"/>
    <x v="0"/>
    <x v="3"/>
    <s v="US Gas Phy Fwd Firm non-TX &lt; or = 1Mo "/>
    <s v="US Gas Phy       TCO Pool                25-31May01      USD/MM"/>
    <m/>
    <n v="10000"/>
    <x v="0"/>
    <x v="11"/>
    <x v="0"/>
    <n v="4.26"/>
    <s v="SUNSHINE"/>
    <s v="JHODGE2"/>
    <s v="ENA-IM ME TCO"/>
    <x v="8"/>
    <x v="5"/>
    <n v="806439"/>
    <d v="2001-05-25T21:00:00"/>
  </r>
  <r>
    <x v="0"/>
    <x v="3"/>
    <x v="1"/>
    <n v="30"/>
    <n v="150000"/>
    <n v="1287055"/>
    <d v="2001-05-23T13:19:26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749999999999996"/>
    <s v="tsamaska"/>
    <s v="MCOWAN"/>
    <s v="EC-IM Canada West"/>
    <x v="8"/>
    <x v="9"/>
    <n v="806440"/>
    <d v="2001-06-01T21:00:00"/>
  </r>
  <r>
    <x v="1"/>
    <x v="3"/>
    <x v="0"/>
    <n v="30"/>
    <n v="300000"/>
    <n v="1287056"/>
    <d v="2001-05-23T13:19:36"/>
    <s v="Cargill Energy, a division of Cargill, Incorporated"/>
    <x v="0"/>
    <x v="0"/>
    <x v="0"/>
    <x v="3"/>
    <s v="US Gas Fin Swap"/>
    <s v="US Gas Daily     GD/M-D Mich Con         Jun01           USD/MM"/>
    <m/>
    <n v="10000"/>
    <x v="0"/>
    <x v="11"/>
    <x v="0"/>
    <n v="5.0000000000000001E-3"/>
    <s v="JCARROLL"/>
    <s v="EOLSMGR"/>
    <s v="FT-ONTARIO"/>
    <x v="6"/>
    <x v="5"/>
    <s v="VB6314.1"/>
    <d v="2001-06-01T21:00:00"/>
  </r>
  <r>
    <x v="1"/>
    <x v="3"/>
    <x v="0"/>
    <n v="30"/>
    <n v="300000"/>
    <n v="1287059"/>
    <d v="2001-05-23T13:19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JPASTORE"/>
    <s v="JARNOLD"/>
    <s v="NG-Price"/>
    <x v="6"/>
    <x v="5"/>
    <s v="VB6317.1"/>
    <d v="2001-06-01T21:00:00"/>
  </r>
  <r>
    <x v="1"/>
    <x v="3"/>
    <x v="0"/>
    <n v="30"/>
    <n v="150000"/>
    <n v="1287061"/>
    <d v="2001-05-23T13:20:05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319.1"/>
    <d v="2001-06-01T21:00:00"/>
  </r>
  <r>
    <x v="1"/>
    <x v="2"/>
    <x v="0"/>
    <n v="1"/>
    <n v="25000"/>
    <n v="1287062"/>
    <d v="2001-05-23T13:20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7"/>
    <s v="rsrsrsrs"/>
    <s v="GWHALLE"/>
    <s v="WTI-GW-NXC2"/>
    <x v="3"/>
    <x v="5"/>
    <n v="106424"/>
    <d v="2001-07-01T00:00:00"/>
  </r>
  <r>
    <x v="1"/>
    <x v="3"/>
    <x v="1"/>
    <n v="1"/>
    <n v="25000"/>
    <n v="1287066"/>
    <d v="2001-05-23T13:20:13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garrison"/>
    <s v="ARING"/>
    <s v="ENA-IM NE GULF1"/>
    <x v="8"/>
    <x v="5"/>
    <n v="806443"/>
    <d v="2001-05-25T21:00:00"/>
  </r>
  <r>
    <x v="1"/>
    <x v="2"/>
    <x v="0"/>
    <n v="1"/>
    <n v="25000"/>
    <n v="1287065"/>
    <d v="2001-05-23T13:20:1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8"/>
    <s v="rsrsrsrs"/>
    <s v="GWHALLE"/>
    <s v="WTI-GW-NXC2"/>
    <x v="3"/>
    <x v="5"/>
    <n v="106425"/>
    <d v="2001-07-01T00:00:00"/>
  </r>
  <r>
    <x v="1"/>
    <x v="3"/>
    <x v="0"/>
    <n v="31"/>
    <n v="465000"/>
    <n v="1287067"/>
    <d v="2001-05-23T13:20:18"/>
    <s v="Sempra Energy Trading Cor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petverma"/>
    <s v="JARNOLD"/>
    <s v="NG-Price"/>
    <x v="6"/>
    <x v="5"/>
    <s v="VB6322.1"/>
    <d v="2001-07-01T21:00:00"/>
  </r>
  <r>
    <x v="1"/>
    <x v="1"/>
    <x v="1"/>
    <n v="30"/>
    <n v="1500"/>
    <n v="1287068"/>
    <d v="2001-05-23T13:20:1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4.75"/>
    <s v="ZACHA007"/>
    <s v="FSTURM"/>
    <s v="LT-ECAR"/>
    <x v="7"/>
    <x v="6"/>
    <n v="620481.1"/>
    <d v="2002-06-01T17:11:00"/>
  </r>
  <r>
    <x v="1"/>
    <x v="1"/>
    <x v="1"/>
    <n v="1"/>
    <n v="50"/>
    <n v="1287070"/>
    <d v="2001-05-23T13:20:19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"/>
    <s v="williamson"/>
    <s v="MLORENZ"/>
    <s v="ST-Main"/>
    <x v="7"/>
    <x v="6"/>
    <n v="620482.1"/>
    <d v="2001-05-25T21:00:00"/>
  </r>
  <r>
    <x v="1"/>
    <x v="3"/>
    <x v="0"/>
    <n v="30"/>
    <n v="150000"/>
    <n v="1287071"/>
    <d v="2001-05-23T13:20:32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7"/>
    <s v="STEVEBUT"/>
    <s v="JARNOLD"/>
    <s v="NG-Price"/>
    <x v="6"/>
    <x v="5"/>
    <s v="VB6324.1"/>
    <d v="2001-06-01T21:00:00"/>
  </r>
  <r>
    <x v="1"/>
    <x v="3"/>
    <x v="0"/>
    <n v="153"/>
    <n v="765000"/>
    <n v="1287072"/>
    <d v="2001-05-23T13:20:38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325.1"/>
    <d v="2001-06-01T00:00:00"/>
  </r>
  <r>
    <x v="1"/>
    <x v="3"/>
    <x v="0"/>
    <n v="365"/>
    <n v="1825000"/>
    <n v="1287074"/>
    <d v="2001-05-23T13:20:5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327.1"/>
    <d v="2002-01-01T21:00:00"/>
  </r>
  <r>
    <x v="1"/>
    <x v="3"/>
    <x v="1"/>
    <n v="7"/>
    <n v="33138"/>
    <n v="1287075"/>
    <d v="2001-05-23T13:20:57"/>
    <s v="Texex Energy Partners Ltd."/>
    <x v="0"/>
    <x v="0"/>
    <x v="0"/>
    <x v="3"/>
    <s v="US Gas Phy Fwd Firm non-TX &lt; or = 1Mo "/>
    <s v="US Gas Phy       TENN 500                25-31May01      USD/MM"/>
    <m/>
    <n v="4734"/>
    <x v="0"/>
    <x v="11"/>
    <x v="0"/>
    <n v="3.96"/>
    <s v="texexener"/>
    <s v="SNEAL"/>
    <s v="ENA-IM NE GULF3"/>
    <x v="8"/>
    <x v="5"/>
    <n v="806446"/>
    <d v="2001-05-25T21:00:00"/>
  </r>
  <r>
    <x v="1"/>
    <x v="3"/>
    <x v="0"/>
    <n v="30"/>
    <n v="3000"/>
    <n v="1287078"/>
    <d v="2001-05-23T13:20:58"/>
    <s v="Sempra Energy Trading Corp."/>
    <x v="0"/>
    <x v="0"/>
    <x v="0"/>
    <x v="3"/>
    <s v="US Gas Fin Swap"/>
    <s v="US Gas Swap      Nymex                   Jun01           USD/MM-L"/>
    <n v="100"/>
    <m/>
    <x v="0"/>
    <x v="14"/>
    <x v="0"/>
    <n v="4.07"/>
    <s v="jdbsempra"/>
    <s v="JARNOLD"/>
    <s v="NG-Price"/>
    <x v="6"/>
    <x v="5"/>
    <s v="VB6328.1"/>
    <d v="2001-06-01T21:00:00"/>
  </r>
  <r>
    <x v="1"/>
    <x v="3"/>
    <x v="0"/>
    <n v="31"/>
    <n v="3100"/>
    <n v="1287079"/>
    <d v="2001-05-23T13:20:58"/>
    <s v="Sempra Energy Trading Corp."/>
    <x v="0"/>
    <x v="0"/>
    <x v="0"/>
    <x v="3"/>
    <s v="US Gas Fin Swap"/>
    <s v="US Gas Swap      Nymex                   Jul01           USD/MM-L"/>
    <m/>
    <n v="100"/>
    <x v="0"/>
    <x v="14"/>
    <x v="0"/>
    <n v="4.1390000000000002"/>
    <s v="jdbsempra"/>
    <s v="JARNOLD"/>
    <s v="NG-Price"/>
    <x v="6"/>
    <x v="5"/>
    <s v="VB6329.1"/>
    <d v="2001-07-01T21:00:00"/>
  </r>
  <r>
    <x v="1"/>
    <x v="3"/>
    <x v="0"/>
    <n v="30"/>
    <n v="150000"/>
    <n v="1287080"/>
    <d v="2001-05-23T13:21:17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shawnmaz"/>
    <s v="JARNOLD"/>
    <s v="NG-Price"/>
    <x v="6"/>
    <x v="5"/>
    <s v="VB6331.1"/>
    <d v="2001-06-01T21:00:00"/>
  </r>
  <r>
    <x v="1"/>
    <x v="4"/>
    <x v="0"/>
    <n v="1"/>
    <n v="25000"/>
    <n v="1287081"/>
    <d v="2001-05-23T13:21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85"/>
    <s v="pmjacobs"/>
    <s v="AHAUSER"/>
    <s v="Blnd-Hu-Hdg"/>
    <x v="3"/>
    <x v="5"/>
    <n v="106426"/>
    <d v="2001-06-01T21:00:00"/>
  </r>
  <r>
    <x v="1"/>
    <x v="3"/>
    <x v="0"/>
    <n v="30"/>
    <n v="600000"/>
    <n v="1287084"/>
    <d v="2001-05-23T13:21:25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650000000000004"/>
    <s v="aepes213"/>
    <s v="JARNOLD"/>
    <s v="NG-Price"/>
    <x v="6"/>
    <x v="5"/>
    <s v="VB6334.1"/>
    <d v="2001-06-01T21:00:00"/>
  </r>
  <r>
    <x v="1"/>
    <x v="1"/>
    <x v="1"/>
    <n v="5"/>
    <n v="250"/>
    <n v="1287082"/>
    <d v="2001-05-23T13:21:25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0"/>
    <s v="aepsvc132"/>
    <s v="CDORLAN"/>
    <s v="ST-ECAR"/>
    <x v="7"/>
    <x v="6"/>
    <n v="620486.1"/>
    <d v="2001-06-04T21:00:00"/>
  </r>
  <r>
    <x v="1"/>
    <x v="1"/>
    <x v="0"/>
    <n v="1"/>
    <n v="50"/>
    <n v="1287085"/>
    <d v="2001-05-23T13:21:35"/>
    <s v="Williams Energy Marketing &amp; Trading Company"/>
    <x v="0"/>
    <x v="0"/>
    <x v="0"/>
    <x v="1"/>
    <s v="US East Power Fin Swap"/>
    <s v="US Pwr Fin Swap  ISO NY Z-G Peak         25May01         USD/MWh"/>
    <m/>
    <n v="50"/>
    <x v="0"/>
    <x v="1"/>
    <x v="0"/>
    <n v="49.75"/>
    <s v="brianagre"/>
    <s v="GGUPTA"/>
    <s v="ST-New England"/>
    <x v="7"/>
    <x v="5"/>
    <n v="620487.1"/>
    <d v="2001-05-25T21:00:00"/>
  </r>
  <r>
    <x v="1"/>
    <x v="3"/>
    <x v="0"/>
    <n v="30"/>
    <n v="150000"/>
    <n v="1287086"/>
    <d v="2001-05-23T13:21:39"/>
    <s v="Enterprise Products Operating L.P."/>
    <x v="0"/>
    <x v="0"/>
    <x v="0"/>
    <x v="3"/>
    <s v="US Gas Fin Swap"/>
    <s v="US Gas Swap      Nymex                   Jun01           USD/MM"/>
    <m/>
    <n v="5000"/>
    <x v="0"/>
    <x v="11"/>
    <x v="0"/>
    <n v="4.07"/>
    <s v="Jnesser1"/>
    <s v="JARNOLD"/>
    <s v="NG-Price"/>
    <x v="6"/>
    <x v="5"/>
    <s v="VB6336.1"/>
    <d v="2001-06-01T21:00:00"/>
  </r>
  <r>
    <x v="1"/>
    <x v="3"/>
    <x v="0"/>
    <n v="30"/>
    <n v="150000"/>
    <n v="1287088"/>
    <d v="2001-05-23T13:21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7.62"/>
    <s v="RANSLEMDV"/>
    <s v="KHOLST"/>
    <s v="FT-West"/>
    <x v="6"/>
    <x v="5"/>
    <s v="VB6337.1"/>
    <d v="2001-09-01T21:00:00"/>
  </r>
  <r>
    <x v="1"/>
    <x v="2"/>
    <x v="0"/>
    <n v="1"/>
    <n v="25000"/>
    <n v="1287089"/>
    <d v="2001-05-23T13:21:4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9"/>
    <s v="rsrsrsrs"/>
    <s v="GWHALLE"/>
    <s v="WTI-GW-NXC2"/>
    <x v="3"/>
    <x v="5"/>
    <n v="106427"/>
    <d v="2001-07-01T00:00:00"/>
  </r>
  <r>
    <x v="1"/>
    <x v="3"/>
    <x v="1"/>
    <n v="1"/>
    <n v="25000"/>
    <n v="1287090"/>
    <d v="2001-05-23T13:21:51"/>
    <s v="Dynegy Marketing and Trad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FMORGAN1"/>
    <s v="ARING"/>
    <s v="ENA-IM NE GULF1"/>
    <x v="8"/>
    <x v="5"/>
    <n v="806449"/>
    <d v="2001-05-25T21:00:00"/>
  </r>
  <r>
    <x v="0"/>
    <x v="3"/>
    <x v="1"/>
    <n v="30"/>
    <n v="150000"/>
    <n v="1287091"/>
    <d v="2001-05-23T13:21:52"/>
    <s v="BP Canada Energy Company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550000000000001"/>
    <s v="bpadavidh"/>
    <s v="MCOWAN"/>
    <s v="EC-IM Canada West"/>
    <x v="8"/>
    <x v="9"/>
    <n v="806451"/>
    <d v="2001-06-01T21:00:00"/>
  </r>
  <r>
    <x v="1"/>
    <x v="3"/>
    <x v="0"/>
    <n v="30"/>
    <n v="300000"/>
    <n v="1287092"/>
    <d v="2001-05-23T13:21:5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gturnbul"/>
    <s v="JARNOLD"/>
    <s v="NG-Price"/>
    <x v="6"/>
    <x v="5"/>
    <s v="VB6340.1"/>
    <d v="2001-06-01T21:00:00"/>
  </r>
  <r>
    <x v="0"/>
    <x v="0"/>
    <x v="0"/>
    <n v="1"/>
    <n v="1"/>
    <n v="1287093"/>
    <d v="2001-05-23T13:22:07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35"/>
    <s v="stanleyf"/>
    <s v="KGWOZDZ"/>
    <s v="Enron Metals Trading System"/>
    <x v="0"/>
    <x v="0"/>
    <n v="2149288"/>
    <m/>
  </r>
  <r>
    <x v="1"/>
    <x v="3"/>
    <x v="0"/>
    <n v="30"/>
    <n v="450000"/>
    <n v="1287094"/>
    <d v="2001-05-23T13:22:13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0599999999999996"/>
    <s v="terrenced"/>
    <s v="JARNOLD"/>
    <s v="NG-Price"/>
    <x v="6"/>
    <x v="5"/>
    <s v="VB6341.1"/>
    <d v="2001-06-01T21:00:00"/>
  </r>
  <r>
    <x v="1"/>
    <x v="3"/>
    <x v="0"/>
    <n v="31"/>
    <n v="1550"/>
    <n v="1287096"/>
    <d v="2001-05-23T13:22:26"/>
    <s v="Tenaska Marketing Ventures"/>
    <x v="0"/>
    <x v="0"/>
    <x v="0"/>
    <x v="3"/>
    <s v="US Gas Fin Opt Put"/>
    <s v="US Gas Fin Opt   NYMEX        EP3.5      Jul01           USD/MM-L"/>
    <m/>
    <n v="50"/>
    <x v="0"/>
    <x v="14"/>
    <x v="0"/>
    <n v="6.5000000000000002E-2"/>
    <s v="TMVCRV01"/>
    <s v="MMAGGI"/>
    <s v="NG EXOTIC"/>
    <x v="6"/>
    <x v="5"/>
    <s v="VB6342.1"/>
    <d v="2001-07-01T00:00:00"/>
  </r>
  <r>
    <x v="1"/>
    <x v="2"/>
    <x v="0"/>
    <n v="1"/>
    <n v="25000"/>
    <n v="1287099"/>
    <d v="2001-05-23T13:22:2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"/>
    <s v="JTREADWAY"/>
    <s v="GWHALLE"/>
    <s v="WTI-GW-NXC2"/>
    <x v="3"/>
    <x v="5"/>
    <n v="106428"/>
    <d v="2001-07-01T00:00:00"/>
  </r>
  <r>
    <x v="1"/>
    <x v="3"/>
    <x v="0"/>
    <n v="30"/>
    <n v="450000"/>
    <n v="1287100"/>
    <d v="2001-05-23T13:22:34"/>
    <s v="Tractebel Energy Marketing, Inc."/>
    <x v="0"/>
    <x v="0"/>
    <x v="0"/>
    <x v="3"/>
    <s v="US Gas Fin Swap"/>
    <s v="US Gas Daily     HSC                     Jun01           USD/MM"/>
    <m/>
    <n v="15000"/>
    <x v="0"/>
    <x v="11"/>
    <x v="0"/>
    <n v="4.085"/>
    <s v="JEFFAVERY"/>
    <s v="EBASS"/>
    <s v="FT-Texas"/>
    <x v="6"/>
    <x v="5"/>
    <s v="VB6344.1"/>
    <d v="2001-06-01T21:00:00"/>
  </r>
  <r>
    <x v="1"/>
    <x v="2"/>
    <x v="0"/>
    <n v="1"/>
    <n v="25000"/>
    <n v="1287101"/>
    <d v="2001-05-23T13:22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1"/>
    <s v="GWHALLE"/>
    <s v="WTI-GW-NXC2"/>
    <x v="3"/>
    <x v="5"/>
    <n v="106429"/>
    <d v="2001-07-01T00:00:00"/>
  </r>
  <r>
    <x v="0"/>
    <x v="3"/>
    <x v="1"/>
    <n v="1"/>
    <n v="5000"/>
    <n v="1287102"/>
    <d v="2001-05-23T13:22:36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49999999999998"/>
    <s v="ngeerds01"/>
    <s v="RWATT"/>
    <s v="EC-IM Canada West"/>
    <x v="8"/>
    <x v="9"/>
    <n v="806452"/>
    <d v="2001-05-23T21:00:00"/>
  </r>
  <r>
    <x v="1"/>
    <x v="3"/>
    <x v="0"/>
    <n v="30"/>
    <n v="150000"/>
    <n v="1287104"/>
    <d v="2001-05-23T13:22:41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625"/>
    <s v="duanelaw"/>
    <s v="JARNOLD"/>
    <s v="NG-Price"/>
    <x v="6"/>
    <x v="5"/>
    <s v="VB6347.1"/>
    <d v="2001-06-01T21:59:00"/>
  </r>
  <r>
    <x v="1"/>
    <x v="3"/>
    <x v="1"/>
    <n v="1"/>
    <n v="10000"/>
    <n v="1287105"/>
    <d v="2001-05-23T13:22:44"/>
    <s v="EnergyUSA-TPC Corp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24"/>
    <s v="jgriffiths"/>
    <s v="JHODGE2"/>
    <s v="ENA-IM ME TCO"/>
    <x v="8"/>
    <x v="5"/>
    <n v="806453"/>
    <d v="2001-05-25T21:00:00"/>
  </r>
  <r>
    <x v="1"/>
    <x v="3"/>
    <x v="0"/>
    <n v="30"/>
    <n v="300000"/>
    <n v="1287106"/>
    <d v="2001-05-23T13:22:48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49.1"/>
    <d v="2001-06-01T21:00:00"/>
  </r>
  <r>
    <x v="1"/>
    <x v="3"/>
    <x v="1"/>
    <n v="30"/>
    <n v="150000"/>
    <n v="1287108"/>
    <d v="2001-05-23T13:22:55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33"/>
    <s v="redwood1"/>
    <s v="MGRIGSB"/>
    <s v="ENA - IM West"/>
    <x v="8"/>
    <x v="5"/>
    <s v="VB6350.1 / 806455"/>
    <d v="2001-06-01T21:00:00"/>
  </r>
  <r>
    <x v="1"/>
    <x v="3"/>
    <x v="0"/>
    <n v="30"/>
    <n v="150000"/>
    <n v="1287109"/>
    <d v="2001-05-23T13:22:56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6351.1"/>
    <d v="2001-06-01T21:00:00"/>
  </r>
  <r>
    <x v="1"/>
    <x v="3"/>
    <x v="1"/>
    <n v="1"/>
    <n v="25000"/>
    <n v="1287110"/>
    <d v="2001-05-23T13:22:59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"/>
    <s v="garrison"/>
    <s v="ARING"/>
    <s v="ENA-IM NE GULF1"/>
    <x v="8"/>
    <x v="5"/>
    <n v="806454"/>
    <d v="2001-05-25T21:00:00"/>
  </r>
  <r>
    <x v="1"/>
    <x v="3"/>
    <x v="0"/>
    <n v="30"/>
    <n v="225000"/>
    <n v="1287115"/>
    <d v="2001-05-23T13:23:07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650000000000004"/>
    <s v="johndarm"/>
    <s v="JARNOLD"/>
    <s v="NG-Price"/>
    <x v="6"/>
    <x v="5"/>
    <s v="VB6356.1"/>
    <d v="2001-06-01T21:00:00"/>
  </r>
  <r>
    <x v="1"/>
    <x v="3"/>
    <x v="1"/>
    <n v="7"/>
    <n v="35000"/>
    <n v="1287116"/>
    <d v="2001-05-23T13:23:09"/>
    <s v="Mirant Americas Energy Marketing, L.P."/>
    <x v="0"/>
    <x v="0"/>
    <x v="0"/>
    <x v="3"/>
    <s v="US Gas Phy Fwd Firm non-TX &lt; or = 1Mo "/>
    <s v="US Gas Phy       COL Onshore             25-31May01      USD/MM"/>
    <m/>
    <n v="5000"/>
    <x v="0"/>
    <x v="11"/>
    <x v="0"/>
    <n v="4"/>
    <s v="gregt00001"/>
    <s v="SPEREIR"/>
    <s v="ENA-IM NE GULF2"/>
    <x v="8"/>
    <x v="5"/>
    <n v="806457"/>
    <d v="2001-05-25T21:00:00"/>
  </r>
  <r>
    <x v="1"/>
    <x v="3"/>
    <x v="1"/>
    <n v="7"/>
    <n v="7000"/>
    <n v="1287118"/>
    <d v="2001-05-23T13:23:15"/>
    <s v="Interstate Power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5"/>
    <s v="ipca08239"/>
    <s v="KSTEVEN"/>
    <s v="ENA-IM Mid Central South"/>
    <x v="8"/>
    <x v="5"/>
    <n v="806458"/>
    <d v="2001-05-25T21:00:00"/>
  </r>
  <r>
    <x v="1"/>
    <x v="3"/>
    <x v="0"/>
    <n v="30"/>
    <n v="150000"/>
    <n v="1287121"/>
    <d v="2001-05-23T13:23:23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redwood3"/>
    <s v="JARNOLD"/>
    <s v="NG-Price"/>
    <x v="6"/>
    <x v="5"/>
    <s v="VB6360.1"/>
    <d v="2001-06-01T21:00:00"/>
  </r>
  <r>
    <x v="0"/>
    <x v="3"/>
    <x v="1"/>
    <n v="1"/>
    <n v="5000"/>
    <n v="1287122"/>
    <d v="2001-05-23T13:23:25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3"/>
    <s v="SANTUCCI1"/>
    <s v="RWATT"/>
    <s v="EC-IM Canada West"/>
    <x v="8"/>
    <x v="9"/>
    <n v="806459"/>
    <d v="2001-05-23T21:00:00"/>
  </r>
  <r>
    <x v="1"/>
    <x v="3"/>
    <x v="1"/>
    <n v="1"/>
    <n v="10000"/>
    <n v="1287123"/>
    <d v="2001-05-23T13:23:27"/>
    <s v="Duke Energy Trading and Marketing, L.L.C."/>
    <x v="0"/>
    <x v="0"/>
    <x v="0"/>
    <x v="3"/>
    <s v="US Gas Phy Fwd Firm non-TX &lt; or = 1Mo "/>
    <s v="US Gas Phy       TENN 500                25May01         USD/MM"/>
    <m/>
    <n v="10000"/>
    <x v="0"/>
    <x v="11"/>
    <x v="0"/>
    <n v="3.9649999999999999"/>
    <s v="NAMHO123"/>
    <s v="SNEAL"/>
    <s v="ENA-IM NE GULF3"/>
    <x v="8"/>
    <x v="5"/>
    <n v="806460"/>
    <d v="2001-05-25T21:00:00"/>
  </r>
  <r>
    <x v="1"/>
    <x v="3"/>
    <x v="1"/>
    <n v="1"/>
    <n v="25000"/>
    <n v="1287124"/>
    <d v="2001-05-23T13:23:28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250000000000004"/>
    <s v="STEPHENSJE"/>
    <s v="ARING"/>
    <s v="ENA-IM NE GULF1"/>
    <x v="8"/>
    <x v="5"/>
    <n v="806461"/>
    <d v="2001-05-25T21:00:00"/>
  </r>
  <r>
    <x v="1"/>
    <x v="3"/>
    <x v="0"/>
    <n v="31"/>
    <n v="310000"/>
    <n v="1287130"/>
    <d v="2001-05-23T13:23:52"/>
    <s v="Glencore Ltd."/>
    <x v="0"/>
    <x v="0"/>
    <x v="0"/>
    <x v="3"/>
    <s v="US Gas Fin Swap"/>
    <s v="US Gas Swap      Nymex                   Jul01           USD/MM"/>
    <n v="10000"/>
    <m/>
    <x v="0"/>
    <x v="11"/>
    <x v="0"/>
    <n v="4.1224999999999996"/>
    <s v="ADM48210"/>
    <s v="JARNOLD"/>
    <s v="NG-Price"/>
    <x v="6"/>
    <x v="5"/>
    <s v="VB6364.1"/>
    <d v="2001-07-01T21:00:00"/>
  </r>
  <r>
    <x v="1"/>
    <x v="3"/>
    <x v="1"/>
    <n v="1"/>
    <n v="5000"/>
    <n v="1287132"/>
    <d v="2001-05-23T13:23:5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2850000000000001"/>
    <s v="SPJOHRDE"/>
    <s v="SHENDRI"/>
    <s v="ENA-IM ME CNG"/>
    <x v="8"/>
    <x v="5"/>
    <n v="806462"/>
    <d v="2001-05-25T21:00:00"/>
  </r>
  <r>
    <x v="1"/>
    <x v="2"/>
    <x v="0"/>
    <n v="1"/>
    <n v="25000"/>
    <n v="1287135"/>
    <d v="2001-05-23T13:24:1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3"/>
    <s v="DOMESTIC"/>
    <s v="GWHALLE"/>
    <s v="WTI-GW-NXC2"/>
    <x v="3"/>
    <x v="5"/>
    <n v="106431"/>
    <d v="2001-07-01T00:00:00"/>
  </r>
  <r>
    <x v="1"/>
    <x v="3"/>
    <x v="0"/>
    <n v="123"/>
    <n v="615000"/>
    <n v="1287136"/>
    <d v="2001-05-23T13:24:15"/>
    <s v="Aquila Risk Management Corporation"/>
    <x v="0"/>
    <x v="0"/>
    <x v="0"/>
    <x v="3"/>
    <s v="US Gas Fin BasisSwap"/>
    <s v="US Gas Basis     NNG Ventura             Jul-Oct01       USD/MM"/>
    <n v="5000"/>
    <m/>
    <x v="0"/>
    <x v="11"/>
    <x v="0"/>
    <n v="-7.0000000000000007E-2"/>
    <s v="AQUILA1003"/>
    <s v="ALEWIS"/>
    <s v="GD-CENTRAL"/>
    <x v="6"/>
    <x v="5"/>
    <s v="VB6366.1"/>
    <d v="2001-07-01T00:00:00"/>
  </r>
  <r>
    <x v="1"/>
    <x v="1"/>
    <x v="0"/>
    <n v="1"/>
    <n v="50"/>
    <n v="1287138"/>
    <d v="2001-05-23T13:24:31"/>
    <s v="Duke Energy Trading and Marketing, L.L.C."/>
    <x v="0"/>
    <x v="0"/>
    <x v="0"/>
    <x v="1"/>
    <s v="US East Power Fin Swap"/>
    <s v="US Pwr Fin Swap  PJM W IntC HE16-23 EPT  23May01         USD/MWh"/>
    <m/>
    <n v="50"/>
    <x v="0"/>
    <x v="1"/>
    <x v="0"/>
    <n v="34"/>
    <s v="KKETTLER"/>
    <s v="JSTEPENO"/>
    <s v="EPMI-HRLY-NE"/>
    <x v="7"/>
    <x v="5"/>
    <n v="620496.1"/>
    <d v="2001-05-23T21:00:00"/>
  </r>
  <r>
    <x v="1"/>
    <x v="3"/>
    <x v="0"/>
    <n v="30"/>
    <n v="150000"/>
    <n v="1287139"/>
    <d v="2001-05-23T13:24:36"/>
    <s v="PanCanadian Energy Services Inc."/>
    <x v="0"/>
    <x v="0"/>
    <x v="0"/>
    <x v="3"/>
    <s v="US Gas Fin Swap"/>
    <s v="US Gas Swap      Nymex                   Jun01           USD/MM"/>
    <n v="5000"/>
    <m/>
    <x v="0"/>
    <x v="11"/>
    <x v="0"/>
    <n v="4.0549999999999997"/>
    <s v="pcessturm"/>
    <s v="JARNOLD"/>
    <s v="NG-Price"/>
    <x v="6"/>
    <x v="5"/>
    <s v="VB6369.1"/>
    <d v="2001-06-01T21:00:00"/>
  </r>
  <r>
    <x v="1"/>
    <x v="3"/>
    <x v="0"/>
    <n v="151"/>
    <n v="755000"/>
    <n v="1287140"/>
    <d v="2001-05-23T13:24:41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8"/>
    <s v="jdbsempra"/>
    <s v="JARNOLD"/>
    <s v="NG-Price"/>
    <x v="6"/>
    <x v="5"/>
    <s v="VB6372.1"/>
    <d v="2001-11-01T00:00:00"/>
  </r>
  <r>
    <x v="1"/>
    <x v="3"/>
    <x v="0"/>
    <n v="30"/>
    <n v="300000"/>
    <n v="1287141"/>
    <d v="2001-05-23T13:24:43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73.1"/>
    <d v="2001-06-01T21:00:00"/>
  </r>
  <r>
    <x v="1"/>
    <x v="3"/>
    <x v="0"/>
    <n v="30"/>
    <n v="300000"/>
    <n v="1287142"/>
    <d v="2001-05-23T13:24:49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boneillb"/>
    <s v="JARNOLD"/>
    <s v="NG-Price"/>
    <x v="6"/>
    <x v="5"/>
    <s v="VB6371.1"/>
    <d v="2001-06-01T21:00:00"/>
  </r>
  <r>
    <x v="1"/>
    <x v="3"/>
    <x v="1"/>
    <n v="1"/>
    <n v="25000"/>
    <n v="1287143"/>
    <d v="2001-05-23T13:24:51"/>
    <s v="EnergyUSA-TPC Corp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199999999999996"/>
    <s v="jgriffiths"/>
    <s v="ARING"/>
    <s v="ENA-IM NE GULF1"/>
    <x v="8"/>
    <x v="5"/>
    <n v="806463"/>
    <d v="2001-05-25T21:00:00"/>
  </r>
  <r>
    <x v="1"/>
    <x v="3"/>
    <x v="0"/>
    <n v="30"/>
    <n v="75000"/>
    <n v="1287145"/>
    <d v="2001-05-23T13:25:05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599999999999996"/>
    <s v="Jnesser1"/>
    <s v="JARNOLD"/>
    <s v="NG-Price"/>
    <x v="6"/>
    <x v="5"/>
    <s v="VB6368.1"/>
    <d v="2001-06-01T21:00:00"/>
  </r>
  <r>
    <x v="1"/>
    <x v="3"/>
    <x v="1"/>
    <n v="7"/>
    <n v="35000"/>
    <n v="1287146"/>
    <d v="2001-05-23T13:25:08"/>
    <s v="Reliant Energy Services, Inc."/>
    <x v="0"/>
    <x v="0"/>
    <x v="0"/>
    <x v="3"/>
    <s v="US Gas Phy Fwd Firm non-TX &lt; or = 1Mo "/>
    <s v="US Gas Phy       TENN 800                25-31May01      USD/MM"/>
    <m/>
    <n v="5000"/>
    <x v="0"/>
    <x v="11"/>
    <x v="0"/>
    <n v="3.95"/>
    <s v="jtaylor1"/>
    <s v="SNEAL"/>
    <s v="ENA-IM NE GULF3"/>
    <x v="8"/>
    <x v="5"/>
    <n v="806464"/>
    <d v="2001-05-25T21:00:00"/>
  </r>
  <r>
    <x v="1"/>
    <x v="3"/>
    <x v="0"/>
    <n v="30"/>
    <n v="750000"/>
    <n v="1287148"/>
    <d v="2001-05-23T13:25:11"/>
    <s v="Constellation Power Source, Inc."/>
    <x v="0"/>
    <x v="0"/>
    <x v="0"/>
    <x v="3"/>
    <s v="US Gas Fin Swap"/>
    <s v="US Gas Swap      Nymex                   Jun01           USD/MM"/>
    <n v="25000"/>
    <m/>
    <x v="0"/>
    <x v="11"/>
    <x v="0"/>
    <n v="4.05"/>
    <s v="terrenced"/>
    <s v="JARNOLD"/>
    <s v="NG-Price"/>
    <x v="6"/>
    <x v="5"/>
    <s v="VB6378.1"/>
    <d v="2001-06-01T21:00:00"/>
  </r>
  <r>
    <x v="1"/>
    <x v="3"/>
    <x v="0"/>
    <n v="30"/>
    <n v="150000"/>
    <n v="1287149"/>
    <d v="2001-05-23T13:25:14"/>
    <s v="CMS Marketing, Services and Trading Company"/>
    <x v="0"/>
    <x v="0"/>
    <x v="0"/>
    <x v="3"/>
    <s v="US Gas Fin BasisSwap"/>
    <s v="US Gas Basis     GD/M Mich Con           Jun01           USD/MM"/>
    <n v="5000"/>
    <m/>
    <x v="0"/>
    <x v="11"/>
    <x v="0"/>
    <n v="0.17499999999999999"/>
    <s v="SCOTTBISK"/>
    <s v="GSTOREY"/>
    <s v="FT-ONTARIO"/>
    <x v="6"/>
    <x v="5"/>
    <s v="VB6375.1"/>
    <d v="2001-06-01T21:00:00"/>
  </r>
  <r>
    <x v="1"/>
    <x v="3"/>
    <x v="0"/>
    <n v="153"/>
    <n v="765000"/>
    <n v="1287150"/>
    <d v="2001-05-23T13:25:15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18"/>
    <s v="jh1825ps"/>
    <s v="JARNOLD"/>
    <s v="NG-Price"/>
    <x v="6"/>
    <x v="5"/>
    <s v="VB6377.1"/>
    <d v="2001-06-01T00:00:00"/>
  </r>
  <r>
    <x v="1"/>
    <x v="3"/>
    <x v="1"/>
    <n v="1"/>
    <n v="5000"/>
    <n v="1287153"/>
    <d v="2001-05-23T13:25:19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149999999999997"/>
    <s v="ADM48146"/>
    <s v="ARING"/>
    <s v="ENA-IM NE GULF1"/>
    <x v="8"/>
    <x v="5"/>
    <n v="806465"/>
    <d v="2001-05-25T21:00:00"/>
  </r>
  <r>
    <x v="1"/>
    <x v="3"/>
    <x v="1"/>
    <n v="1"/>
    <n v="20000"/>
    <n v="1287154"/>
    <d v="2001-05-23T13:25:22"/>
    <s v="Texaco Natural Gas Inc."/>
    <x v="0"/>
    <x v="0"/>
    <x v="0"/>
    <x v="3"/>
    <s v="US Gas Phy Fwd Firm non-TX &lt; or = 1Mo "/>
    <s v="US Gas Phy       HeHub                   25May01         USD/MM"/>
    <n v="20000"/>
    <m/>
    <x v="0"/>
    <x v="11"/>
    <x v="0"/>
    <n v="4.0149999999999997"/>
    <s v="STEPHENSJE"/>
    <s v="ARING"/>
    <s v="ENA-IM NE GULF1"/>
    <x v="8"/>
    <x v="5"/>
    <n v="806466"/>
    <d v="2001-05-25T21:00:00"/>
  </r>
  <r>
    <x v="1"/>
    <x v="3"/>
    <x v="0"/>
    <n v="30"/>
    <n v="750000"/>
    <n v="1287155"/>
    <d v="2001-05-23T13:25:24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5"/>
    <s v="JPASTORE"/>
    <s v="JARNOLD"/>
    <s v="NG-Price"/>
    <x v="6"/>
    <x v="5"/>
    <s v="VB6379.1"/>
    <d v="2001-06-01T21:00:00"/>
  </r>
  <r>
    <x v="1"/>
    <x v="3"/>
    <x v="0"/>
    <n v="31"/>
    <n v="310000"/>
    <n v="1287156"/>
    <d v="2001-05-23T13:25:30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224999999999996"/>
    <s v="det00001"/>
    <s v="JARNOLD"/>
    <s v="NG-Price"/>
    <x v="6"/>
    <x v="5"/>
    <s v="VB6381.1"/>
    <d v="2001-07-01T21:00:00"/>
  </r>
  <r>
    <x v="1"/>
    <x v="1"/>
    <x v="1"/>
    <n v="1"/>
    <n v="50"/>
    <n v="1287159"/>
    <d v="2001-05-23T13:25:34"/>
    <s v="Reliant Energy Services, Inc."/>
    <x v="0"/>
    <x v="0"/>
    <x v="0"/>
    <x v="1"/>
    <s v="US East Power Phy Fwd Firm"/>
    <s v="US Pwr Phy Firm  TVA Peak                25May01         USD/MWh"/>
    <m/>
    <n v="50"/>
    <x v="0"/>
    <x v="1"/>
    <x v="0"/>
    <n v="20.25"/>
    <s v="mwhitfield"/>
    <s v="JKING6"/>
    <s v="ST-SERC"/>
    <x v="7"/>
    <x v="6"/>
    <n v="620498.1"/>
    <d v="2001-05-25T21:00:00"/>
  </r>
  <r>
    <x v="1"/>
    <x v="3"/>
    <x v="0"/>
    <n v="7"/>
    <n v="35000"/>
    <n v="1287160"/>
    <d v="2001-05-23T13:25:36"/>
    <s v="Cook Inlet Energy Supply L.L.C."/>
    <x v="0"/>
    <x v="0"/>
    <x v="0"/>
    <x v="3"/>
    <s v="US Gas Fin Swap"/>
    <s v="US Gas Daily     EP Permian              25-31May01      USD/MM"/>
    <n v="5000"/>
    <m/>
    <x v="0"/>
    <x v="11"/>
    <x v="0"/>
    <n v="3.84"/>
    <s v="WESTDESK1"/>
    <s v="RGAY"/>
    <s v="West-Keystone"/>
    <x v="6"/>
    <x v="5"/>
    <s v="VB6383.1"/>
    <d v="2001-05-25T21:00:00"/>
  </r>
  <r>
    <x v="1"/>
    <x v="3"/>
    <x v="0"/>
    <n v="30"/>
    <n v="450000"/>
    <n v="1287161"/>
    <d v="2001-05-23T13:25:37"/>
    <s v="AIG Energy Trading Inc."/>
    <x v="0"/>
    <x v="0"/>
    <x v="0"/>
    <x v="3"/>
    <s v="US Gas Fin Swap"/>
    <s v="US Gas Swap      Nymex                   Jun01           USD/MM"/>
    <n v="15000"/>
    <m/>
    <x v="0"/>
    <x v="11"/>
    <x v="0"/>
    <n v="4.0449999999999999"/>
    <s v="bperkins1"/>
    <s v="JARNOLD"/>
    <s v="NG-Price"/>
    <x v="6"/>
    <x v="5"/>
    <s v="VB6384.1"/>
    <d v="2001-06-01T21:00:00"/>
  </r>
  <r>
    <x v="1"/>
    <x v="3"/>
    <x v="1"/>
    <n v="1"/>
    <n v="5000"/>
    <n v="1287163"/>
    <d v="2001-05-23T13:25:48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"/>
    <s v="SPJOHRDE"/>
    <s v="ARING"/>
    <s v="ENA-IM NE GULF1"/>
    <x v="8"/>
    <x v="5"/>
    <n v="806467"/>
    <d v="2001-05-25T21:00:00"/>
  </r>
  <r>
    <x v="0"/>
    <x v="3"/>
    <x v="1"/>
    <n v="30"/>
    <n v="150000"/>
    <n v="1287166"/>
    <d v="2001-05-23T13:25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5"/>
    <s v="williamw"/>
    <s v="MCOWAN"/>
    <s v="EC-IM Canada West"/>
    <x v="8"/>
    <x v="9"/>
    <n v="806468"/>
    <d v="2001-06-01T21:00:00"/>
  </r>
  <r>
    <x v="1"/>
    <x v="2"/>
    <x v="0"/>
    <n v="1"/>
    <n v="25000"/>
    <n v="1287167"/>
    <d v="2001-05-23T13:25:5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DOMESTIC"/>
    <s v="GWHALLE"/>
    <s v="WTI-GW-NXC2"/>
    <x v="3"/>
    <x v="5"/>
    <n v="106433"/>
    <d v="2001-07-01T00:00:00"/>
  </r>
  <r>
    <x v="1"/>
    <x v="4"/>
    <x v="0"/>
    <n v="1"/>
    <n v="10000"/>
    <n v="1287169"/>
    <d v="2001-05-23T13:26:01"/>
    <s v="Valero Marketing and Supply Company"/>
    <x v="0"/>
    <x v="0"/>
    <x v="0"/>
    <x v="4"/>
    <s v="US UNL Gasoline Fin Swap"/>
    <s v="US UNL Gasoline  Platts GC               Jun01           c/Gl-b"/>
    <m/>
    <n v="10000"/>
    <x v="0"/>
    <x v="13"/>
    <x v="0"/>
    <n v="90.15"/>
    <s v="SAL90520"/>
    <s v="AHAUSER"/>
    <s v="Blnd-Hu-Hdg"/>
    <x v="3"/>
    <x v="5"/>
    <n v="106432"/>
    <d v="2001-06-01T21:00:00"/>
  </r>
  <r>
    <x v="1"/>
    <x v="3"/>
    <x v="0"/>
    <n v="30"/>
    <n v="225000"/>
    <n v="1287172"/>
    <d v="2001-05-23T13:26:14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549999999999997"/>
    <s v="DANIELCOWL"/>
    <s v="JARNOLD"/>
    <s v="NG-Price"/>
    <x v="6"/>
    <x v="5"/>
    <s v="VB6393.1"/>
    <d v="2001-06-01T21:00:00"/>
  </r>
  <r>
    <x v="1"/>
    <x v="3"/>
    <x v="0"/>
    <n v="153"/>
    <n v="765000"/>
    <n v="1287174"/>
    <d v="2001-05-23T13:26:26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1849999999999996"/>
    <s v="steven12"/>
    <s v="JARNOLD"/>
    <s v="NG-Price"/>
    <x v="6"/>
    <x v="5"/>
    <s v="VB6394.1"/>
    <d v="2001-06-01T00:00:00"/>
  </r>
  <r>
    <x v="1"/>
    <x v="3"/>
    <x v="0"/>
    <n v="30"/>
    <n v="75000"/>
    <n v="1287175"/>
    <d v="2001-05-23T13:26:28"/>
    <s v="Coral Energy Holding L.P."/>
    <x v="0"/>
    <x v="0"/>
    <x v="0"/>
    <x v="3"/>
    <s v="US Gas Fin Swap"/>
    <s v="US Gas Swap      Nymex                   Jun01           USD/MM"/>
    <n v="2500"/>
    <m/>
    <x v="0"/>
    <x v="11"/>
    <x v="0"/>
    <n v="4.05"/>
    <s v="bhofman99"/>
    <s v="JARNOLD"/>
    <s v="NG-Price"/>
    <x v="6"/>
    <x v="5"/>
    <s v="VB6395.1"/>
    <d v="2001-06-01T21:00:00"/>
  </r>
  <r>
    <x v="1"/>
    <x v="3"/>
    <x v="0"/>
    <n v="153"/>
    <n v="382500"/>
    <n v="1287176"/>
    <d v="2001-05-23T13:26:34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1749999999999998"/>
    <s v="berginpat2"/>
    <s v="JARNOLD"/>
    <s v="NG-Price"/>
    <x v="6"/>
    <x v="5"/>
    <s v="VB6396.1"/>
    <d v="2001-06-01T00:00:00"/>
  </r>
  <r>
    <x v="1"/>
    <x v="3"/>
    <x v="1"/>
    <n v="30"/>
    <n v="150000"/>
    <n v="1287177"/>
    <d v="2001-05-23T13:26:34"/>
    <s v="PG&amp;E Energy Trading-Gas Corporation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2.71"/>
    <s v="ADM36631"/>
    <s v="MGRIGSB"/>
    <s v="ENA - IM West"/>
    <x v="8"/>
    <x v="5"/>
    <s v="VB6397.1 / 806470"/>
    <d v="2001-06-01T21:00:00"/>
  </r>
  <r>
    <x v="1"/>
    <x v="3"/>
    <x v="0"/>
    <n v="7"/>
    <n v="175000"/>
    <n v="1287179"/>
    <d v="2001-05-23T13:26:47"/>
    <s v="TXU Energy Trading Company"/>
    <x v="0"/>
    <x v="0"/>
    <x v="0"/>
    <x v="3"/>
    <s v="US Gas Fin Swap"/>
    <s v="US Gas Daily     TX E M3                 25-31May01      USD/MM"/>
    <m/>
    <n v="25000"/>
    <x v="0"/>
    <x v="11"/>
    <x v="0"/>
    <n v="4.375"/>
    <s v="txuetclj"/>
    <s v="VPIMENOV"/>
    <s v="EAST-NEW YORK"/>
    <x v="6"/>
    <x v="5"/>
    <s v="VB6399.1"/>
    <d v="2001-05-25T21:00:00"/>
  </r>
  <r>
    <x v="0"/>
    <x v="3"/>
    <x v="1"/>
    <n v="1"/>
    <n v="2500"/>
    <n v="1287181"/>
    <d v="2001-05-23T13:27:12"/>
    <s v="TransAlta Energy Marketing Corp."/>
    <x v="0"/>
    <x v="0"/>
    <x v="0"/>
    <x v="3"/>
    <s v="CAN Gas Phy Fwd Firm West &lt; or = 1Mo"/>
    <s v="CAN Gas Phy      NIT                     23May01         CAD/GJ"/>
    <m/>
    <n v="2500"/>
    <x v="0"/>
    <x v="15"/>
    <x v="4"/>
    <n v="5.4349999999999996"/>
    <s v="patriciac"/>
    <s v="RWATT"/>
    <s v="EC-IM Canada West"/>
    <x v="8"/>
    <x v="9"/>
    <n v="806473"/>
    <d v="2001-05-23T21:00:00"/>
  </r>
  <r>
    <x v="1"/>
    <x v="3"/>
    <x v="0"/>
    <n v="7"/>
    <n v="105000"/>
    <n v="1287183"/>
    <d v="2001-05-23T13:27:19"/>
    <s v="Reliant Energy Services, Inc."/>
    <x v="0"/>
    <x v="0"/>
    <x v="0"/>
    <x v="3"/>
    <s v="US Gas Fin Swap"/>
    <s v="US Gas Daily     HHub                    25-31May01      USD/MM"/>
    <m/>
    <n v="15000"/>
    <x v="0"/>
    <x v="11"/>
    <x v="0"/>
    <n v="4.0199999999999996"/>
    <s v="pstrange"/>
    <s v="PKEAVEY"/>
    <s v="G-DAILY-EST"/>
    <x v="6"/>
    <x v="5"/>
    <s v="VB6402.1"/>
    <d v="2001-05-25T21:00:00"/>
  </r>
  <r>
    <x v="1"/>
    <x v="3"/>
    <x v="0"/>
    <n v="30"/>
    <n v="600000"/>
    <n v="1287184"/>
    <d v="2001-05-23T13:27:26"/>
    <s v="BP Corporation North America Inc."/>
    <x v="0"/>
    <x v="0"/>
    <x v="0"/>
    <x v="3"/>
    <s v="US Gas Fin BasisSwap"/>
    <s v="US Gas Basis     NGI Chicago             Jun01           USD/MM"/>
    <n v="20000"/>
    <m/>
    <x v="0"/>
    <x v="11"/>
    <x v="0"/>
    <n v="8.5000000000000006E-2"/>
    <s v="Cozartta"/>
    <s v="GSTOREY"/>
    <s v="FT-ONTARIO"/>
    <x v="6"/>
    <x v="5"/>
    <s v="VB6403.1"/>
    <d v="2001-06-01T21:00:00"/>
  </r>
  <r>
    <x v="1"/>
    <x v="3"/>
    <x v="1"/>
    <n v="1"/>
    <n v="25000"/>
    <n v="1287185"/>
    <d v="2001-05-23T13:27:28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1"/>
    <s v="raganbond1"/>
    <s v="ARING"/>
    <s v="ENA-IM NE GULF1"/>
    <x v="8"/>
    <x v="5"/>
    <n v="806474"/>
    <d v="2001-05-25T21:00:00"/>
  </r>
  <r>
    <x v="1"/>
    <x v="3"/>
    <x v="0"/>
    <n v="30"/>
    <n v="300000"/>
    <n v="1287186"/>
    <d v="2001-05-23T13:27:2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599999999999996"/>
    <s v="lafrance"/>
    <s v="JARNOLD"/>
    <s v="NG-Price"/>
    <x v="6"/>
    <x v="5"/>
    <s v="VB6404.1"/>
    <d v="2001-06-01T21:00:00"/>
  </r>
  <r>
    <x v="1"/>
    <x v="3"/>
    <x v="0"/>
    <n v="151"/>
    <n v="377500"/>
    <n v="1287187"/>
    <d v="2001-05-23T13:27:37"/>
    <s v="Duke Energy Marketing Limited Partnership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attmann"/>
    <s v="JARNOLD"/>
    <s v="NG-Price"/>
    <x v="6"/>
    <x v="5"/>
    <s v="VB6405.1"/>
    <d v="2001-11-01T00:00:00"/>
  </r>
  <r>
    <x v="0"/>
    <x v="3"/>
    <x v="1"/>
    <n v="30"/>
    <n v="150000"/>
    <n v="1287188"/>
    <d v="2001-05-23T13:27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6"/>
    <s v="williamw"/>
    <s v="MCOWAN"/>
    <s v="EC-IM Canada West"/>
    <x v="8"/>
    <x v="9"/>
    <n v="806475"/>
    <d v="2001-06-01T21:00:00"/>
  </r>
  <r>
    <x v="1"/>
    <x v="3"/>
    <x v="0"/>
    <n v="151"/>
    <n v="377500"/>
    <n v="1287190"/>
    <d v="2001-05-23T13:27:42"/>
    <s v="Reliant Energy Services, Inc.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stimson"/>
    <s v="JARNOLD"/>
    <s v="NG-Price"/>
    <x v="6"/>
    <x v="5"/>
    <s v="VB6406.1"/>
    <d v="2001-11-01T00:00:00"/>
  </r>
  <r>
    <x v="1"/>
    <x v="3"/>
    <x v="1"/>
    <n v="30"/>
    <n v="150000"/>
    <n v="1287191"/>
    <d v="2001-05-23T13:27:56"/>
    <s v="Cinergy Marketing &amp; Trading, LLC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78"/>
    <s v="WHALENMIKE"/>
    <s v="MGRIGSB"/>
    <s v="ENA - IM West"/>
    <x v="8"/>
    <x v="5"/>
    <s v="VB6408.1 / 806476"/>
    <d v="2001-06-01T21:00:00"/>
  </r>
  <r>
    <x v="1"/>
    <x v="3"/>
    <x v="0"/>
    <n v="153"/>
    <n v="382500"/>
    <n v="1287192"/>
    <d v="2001-05-23T13:28:08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petverma"/>
    <s v="JARNOLD"/>
    <s v="NG-Price"/>
    <x v="6"/>
    <x v="5"/>
    <s v="VB6409.1"/>
    <d v="2001-06-01T00:00:00"/>
  </r>
  <r>
    <x v="1"/>
    <x v="3"/>
    <x v="0"/>
    <n v="30"/>
    <n v="750000"/>
    <n v="1287193"/>
    <d v="2001-05-23T13:28:13"/>
    <s v="Dynegy Marketing and Trade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WHITEWATER"/>
    <s v="JARNOLD"/>
    <s v="NG-Price"/>
    <x v="6"/>
    <x v="5"/>
    <s v="VB6410.1"/>
    <d v="2001-06-01T21:00:00"/>
  </r>
  <r>
    <x v="1"/>
    <x v="3"/>
    <x v="0"/>
    <n v="153"/>
    <n v="382500"/>
    <n v="1287194"/>
    <d v="2001-05-23T13:28:22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MSIECKHAUS"/>
    <s v="JARNOLD"/>
    <s v="NG-Price"/>
    <x v="6"/>
    <x v="5"/>
    <s v="VB6411.1"/>
    <d v="2001-06-01T00:00:00"/>
  </r>
  <r>
    <x v="1"/>
    <x v="3"/>
    <x v="0"/>
    <n v="153"/>
    <n v="382500"/>
    <n v="1287195"/>
    <d v="2001-05-23T13:28:23"/>
    <s v="Duke Energy Trading and Marketing, L.L.C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KRBARBER"/>
    <s v="JARNOLD"/>
    <s v="NG-Price"/>
    <x v="6"/>
    <x v="5"/>
    <s v="VB6413.1"/>
    <d v="2001-06-01T00:00:00"/>
  </r>
  <r>
    <x v="1"/>
    <x v="3"/>
    <x v="1"/>
    <n v="1"/>
    <n v="10000"/>
    <n v="1287198"/>
    <d v="2001-05-23T13:28:40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199999999999996"/>
    <s v="ADM48146"/>
    <s v="ARING"/>
    <s v="ENA-IM NE GULF1"/>
    <x v="8"/>
    <x v="5"/>
    <n v="806479"/>
    <d v="2001-05-25T21:00:00"/>
  </r>
  <r>
    <x v="1"/>
    <x v="2"/>
    <x v="0"/>
    <n v="1"/>
    <n v="25000"/>
    <n v="1287201"/>
    <d v="2001-05-23T13:29:1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N587JK00"/>
    <s v="GWHALLE"/>
    <s v="WTI-GW-NXC2"/>
    <x v="3"/>
    <x v="5"/>
    <n v="106434"/>
    <d v="2001-07-01T00:00:00"/>
  </r>
  <r>
    <x v="1"/>
    <x v="3"/>
    <x v="0"/>
    <n v="30"/>
    <n v="300000"/>
    <n v="1287204"/>
    <d v="2001-05-23T13:29:26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Houtenda"/>
    <s v="JARNOLD"/>
    <s v="NG-Price"/>
    <x v="6"/>
    <x v="5"/>
    <s v="VB6418.1"/>
    <d v="2001-06-01T21:00:00"/>
  </r>
  <r>
    <x v="1"/>
    <x v="2"/>
    <x v="0"/>
    <n v="1"/>
    <n v="20000"/>
    <n v="1287203"/>
    <d v="2001-05-23T13:29:26"/>
    <s v="Hess Energy Trading Company LLC"/>
    <x v="0"/>
    <x v="0"/>
    <x v="0"/>
    <x v="2"/>
    <s v="US Crude WTI Fin Swap "/>
    <s v="US WTI Swap      Nymex PEN               Jul01           USD/bl/m"/>
    <m/>
    <n v="20000"/>
    <x v="0"/>
    <x v="8"/>
    <x v="0"/>
    <n v="29.76"/>
    <s v="JTREADWAY"/>
    <s v="GWHALLE"/>
    <s v="WTI-GW-NXC2"/>
    <x v="3"/>
    <x v="5"/>
    <n v="106435"/>
    <d v="2001-07-01T00:00:00"/>
  </r>
  <r>
    <x v="1"/>
    <x v="2"/>
    <x v="0"/>
    <n v="1"/>
    <n v="5000"/>
    <n v="1287205"/>
    <d v="2001-05-23T13:29:3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436"/>
    <d v="2001-07-01T00:00:00"/>
  </r>
  <r>
    <x v="1"/>
    <x v="3"/>
    <x v="0"/>
    <n v="30"/>
    <n v="375000"/>
    <n v="1287208"/>
    <d v="2001-05-23T13:29:36"/>
    <s v="Reliant Energy Services, Inc."/>
    <x v="0"/>
    <x v="0"/>
    <x v="0"/>
    <x v="3"/>
    <s v="US Gas Fin Swap"/>
    <s v="US Gas Swap      Nymex                   Jun01           USD/MM"/>
    <n v="12500"/>
    <m/>
    <x v="0"/>
    <x v="11"/>
    <x v="0"/>
    <n v="4.0599999999999996"/>
    <s v="pstrange"/>
    <s v="JARNOLD"/>
    <s v="NG-Price"/>
    <x v="6"/>
    <x v="5"/>
    <s v="VB6424.1"/>
    <d v="2001-06-01T21:00:00"/>
  </r>
  <r>
    <x v="1"/>
    <x v="3"/>
    <x v="0"/>
    <n v="30"/>
    <n v="150000"/>
    <n v="1287209"/>
    <d v="2001-05-23T13:29:3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Quekchin"/>
    <s v="KHOLST"/>
    <s v="FT-West"/>
    <x v="6"/>
    <x v="5"/>
    <s v="VB6422.1"/>
    <d v="2001-09-01T21:00:00"/>
  </r>
  <r>
    <x v="1"/>
    <x v="1"/>
    <x v="1"/>
    <n v="30"/>
    <n v="1500"/>
    <n v="1287211"/>
    <d v="2001-05-23T13:29:47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"/>
    <s v="Roseyehuda"/>
    <s v="CDORLAN"/>
    <s v="ST-ECAR"/>
    <x v="7"/>
    <x v="6"/>
    <n v="620502.1"/>
    <d v="2001-06-01T17:11:00"/>
  </r>
  <r>
    <x v="1"/>
    <x v="3"/>
    <x v="0"/>
    <n v="30"/>
    <n v="750000"/>
    <n v="1287212"/>
    <d v="2001-05-23T13:29:49"/>
    <s v="AEP Energy Services, Inc.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aepes214"/>
    <s v="JARNOLD"/>
    <s v="NG-Price"/>
    <x v="6"/>
    <x v="5"/>
    <s v="VB6427.1"/>
    <d v="2001-06-01T21:00:00"/>
  </r>
  <r>
    <x v="1"/>
    <x v="3"/>
    <x v="0"/>
    <n v="31"/>
    <n v="155000"/>
    <n v="1287213"/>
    <d v="2001-05-23T13:29:49"/>
    <s v="BP Corporation North America Inc."/>
    <x v="0"/>
    <x v="0"/>
    <x v="0"/>
    <x v="3"/>
    <s v="US Gas Fin BasisSwap"/>
    <s v="US Gas Basis     NGI SoCal               Oct01           USD/MM"/>
    <n v="5000"/>
    <m/>
    <x v="0"/>
    <x v="11"/>
    <x v="0"/>
    <n v="6.2"/>
    <s v="Quekchin"/>
    <s v="KHOLST"/>
    <s v="FT-West"/>
    <x v="6"/>
    <x v="5"/>
    <s v="VB6426.1"/>
    <d v="2001-10-01T00:00:00"/>
  </r>
  <r>
    <x v="1"/>
    <x v="3"/>
    <x v="0"/>
    <n v="30"/>
    <n v="150000"/>
    <n v="1287214"/>
    <d v="2001-05-23T13:29:55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6428.1"/>
    <d v="2001-06-01T21:00:00"/>
  </r>
  <r>
    <x v="1"/>
    <x v="3"/>
    <x v="0"/>
    <n v="31"/>
    <n v="310000"/>
    <n v="1287216"/>
    <d v="2001-05-23T13:30:04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375000000000002"/>
    <s v="det00001"/>
    <s v="JARNOLD"/>
    <s v="NG-Price"/>
    <x v="6"/>
    <x v="5"/>
    <s v="VB6431.1"/>
    <d v="2001-07-01T21:00:00"/>
  </r>
  <r>
    <x v="1"/>
    <x v="3"/>
    <x v="0"/>
    <n v="153"/>
    <n v="765000"/>
    <n v="1287215"/>
    <d v="2001-05-23T13:30:04"/>
    <s v="Coral Energy Holding L.P."/>
    <x v="0"/>
    <x v="0"/>
    <x v="0"/>
    <x v="3"/>
    <s v="US Gas Fin Swap"/>
    <s v="US Gas Swap      Nymex                   Jun-Oct01       USD/MM"/>
    <m/>
    <n v="5000"/>
    <x v="0"/>
    <x v="11"/>
    <x v="0"/>
    <n v="4.1950000000000003"/>
    <s v="kwgeiger"/>
    <s v="JARNOLD"/>
    <s v="NG-Price"/>
    <x v="6"/>
    <x v="5"/>
    <s v="VB6429.1"/>
    <d v="2001-06-01T00:00:00"/>
  </r>
  <r>
    <x v="1"/>
    <x v="3"/>
    <x v="0"/>
    <n v="30"/>
    <n v="150000"/>
    <n v="1287218"/>
    <d v="2001-05-23T13:30:07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4"/>
    <s v="AQUILA1001"/>
    <s v="KHOLST"/>
    <s v="FT-West"/>
    <x v="6"/>
    <x v="5"/>
    <s v="VB6430.1"/>
    <d v="2001-06-01T21:00:00"/>
  </r>
  <r>
    <x v="1"/>
    <x v="2"/>
    <x v="0"/>
    <n v="1"/>
    <n v="25000"/>
    <n v="1287219"/>
    <d v="2001-05-23T13:30:09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"/>
    <s v="GWHALLE"/>
    <s v="WTI-GW-NXC2"/>
    <x v="3"/>
    <x v="5"/>
    <n v="106437"/>
    <d v="2001-07-01T00:00:00"/>
  </r>
  <r>
    <x v="1"/>
    <x v="3"/>
    <x v="0"/>
    <n v="30"/>
    <n v="300000"/>
    <n v="1287220"/>
    <d v="2001-05-23T13:30:13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07"/>
    <s v="KEVINGRADY"/>
    <s v="JARNOLD"/>
    <s v="NG-Price"/>
    <x v="6"/>
    <x v="5"/>
    <s v="VB6434.1"/>
    <d v="2001-06-01T21:00:00"/>
  </r>
  <r>
    <x v="1"/>
    <x v="3"/>
    <x v="1"/>
    <n v="1"/>
    <n v="5000"/>
    <n v="1287221"/>
    <d v="2001-05-23T13:30:16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99999999999996"/>
    <s v="ADM48147"/>
    <s v="ARING"/>
    <s v="ENA-IM NE GULF1"/>
    <x v="8"/>
    <x v="5"/>
    <n v="806481"/>
    <d v="2001-05-25T21:00:00"/>
  </r>
  <r>
    <x v="1"/>
    <x v="3"/>
    <x v="0"/>
    <n v="30"/>
    <n v="150000"/>
    <n v="1287222"/>
    <d v="2001-05-23T13:30:18"/>
    <s v="J. Aron &amp; Company"/>
    <x v="0"/>
    <x v="0"/>
    <x v="0"/>
    <x v="3"/>
    <s v="US Gas Fin BasisSwap"/>
    <s v="US Gas Basis     NGI SoCal               Jun01           USD/MM"/>
    <m/>
    <n v="5000"/>
    <x v="0"/>
    <x v="11"/>
    <x v="0"/>
    <n v="8.5"/>
    <s v="ritanagle"/>
    <s v="KHOLST"/>
    <s v="FT-West"/>
    <x v="6"/>
    <x v="5"/>
    <s v="VB6433.1"/>
    <d v="2001-06-01T21:00:00"/>
  </r>
  <r>
    <x v="1"/>
    <x v="3"/>
    <x v="0"/>
    <n v="30"/>
    <n v="150000"/>
    <n v="1287224"/>
    <d v="2001-05-23T13:30:24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7"/>
    <s v="rsavocch"/>
    <s v="JARNOLD"/>
    <s v="NG-Price"/>
    <x v="6"/>
    <x v="5"/>
    <s v="VB6437.1"/>
    <d v="2001-06-01T21:00:00"/>
  </r>
  <r>
    <x v="1"/>
    <x v="3"/>
    <x v="0"/>
    <n v="30"/>
    <n v="150000"/>
    <n v="1287226"/>
    <d v="2001-05-23T13:30:30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439.1"/>
    <d v="2001-06-01T21:00:00"/>
  </r>
  <r>
    <x v="1"/>
    <x v="3"/>
    <x v="0"/>
    <n v="151"/>
    <n v="377500"/>
    <n v="1287227"/>
    <d v="2001-05-23T13:30:34"/>
    <s v="Sempra Energy Trading Corp."/>
    <x v="0"/>
    <x v="0"/>
    <x v="0"/>
    <x v="3"/>
    <s v="US Gas Fin Swap"/>
    <s v="US Gas Swap      Nymex                   Nov01-Mar02     USD/MM"/>
    <m/>
    <n v="2500"/>
    <x v="0"/>
    <x v="11"/>
    <x v="0"/>
    <n v="4.59"/>
    <s v="MSIECKHAUS"/>
    <s v="JARNOLD"/>
    <s v="NG-Price"/>
    <x v="6"/>
    <x v="5"/>
    <s v="VB6438.1"/>
    <d v="2001-11-01T00:00:00"/>
  </r>
  <r>
    <x v="1"/>
    <x v="2"/>
    <x v="0"/>
    <n v="1"/>
    <n v="25000"/>
    <n v="1287228"/>
    <d v="2001-05-23T13:30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39"/>
    <d v="2001-07-01T00:00:00"/>
  </r>
  <r>
    <x v="1"/>
    <x v="2"/>
    <x v="0"/>
    <n v="1"/>
    <n v="50000"/>
    <n v="1287229"/>
    <d v="2001-05-23T13:30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0.1"/>
    <d v="2001-07-01T00:00:00"/>
  </r>
  <r>
    <x v="1"/>
    <x v="2"/>
    <x v="0"/>
    <n v="1"/>
    <n v="50000"/>
    <n v="1287232"/>
    <d v="2001-05-23T13:30:4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1.1"/>
    <d v="2001-07-01T00:00:00"/>
  </r>
  <r>
    <x v="1"/>
    <x v="2"/>
    <x v="0"/>
    <n v="1"/>
    <n v="50000"/>
    <n v="1287235"/>
    <d v="2001-05-23T13:30:45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4.1"/>
    <d v="2001-07-01T00:00:00"/>
  </r>
  <r>
    <x v="1"/>
    <x v="2"/>
    <x v="0"/>
    <n v="1"/>
    <n v="25000"/>
    <n v="1287238"/>
    <d v="2001-05-23T13:30:5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DOMESTIC1"/>
    <s v="GWHALLE"/>
    <s v="WTI-GW-NXC2"/>
    <x v="3"/>
    <x v="5"/>
    <n v="106443"/>
    <d v="2001-07-01T00:00:00"/>
  </r>
  <r>
    <x v="0"/>
    <x v="3"/>
    <x v="1"/>
    <n v="1"/>
    <n v="5000"/>
    <n v="1287239"/>
    <d v="2001-05-23T13:30:5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"/>
    <s v="CUPCAKE1"/>
    <s v="RWATT"/>
    <s v="EC-IM Canada West"/>
    <x v="8"/>
    <x v="9"/>
    <n v="806482"/>
    <d v="2001-05-23T21:00:00"/>
  </r>
  <r>
    <x v="1"/>
    <x v="2"/>
    <x v="0"/>
    <n v="1"/>
    <n v="25000"/>
    <n v="1287241"/>
    <d v="2001-05-23T13:30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JTREADWAY"/>
    <s v="GWHALLE"/>
    <s v="WTI-GW-NXC2"/>
    <x v="3"/>
    <x v="5"/>
    <n v="106444"/>
    <d v="2001-07-01T00:00:00"/>
  </r>
  <r>
    <x v="1"/>
    <x v="1"/>
    <x v="1"/>
    <n v="30"/>
    <n v="1500"/>
    <n v="1287242"/>
    <d v="2001-05-23T13:30:59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STEVESTEVE"/>
    <s v="CDORLAN"/>
    <s v="ST-ECAR"/>
    <x v="7"/>
    <x v="6"/>
    <n v="620503.1"/>
    <d v="2001-06-01T17:11:00"/>
  </r>
  <r>
    <x v="0"/>
    <x v="3"/>
    <x v="1"/>
    <n v="1"/>
    <n v="5000"/>
    <n v="1287243"/>
    <d v="2001-05-23T13:31:00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CUPCAKE1"/>
    <s v="RWATT"/>
    <s v="EC-IM Canada West"/>
    <x v="8"/>
    <x v="9"/>
    <n v="806483"/>
    <d v="2001-05-23T21:00:00"/>
  </r>
  <r>
    <x v="1"/>
    <x v="3"/>
    <x v="0"/>
    <n v="151"/>
    <n v="755000"/>
    <n v="1287244"/>
    <d v="2001-05-23T13:31:08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"/>
    <s v="jdbsempra"/>
    <s v="JARNOLD"/>
    <s v="NG-Price"/>
    <x v="6"/>
    <x v="5"/>
    <s v="VB6453.1"/>
    <d v="2001-11-01T00:00:00"/>
  </r>
  <r>
    <x v="0"/>
    <x v="3"/>
    <x v="0"/>
    <n v="30"/>
    <n v="150000"/>
    <n v="1287245"/>
    <d v="2001-05-23T13:31:09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brucewest"/>
    <s v="CCLARK5"/>
    <s v="INTRA-CAND-BC"/>
    <x v="6"/>
    <x v="9"/>
    <s v="VB6452.1"/>
    <d v="2001-06-01T21:00:00"/>
  </r>
  <r>
    <x v="1"/>
    <x v="3"/>
    <x v="1"/>
    <n v="1"/>
    <n v="4000"/>
    <n v="1287248"/>
    <d v="2001-05-23T13:31:19"/>
    <s v="Mirant Americas Energy Marketing, L.P."/>
    <x v="0"/>
    <x v="0"/>
    <x v="0"/>
    <x v="3"/>
    <s v="US Gas Phy Fwd Firm non-TX &lt; or = 1Mo "/>
    <s v="US Gas Phy       COL Onshore             25May01         USD/MM"/>
    <m/>
    <n v="4000"/>
    <x v="0"/>
    <x v="11"/>
    <x v="0"/>
    <n v="3.9950000000000001"/>
    <s v="gregt00001"/>
    <s v="SPEREIR"/>
    <s v="ENA-IM NE GULF2"/>
    <x v="8"/>
    <x v="5"/>
    <n v="806484"/>
    <d v="2001-05-25T21:00:00"/>
  </r>
  <r>
    <x v="1"/>
    <x v="3"/>
    <x v="0"/>
    <n v="30"/>
    <n v="75000"/>
    <n v="1287249"/>
    <d v="2001-05-23T13:31:2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85"/>
    <s v="Jnesser1"/>
    <s v="JARNOLD"/>
    <s v="NG-Price"/>
    <x v="6"/>
    <x v="5"/>
    <s v="VB6457.1"/>
    <d v="2001-06-01T21:00:00"/>
  </r>
  <r>
    <x v="1"/>
    <x v="3"/>
    <x v="0"/>
    <n v="30"/>
    <n v="300000"/>
    <n v="1287250"/>
    <d v="2001-05-23T13:31:31"/>
    <s v="Constellation Power Source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kschwartz"/>
    <s v="JARNOLD"/>
    <s v="NG-Price"/>
    <x v="6"/>
    <x v="5"/>
    <s v="VB6458.1"/>
    <d v="2001-06-01T21:00:00"/>
  </r>
  <r>
    <x v="1"/>
    <x v="3"/>
    <x v="1"/>
    <n v="1"/>
    <n v="5000"/>
    <n v="1287251"/>
    <d v="2001-05-23T13:31:31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"/>
    <s v="jtaylor1"/>
    <s v="SHENDRI"/>
    <s v="ENA-IM ME CNG"/>
    <x v="8"/>
    <x v="5"/>
    <n v="806485"/>
    <d v="2001-05-25T21:00:00"/>
  </r>
  <r>
    <x v="1"/>
    <x v="3"/>
    <x v="0"/>
    <n v="31"/>
    <n v="387500"/>
    <n v="1287252"/>
    <d v="2001-05-23T13:31:49"/>
    <s v="ConAgra Energy Services, Inc."/>
    <x v="0"/>
    <x v="0"/>
    <x v="0"/>
    <x v="3"/>
    <s v="US Gas Fin Swap"/>
    <s v="US Gas Swap      Nymex                   Jul01           USD/MM"/>
    <m/>
    <n v="12500"/>
    <x v="0"/>
    <x v="11"/>
    <x v="0"/>
    <n v="4.1475"/>
    <s v="KEVINGRADY"/>
    <s v="JARNOLD"/>
    <s v="NG-Price"/>
    <x v="6"/>
    <x v="5"/>
    <s v="VB6459.1"/>
    <d v="2001-07-01T21:00:00"/>
  </r>
  <r>
    <x v="1"/>
    <x v="3"/>
    <x v="0"/>
    <n v="30"/>
    <n v="150000"/>
    <n v="1287254"/>
    <d v="2001-05-23T13:31:56"/>
    <s v="Virginia Power Energy Marketing,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JOHNNYMAC"/>
    <s v="JARNOLD"/>
    <s v="NG-Price"/>
    <x v="6"/>
    <x v="5"/>
    <s v="VB6460.1"/>
    <d v="2001-06-01T21:00:00"/>
  </r>
  <r>
    <x v="1"/>
    <x v="3"/>
    <x v="1"/>
    <n v="1"/>
    <n v="25000"/>
    <n v="1287255"/>
    <d v="2001-05-23T13:31:57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250000000000004"/>
    <s v="STANHORTON"/>
    <s v="ARING"/>
    <s v="ENA-IM NE GULF1"/>
    <x v="8"/>
    <x v="5"/>
    <n v="806486"/>
    <d v="2001-05-25T21:00:00"/>
  </r>
  <r>
    <x v="1"/>
    <x v="3"/>
    <x v="1"/>
    <n v="1"/>
    <n v="25000"/>
    <n v="1287257"/>
    <d v="2001-05-23T13:32:05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FMORGAN1"/>
    <s v="ARING"/>
    <s v="ENA-IM NE GULF1"/>
    <x v="8"/>
    <x v="5"/>
    <n v="806487"/>
    <d v="2001-05-25T21:00:00"/>
  </r>
  <r>
    <x v="1"/>
    <x v="3"/>
    <x v="0"/>
    <n v="153"/>
    <n v="765000"/>
    <n v="1287258"/>
    <d v="2001-05-23T13:32:06"/>
    <s v="Reliant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robpitts"/>
    <s v="JARNOLD"/>
    <s v="NG-Price"/>
    <x v="6"/>
    <x v="5"/>
    <s v="VB6461.1"/>
    <d v="2001-06-01T00:00:00"/>
  </r>
  <r>
    <x v="1"/>
    <x v="3"/>
    <x v="0"/>
    <n v="30"/>
    <n v="300000"/>
    <n v="1287259"/>
    <d v="2001-05-23T13:32:10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lewislee"/>
    <s v="JARNOLD"/>
    <s v="NG-Price"/>
    <x v="6"/>
    <x v="5"/>
    <s v="VB6465.1"/>
    <d v="2001-06-01T21:00:00"/>
  </r>
  <r>
    <x v="1"/>
    <x v="1"/>
    <x v="1"/>
    <n v="30"/>
    <n v="1500"/>
    <n v="1287260"/>
    <d v="2001-05-23T13:32:10"/>
    <s v="El Paso Merchant Energy, L.P.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PowerGLW"/>
    <s v="MCARSON2"/>
    <s v="LT-SPP"/>
    <x v="7"/>
    <x v="6"/>
    <n v="620509.1"/>
    <d v="2001-09-01T14:16:00"/>
  </r>
  <r>
    <x v="1"/>
    <x v="3"/>
    <x v="0"/>
    <n v="30"/>
    <n v="750000"/>
    <n v="1287262"/>
    <d v="2001-05-23T13:32:16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7"/>
    <s v="mtherrell"/>
    <s v="JARNOLD"/>
    <s v="NG-Price"/>
    <x v="6"/>
    <x v="5"/>
    <s v="VB6466.1"/>
    <d v="2001-06-01T21:00:00"/>
  </r>
  <r>
    <x v="0"/>
    <x v="3"/>
    <x v="1"/>
    <n v="1"/>
    <n v="5000"/>
    <n v="1287263"/>
    <d v="2001-05-23T13:32:27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"/>
    <s v="SANTUCCI1"/>
    <s v="RWATT"/>
    <s v="EC-IM Canada West"/>
    <x v="8"/>
    <x v="9"/>
    <n v="806488"/>
    <d v="2001-05-23T21:00:00"/>
  </r>
  <r>
    <x v="1"/>
    <x v="3"/>
    <x v="0"/>
    <n v="31"/>
    <n v="620000"/>
    <n v="1287264"/>
    <d v="2001-05-23T13:32:31"/>
    <s v="Mirant Americas Energy Marketing, L.P."/>
    <x v="0"/>
    <x v="0"/>
    <x v="0"/>
    <x v="3"/>
    <s v="US Gas Fin Swap"/>
    <s v="US Gas Swap      Nymex                   Jul01           USD/MM"/>
    <m/>
    <n v="20000"/>
    <x v="0"/>
    <x v="11"/>
    <x v="0"/>
    <n v="4.1425000000000001"/>
    <s v="det00001"/>
    <s v="JARNOLD"/>
    <s v="NG-Price"/>
    <x v="6"/>
    <x v="5"/>
    <s v="VB6467.1"/>
    <d v="2001-07-01T21:00:00"/>
  </r>
  <r>
    <x v="1"/>
    <x v="1"/>
    <x v="0"/>
    <n v="1"/>
    <n v="50"/>
    <n v="1287266"/>
    <d v="2001-05-23T13:32:34"/>
    <s v="Allegheny Energy Supply Company, LLC"/>
    <x v="0"/>
    <x v="0"/>
    <x v="0"/>
    <x v="1"/>
    <s v="US East Power Fin Swap"/>
    <s v="US Pwr Fin Swap  PJM W IntC HE16-23 EPT  23May01         USD/MWh"/>
    <n v="50"/>
    <m/>
    <x v="0"/>
    <x v="1"/>
    <x v="0"/>
    <n v="33"/>
    <s v="spaes123"/>
    <s v="JSTEPENO"/>
    <s v="EPMI-HRLY-NE"/>
    <x v="7"/>
    <x v="5"/>
    <n v="620510.1"/>
    <d v="2001-05-23T21:00:00"/>
  </r>
  <r>
    <x v="1"/>
    <x v="3"/>
    <x v="0"/>
    <n v="31"/>
    <n v="155000"/>
    <n v="1287267"/>
    <d v="2001-05-23T13:32:37"/>
    <s v="ConAgra Energy Services, In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KEVINGRADY"/>
    <s v="JARNOLD"/>
    <s v="NG-Price"/>
    <x v="6"/>
    <x v="5"/>
    <s v="VB6469.1"/>
    <d v="2001-07-01T21:00:00"/>
  </r>
  <r>
    <x v="1"/>
    <x v="3"/>
    <x v="0"/>
    <n v="92"/>
    <n v="460000"/>
    <n v="1287269"/>
    <d v="2001-05-23T13:32:42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"/>
    <s v="susjones"/>
    <s v="FERMIS"/>
    <s v="FT - North West"/>
    <x v="6"/>
    <x v="5"/>
    <s v="VB6468.1"/>
    <d v="2001-07-01T00:00:00"/>
  </r>
  <r>
    <x v="1"/>
    <x v="3"/>
    <x v="0"/>
    <n v="31"/>
    <n v="1550"/>
    <n v="1287271"/>
    <d v="2001-05-23T13:32:44"/>
    <s v="PG&amp;E Energy Trading-Gas Corporation"/>
    <x v="0"/>
    <x v="0"/>
    <x v="0"/>
    <x v="3"/>
    <s v="US Gas Fin Swap"/>
    <s v="US Gas Swap      Nymex                   Jul01           USD/MM-L"/>
    <m/>
    <n v="50"/>
    <x v="0"/>
    <x v="14"/>
    <x v="0"/>
    <n v="4.1425000000000001"/>
    <s v="jimgoetz"/>
    <s v="JARNOLD"/>
    <s v="NG-Price"/>
    <x v="6"/>
    <x v="5"/>
    <s v="VB6470.1"/>
    <d v="2001-07-01T21:00:00"/>
  </r>
  <r>
    <x v="1"/>
    <x v="3"/>
    <x v="1"/>
    <n v="1"/>
    <n v="25000"/>
    <n v="1287273"/>
    <d v="2001-05-23T13:32:44"/>
    <s v="BGML - IM Bridgelin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raganbond1"/>
    <s v="ARING"/>
    <s v="ENA-IM NE GULF1"/>
    <x v="8"/>
    <x v="5"/>
    <n v="806489"/>
    <d v="2001-05-25T21:00:00"/>
  </r>
  <r>
    <x v="1"/>
    <x v="3"/>
    <x v="0"/>
    <n v="31"/>
    <n v="1550"/>
    <n v="1287272"/>
    <d v="2001-05-23T13:32:44"/>
    <s v="PG&amp;E Energy Trading-Gas Corporation"/>
    <x v="0"/>
    <x v="0"/>
    <x v="0"/>
    <x v="3"/>
    <s v="US Gas Fin Swap"/>
    <s v="US Gas Swap      Nymex                   Aug01           USD/MM-L"/>
    <n v="50"/>
    <m/>
    <x v="0"/>
    <x v="14"/>
    <x v="0"/>
    <n v="4.2195"/>
    <s v="jimgoetz"/>
    <s v="JARNOLD"/>
    <s v="NG-Price"/>
    <x v="6"/>
    <x v="5"/>
    <s v="VB6471.1"/>
    <d v="2001-08-01T21:00:00"/>
  </r>
  <r>
    <x v="1"/>
    <x v="3"/>
    <x v="0"/>
    <n v="153"/>
    <n v="765000"/>
    <n v="1287274"/>
    <d v="2001-05-23T13:32:47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aepes214"/>
    <s v="JARNOLD"/>
    <s v="NG-Price"/>
    <x v="6"/>
    <x v="5"/>
    <s v="VB6472.1"/>
    <d v="2001-06-01T00:00:00"/>
  </r>
  <r>
    <x v="1"/>
    <x v="1"/>
    <x v="0"/>
    <n v="1"/>
    <n v="50"/>
    <n v="1287275"/>
    <d v="2001-05-23T13:32:55"/>
    <s v="PSEG Energy Resources &amp; Trade LLC"/>
    <x v="0"/>
    <x v="0"/>
    <x v="0"/>
    <x v="1"/>
    <s v="US East Power Fin Swap"/>
    <s v="US Pwr Fin Swap  PJM W IntC HE16-23 EPT  23May01         USD/MWh"/>
    <n v="50"/>
    <m/>
    <x v="0"/>
    <x v="1"/>
    <x v="0"/>
    <n v="31"/>
    <s v="andyhyman3"/>
    <s v="JSTEPENO"/>
    <s v="EPMI-HRLY-NE"/>
    <x v="7"/>
    <x v="5"/>
    <n v="620511.1"/>
    <d v="2001-05-23T21:00:00"/>
  </r>
  <r>
    <x v="1"/>
    <x v="1"/>
    <x v="1"/>
    <n v="30"/>
    <n v="1500"/>
    <n v="1287276"/>
    <d v="2001-05-23T13:32:56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STEVESTEVE"/>
    <s v="CDORLAN"/>
    <s v="ST-ECAR"/>
    <x v="7"/>
    <x v="6"/>
    <n v="620512.1"/>
    <d v="2001-06-01T17:11:00"/>
  </r>
  <r>
    <x v="1"/>
    <x v="3"/>
    <x v="1"/>
    <n v="30"/>
    <n v="150000"/>
    <n v="1287278"/>
    <d v="2001-05-23T13:33:15"/>
    <s v="e prime, inc."/>
    <x v="0"/>
    <x v="0"/>
    <x v="0"/>
    <x v="3"/>
    <s v="US Gas Phy Index Firm non-TX &lt; or = 1Mo"/>
    <s v="US Gas Phy Index IF Demarc               Jun01           USD/MM"/>
    <n v="5000"/>
    <m/>
    <x v="0"/>
    <x v="11"/>
    <x v="0"/>
    <n v="-0.03"/>
    <s v="EPRIME28"/>
    <s v="KSTEVEN"/>
    <s v="ENA-IM Mid Central South"/>
    <x v="8"/>
    <x v="5"/>
    <s v="VB6474.1 / 806491"/>
    <d v="2001-06-01T21:00:00"/>
  </r>
  <r>
    <x v="1"/>
    <x v="1"/>
    <x v="1"/>
    <n v="365"/>
    <n v="18250"/>
    <n v="1287279"/>
    <d v="2001-05-23T13:33:20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"/>
    <s v="aepsvc121"/>
    <s v="FSTURM"/>
    <s v="LT-ECAR"/>
    <x v="7"/>
    <x v="6"/>
    <n v="620513.1"/>
    <d v="2002-01-01T17:11:00"/>
  </r>
  <r>
    <x v="1"/>
    <x v="3"/>
    <x v="0"/>
    <n v="7"/>
    <n v="35000"/>
    <n v="1287281"/>
    <d v="2001-05-23T13:33:23"/>
    <s v="TXU Energy Trading Company"/>
    <x v="0"/>
    <x v="0"/>
    <x v="0"/>
    <x v="3"/>
    <s v="US Gas Fin Swap"/>
    <s v="US Gas Daily     TX E M3                 25-31May01      USD/MM"/>
    <m/>
    <n v="5000"/>
    <x v="0"/>
    <x v="11"/>
    <x v="0"/>
    <n v="4.4000000000000004"/>
    <s v="txuetcje"/>
    <s v="VPIMENOV"/>
    <s v="EAST-NEW YORK"/>
    <x v="6"/>
    <x v="5"/>
    <s v="VB6477.1"/>
    <d v="2001-05-25T21:00:00"/>
  </r>
  <r>
    <x v="1"/>
    <x v="3"/>
    <x v="0"/>
    <n v="153"/>
    <n v="382500"/>
    <n v="1287283"/>
    <d v="2001-05-23T13:33:34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SHIMAITIS"/>
    <s v="JARNOLD"/>
    <s v="NG-Price"/>
    <x v="6"/>
    <x v="5"/>
    <s v="VB6479.1"/>
    <d v="2001-06-01T00:00:00"/>
  </r>
  <r>
    <x v="1"/>
    <x v="3"/>
    <x v="0"/>
    <n v="30"/>
    <n v="300000"/>
    <n v="1287284"/>
    <d v="2001-05-23T13:33:55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724999999999998"/>
    <s v="Cozartta"/>
    <s v="JARNOLD"/>
    <s v="NG-Price"/>
    <x v="6"/>
    <x v="5"/>
    <s v="VB6482.1"/>
    <d v="2001-06-01T21:59:00"/>
  </r>
  <r>
    <x v="1"/>
    <x v="3"/>
    <x v="0"/>
    <n v="30"/>
    <n v="450000"/>
    <n v="1287285"/>
    <d v="2001-05-23T13:34:04"/>
    <s v="Hess Energy Trading Company LLC"/>
    <x v="0"/>
    <x v="0"/>
    <x v="0"/>
    <x v="3"/>
    <s v="US Gas Fin Swap"/>
    <s v="US Gas Swap      Nymex                   Jun01           USD/MM"/>
    <n v="15000"/>
    <m/>
    <x v="0"/>
    <x v="11"/>
    <x v="0"/>
    <n v="4.0750000000000002"/>
    <s v="MICWHITE"/>
    <s v="JARNOLD"/>
    <s v="NG-Price"/>
    <x v="6"/>
    <x v="5"/>
    <s v="VB6483.1"/>
    <d v="2001-06-01T21:00:00"/>
  </r>
  <r>
    <x v="1"/>
    <x v="3"/>
    <x v="0"/>
    <n v="153"/>
    <n v="382500"/>
    <n v="1287286"/>
    <d v="2001-05-23T13:34:10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484.1"/>
    <d v="2001-06-01T00:00:00"/>
  </r>
  <r>
    <x v="1"/>
    <x v="1"/>
    <x v="1"/>
    <n v="92"/>
    <n v="4600"/>
    <n v="1287287"/>
    <d v="2001-05-23T13:34:16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6.5"/>
    <s v="DANMURPHY"/>
    <s v="FSTURM"/>
    <s v="LT-ECAR"/>
    <x v="7"/>
    <x v="6"/>
    <n v="620514.1"/>
    <d v="2001-10-01T17:11:00"/>
  </r>
  <r>
    <x v="1"/>
    <x v="3"/>
    <x v="0"/>
    <n v="31"/>
    <n v="697500"/>
    <n v="1287288"/>
    <d v="2001-05-23T13:34:20"/>
    <s v="ConAgra Energy Services, Inc."/>
    <x v="0"/>
    <x v="0"/>
    <x v="0"/>
    <x v="3"/>
    <s v="US Gas Fin Swap"/>
    <s v="US Gas Swap      Nymex                   Jul01           USD/MM"/>
    <m/>
    <n v="22500"/>
    <x v="0"/>
    <x v="11"/>
    <x v="0"/>
    <n v="4.1475"/>
    <s v="KEVINGRADY"/>
    <s v="JARNOLD"/>
    <s v="NG-Price"/>
    <x v="6"/>
    <x v="5"/>
    <s v="VB6485.1"/>
    <d v="2001-07-01T21:00:00"/>
  </r>
  <r>
    <x v="1"/>
    <x v="3"/>
    <x v="1"/>
    <n v="1"/>
    <n v="5000"/>
    <n v="1287290"/>
    <d v="2001-05-23T13:34:22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6"/>
    <s v="ARING"/>
    <s v="ENA-IM NE GULF1"/>
    <x v="8"/>
    <x v="5"/>
    <n v="806493"/>
    <d v="2001-05-25T21:00:00"/>
  </r>
  <r>
    <x v="1"/>
    <x v="3"/>
    <x v="1"/>
    <n v="1"/>
    <n v="5000"/>
    <n v="1287291"/>
    <d v="2001-05-23T13:34:24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7"/>
    <s v="ARING"/>
    <s v="ENA-IM NE GULF1"/>
    <x v="8"/>
    <x v="5"/>
    <n v="806494"/>
    <d v="2001-05-25T21:00:00"/>
  </r>
  <r>
    <x v="1"/>
    <x v="2"/>
    <x v="0"/>
    <n v="1"/>
    <n v="50000"/>
    <n v="1287292"/>
    <d v="2001-05-23T13:35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0.1"/>
    <d v="2001-07-01T00:00:00"/>
  </r>
  <r>
    <x v="1"/>
    <x v="2"/>
    <x v="0"/>
    <n v="1"/>
    <n v="50000"/>
    <n v="1287294"/>
    <d v="2001-05-23T13:35:2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1.1"/>
    <d v="2001-07-01T00:00:00"/>
  </r>
  <r>
    <x v="1"/>
    <x v="3"/>
    <x v="0"/>
    <n v="365"/>
    <n v="1825000"/>
    <n v="1287297"/>
    <d v="2001-05-23T13:35:2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494.1"/>
    <d v="2002-01-01T21:00:00"/>
  </r>
  <r>
    <x v="0"/>
    <x v="0"/>
    <x v="0"/>
    <n v="1"/>
    <n v="19"/>
    <n v="1287298"/>
    <d v="2001-05-23T13:35:28"/>
    <s v="Haut Commodities Inc"/>
    <x v="0"/>
    <x v="0"/>
    <x v="0"/>
    <x v="0"/>
    <s v="Aluminum LME Registered Contract"/>
    <s v="Al LME Reg.      Contract                3 Month         USD/mt-L"/>
    <m/>
    <n v="19"/>
    <x v="0"/>
    <x v="0"/>
    <x v="0"/>
    <n v="1535"/>
    <s v="MICHAELO"/>
    <s v="KGWOZDZ"/>
    <s v="Enron Metals Trading System"/>
    <x v="0"/>
    <x v="0"/>
    <n v="2149286"/>
    <m/>
  </r>
  <r>
    <x v="1"/>
    <x v="4"/>
    <x v="0"/>
    <n v="12"/>
    <n v="300000"/>
    <n v="1287299"/>
    <d v="2001-05-23T13:35:38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2"/>
    <s v="richseto"/>
    <s v="LMENA"/>
    <s v="HO"/>
    <x v="6"/>
    <x v="5"/>
    <s v="VB6496.1"/>
    <d v="2002-01-01T00:00:00"/>
  </r>
  <r>
    <x v="1"/>
    <x v="1"/>
    <x v="1"/>
    <n v="30"/>
    <n v="1500"/>
    <n v="1287302"/>
    <d v="2001-05-23T13:35:51"/>
    <s v="Allegheny Energy Supply Company, LLC"/>
    <x v="3"/>
    <x v="1"/>
    <x v="0"/>
    <x v="1"/>
    <s v="US East Power Phy Fwd Firm"/>
    <s v="US Pwr Phy Firm  TVA Peak                Jun01           USD/MWh"/>
    <m/>
    <n v="50"/>
    <x v="0"/>
    <x v="1"/>
    <x v="0"/>
    <n v="60.75"/>
    <s v="CHRISB008"/>
    <s v="JKING6"/>
    <s v="LT-SERC"/>
    <x v="7"/>
    <x v="6"/>
    <n v="620519.1"/>
    <d v="2001-06-01T14:25:00"/>
  </r>
  <r>
    <x v="1"/>
    <x v="3"/>
    <x v="0"/>
    <n v="30"/>
    <n v="3000"/>
    <n v="1287303"/>
    <d v="2001-05-23T13:35:5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0.04"/>
    <s v="markgriff"/>
    <s v="MMAGGI"/>
    <s v="NG EXOTIC"/>
    <x v="6"/>
    <x v="5"/>
    <s v="VB6498.1"/>
    <d v="2001-06-01T00:00:00"/>
  </r>
  <r>
    <x v="0"/>
    <x v="3"/>
    <x v="1"/>
    <n v="30"/>
    <n v="150000"/>
    <n v="1287310"/>
    <d v="2001-05-23T13:36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9"/>
    <s v="tsamaska"/>
    <s v="MCOWAN"/>
    <s v="EC-IM Canada West"/>
    <x v="8"/>
    <x v="9"/>
    <n v="806495"/>
    <d v="2001-06-01T21:00:00"/>
  </r>
  <r>
    <x v="1"/>
    <x v="1"/>
    <x v="1"/>
    <n v="30"/>
    <n v="1500"/>
    <n v="1287311"/>
    <d v="2001-05-23T13:36:18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75"/>
    <s v="Kellybry"/>
    <s v="CDORLAN"/>
    <s v="ST-ECAR"/>
    <x v="7"/>
    <x v="6"/>
    <n v="620525.1"/>
    <d v="2001-06-01T17:11:00"/>
  </r>
  <r>
    <x v="1"/>
    <x v="2"/>
    <x v="0"/>
    <n v="1"/>
    <n v="25000"/>
    <n v="1287313"/>
    <d v="2001-05-23T13:36:3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N587JK00"/>
    <s v="GWHALLE"/>
    <s v="WTI-GW-NXC2"/>
    <x v="3"/>
    <x v="5"/>
    <n v="106447"/>
    <d v="2001-07-01T00:00:00"/>
  </r>
  <r>
    <x v="1"/>
    <x v="3"/>
    <x v="0"/>
    <n v="30"/>
    <n v="3000"/>
    <n v="1287314"/>
    <d v="2001-05-23T13:36:36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7500000000000001E-2"/>
    <s v="Parkerjam"/>
    <s v="MMAGGI"/>
    <s v="NG EXOTIC"/>
    <x v="6"/>
    <x v="5"/>
    <s v="VB6505.1"/>
    <d v="2001-06-01T00:00:00"/>
  </r>
  <r>
    <x v="1"/>
    <x v="3"/>
    <x v="0"/>
    <n v="30"/>
    <n v="750000"/>
    <n v="1287316"/>
    <d v="2001-05-23T13:36:43"/>
    <s v="Aquila Risk Management Corporation"/>
    <x v="0"/>
    <x v="0"/>
    <x v="0"/>
    <x v="3"/>
    <s v="US Gas Fin Swap"/>
    <s v="US Gas Swap      Nymex                   Jun01           USD/MM"/>
    <m/>
    <n v="25000"/>
    <x v="0"/>
    <x v="11"/>
    <x v="0"/>
    <n v="4.08"/>
    <s v="AQUILA1004"/>
    <s v="JARNOLD"/>
    <s v="NG-Price"/>
    <x v="6"/>
    <x v="5"/>
    <s v="VB6507.1"/>
    <d v="2001-06-01T21:00:00"/>
  </r>
  <r>
    <x v="0"/>
    <x v="0"/>
    <x v="0"/>
    <n v="1"/>
    <n v="5"/>
    <n v="1287317"/>
    <d v="2001-05-23T13:36:44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36.5"/>
    <s v="MICHAELO"/>
    <s v="KGWOZDZ"/>
    <s v="Enron Metals Trading System"/>
    <x v="0"/>
    <x v="0"/>
    <n v="2149284"/>
    <m/>
  </r>
  <r>
    <x v="1"/>
    <x v="3"/>
    <x v="1"/>
    <n v="1"/>
    <n v="5000"/>
    <n v="1287319"/>
    <d v="2001-05-23T13:36:49"/>
    <s v="Reliant Energy Services, Inc."/>
    <x v="0"/>
    <x v="0"/>
    <x v="0"/>
    <x v="3"/>
    <s v="US Gas Phy Fwd Firm non-TX &lt; or = 1Mo "/>
    <s v="US Gas Phy       TENN 800                25May01         USD/MM"/>
    <m/>
    <n v="5000"/>
    <x v="0"/>
    <x v="11"/>
    <x v="0"/>
    <n v="3.9750000000000001"/>
    <s v="jtaylor1"/>
    <s v="SNEAL"/>
    <s v="ENA-IM NE GULF3"/>
    <x v="8"/>
    <x v="5"/>
    <n v="806498"/>
    <d v="2001-05-25T21:00:00"/>
  </r>
  <r>
    <x v="1"/>
    <x v="3"/>
    <x v="0"/>
    <n v="30"/>
    <n v="3000"/>
    <n v="1287321"/>
    <d v="2001-05-23T13:36:50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4999999999999998E-2"/>
    <s v="Parkerjam"/>
    <s v="MMAGGI"/>
    <s v="NG EXOTIC"/>
    <x v="6"/>
    <x v="5"/>
    <s v="VB6508.1"/>
    <d v="2001-06-01T00:00:00"/>
  </r>
  <r>
    <x v="1"/>
    <x v="3"/>
    <x v="1"/>
    <n v="1"/>
    <n v="10000"/>
    <n v="1287320"/>
    <d v="2001-05-23T13:36:50"/>
    <s v="Reliant Energy Services, Inc."/>
    <x v="0"/>
    <x v="0"/>
    <x v="0"/>
    <x v="3"/>
    <s v="US Gas Phy Fwd Firm non-TX &lt; or = 1Mo "/>
    <s v="US Gas Phy       TETCO ELA               25May01         USD/MM"/>
    <m/>
    <n v="10000"/>
    <x v="0"/>
    <x v="11"/>
    <x v="0"/>
    <n v="3.97"/>
    <s v="tharringto"/>
    <s v="SPEREIR"/>
    <s v="ENA-IM NE GULF3"/>
    <x v="8"/>
    <x v="5"/>
    <n v="806497"/>
    <d v="2001-05-25T21:00:00"/>
  </r>
  <r>
    <x v="1"/>
    <x v="1"/>
    <x v="1"/>
    <n v="5"/>
    <n v="250"/>
    <n v="1287323"/>
    <d v="2001-05-23T13:36:53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1"/>
    <s v="krnelson"/>
    <s v="CDORLAN"/>
    <s v="ST-ECAR"/>
    <x v="7"/>
    <x v="6"/>
    <n v="620530.1"/>
    <d v="2001-06-04T21:00:00"/>
  </r>
  <r>
    <x v="1"/>
    <x v="3"/>
    <x v="0"/>
    <n v="30"/>
    <n v="3000"/>
    <n v="1287324"/>
    <d v="2001-05-23T13:37:06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3.2500000000000001E-2"/>
    <s v="Parkerjam"/>
    <s v="MMAGGI"/>
    <s v="NG EXOTIC"/>
    <x v="6"/>
    <x v="5"/>
    <s v="VB6511.1"/>
    <d v="2001-06-01T00:00:00"/>
  </r>
  <r>
    <x v="1"/>
    <x v="3"/>
    <x v="0"/>
    <n v="30"/>
    <n v="150000"/>
    <n v="1287327"/>
    <d v="2001-05-23T13:37:13"/>
    <s v="Aquila Risk Management Corporation"/>
    <x v="0"/>
    <x v="0"/>
    <x v="0"/>
    <x v="3"/>
    <s v="US Gas Fin Swap"/>
    <s v="US Gas Swap      Nymex                   Jun01           USD/MM"/>
    <m/>
    <n v="5000"/>
    <x v="0"/>
    <x v="11"/>
    <x v="0"/>
    <n v="4.08"/>
    <s v="AQUILA1004"/>
    <s v="JARNOLD"/>
    <s v="NG-Price"/>
    <x v="6"/>
    <x v="5"/>
    <s v="VB6513.1"/>
    <d v="2001-06-01T21:00:00"/>
  </r>
  <r>
    <x v="1"/>
    <x v="3"/>
    <x v="1"/>
    <n v="1"/>
    <n v="5000"/>
    <n v="1287328"/>
    <d v="2001-05-23T13:37:14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ADM48146"/>
    <s v="ARING"/>
    <s v="ENA-IM NE GULF1"/>
    <x v="8"/>
    <x v="5"/>
    <n v="806499"/>
    <d v="2001-05-25T21:00:00"/>
  </r>
  <r>
    <x v="1"/>
    <x v="1"/>
    <x v="1"/>
    <n v="62"/>
    <n v="3100"/>
    <n v="1287329"/>
    <d v="2001-05-23T13:37:15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4.75"/>
    <s v="AROSENBERG"/>
    <s v="FSTURM"/>
    <s v="LT-ECAR"/>
    <x v="7"/>
    <x v="6"/>
    <n v="620531.1"/>
    <d v="2002-07-01T17:11:00"/>
  </r>
  <r>
    <x v="1"/>
    <x v="3"/>
    <x v="0"/>
    <n v="153"/>
    <n v="1530000"/>
    <n v="1287330"/>
    <d v="2001-05-23T13:37:26"/>
    <s v="El Paso Merchant Energy, L.P."/>
    <x v="3"/>
    <x v="1"/>
    <x v="0"/>
    <x v="3"/>
    <s v="US Gas Fin BasisSwap"/>
    <s v="US Gas Basis     NGPL LA                 Jun-Oct01       USD/MM"/>
    <m/>
    <n v="10000"/>
    <x v="0"/>
    <x v="11"/>
    <x v="0"/>
    <n v="-7.0000000000000007E-2"/>
    <s v="GREGH002"/>
    <s v="KRUSCIT"/>
    <s v="Firm Trading Central"/>
    <x v="6"/>
    <x v="5"/>
    <s v="VB6514.1"/>
    <d v="2001-06-01T00:00:00"/>
  </r>
  <r>
    <x v="1"/>
    <x v="3"/>
    <x v="0"/>
    <n v="30"/>
    <n v="600000"/>
    <n v="1287331"/>
    <d v="2001-05-23T13:37:29"/>
    <s v="Calpine Energy Services, L.P."/>
    <x v="0"/>
    <x v="0"/>
    <x v="0"/>
    <x v="3"/>
    <s v="US Gas Fin Swap"/>
    <s v="US Gas Swap      Nymex                   Jun01           USD/MM"/>
    <m/>
    <n v="20000"/>
    <x v="0"/>
    <x v="11"/>
    <x v="0"/>
    <n v="4.08"/>
    <s v="JEFFFOX1"/>
    <s v="JARNOLD"/>
    <s v="NG-Price"/>
    <x v="6"/>
    <x v="5"/>
    <s v="VB6515.1"/>
    <d v="2001-06-01T21:00:00"/>
  </r>
  <r>
    <x v="1"/>
    <x v="3"/>
    <x v="0"/>
    <n v="30"/>
    <n v="300000"/>
    <n v="1287332"/>
    <d v="2001-05-23T13:37:43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MICWHITE"/>
    <s v="JARNOLD"/>
    <s v="NG-Price"/>
    <x v="6"/>
    <x v="5"/>
    <s v="VB6517.1"/>
    <d v="2001-06-01T21:00:00"/>
  </r>
  <r>
    <x v="0"/>
    <x v="3"/>
    <x v="0"/>
    <n v="123"/>
    <n v="615000"/>
    <n v="1287333"/>
    <d v="2001-05-23T13:37:47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"/>
    <s v="EPMELPteg"/>
    <s v="JMCKAY"/>
    <s v="FT-CAND-EGSC"/>
    <x v="6"/>
    <x v="9"/>
    <s v="VB6516.1"/>
    <d v="2001-07-01T00:00:00"/>
  </r>
  <r>
    <x v="1"/>
    <x v="3"/>
    <x v="0"/>
    <n v="30"/>
    <n v="3000"/>
    <n v="1287334"/>
    <d v="2001-05-23T13:37:50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0.03"/>
    <s v="Parkerjam"/>
    <s v="MMAGGI"/>
    <s v="NG EXOTIC"/>
    <x v="6"/>
    <x v="5"/>
    <s v="VB6520.1"/>
    <d v="2001-06-01T00:00:00"/>
  </r>
  <r>
    <x v="0"/>
    <x v="3"/>
    <x v="0"/>
    <n v="31"/>
    <n v="155000"/>
    <n v="1287335"/>
    <d v="2001-05-23T13:37:50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4499999999999997"/>
    <s v="EPMELPteg"/>
    <s v="JMCKAY"/>
    <s v="FT-CAND-EGSC"/>
    <x v="6"/>
    <x v="9"/>
    <s v="VB6518.1"/>
    <d v="2001-07-01T21:00:00"/>
  </r>
  <r>
    <x v="1"/>
    <x v="3"/>
    <x v="0"/>
    <n v="365"/>
    <n v="912500"/>
    <n v="1287337"/>
    <d v="2001-05-23T13:37:54"/>
    <s v="Aquila Risk Management Corporation"/>
    <x v="0"/>
    <x v="0"/>
    <x v="0"/>
    <x v="3"/>
    <s v="US Gas Fin Swap"/>
    <s v="US Gas Swap      Nymex                   Jan-Dec02       USD/MM"/>
    <m/>
    <n v="2500"/>
    <x v="0"/>
    <x v="11"/>
    <x v="0"/>
    <n v="4.3250000000000002"/>
    <s v="AQUILA1004"/>
    <s v="JARNOLD"/>
    <s v="NG-Price"/>
    <x v="6"/>
    <x v="5"/>
    <s v="VB6519.1"/>
    <d v="2002-01-01T21:00:00"/>
  </r>
  <r>
    <x v="1"/>
    <x v="3"/>
    <x v="0"/>
    <n v="30"/>
    <n v="300000"/>
    <n v="1287339"/>
    <d v="2001-05-23T13:38:03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3.5000000000000003E-2"/>
    <s v="AQUILA1014"/>
    <s v="EBASS"/>
    <s v="FT-Texas"/>
    <x v="6"/>
    <x v="5"/>
    <s v="VB6523.1"/>
    <d v="2001-06-01T21:00:00"/>
  </r>
  <r>
    <x v="1"/>
    <x v="1"/>
    <x v="1"/>
    <n v="5"/>
    <n v="250"/>
    <n v="1287341"/>
    <d v="2001-05-23T13:38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0.5"/>
    <s v="dougsmith1"/>
    <s v="CDORLAN"/>
    <s v="ST-ECAR"/>
    <x v="7"/>
    <x v="6"/>
    <n v="620536.1"/>
    <d v="2001-05-28T21:00:00"/>
  </r>
  <r>
    <x v="0"/>
    <x v="3"/>
    <x v="1"/>
    <n v="30"/>
    <n v="150000"/>
    <n v="1287342"/>
    <d v="2001-05-23T13:38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"/>
    <s v="tsamaska"/>
    <s v="MCOWAN"/>
    <s v="EC-IM Canada West"/>
    <x v="8"/>
    <x v="9"/>
    <n v="806500"/>
    <d v="2001-06-01T21:00:00"/>
  </r>
  <r>
    <x v="1"/>
    <x v="3"/>
    <x v="0"/>
    <n v="30"/>
    <n v="750000"/>
    <n v="1287343"/>
    <d v="2001-05-23T13:38:40"/>
    <s v="Hess Energy Trading Company LLC"/>
    <x v="0"/>
    <x v="0"/>
    <x v="0"/>
    <x v="3"/>
    <s v="US Gas Fin Swap"/>
    <s v="US Gas Swap      Nymex                   Jun01           USD/MM"/>
    <n v="25000"/>
    <m/>
    <x v="0"/>
    <x v="11"/>
    <x v="0"/>
    <n v="4.07"/>
    <s v="MICWHITE"/>
    <s v="JARNOLD"/>
    <s v="NG-Price"/>
    <x v="6"/>
    <x v="5"/>
    <s v="VB6525.1"/>
    <d v="2001-06-01T21:00:00"/>
  </r>
  <r>
    <x v="0"/>
    <x v="3"/>
    <x v="1"/>
    <n v="30"/>
    <n v="150000"/>
    <n v="1287345"/>
    <d v="2001-05-23T13:39:21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ADM73094"/>
    <s v="MCOWAN"/>
    <s v="EC-IM Canada West"/>
    <x v="8"/>
    <x v="9"/>
    <n v="806501"/>
    <d v="2001-06-01T21:00:00"/>
  </r>
  <r>
    <x v="1"/>
    <x v="2"/>
    <x v="0"/>
    <n v="1"/>
    <n v="25000"/>
    <n v="1287346"/>
    <d v="2001-05-23T13:39:4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crudebuyer"/>
    <s v="GWHALLE"/>
    <s v="WTI-GW-NXC2"/>
    <x v="3"/>
    <x v="5"/>
    <n v="106448"/>
    <d v="2001-07-01T00:00:00"/>
  </r>
  <r>
    <x v="1"/>
    <x v="3"/>
    <x v="0"/>
    <n v="31"/>
    <n v="155000"/>
    <n v="1287347"/>
    <d v="2001-05-23T13:39:44"/>
    <s v="Coral Energy Holding L.P."/>
    <x v="0"/>
    <x v="0"/>
    <x v="0"/>
    <x v="3"/>
    <s v="US Gas Fin Swap"/>
    <s v="US Gas Swap      Nymex                   Aug01           USD/MM"/>
    <m/>
    <n v="5000"/>
    <x v="0"/>
    <x v="11"/>
    <x v="0"/>
    <n v="4.2275"/>
    <s v="lafrance"/>
    <s v="JARNOLD"/>
    <s v="NG-Price"/>
    <x v="6"/>
    <x v="5"/>
    <s v="VB6527.1"/>
    <d v="2001-08-01T21:00:00"/>
  </r>
  <r>
    <x v="1"/>
    <x v="1"/>
    <x v="1"/>
    <n v="1"/>
    <n v="50"/>
    <n v="1287350"/>
    <d v="2001-05-23T13:39:51"/>
    <s v="El Paso Merchant Energy, L.P."/>
    <x v="3"/>
    <x v="1"/>
    <x v="0"/>
    <x v="1"/>
    <s v="US East Power Phy Fwd Firm"/>
    <s v="US Pwr Phy Firm  PJM-W Peak              25May01         USD/MWh"/>
    <n v="50"/>
    <m/>
    <x v="0"/>
    <x v="1"/>
    <x v="0"/>
    <n v="30.75"/>
    <s v="JEFFK003"/>
    <s v="JQUENET"/>
    <s v="ST-PJM"/>
    <x v="7"/>
    <x v="6"/>
    <n v="620543.1"/>
    <d v="2001-05-25T21:00:00"/>
  </r>
  <r>
    <x v="0"/>
    <x v="3"/>
    <x v="1"/>
    <n v="1"/>
    <n v="5000"/>
    <n v="1287351"/>
    <d v="2001-05-23T13:40:0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"/>
    <s v="tsamaska"/>
    <s v="RWATT"/>
    <s v="EC-IM Canada West"/>
    <x v="8"/>
    <x v="9"/>
    <n v="806503"/>
    <d v="2001-05-23T21:00:00"/>
  </r>
  <r>
    <x v="0"/>
    <x v="3"/>
    <x v="1"/>
    <n v="1"/>
    <n v="5000"/>
    <n v="1287352"/>
    <d v="2001-05-23T13:40:06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tsamaska"/>
    <s v="RWATT"/>
    <s v="EC-IM Canada West"/>
    <x v="8"/>
    <x v="9"/>
    <n v="806504"/>
    <d v="2001-05-23T21:00:00"/>
  </r>
  <r>
    <x v="1"/>
    <x v="2"/>
    <x v="0"/>
    <n v="1"/>
    <n v="5000"/>
    <n v="1287354"/>
    <d v="2001-05-23T13:40:13"/>
    <s v="ConAgra Energy Services, Inc."/>
    <x v="0"/>
    <x v="0"/>
    <x v="0"/>
    <x v="2"/>
    <s v="US Crude WTI Fin Swap "/>
    <s v="US WTI Swap      Nymex PEN               Jul01           USD/bl/m"/>
    <m/>
    <n v="5000"/>
    <x v="0"/>
    <x v="8"/>
    <x v="0"/>
    <n v="29.77"/>
    <s v="JALTILIO"/>
    <s v="GWHALLE"/>
    <s v="WTI-GW-NXC2"/>
    <x v="3"/>
    <x v="5"/>
    <n v="106449"/>
    <d v="2001-07-01T00:00:00"/>
  </r>
  <r>
    <x v="0"/>
    <x v="3"/>
    <x v="1"/>
    <n v="1"/>
    <n v="5000"/>
    <n v="1287355"/>
    <d v="2001-05-23T13:40:2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tsamaska"/>
    <s v="RWATT"/>
    <s v="EC-IM Canada West"/>
    <x v="8"/>
    <x v="9"/>
    <n v="806505"/>
    <d v="2001-05-23T21:00:00"/>
  </r>
  <r>
    <x v="0"/>
    <x v="3"/>
    <x v="1"/>
    <n v="30"/>
    <n v="150000"/>
    <n v="1287356"/>
    <d v="2001-05-23T13:40:21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bkamel00"/>
    <s v="MCOWAN"/>
    <s v="EC-IM Canada West"/>
    <x v="8"/>
    <x v="9"/>
    <n v="806506"/>
    <d v="2001-06-01T21:00:00"/>
  </r>
  <r>
    <x v="1"/>
    <x v="3"/>
    <x v="0"/>
    <n v="30"/>
    <n v="150000"/>
    <n v="1287357"/>
    <d v="2001-05-23T13:40:22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lafrance"/>
    <s v="JARNOLD"/>
    <s v="NG-Price"/>
    <x v="6"/>
    <x v="5"/>
    <s v="VB6531.1"/>
    <d v="2001-06-01T21:00:00"/>
  </r>
  <r>
    <x v="1"/>
    <x v="3"/>
    <x v="0"/>
    <n v="30"/>
    <n v="150000"/>
    <n v="1287358"/>
    <d v="2001-05-23T13:40:28"/>
    <s v="Torch Energy Marketing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torchrech"/>
    <s v="JARNOLD"/>
    <s v="NG-Price"/>
    <x v="6"/>
    <x v="5"/>
    <s v="VB6532.1"/>
    <d v="2001-06-01T21:00:00"/>
  </r>
  <r>
    <x v="1"/>
    <x v="3"/>
    <x v="0"/>
    <n v="30"/>
    <n v="75000"/>
    <n v="1287359"/>
    <d v="2001-05-23T13:40:44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steven12"/>
    <s v="JARNOLD"/>
    <s v="NG-Price"/>
    <x v="6"/>
    <x v="5"/>
    <s v="VB6533.1"/>
    <d v="2001-06-01T21:00:00"/>
  </r>
  <r>
    <x v="1"/>
    <x v="2"/>
    <x v="0"/>
    <n v="1"/>
    <n v="25000"/>
    <n v="1287360"/>
    <d v="2001-05-23T13:40:4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N587JK00"/>
    <s v="GWHALLE"/>
    <s v="WTI-GW-NXC2"/>
    <x v="3"/>
    <x v="5"/>
    <n v="106450"/>
    <d v="2001-07-01T00:00:00"/>
  </r>
  <r>
    <x v="1"/>
    <x v="3"/>
    <x v="0"/>
    <n v="30"/>
    <n v="75000"/>
    <n v="1287361"/>
    <d v="2001-05-23T13:40:51"/>
    <s v="AEP Energy Services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aepes220"/>
    <s v="JARNOLD"/>
    <s v="NG-Price"/>
    <x v="6"/>
    <x v="5"/>
    <s v="VB6534.1"/>
    <d v="2001-06-01T21:00:00"/>
  </r>
  <r>
    <x v="1"/>
    <x v="2"/>
    <x v="0"/>
    <n v="1"/>
    <n v="25000"/>
    <n v="1287362"/>
    <d v="2001-05-23T13:40:5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51"/>
    <d v="2001-07-01T00:00:00"/>
  </r>
  <r>
    <x v="1"/>
    <x v="2"/>
    <x v="0"/>
    <n v="1"/>
    <n v="25000"/>
    <n v="1287364"/>
    <d v="2001-05-23T13:40:5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DOMESTIC"/>
    <s v="GWHALLE"/>
    <s v="WTI-GW-NXC2"/>
    <x v="3"/>
    <x v="5"/>
    <n v="106452"/>
    <d v="2001-07-01T00:00:00"/>
  </r>
  <r>
    <x v="1"/>
    <x v="1"/>
    <x v="1"/>
    <n v="1"/>
    <n v="50"/>
    <n v="1287365"/>
    <d v="2001-05-23T13:41:03"/>
    <s v="El Paso Merchant Energy, L.P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EPowerML"/>
    <s v="JQUENET"/>
    <s v="ST-PJM"/>
    <x v="7"/>
    <x v="6"/>
    <n v="620545.1"/>
    <d v="2001-05-25T21:00:00"/>
  </r>
  <r>
    <x v="1"/>
    <x v="3"/>
    <x v="0"/>
    <n v="30"/>
    <n v="150000"/>
    <n v="1287366"/>
    <d v="2001-05-23T13:41:04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04"/>
    <s v="JARNOLD"/>
    <s v="NG-Price"/>
    <x v="6"/>
    <x v="5"/>
    <s v="VB6539.1"/>
    <d v="2001-06-01T21:00:00"/>
  </r>
  <r>
    <x v="1"/>
    <x v="1"/>
    <x v="1"/>
    <n v="3"/>
    <n v="150"/>
    <n v="1287368"/>
    <d v="2001-05-23T13:41:07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5"/>
    <s v="aepsvc136"/>
    <s v="PBRODER"/>
    <s v="ST-New England"/>
    <x v="7"/>
    <x v="6"/>
    <n v="620546.1"/>
    <d v="2001-05-29T21:00:00"/>
  </r>
  <r>
    <x v="1"/>
    <x v="3"/>
    <x v="0"/>
    <n v="30"/>
    <n v="150000"/>
    <n v="1287369"/>
    <d v="2001-05-23T13:41:20"/>
    <s v="Coral Energy Holding L.P."/>
    <x v="0"/>
    <x v="0"/>
    <x v="0"/>
    <x v="3"/>
    <s v="US Gas Fin Swap"/>
    <s v="US Gas Swap      Nymex                   Jun01           USD/MM"/>
    <m/>
    <n v="5000"/>
    <x v="0"/>
    <x v="11"/>
    <x v="0"/>
    <n v="4.08"/>
    <s v="kamelcan"/>
    <s v="JARNOLD"/>
    <s v="NG-Price"/>
    <x v="6"/>
    <x v="5"/>
    <s v="VB6541.1"/>
    <d v="2001-06-01T21:00:00"/>
  </r>
  <r>
    <x v="1"/>
    <x v="2"/>
    <x v="0"/>
    <n v="1"/>
    <n v="25000"/>
    <n v="1287370"/>
    <d v="2001-05-23T13:41:2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scottduff"/>
    <s v="GWHALLE"/>
    <s v="WTI-GW-NXC2"/>
    <x v="3"/>
    <x v="5"/>
    <n v="106453"/>
    <d v="2001-07-01T00:00:00"/>
  </r>
  <r>
    <x v="1"/>
    <x v="2"/>
    <x v="0"/>
    <n v="1"/>
    <n v="25000"/>
    <n v="1287371"/>
    <d v="2001-05-23T13:41:2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54"/>
    <d v="2001-07-01T00:00:00"/>
  </r>
  <r>
    <x v="1"/>
    <x v="2"/>
    <x v="0"/>
    <n v="1"/>
    <n v="25000"/>
    <n v="1287372"/>
    <d v="2001-05-23T13:41:2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eriksaaa"/>
    <s v="GWHALLE"/>
    <s v="WTI-GW-NXC2"/>
    <x v="3"/>
    <x v="5"/>
    <n v="106455"/>
    <d v="2001-07-01T00:00:00"/>
  </r>
  <r>
    <x v="1"/>
    <x v="3"/>
    <x v="0"/>
    <n v="30"/>
    <n v="300000"/>
    <n v="1287373"/>
    <d v="2001-05-23T13:41:26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8"/>
    <s v="AQUILA1001"/>
    <s v="JARNOLD"/>
    <s v="NG-Price"/>
    <x v="6"/>
    <x v="5"/>
    <s v="VB6542.1"/>
    <d v="2001-06-01T21:00:00"/>
  </r>
  <r>
    <x v="1"/>
    <x v="2"/>
    <x v="0"/>
    <n v="1"/>
    <n v="25000"/>
    <n v="1287374"/>
    <d v="2001-05-23T13:41:27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eriksaaa"/>
    <s v="GWHALLE"/>
    <s v="WTI-GW-NXC2"/>
    <x v="3"/>
    <x v="5"/>
    <n v="106456"/>
    <d v="2001-07-01T00:00:00"/>
  </r>
  <r>
    <x v="1"/>
    <x v="2"/>
    <x v="0"/>
    <n v="1"/>
    <n v="15000"/>
    <n v="1287375"/>
    <d v="2001-05-23T13:41:31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83"/>
    <s v="scottduff"/>
    <s v="GWHALLE"/>
    <s v="WTI-GW-NXC2"/>
    <x v="3"/>
    <x v="5"/>
    <n v="106457"/>
    <d v="2001-07-01T00:00:00"/>
  </r>
  <r>
    <x v="1"/>
    <x v="3"/>
    <x v="0"/>
    <n v="30"/>
    <n v="150000"/>
    <n v="1287376"/>
    <d v="2001-05-23T13:41:33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shawnmaz"/>
    <s v="JARNOLD"/>
    <s v="NG-Price"/>
    <x v="6"/>
    <x v="5"/>
    <s v="VB6546.1"/>
    <d v="2001-06-01T21:00:00"/>
  </r>
  <r>
    <x v="1"/>
    <x v="2"/>
    <x v="0"/>
    <n v="1"/>
    <n v="10000"/>
    <n v="1287377"/>
    <d v="2001-05-23T13:41:36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83"/>
    <s v="scottduff"/>
    <s v="GWHALLE"/>
    <s v="WTI-GW-NXC2"/>
    <x v="3"/>
    <x v="5"/>
    <n v="106458"/>
    <d v="2001-07-01T00:00:00"/>
  </r>
  <r>
    <x v="1"/>
    <x v="3"/>
    <x v="0"/>
    <n v="151"/>
    <n v="755000"/>
    <n v="1287378"/>
    <d v="2001-05-23T13:41:37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49999999999998"/>
    <s v="jh1825ps"/>
    <s v="JARNOLD"/>
    <s v="NG-Price"/>
    <x v="6"/>
    <x v="5"/>
    <s v="VB6547.1"/>
    <d v="2001-11-01T00:00:00"/>
  </r>
  <r>
    <x v="1"/>
    <x v="3"/>
    <x v="0"/>
    <n v="30"/>
    <n v="150000"/>
    <n v="1287379"/>
    <d v="2001-05-23T13:41:39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DAVIDSET"/>
    <s v="JARNOLD"/>
    <s v="NG-Price"/>
    <x v="6"/>
    <x v="5"/>
    <s v="VB6548.1"/>
    <d v="2001-06-01T21:00:00"/>
  </r>
  <r>
    <x v="1"/>
    <x v="3"/>
    <x v="1"/>
    <n v="1"/>
    <n v="25000"/>
    <n v="1287380"/>
    <d v="2001-05-23T13:41:42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raganbond1"/>
    <s v="ARING"/>
    <s v="ENA-IM NE GULF1"/>
    <x v="8"/>
    <x v="5"/>
    <n v="806507"/>
    <d v="2001-05-25T21:00:00"/>
  </r>
  <r>
    <x v="1"/>
    <x v="2"/>
    <x v="0"/>
    <n v="1"/>
    <n v="25000"/>
    <n v="1287381"/>
    <d v="2001-05-23T13:41:4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scottduff"/>
    <s v="GWHALLE"/>
    <s v="WTI-GW-NXC2"/>
    <x v="3"/>
    <x v="5"/>
    <n v="106459"/>
    <d v="2001-07-01T00:00:00"/>
  </r>
  <r>
    <x v="1"/>
    <x v="2"/>
    <x v="0"/>
    <n v="1"/>
    <n v="25000"/>
    <n v="1287382"/>
    <d v="2001-05-23T13:41:52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5"/>
    <s v="scottduff"/>
    <s v="GWHALLE"/>
    <s v="WTI-GW-NXC2"/>
    <x v="3"/>
    <x v="5"/>
    <n v="106460"/>
    <d v="2001-07-01T00:00:00"/>
  </r>
  <r>
    <x v="1"/>
    <x v="2"/>
    <x v="0"/>
    <n v="1"/>
    <n v="25000"/>
    <n v="1287383"/>
    <d v="2001-05-23T13:41:53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3"/>
    <s v="DOMESTIC2"/>
    <s v="GWHALLE"/>
    <s v="WTI-GW-NXC2"/>
    <x v="3"/>
    <x v="5"/>
    <n v="106462"/>
    <d v="2001-07-01T00:00:00"/>
  </r>
  <r>
    <x v="1"/>
    <x v="2"/>
    <x v="0"/>
    <n v="1"/>
    <n v="25000"/>
    <n v="1287384"/>
    <d v="2001-05-23T13:41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JTREADWAY"/>
    <s v="GWHALLE"/>
    <s v="WTI-GW-NXC2"/>
    <x v="3"/>
    <x v="5"/>
    <n v="106461"/>
    <d v="2001-07-01T00:00:00"/>
  </r>
  <r>
    <x v="1"/>
    <x v="3"/>
    <x v="0"/>
    <n v="31"/>
    <n v="1550"/>
    <n v="1287385"/>
    <d v="2001-05-23T13:41:59"/>
    <s v="The Chase Manhattan Bank"/>
    <x v="0"/>
    <x v="0"/>
    <x v="0"/>
    <x v="3"/>
    <s v="US Gas Fin Opt Call"/>
    <s v="US Gas Fin Opt   NYMEX        EC5.0      Jul01           USD/MM-L"/>
    <m/>
    <n v="50"/>
    <x v="0"/>
    <x v="14"/>
    <x v="0"/>
    <n v="5.7500000000000002E-2"/>
    <s v="RLFELSKE"/>
    <s v="MMAGGI"/>
    <s v="NG EXOTIC"/>
    <x v="6"/>
    <x v="5"/>
    <s v="VB6553.1"/>
    <d v="2001-07-01T00:00:00"/>
  </r>
  <r>
    <x v="1"/>
    <x v="1"/>
    <x v="1"/>
    <n v="30"/>
    <n v="1500"/>
    <n v="1287389"/>
    <d v="2001-05-23T13:42:16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6.25"/>
    <s v="JAYMUNSIE"/>
    <s v="MLORENZ"/>
    <s v="LT-ECAR"/>
    <x v="7"/>
    <x v="6"/>
    <n v="620553.1"/>
    <d v="2001-06-01T17:03:00"/>
  </r>
  <r>
    <x v="1"/>
    <x v="1"/>
    <x v="1"/>
    <n v="92"/>
    <n v="4600"/>
    <n v="1287390"/>
    <d v="2001-05-23T13:42:1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6"/>
    <s v="smarland"/>
    <s v="FSTURM"/>
    <s v="LT-ECAR"/>
    <x v="7"/>
    <x v="6"/>
    <n v="620554.1"/>
    <d v="2001-10-01T17:11:00"/>
  </r>
  <r>
    <x v="1"/>
    <x v="3"/>
    <x v="0"/>
    <n v="151"/>
    <n v="755000"/>
    <n v="1287391"/>
    <d v="2001-05-23T13:42:18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99999999999996"/>
    <s v="CSPRINGER"/>
    <s v="JARNOLD"/>
    <s v="NG-Price"/>
    <x v="6"/>
    <x v="5"/>
    <s v="VB6559.1"/>
    <d v="2001-11-01T00:00:00"/>
  </r>
  <r>
    <x v="1"/>
    <x v="2"/>
    <x v="0"/>
    <n v="1"/>
    <n v="25000"/>
    <n v="1287393"/>
    <d v="2001-05-23T13:42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1"/>
    <s v="DOMESTIC"/>
    <s v="GWHALLE"/>
    <s v="WTI-GW-NXC2"/>
    <x v="3"/>
    <x v="5"/>
    <n v="106463"/>
    <d v="2001-07-01T00:00:00"/>
  </r>
  <r>
    <x v="1"/>
    <x v="3"/>
    <x v="1"/>
    <n v="30"/>
    <n v="33150"/>
    <n v="1287394"/>
    <d v="2001-05-23T13:42:20"/>
    <s v="Enserco Energy, Inc."/>
    <x v="0"/>
    <x v="0"/>
    <x v="0"/>
    <x v="3"/>
    <s v="US Gas Phy Index Firm non-TX &lt; or = 1Mo"/>
    <s v="US Gas Phy Index IF NGPL Midcont         Jun01           USD/MM"/>
    <n v="1105"/>
    <m/>
    <x v="0"/>
    <x v="11"/>
    <x v="0"/>
    <n v="-0.03"/>
    <s v="wwarburton"/>
    <s v="KSTEVEN"/>
    <s v="ENA-IM Mid Central South"/>
    <x v="8"/>
    <x v="5"/>
    <s v="VB6560.1 / 806508"/>
    <d v="2001-06-01T21:00:00"/>
  </r>
  <r>
    <x v="1"/>
    <x v="3"/>
    <x v="0"/>
    <n v="30"/>
    <n v="750000"/>
    <n v="1287396"/>
    <d v="2001-05-23T13:42:34"/>
    <s v="Aquila Risk Management Corporation"/>
    <x v="0"/>
    <x v="0"/>
    <x v="0"/>
    <x v="3"/>
    <s v="US Gas Fin Swap"/>
    <s v="US Gas Swap      Nymex                   Jun01           USD/MM"/>
    <n v="25000"/>
    <m/>
    <x v="0"/>
    <x v="11"/>
    <x v="0"/>
    <n v="4.085"/>
    <s v="AQUILA1004"/>
    <s v="JARNOLD"/>
    <s v="NG-Price"/>
    <x v="6"/>
    <x v="5"/>
    <s v="VB6563.1"/>
    <d v="2001-06-01T21:00:00"/>
  </r>
  <r>
    <x v="1"/>
    <x v="2"/>
    <x v="0"/>
    <n v="1"/>
    <n v="25000"/>
    <n v="1287395"/>
    <d v="2001-05-23T13:42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64"/>
    <d v="2001-07-01T00:00:00"/>
  </r>
  <r>
    <x v="1"/>
    <x v="3"/>
    <x v="0"/>
    <n v="153"/>
    <n v="382500"/>
    <n v="1287399"/>
    <d v="2001-05-23T13:42:48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JOEGRAHAM"/>
    <s v="JARNOLD"/>
    <s v="NG-Price"/>
    <x v="6"/>
    <x v="5"/>
    <s v="VB6566.1"/>
    <d v="2001-06-01T00:00:00"/>
  </r>
  <r>
    <x v="1"/>
    <x v="3"/>
    <x v="0"/>
    <n v="30"/>
    <n v="300000"/>
    <n v="1287400"/>
    <d v="2001-05-23T13:42:50"/>
    <s v="Reliant Energy Services, Inc."/>
    <x v="0"/>
    <x v="0"/>
    <x v="0"/>
    <x v="3"/>
    <s v="US Gas Fin Swap"/>
    <s v="US Gas Daily     HHub                    Jun01           USD/MM"/>
    <m/>
    <n v="10000"/>
    <x v="0"/>
    <x v="11"/>
    <x v="0"/>
    <n v="4.0875000000000004"/>
    <s v="rickmcconn"/>
    <s v="JARNOLD"/>
    <s v="NG-Price"/>
    <x v="6"/>
    <x v="5"/>
    <s v="VB6567.1"/>
    <d v="2001-06-01T21:59:00"/>
  </r>
  <r>
    <x v="0"/>
    <x v="3"/>
    <x v="0"/>
    <n v="214"/>
    <n v="1070000"/>
    <n v="1287401"/>
    <d v="2001-05-23T13:43:07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5"/>
    <s v="EPMELPteg"/>
    <s v="JMCKAY"/>
    <s v="FT-CAND-EGSC"/>
    <x v="6"/>
    <x v="9"/>
    <s v="VB6568.1"/>
    <d v="2002-04-01T00:00:00"/>
  </r>
  <r>
    <x v="1"/>
    <x v="3"/>
    <x v="0"/>
    <n v="31"/>
    <n v="465000"/>
    <n v="1287402"/>
    <d v="2001-05-23T13:43:36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574999999999998"/>
    <s v="det00001"/>
    <s v="JARNOLD"/>
    <s v="NG-Price"/>
    <x v="6"/>
    <x v="5"/>
    <s v="VB6569.1"/>
    <d v="2001-07-01T21:00:00"/>
  </r>
  <r>
    <x v="0"/>
    <x v="3"/>
    <x v="1"/>
    <n v="30"/>
    <n v="150000"/>
    <n v="1287404"/>
    <d v="2001-05-23T13:43:4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tsamaska"/>
    <s v="MCOWAN"/>
    <s v="EC-IM Canada West"/>
    <x v="8"/>
    <x v="9"/>
    <n v="806511"/>
    <d v="2001-06-01T21:00:00"/>
  </r>
  <r>
    <x v="0"/>
    <x v="3"/>
    <x v="1"/>
    <n v="1"/>
    <n v="2500"/>
    <n v="1287405"/>
    <d v="2001-05-23T13:43:45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49999999999999"/>
    <s v="SMITHJAY"/>
    <s v="RWATT"/>
    <s v="EC-IM Canada West"/>
    <x v="8"/>
    <x v="9"/>
    <n v="806512"/>
    <d v="2001-05-23T21:00:00"/>
  </r>
  <r>
    <x v="0"/>
    <x v="3"/>
    <x v="1"/>
    <n v="30"/>
    <n v="150000"/>
    <n v="1287406"/>
    <d v="2001-05-23T13:43:52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mcleod88"/>
    <s v="MCOWAN"/>
    <s v="EC-IM Canada West"/>
    <x v="8"/>
    <x v="9"/>
    <n v="806513"/>
    <d v="2001-06-01T21:00:00"/>
  </r>
  <r>
    <x v="1"/>
    <x v="2"/>
    <x v="0"/>
    <n v="1"/>
    <n v="25000"/>
    <n v="1287407"/>
    <d v="2001-05-23T13:44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JTREADWAY"/>
    <s v="GWHALLE"/>
    <s v="WTI-GW-NXC2"/>
    <x v="3"/>
    <x v="5"/>
    <n v="106465"/>
    <d v="2001-07-01T00:00:00"/>
  </r>
  <r>
    <x v="1"/>
    <x v="3"/>
    <x v="0"/>
    <n v="151"/>
    <n v="377500"/>
    <n v="1287408"/>
    <d v="2001-05-23T13:44:14"/>
    <s v="OGE Energy Resources, Inc."/>
    <x v="0"/>
    <x v="0"/>
    <x v="0"/>
    <x v="3"/>
    <s v="US Gas Fin Swap"/>
    <s v="US Gas Swap      Nymex                   Nov01-Mar02     USD/MM"/>
    <m/>
    <n v="2500"/>
    <x v="0"/>
    <x v="11"/>
    <x v="0"/>
    <n v="4.6050000000000004"/>
    <s v="kdiamond"/>
    <s v="JARNOLD"/>
    <s v="NG-Price"/>
    <x v="6"/>
    <x v="5"/>
    <s v="VB6570.1"/>
    <d v="2001-11-01T00:00:00"/>
  </r>
  <r>
    <x v="1"/>
    <x v="2"/>
    <x v="0"/>
    <n v="1"/>
    <n v="25000"/>
    <n v="1287409"/>
    <d v="2001-05-23T13:44:27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rsrsrsrs"/>
    <s v="GWHALLE"/>
    <s v="WTI-GW-NXC2"/>
    <x v="3"/>
    <x v="5"/>
    <n v="106466"/>
    <d v="2001-07-01T00:00:00"/>
  </r>
  <r>
    <x v="1"/>
    <x v="3"/>
    <x v="0"/>
    <n v="30"/>
    <n v="1500000"/>
    <n v="1287412"/>
    <d v="2001-05-23T13:44:33"/>
    <s v="AEP Energy Services, Inc."/>
    <x v="0"/>
    <x v="0"/>
    <x v="0"/>
    <x v="3"/>
    <s v="US Gas Fin BasisSwap"/>
    <s v="US Gas Basis     HHub                    Jun01           USD/MM"/>
    <n v="50000"/>
    <m/>
    <x v="0"/>
    <x v="11"/>
    <x v="0"/>
    <n v="-2.5000000000000001E-3"/>
    <s v="aepes210"/>
    <s v="SBRAWNE"/>
    <s v="FT-East"/>
    <x v="6"/>
    <x v="5"/>
    <s v="VB6572.1"/>
    <d v="2001-06-01T21:00:00"/>
  </r>
  <r>
    <x v="1"/>
    <x v="3"/>
    <x v="1"/>
    <n v="1"/>
    <n v="25000"/>
    <n v="1287413"/>
    <d v="2001-05-23T13:44:41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STANHORTON"/>
    <s v="ARING"/>
    <s v="ENA-IM NE GULF1"/>
    <x v="8"/>
    <x v="5"/>
    <n v="806515"/>
    <d v="2001-05-25T21:00:00"/>
  </r>
  <r>
    <x v="1"/>
    <x v="2"/>
    <x v="0"/>
    <n v="1"/>
    <n v="25000"/>
    <n v="1287414"/>
    <d v="2001-05-23T13:44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68"/>
    <d v="2001-07-01T00:00:00"/>
  </r>
  <r>
    <x v="0"/>
    <x v="3"/>
    <x v="0"/>
    <n v="151"/>
    <n v="755000"/>
    <n v="1287415"/>
    <d v="2001-05-23T13:44:52"/>
    <s v="El Paso Merchant Energy, L.P."/>
    <x v="0"/>
    <x v="0"/>
    <x v="0"/>
    <x v="3"/>
    <s v="CAN Gas Fin BasSwap"/>
    <s v="CAN Gas Basis    Sumas                   Nov01-Mar02     USD/MM"/>
    <m/>
    <n v="5000"/>
    <x v="0"/>
    <x v="11"/>
    <x v="0"/>
    <n v="2.75"/>
    <s v="EPMELPteg"/>
    <s v="JMCKAY"/>
    <s v="FT - CAND - EGSC - EA"/>
    <x v="6"/>
    <x v="9"/>
    <s v="VB6577.1"/>
    <d v="2001-11-01T00:00:00"/>
  </r>
  <r>
    <x v="1"/>
    <x v="3"/>
    <x v="0"/>
    <n v="153"/>
    <n v="765000"/>
    <n v="1287418"/>
    <d v="2001-05-23T13:44:57"/>
    <s v="Duke Energy Marketing Limited Partnership"/>
    <x v="0"/>
    <x v="0"/>
    <x v="0"/>
    <x v="3"/>
    <s v="US Gas Fin Swap"/>
    <s v="US Gas Swap      Nymex                   Jun-Oct01       USD/MM"/>
    <m/>
    <n v="5000"/>
    <x v="0"/>
    <x v="11"/>
    <x v="0"/>
    <n v="4.22"/>
    <s v="SCISORCHAN"/>
    <s v="JARNOLD"/>
    <s v="NG-Price"/>
    <x v="6"/>
    <x v="5"/>
    <s v="VB6579.1"/>
    <d v="2001-06-01T00:00:00"/>
  </r>
  <r>
    <x v="1"/>
    <x v="3"/>
    <x v="0"/>
    <n v="30"/>
    <n v="1500000"/>
    <n v="1287419"/>
    <d v="2001-05-23T13:44:58"/>
    <s v="AEP Energy Services, Inc."/>
    <x v="3"/>
    <x v="1"/>
    <x v="0"/>
    <x v="3"/>
    <s v="US Gas Fin BasisSwap"/>
    <s v="US Gas Basis     HHub                    Jun01           USD/MM"/>
    <n v="50000"/>
    <m/>
    <x v="0"/>
    <x v="11"/>
    <x v="0"/>
    <n v="-2.5000000000000001E-3"/>
    <s v="GREGH002"/>
    <s v="SBRAWNE"/>
    <s v="FT-East"/>
    <x v="6"/>
    <x v="5"/>
    <s v="VB6580.1"/>
    <d v="2001-06-01T21:00:00"/>
  </r>
  <r>
    <x v="1"/>
    <x v="3"/>
    <x v="0"/>
    <n v="30"/>
    <n v="3000"/>
    <n v="1287420"/>
    <d v="2001-05-23T13:45:0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3.5000000000000003E-2"/>
    <s v="markgriff"/>
    <s v="MMAGGI"/>
    <s v="NG EXOTIC"/>
    <x v="6"/>
    <x v="5"/>
    <s v="VB6582.1"/>
    <d v="2001-06-01T00:00:00"/>
  </r>
  <r>
    <x v="1"/>
    <x v="3"/>
    <x v="1"/>
    <n v="1"/>
    <n v="25000"/>
    <n v="1287422"/>
    <d v="2001-05-23T13:45:11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4"/>
    <s v="STEPHENSJE"/>
    <s v="ARING"/>
    <s v="ENA-IM NE GULF1"/>
    <x v="8"/>
    <x v="5"/>
    <n v="806516"/>
    <d v="2001-05-25T21:00:00"/>
  </r>
  <r>
    <x v="1"/>
    <x v="1"/>
    <x v="1"/>
    <n v="30"/>
    <n v="750"/>
    <n v="1287424"/>
    <d v="2001-05-23T13:45:16"/>
    <s v="Constellation Power Source, Inc."/>
    <x v="0"/>
    <x v="0"/>
    <x v="0"/>
    <x v="1"/>
    <s v="US West Power Phy Fwd Firm"/>
    <s v="US Pwr Phy Firm  PALVE OffPk             Sep01           USD/MWh"/>
    <m/>
    <n v="25"/>
    <x v="0"/>
    <x v="1"/>
    <x v="0"/>
    <n v="116"/>
    <s v="eplateis"/>
    <s v="MDRISC3"/>
    <s v="ST-SW"/>
    <x v="7"/>
    <x v="6"/>
    <n v="620556.1"/>
    <d v="2001-09-01T21:00:00"/>
  </r>
  <r>
    <x v="1"/>
    <x v="3"/>
    <x v="0"/>
    <n v="30"/>
    <n v="300000"/>
    <n v="1287426"/>
    <d v="2001-05-23T13:45:22"/>
    <s v="Coral Energy Holding L.P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shduster"/>
    <s v="JARNOLD"/>
    <s v="NG-Price"/>
    <x v="6"/>
    <x v="5"/>
    <s v="VB6586.1"/>
    <d v="2001-06-01T21:59:00"/>
  </r>
  <r>
    <x v="1"/>
    <x v="3"/>
    <x v="0"/>
    <n v="30"/>
    <n v="150000"/>
    <n v="1287427"/>
    <d v="2001-05-23T13:45:28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rsavocch"/>
    <s v="JARNOLD"/>
    <s v="NG-Price"/>
    <x v="6"/>
    <x v="5"/>
    <s v="VB6588.1"/>
    <d v="2001-06-01T21:00:00"/>
  </r>
  <r>
    <x v="1"/>
    <x v="3"/>
    <x v="0"/>
    <n v="7"/>
    <n v="70000"/>
    <n v="1287428"/>
    <d v="2001-05-23T13:45:29"/>
    <s v="PG&amp;E Energy Trading-Gas Corporation"/>
    <x v="0"/>
    <x v="0"/>
    <x v="0"/>
    <x v="3"/>
    <s v="US Gas Fin Swap"/>
    <s v="US Gas Daily     NGPL TXOK East          25-31May01      USD/MM"/>
    <m/>
    <n v="10000"/>
    <x v="0"/>
    <x v="11"/>
    <x v="0"/>
    <n v="3.97"/>
    <s v="winyahay"/>
    <s v="KRUSCIT"/>
    <s v="Firm Trading Central"/>
    <x v="6"/>
    <x v="5"/>
    <s v="VB6587.1"/>
    <d v="2001-05-25T21:00:00"/>
  </r>
  <r>
    <x v="1"/>
    <x v="3"/>
    <x v="0"/>
    <n v="153"/>
    <n v="382500"/>
    <n v="1287429"/>
    <d v="2001-05-23T13:45:34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2"/>
    <s v="JOEGRAHAM"/>
    <s v="JARNOLD"/>
    <s v="NG-Price"/>
    <x v="6"/>
    <x v="5"/>
    <s v="VB6589.1"/>
    <d v="2001-06-01T00:00:00"/>
  </r>
  <r>
    <x v="1"/>
    <x v="3"/>
    <x v="0"/>
    <n v="151"/>
    <n v="755000"/>
    <n v="1287430"/>
    <d v="2001-05-23T13:45:42"/>
    <s v="BNP Paribas"/>
    <x v="0"/>
    <x v="0"/>
    <x v="0"/>
    <x v="3"/>
    <s v="US Gas Fin BasisSwap"/>
    <s v="US Gas Basis     TCO Pool                Nov01-Mar02     USD/MM"/>
    <m/>
    <n v="5000"/>
    <x v="0"/>
    <x v="11"/>
    <x v="0"/>
    <n v="0.27"/>
    <s v="ADM66046"/>
    <s v="BMCKAY"/>
    <s v="FT-NY"/>
    <x v="6"/>
    <x v="5"/>
    <s v="VB6590.1"/>
    <d v="2001-11-01T00:00:00"/>
  </r>
  <r>
    <x v="1"/>
    <x v="2"/>
    <x v="0"/>
    <n v="1"/>
    <n v="25000"/>
    <n v="1287431"/>
    <d v="2001-05-23T13:46:0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69"/>
    <d v="2001-07-01T00:00:00"/>
  </r>
  <r>
    <x v="1"/>
    <x v="2"/>
    <x v="0"/>
    <n v="1"/>
    <n v="25000"/>
    <n v="1287432"/>
    <d v="2001-05-23T13:46:1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0"/>
    <d v="2001-07-01T00:00:00"/>
  </r>
  <r>
    <x v="1"/>
    <x v="3"/>
    <x v="0"/>
    <n v="31"/>
    <n v="310000"/>
    <n v="1287434"/>
    <d v="2001-05-23T13:46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1"/>
    <x v="0"/>
    <n v="4.1624999999999996"/>
    <s v="STEVEBUT"/>
    <s v="JARNOLD"/>
    <s v="NG-Price"/>
    <x v="6"/>
    <x v="5"/>
    <s v="VB6594.1"/>
    <d v="2001-07-01T21:00:00"/>
  </r>
  <r>
    <x v="1"/>
    <x v="2"/>
    <x v="0"/>
    <n v="1"/>
    <n v="25000"/>
    <n v="1287436"/>
    <d v="2001-05-23T13:46:3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2"/>
    <s v="GWHALLE"/>
    <s v="WTI-GW-NXC2"/>
    <x v="3"/>
    <x v="5"/>
    <n v="106471"/>
    <d v="2001-07-01T00:00:00"/>
  </r>
  <r>
    <x v="1"/>
    <x v="3"/>
    <x v="1"/>
    <n v="30"/>
    <n v="51000"/>
    <n v="1287437"/>
    <d v="2001-05-23T13:46:37"/>
    <s v="Tenaska Marketing Ventures"/>
    <x v="0"/>
    <x v="0"/>
    <x v="0"/>
    <x v="3"/>
    <s v="US Gas Phy Index Firm non-TX &lt; or = 1Mo"/>
    <s v="US Gas Phy Index IF TN/LA 800Leg         Jun01           USD/MM"/>
    <m/>
    <n v="1700"/>
    <x v="0"/>
    <x v="11"/>
    <x v="0"/>
    <n v="-0.01"/>
    <s v="TMVJDG01"/>
    <s v="SNEAL"/>
    <s v="ENA-IM NE GULF3"/>
    <x v="8"/>
    <x v="5"/>
    <s v="VB6595.1 / 806518"/>
    <d v="2001-06-01T21:00:00"/>
  </r>
  <r>
    <x v="1"/>
    <x v="1"/>
    <x v="1"/>
    <n v="59"/>
    <n v="2950"/>
    <n v="1287438"/>
    <d v="2001-05-23T13:46:48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20559.1"/>
    <d v="2002-01-01T17:11:00"/>
  </r>
  <r>
    <x v="1"/>
    <x v="1"/>
    <x v="1"/>
    <n v="30"/>
    <n v="1500"/>
    <n v="1287439"/>
    <d v="2001-05-23T13:46:52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beckettmel"/>
    <s v="CDORLAN"/>
    <s v="ST-ECAR"/>
    <x v="7"/>
    <x v="6"/>
    <n v="620560.1"/>
    <d v="2001-06-01T17:11:00"/>
  </r>
  <r>
    <x v="1"/>
    <x v="2"/>
    <x v="0"/>
    <n v="1"/>
    <n v="25000"/>
    <n v="1287441"/>
    <d v="2001-05-23T13:46:5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JTREADWAY"/>
    <s v="GWHALLE"/>
    <s v="WTI-GW-NXC2"/>
    <x v="3"/>
    <x v="5"/>
    <n v="106472"/>
    <d v="2001-07-01T00:00:00"/>
  </r>
  <r>
    <x v="1"/>
    <x v="2"/>
    <x v="0"/>
    <n v="1"/>
    <n v="25000"/>
    <n v="1287442"/>
    <d v="2001-05-23T13:47:30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DOMESTIC"/>
    <s v="GWHALLE"/>
    <s v="WTI-GW-NXC2"/>
    <x v="3"/>
    <x v="5"/>
    <n v="106473"/>
    <d v="2001-07-01T00:00:00"/>
  </r>
  <r>
    <x v="1"/>
    <x v="1"/>
    <x v="1"/>
    <n v="5"/>
    <n v="250"/>
    <n v="1287443"/>
    <d v="2001-05-23T13:47:32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aepsvc132"/>
    <s v="CDORLAN"/>
    <s v="ST-ECAR"/>
    <x v="7"/>
    <x v="6"/>
    <n v="620562.1"/>
    <d v="2001-06-04T21:00:00"/>
  </r>
  <r>
    <x v="1"/>
    <x v="3"/>
    <x v="0"/>
    <n v="7"/>
    <n v="34300"/>
    <n v="1287444"/>
    <d v="2001-05-23T13:47:49"/>
    <s v="Texaco Natural Gas Inc."/>
    <x v="0"/>
    <x v="0"/>
    <x v="0"/>
    <x v="3"/>
    <s v="US Gas Fin Swap"/>
    <s v="US Gas Daily     HHub                    25-31May01      USD/MM"/>
    <m/>
    <n v="4900"/>
    <x v="0"/>
    <x v="11"/>
    <x v="0"/>
    <n v="4.0549999999999997"/>
    <s v="ADM42855"/>
    <s v="PKEAVEY"/>
    <s v="G-DAILY-EST"/>
    <x v="6"/>
    <x v="5"/>
    <s v="VB6599.1"/>
    <d v="2001-05-25T21:00:00"/>
  </r>
  <r>
    <x v="1"/>
    <x v="1"/>
    <x v="1"/>
    <n v="5"/>
    <n v="250"/>
    <n v="1287447"/>
    <d v="2001-05-23T13:47:54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aepsvc132"/>
    <s v="CDORLAN"/>
    <s v="ST-ECAR"/>
    <x v="7"/>
    <x v="6"/>
    <n v="620563.1"/>
    <d v="2001-06-04T21:00:00"/>
  </r>
  <r>
    <x v="1"/>
    <x v="2"/>
    <x v="0"/>
    <n v="1"/>
    <n v="25000"/>
    <n v="1287446"/>
    <d v="2001-05-23T13:47:5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74"/>
    <d v="2001-07-01T00:00:00"/>
  </r>
  <r>
    <x v="1"/>
    <x v="2"/>
    <x v="0"/>
    <n v="1"/>
    <n v="25000"/>
    <n v="1287448"/>
    <d v="2001-05-23T13:47:5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75"/>
    <d v="2001-07-01T00:00:00"/>
  </r>
  <r>
    <x v="1"/>
    <x v="3"/>
    <x v="0"/>
    <n v="31"/>
    <n v="465000"/>
    <n v="1287449"/>
    <d v="2001-05-23T13:48:19"/>
    <s v="Dynegy Marketing and Trade"/>
    <x v="0"/>
    <x v="0"/>
    <x v="0"/>
    <x v="3"/>
    <s v="US Gas Fin Swap"/>
    <s v="US Gas Swap      Nymex                   Jul01           USD/MM"/>
    <m/>
    <n v="15000"/>
    <x v="0"/>
    <x v="11"/>
    <x v="0"/>
    <n v="4.1624999999999996"/>
    <s v="RODRIGUEZ"/>
    <s v="JARNOLD"/>
    <s v="NG-Price"/>
    <x v="6"/>
    <x v="5"/>
    <s v="VB6604.1"/>
    <d v="2001-07-01T21:00:00"/>
  </r>
  <r>
    <x v="1"/>
    <x v="3"/>
    <x v="0"/>
    <n v="92"/>
    <n v="920000"/>
    <n v="1287450"/>
    <d v="2001-05-23T13:48:20"/>
    <s v="Aquila Risk Management Corporation"/>
    <x v="0"/>
    <x v="0"/>
    <x v="0"/>
    <x v="3"/>
    <s v="US Gas Fin BasisSwap"/>
    <s v="US Gas Basis     Dom APP                 Jul-Sep01       USD/MM"/>
    <n v="10000"/>
    <m/>
    <x v="0"/>
    <x v="11"/>
    <x v="0"/>
    <n v="0.245"/>
    <s v="AQUILA1075"/>
    <s v="BMCKAY"/>
    <s v="FT-NY"/>
    <x v="6"/>
    <x v="5"/>
    <s v="VB6603.1"/>
    <d v="2001-07-01T00:00:00"/>
  </r>
  <r>
    <x v="0"/>
    <x v="3"/>
    <x v="0"/>
    <n v="123"/>
    <n v="615000"/>
    <n v="1287452"/>
    <d v="2001-05-23T13:48:35"/>
    <s v="Bank of America, National Association"/>
    <x v="0"/>
    <x v="0"/>
    <x v="0"/>
    <x v="3"/>
    <s v="CAN Gas Fin BasSwap"/>
    <s v="CAN Gas Basis    AECO                    Jul-Oct01       USD/MM"/>
    <n v="5000"/>
    <m/>
    <x v="0"/>
    <x v="11"/>
    <x v="0"/>
    <n v="-0.35249999999999998"/>
    <s v="MMETTERS"/>
    <s v="JMCKAY"/>
    <s v="FT-CAND-EGSC"/>
    <x v="6"/>
    <x v="9"/>
    <s v="VB6605.1"/>
    <d v="2001-07-01T00:00:00"/>
  </r>
  <r>
    <x v="1"/>
    <x v="3"/>
    <x v="1"/>
    <n v="1"/>
    <n v="3857"/>
    <n v="1287453"/>
    <d v="2001-05-23T13:48:43"/>
    <s v="Mirant Americas Energy Marketing, L.P."/>
    <x v="0"/>
    <x v="0"/>
    <x v="0"/>
    <x v="3"/>
    <s v="US Gas Phy Fwd Firm non-TX &lt; or = 1Mo "/>
    <s v="US Gas Phy       TCO Pool                25May01         USD/MM"/>
    <n v="3857"/>
    <m/>
    <x v="0"/>
    <x v="11"/>
    <x v="0"/>
    <n v="4.25"/>
    <s v="gregt00001"/>
    <s v="JHODGE2"/>
    <s v="ENA-IM ME TCO"/>
    <x v="8"/>
    <x v="5"/>
    <n v="806522"/>
    <d v="2001-05-25T21:00:00"/>
  </r>
  <r>
    <x v="1"/>
    <x v="2"/>
    <x v="0"/>
    <n v="1"/>
    <n v="25000"/>
    <n v="1287454"/>
    <d v="2001-05-23T13:48:4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6"/>
    <d v="2001-07-01T00:00:00"/>
  </r>
  <r>
    <x v="1"/>
    <x v="3"/>
    <x v="0"/>
    <n v="30"/>
    <n v="300000"/>
    <n v="1287455"/>
    <d v="2001-05-23T13:48:49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2"/>
    <s v="JARNOLD"/>
    <s v="NG-Price"/>
    <x v="6"/>
    <x v="5"/>
    <s v="VB6608.1"/>
    <d v="2001-06-01T21:00:00"/>
  </r>
  <r>
    <x v="1"/>
    <x v="3"/>
    <x v="0"/>
    <n v="365"/>
    <n v="182500"/>
    <n v="1287457"/>
    <d v="2001-05-23T13:49:10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50000000000002"/>
    <s v="kdiamond"/>
    <s v="JARNOLD"/>
    <s v="NG-Price"/>
    <x v="6"/>
    <x v="5"/>
    <s v="VB6610.1"/>
    <d v="2002-01-01T21:00:00"/>
  </r>
  <r>
    <x v="1"/>
    <x v="3"/>
    <x v="0"/>
    <n v="30"/>
    <n v="150000"/>
    <n v="1287458"/>
    <d v="2001-05-23T13:49:10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9"/>
    <s v="AQUILA1074"/>
    <s v="JARNOLD"/>
    <s v="NG-Price"/>
    <x v="6"/>
    <x v="5"/>
    <s v="VB6611.1"/>
    <d v="2001-06-01T21:00:00"/>
  </r>
  <r>
    <x v="1"/>
    <x v="3"/>
    <x v="0"/>
    <n v="30"/>
    <n v="600000"/>
    <n v="1287459"/>
    <d v="2001-05-23T13:49:17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9"/>
    <s v="aepes214"/>
    <s v="JARNOLD"/>
    <s v="NG-Price"/>
    <x v="6"/>
    <x v="5"/>
    <s v="VB6612.1"/>
    <d v="2001-06-01T21:00:00"/>
  </r>
  <r>
    <x v="1"/>
    <x v="3"/>
    <x v="1"/>
    <n v="1"/>
    <n v="25000"/>
    <n v="1287461"/>
    <d v="2001-05-23T13:49:4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23"/>
    <d v="2001-05-25T21:00:00"/>
  </r>
  <r>
    <x v="1"/>
    <x v="1"/>
    <x v="1"/>
    <n v="30"/>
    <n v="1500"/>
    <n v="1287462"/>
    <d v="2001-05-23T13:49:56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68.5"/>
    <s v="ADM12984"/>
    <s v="MCARSON2"/>
    <s v="LT-SPP"/>
    <x v="7"/>
    <x v="6"/>
    <n v="620564.1"/>
    <d v="2001-06-01T14:16:00"/>
  </r>
  <r>
    <x v="1"/>
    <x v="2"/>
    <x v="0"/>
    <n v="1"/>
    <n v="25000"/>
    <n v="1287464"/>
    <d v="2001-05-23T13:50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77"/>
    <d v="2001-07-01T00:00:00"/>
  </r>
  <r>
    <x v="1"/>
    <x v="3"/>
    <x v="1"/>
    <n v="30"/>
    <n v="300000"/>
    <n v="1287468"/>
    <d v="2001-05-23T13:50:47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8.5000000000000006E-2"/>
    <s v="EPMELPjpp"/>
    <s v="TMARTIN"/>
    <s v="ENA-IM CARTHAGE"/>
    <x v="8"/>
    <x v="5"/>
    <s v="VB6788.1 / 806558"/>
    <d v="2001-06-01T00:00:00"/>
  </r>
  <r>
    <x v="1"/>
    <x v="3"/>
    <x v="1"/>
    <n v="1"/>
    <n v="5000"/>
    <n v="1287467"/>
    <d v="2001-05-23T13:50:4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3049999999999997"/>
    <s v="SPJOHRDE"/>
    <s v="SHENDRI"/>
    <s v="ENA-IM ME CNG"/>
    <x v="8"/>
    <x v="5"/>
    <n v="806524"/>
    <d v="2001-05-25T21:00:00"/>
  </r>
  <r>
    <x v="1"/>
    <x v="2"/>
    <x v="0"/>
    <n v="1"/>
    <n v="25000"/>
    <n v="1287469"/>
    <d v="2001-05-23T13:50:5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78"/>
    <d v="2001-07-01T00:00:00"/>
  </r>
  <r>
    <x v="1"/>
    <x v="3"/>
    <x v="1"/>
    <n v="1"/>
    <n v="5000"/>
    <n v="1287470"/>
    <d v="2001-05-23T13:50:53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SPJOHRDE"/>
    <s v="ARING"/>
    <s v="ENA-IM NE GULF1"/>
    <x v="8"/>
    <x v="5"/>
    <n v="806525"/>
    <d v="2001-05-25T21:00:00"/>
  </r>
  <r>
    <x v="1"/>
    <x v="3"/>
    <x v="1"/>
    <n v="30"/>
    <n v="125910"/>
    <n v="1287471"/>
    <d v="2001-05-23T13:51:12"/>
    <s v="Tenaska Marketing Ventures"/>
    <x v="0"/>
    <x v="0"/>
    <x v="0"/>
    <x v="3"/>
    <s v="US Gas Phy Index Firm non-TX &lt; or = 1Mo"/>
    <s v="US Gas Phy Index IF TN/LA 500Leg         Jun01           USD/MM"/>
    <m/>
    <n v="4197"/>
    <x v="0"/>
    <x v="11"/>
    <x v="0"/>
    <n v="-0.01"/>
    <s v="TMVJDG01"/>
    <s v="SNEAL"/>
    <s v="ENA-IM NE GULF3"/>
    <x v="8"/>
    <x v="5"/>
    <s v="VB6620.1 / 806526"/>
    <d v="2001-06-01T21:00:00"/>
  </r>
  <r>
    <x v="1"/>
    <x v="3"/>
    <x v="0"/>
    <n v="30"/>
    <n v="750000"/>
    <n v="1287472"/>
    <d v="2001-05-23T13:51:38"/>
    <s v="BP Corporation North America Inc."/>
    <x v="0"/>
    <x v="0"/>
    <x v="0"/>
    <x v="3"/>
    <s v="US Gas Fin Swap"/>
    <s v="US Gas Swap      Nymex                   Jun01           USD/MM"/>
    <m/>
    <n v="25000"/>
    <x v="0"/>
    <x v="11"/>
    <x v="0"/>
    <n v="4.09"/>
    <s v="Houtenda"/>
    <s v="JARNOLD"/>
    <s v="NG-Price"/>
    <x v="6"/>
    <x v="5"/>
    <s v="VB6621.1"/>
    <d v="2001-06-01T21:00:00"/>
  </r>
  <r>
    <x v="0"/>
    <x v="3"/>
    <x v="1"/>
    <n v="30"/>
    <n v="150000"/>
    <n v="1287473"/>
    <d v="2001-05-23T13:51:51"/>
    <s v="Engage Energy Canada L.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09"/>
    <s v="brucewest"/>
    <s v="CCLARK5"/>
    <s v="EC - IM Canada BC"/>
    <x v="8"/>
    <x v="9"/>
    <n v="806528"/>
    <d v="2001-06-01T21:00:00"/>
  </r>
  <r>
    <x v="1"/>
    <x v="3"/>
    <x v="0"/>
    <n v="30"/>
    <n v="600000"/>
    <n v="1287474"/>
    <d v="2001-05-23T13:51:54"/>
    <s v="Reliant Energy Services, Inc."/>
    <x v="0"/>
    <x v="0"/>
    <x v="0"/>
    <x v="3"/>
    <s v="US Gas Fin Swap"/>
    <s v="US Gas Daily     IF GD/D HHub            Jun01           USD/MM"/>
    <n v="20000"/>
    <m/>
    <x v="0"/>
    <x v="11"/>
    <x v="0"/>
    <n v="-5.0000000000000001E-3"/>
    <s v="jerryfutch"/>
    <s v="PKEAVEY"/>
    <s v="G-DAILY-EST"/>
    <x v="6"/>
    <x v="5"/>
    <s v="VB6622.1"/>
    <d v="2001-06-01T21:00:00"/>
  </r>
  <r>
    <x v="1"/>
    <x v="3"/>
    <x v="0"/>
    <n v="30"/>
    <n v="3000"/>
    <n v="1287475"/>
    <d v="2001-05-23T13:52:00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0.04"/>
    <s v="mhorowitz"/>
    <s v="MMAGGI"/>
    <s v="NG EXOTIC"/>
    <x v="6"/>
    <x v="5"/>
    <s v="VB6623.1"/>
    <d v="2001-06-01T00:00:00"/>
  </r>
  <r>
    <x v="1"/>
    <x v="2"/>
    <x v="0"/>
    <n v="1"/>
    <n v="25000"/>
    <n v="1287477"/>
    <d v="2001-05-23T13:52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N587JK00"/>
    <s v="GWHALLE"/>
    <s v="WTI-GW-NXC2"/>
    <x v="3"/>
    <x v="5"/>
    <n v="106479"/>
    <d v="2001-07-01T00:00:00"/>
  </r>
  <r>
    <x v="1"/>
    <x v="2"/>
    <x v="0"/>
    <n v="1"/>
    <n v="25000"/>
    <n v="1287478"/>
    <d v="2001-05-23T13:52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crudebuyer"/>
    <s v="GWHALLE"/>
    <s v="WTI-GW-NXC2"/>
    <x v="3"/>
    <x v="5"/>
    <n v="106480"/>
    <d v="2001-07-01T00:00:00"/>
  </r>
  <r>
    <x v="1"/>
    <x v="3"/>
    <x v="0"/>
    <n v="151"/>
    <n v="377500"/>
    <n v="1287480"/>
    <d v="2001-05-23T13:52:20"/>
    <s v="Reliant Energy Services, Inc."/>
    <x v="0"/>
    <x v="0"/>
    <x v="0"/>
    <x v="3"/>
    <s v="US Gas Fin Swap"/>
    <s v="US Gas Swap      Nymex                   Nov01-Mar02     USD/MM"/>
    <n v="2500"/>
    <m/>
    <x v="0"/>
    <x v="11"/>
    <x v="0"/>
    <n v="4.5949999999999998"/>
    <s v="mstimson"/>
    <s v="JARNOLD"/>
    <s v="NG-Price"/>
    <x v="6"/>
    <x v="5"/>
    <s v="VB6626.1"/>
    <d v="2001-11-01T00:00:00"/>
  </r>
  <r>
    <x v="1"/>
    <x v="2"/>
    <x v="0"/>
    <n v="1"/>
    <n v="25000"/>
    <n v="1287481"/>
    <d v="2001-05-23T13:52:2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"/>
    <s v="GWHALLE"/>
    <s v="WTI-GW-NXC2"/>
    <x v="3"/>
    <x v="5"/>
    <n v="106481"/>
    <d v="2001-07-01T00:00:00"/>
  </r>
  <r>
    <x v="1"/>
    <x v="3"/>
    <x v="0"/>
    <n v="30"/>
    <n v="300000"/>
    <n v="1287482"/>
    <d v="2001-05-23T13:52:54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3.2500000000000001E-2"/>
    <s v="WICKLUND"/>
    <s v="EBASS"/>
    <s v="FT-Texas"/>
    <x v="6"/>
    <x v="5"/>
    <s v="VB6630.1"/>
    <d v="2001-06-01T21:00:00"/>
  </r>
  <r>
    <x v="1"/>
    <x v="2"/>
    <x v="0"/>
    <n v="1"/>
    <n v="25000"/>
    <n v="1287483"/>
    <d v="2001-05-23T13:53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82"/>
    <d v="2001-07-01T00:00:00"/>
  </r>
  <r>
    <x v="1"/>
    <x v="3"/>
    <x v="0"/>
    <n v="30"/>
    <n v="150000"/>
    <n v="1287484"/>
    <d v="2001-05-23T13:53:50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9"/>
    <s v="JEFFFOX1"/>
    <s v="JARNOLD"/>
    <s v="NG-Price"/>
    <x v="6"/>
    <x v="5"/>
    <s v="VB6632.1"/>
    <d v="2001-06-01T21:00:00"/>
  </r>
  <r>
    <x v="1"/>
    <x v="3"/>
    <x v="0"/>
    <n v="151"/>
    <n v="755000"/>
    <n v="1287489"/>
    <d v="2001-05-23T13:56:17"/>
    <s v="Engage Energy Canada L.P."/>
    <x v="0"/>
    <x v="0"/>
    <x v="0"/>
    <x v="3"/>
    <s v="US Gas Fin Swap"/>
    <s v="US Gas Swap      Nymex                   Nov01-Mar02     USD/MM"/>
    <n v="5000"/>
    <m/>
    <x v="0"/>
    <x v="11"/>
    <x v="0"/>
    <n v="4.5949999999999998"/>
    <s v="ADM98493"/>
    <s v="JARNOLD"/>
    <s v="NG-Price"/>
    <x v="6"/>
    <x v="5"/>
    <s v="VB6636.1"/>
    <d v="2001-11-01T00:00:00"/>
  </r>
  <r>
    <x v="1"/>
    <x v="2"/>
    <x v="0"/>
    <n v="1"/>
    <n v="25000"/>
    <n v="1287490"/>
    <d v="2001-05-23T13:56:3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9"/>
    <s v="JTREADWAY"/>
    <s v="GWHALLE"/>
    <s v="WTI-GW-NXC2"/>
    <x v="3"/>
    <x v="5"/>
    <n v="106483"/>
    <d v="2001-07-01T00:00:00"/>
  </r>
  <r>
    <x v="1"/>
    <x v="2"/>
    <x v="0"/>
    <n v="1"/>
    <n v="25000"/>
    <n v="1287494"/>
    <d v="2001-05-23T13:56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84"/>
    <d v="2001-07-01T00:00:00"/>
  </r>
  <r>
    <x v="1"/>
    <x v="1"/>
    <x v="1"/>
    <n v="59"/>
    <n v="2950"/>
    <n v="1287497"/>
    <d v="2001-05-23T13:57:07"/>
    <s v="Aquila Energy Marketing Corporation"/>
    <x v="0"/>
    <x v="0"/>
    <x v="0"/>
    <x v="1"/>
    <s v="US East Power Phy Fwd Firm"/>
    <s v="US Pwr Phy Firm  Cinergy Peak            Jan-Feb02       USD/MWh"/>
    <n v="50"/>
    <m/>
    <x v="0"/>
    <x v="1"/>
    <x v="0"/>
    <n v="40.5"/>
    <s v="DANMURPHY"/>
    <s v="FSTURM"/>
    <s v="LT-ECAR"/>
    <x v="7"/>
    <x v="6"/>
    <n v="620578.1"/>
    <d v="2002-01-01T17:11:00"/>
  </r>
  <r>
    <x v="1"/>
    <x v="2"/>
    <x v="0"/>
    <n v="1"/>
    <n v="25000"/>
    <n v="1287498"/>
    <d v="2001-05-23T13:57:0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SAL90520"/>
    <s v="GWHALLE"/>
    <s v="WTI-GW-NXC2"/>
    <x v="3"/>
    <x v="5"/>
    <n v="106485"/>
    <d v="2001-07-01T00:00:00"/>
  </r>
  <r>
    <x v="1"/>
    <x v="3"/>
    <x v="0"/>
    <n v="153"/>
    <n v="765000"/>
    <n v="1287503"/>
    <d v="2001-05-23T13:57:23"/>
    <s v="Conectiv Energy Supply, Inc."/>
    <x v="0"/>
    <x v="0"/>
    <x v="0"/>
    <x v="3"/>
    <s v="US Gas Fin Swap"/>
    <s v="US Gas Swap      Nymex                   Jun-Oct01       USD/MM"/>
    <n v="5000"/>
    <m/>
    <x v="0"/>
    <x v="11"/>
    <x v="0"/>
    <n v="4.2050000000000001"/>
    <s v="steven12"/>
    <s v="JARNOLD"/>
    <s v="NG-Price"/>
    <x v="6"/>
    <x v="5"/>
    <s v="VB6650.1"/>
    <d v="2001-06-01T00:00:00"/>
  </r>
  <r>
    <x v="1"/>
    <x v="2"/>
    <x v="0"/>
    <n v="1"/>
    <n v="25000"/>
    <n v="1287504"/>
    <d v="2001-05-23T13:57:3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486"/>
    <d v="2001-07-01T00:00:00"/>
  </r>
  <r>
    <x v="1"/>
    <x v="3"/>
    <x v="0"/>
    <n v="30"/>
    <n v="450000"/>
    <n v="1287505"/>
    <d v="2001-05-23T13:57:35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08"/>
    <s v="steven12"/>
    <s v="JARNOLD"/>
    <s v="NG-Price"/>
    <x v="6"/>
    <x v="5"/>
    <s v="VB6653.1"/>
    <d v="2001-06-01T21:00:00"/>
  </r>
  <r>
    <x v="0"/>
    <x v="3"/>
    <x v="1"/>
    <n v="1"/>
    <n v="3000"/>
    <n v="1287506"/>
    <d v="2001-05-23T13:57:57"/>
    <s v="Premstar Energy Canada Ltd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JKPECL02"/>
    <s v="RWATT"/>
    <s v="EC-IM Canada West"/>
    <x v="8"/>
    <x v="9"/>
    <n v="806529"/>
    <d v="2001-05-23T21:00:00"/>
  </r>
  <r>
    <x v="1"/>
    <x v="3"/>
    <x v="1"/>
    <n v="1"/>
    <n v="25000"/>
    <n v="1287507"/>
    <d v="2001-05-23T13:58:04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30"/>
    <d v="2001-05-25T21:00:00"/>
  </r>
  <r>
    <x v="1"/>
    <x v="3"/>
    <x v="0"/>
    <n v="7"/>
    <n v="210000"/>
    <n v="1287508"/>
    <d v="2001-05-23T13:58:06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38"/>
    <s v="txuetcje"/>
    <s v="VPIMENOV"/>
    <s v="EAST-NEW YORK"/>
    <x v="6"/>
    <x v="5"/>
    <s v="VB6654.1"/>
    <d v="2001-05-25T21:00:00"/>
  </r>
  <r>
    <x v="1"/>
    <x v="3"/>
    <x v="0"/>
    <n v="7"/>
    <n v="210000"/>
    <n v="1287510"/>
    <d v="2001-05-23T13:58:11"/>
    <s v="TXU Energy Trading Company"/>
    <x v="0"/>
    <x v="0"/>
    <x v="0"/>
    <x v="3"/>
    <s v="US Gas Fin Swap"/>
    <s v="US Gas Daily     Transco Z6 NY           25-31May01      USD/MM"/>
    <m/>
    <n v="30000"/>
    <x v="0"/>
    <x v="11"/>
    <x v="0"/>
    <n v="4.41"/>
    <s v="txuetclj"/>
    <s v="VPIMENOV"/>
    <s v="EAST-NEW YORK"/>
    <x v="6"/>
    <x v="5"/>
    <s v="VB6656.1"/>
    <d v="2001-05-25T21:00:00"/>
  </r>
  <r>
    <x v="1"/>
    <x v="3"/>
    <x v="1"/>
    <n v="30"/>
    <n v="300000"/>
    <n v="1287511"/>
    <d v="2001-05-23T13:58:11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0.08"/>
    <s v="EPMELPjpp"/>
    <s v="TMARTIN"/>
    <s v="ENA-IM CARTHAGE"/>
    <x v="8"/>
    <x v="5"/>
    <s v="VB6789.1 / 806560"/>
    <d v="2001-06-01T00:00:00"/>
  </r>
  <r>
    <x v="1"/>
    <x v="3"/>
    <x v="0"/>
    <n v="30"/>
    <n v="150000"/>
    <n v="1287513"/>
    <d v="2001-05-23T13:58:13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74"/>
    <s v="JARNOLD"/>
    <s v="NG-Price"/>
    <x v="6"/>
    <x v="5"/>
    <s v="VB6659.1"/>
    <d v="2001-06-01T21:00:00"/>
  </r>
  <r>
    <x v="1"/>
    <x v="3"/>
    <x v="0"/>
    <n v="365"/>
    <n v="182500"/>
    <n v="1287516"/>
    <d v="2001-05-23T13:58:29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661.1"/>
    <d v="2002-01-01T21:00:00"/>
  </r>
  <r>
    <x v="1"/>
    <x v="3"/>
    <x v="0"/>
    <n v="30"/>
    <n v="600000"/>
    <n v="1287519"/>
    <d v="2001-05-23T13:58:42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0750000000000002"/>
    <s v="JPASTORE"/>
    <s v="JARNOLD"/>
    <s v="NG-Price"/>
    <x v="6"/>
    <x v="5"/>
    <s v="VB6663.1"/>
    <d v="2001-06-01T21:00:00"/>
  </r>
  <r>
    <x v="1"/>
    <x v="1"/>
    <x v="0"/>
    <n v="1"/>
    <n v="50"/>
    <n v="1287520"/>
    <d v="2001-05-23T13:59:01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5"/>
    <s v="wsullivan5"/>
    <s v="GGUPTA"/>
    <s v="ST-New England"/>
    <x v="7"/>
    <x v="5"/>
    <n v="620579.1"/>
    <d v="2001-05-25T21:00:00"/>
  </r>
  <r>
    <x v="1"/>
    <x v="3"/>
    <x v="0"/>
    <n v="151"/>
    <n v="377500"/>
    <n v="1287522"/>
    <d v="2001-05-23T13:59:24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585"/>
    <s v="berginpat2"/>
    <s v="JARNOLD"/>
    <s v="NG-Price"/>
    <x v="6"/>
    <x v="5"/>
    <s v="VB6666.1"/>
    <d v="2001-11-01T00:00:00"/>
  </r>
  <r>
    <x v="1"/>
    <x v="3"/>
    <x v="1"/>
    <n v="1"/>
    <n v="5000"/>
    <n v="1287523"/>
    <d v="2001-05-23T13:59:41"/>
    <s v="Cokinos Natural Gas Company"/>
    <x v="0"/>
    <x v="0"/>
    <x v="0"/>
    <x v="3"/>
    <s v="US Gas Phy Fwd Firm non-TX &lt; or = 1Mo "/>
    <s v="US Gas Phy       TETCO ELA               25May01         USD/MM"/>
    <m/>
    <n v="5000"/>
    <x v="0"/>
    <x v="11"/>
    <x v="0"/>
    <n v="3.9849999999999999"/>
    <s v="ADM90618"/>
    <s v="SPEREIR"/>
    <s v="ENA-IM NE GULF3"/>
    <x v="8"/>
    <x v="5"/>
    <n v="806532"/>
    <d v="2001-05-25T21:00:00"/>
  </r>
  <r>
    <x v="0"/>
    <x v="0"/>
    <x v="0"/>
    <n v="1"/>
    <n v="10"/>
    <n v="1287524"/>
    <d v="2001-05-23T13:59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32.5"/>
    <s v="merkouris"/>
    <s v="KGWOZDZ"/>
    <s v="Enron Metals Trading System"/>
    <x v="0"/>
    <x v="0"/>
    <n v="2149282"/>
    <m/>
  </r>
  <r>
    <x v="1"/>
    <x v="3"/>
    <x v="0"/>
    <n v="30"/>
    <n v="150000"/>
    <n v="1287532"/>
    <d v="2001-05-23T14:00:43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85"/>
    <s v="mattmann"/>
    <s v="JARNOLD"/>
    <s v="NG-Price"/>
    <x v="6"/>
    <x v="5"/>
    <s v="VB6673.1"/>
    <d v="2001-06-01T21:00:00"/>
  </r>
  <r>
    <x v="1"/>
    <x v="3"/>
    <x v="0"/>
    <n v="151"/>
    <n v="755000"/>
    <n v="1287533"/>
    <d v="2001-05-23T14:00:46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"/>
    <s v="johndarm"/>
    <s v="JARNOLD"/>
    <s v="NG-Price"/>
    <x v="6"/>
    <x v="5"/>
    <s v="VB6672.1"/>
    <d v="2001-11-01T00:00:00"/>
  </r>
  <r>
    <x v="1"/>
    <x v="3"/>
    <x v="0"/>
    <n v="151"/>
    <n v="755000"/>
    <n v="1287540"/>
    <d v="2001-05-23T14:02:04"/>
    <s v="Citibank, N.A."/>
    <x v="0"/>
    <x v="0"/>
    <x v="0"/>
    <x v="3"/>
    <s v="US Gas Fin BasisSwap"/>
    <s v="US Gas Basis     HSC                     Nov01-Mar02     USD/MM"/>
    <m/>
    <n v="5000"/>
    <x v="0"/>
    <x v="11"/>
    <x v="0"/>
    <n v="-0.03"/>
    <s v="ADM83725"/>
    <s v="EBASS"/>
    <s v="FT-Texas"/>
    <x v="6"/>
    <x v="5"/>
    <s v="VB6681.1"/>
    <d v="2001-11-01T00:00:00"/>
  </r>
  <r>
    <x v="1"/>
    <x v="3"/>
    <x v="0"/>
    <n v="31"/>
    <n v="310000"/>
    <n v="1287541"/>
    <d v="2001-05-23T14:02:17"/>
    <s v="Dynegy Marketing and Trade"/>
    <x v="0"/>
    <x v="0"/>
    <x v="0"/>
    <x v="3"/>
    <s v="US Gas Fin Swap"/>
    <s v="US Gas Swap      Nymex                   Jul01           USD/MM"/>
    <m/>
    <n v="10000"/>
    <x v="0"/>
    <x v="11"/>
    <x v="0"/>
    <n v="4.1524999999999999"/>
    <s v="BRROWE01"/>
    <s v="JARNOLD"/>
    <s v="NG-Price"/>
    <x v="6"/>
    <x v="5"/>
    <s v="VB6682.1"/>
    <d v="2001-07-01T21:00:00"/>
  </r>
  <r>
    <x v="1"/>
    <x v="3"/>
    <x v="0"/>
    <n v="30"/>
    <n v="300000"/>
    <n v="1287543"/>
    <d v="2001-05-23T14:02:24"/>
    <s v="Constellation Power Source, Inc."/>
    <x v="0"/>
    <x v="0"/>
    <x v="0"/>
    <x v="3"/>
    <s v="US Gas Fin Swap"/>
    <s v="US Gas Swap      Nymex                   Jun01           USD/MM"/>
    <m/>
    <n v="10000"/>
    <x v="0"/>
    <x v="11"/>
    <x v="0"/>
    <n v="4.085"/>
    <s v="kschwartz"/>
    <s v="JARNOLD"/>
    <s v="NG-Price"/>
    <x v="6"/>
    <x v="5"/>
    <s v="VB6683.1"/>
    <d v="2001-06-01T21:00:00"/>
  </r>
  <r>
    <x v="1"/>
    <x v="2"/>
    <x v="0"/>
    <n v="1"/>
    <n v="25000"/>
    <n v="1287544"/>
    <d v="2001-05-23T14:02:35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4"/>
    <s v="SPENCERV"/>
    <s v="GWHALLE"/>
    <s v="WTI-GW-NXC1"/>
    <x v="3"/>
    <x v="5"/>
    <n v="106488"/>
    <d v="2001-07-01T00:00:00"/>
  </r>
  <r>
    <x v="1"/>
    <x v="4"/>
    <x v="0"/>
    <n v="1"/>
    <n v="25000"/>
    <n v="1287545"/>
    <d v="2001-05-23T14:02:4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2"/>
    <s v="JTREADWAY"/>
    <s v="LMENA"/>
    <s v="HO"/>
    <x v="3"/>
    <x v="5"/>
    <n v="106489"/>
    <d v="2001-06-01T00:00:00"/>
  </r>
  <r>
    <x v="1"/>
    <x v="3"/>
    <x v="0"/>
    <n v="30"/>
    <n v="300000"/>
    <n v="1287546"/>
    <d v="2001-05-23T14:02:45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9"/>
    <s v="jwhitnah"/>
    <s v="JARNOLD"/>
    <s v="NG-Price"/>
    <x v="6"/>
    <x v="5"/>
    <s v="VB6685.1"/>
    <d v="2001-06-01T21:00:00"/>
  </r>
  <r>
    <x v="1"/>
    <x v="2"/>
    <x v="0"/>
    <n v="1"/>
    <n v="25000"/>
    <n v="1287547"/>
    <d v="2001-05-23T14:02:4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1"/>
    <s v="GWHALLE"/>
    <s v="WTI-GW-NXC2"/>
    <x v="3"/>
    <x v="5"/>
    <n v="106490"/>
    <d v="2001-07-01T00:00:00"/>
  </r>
  <r>
    <x v="1"/>
    <x v="2"/>
    <x v="0"/>
    <n v="1"/>
    <n v="25000"/>
    <n v="1287548"/>
    <d v="2001-05-23T14:02:51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JTREADWAY"/>
    <s v="GWHALLE"/>
    <s v="WTI-GW-NXC2"/>
    <x v="3"/>
    <x v="5"/>
    <n v="106491"/>
    <d v="2001-07-01T00:00:00"/>
  </r>
  <r>
    <x v="1"/>
    <x v="2"/>
    <x v="0"/>
    <n v="1"/>
    <n v="25000"/>
    <n v="1287549"/>
    <d v="2001-05-23T14:02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semprakuo"/>
    <s v="GWHALLE"/>
    <s v="WTI-GW-NXC2"/>
    <x v="3"/>
    <x v="5"/>
    <n v="106492"/>
    <d v="2001-07-01T00:00:00"/>
  </r>
  <r>
    <x v="1"/>
    <x v="3"/>
    <x v="0"/>
    <n v="30"/>
    <n v="300000"/>
    <n v="1287550"/>
    <d v="2001-05-23T14:03:02"/>
    <s v="WPS Energy Services, Inc."/>
    <x v="0"/>
    <x v="0"/>
    <x v="0"/>
    <x v="3"/>
    <s v="US Gas Fin Swap"/>
    <s v="US Gas Swap      Nymex                   Jun01           USD/MM"/>
    <m/>
    <n v="10000"/>
    <x v="0"/>
    <x v="11"/>
    <x v="0"/>
    <n v="4.09"/>
    <s v="BISHOP00"/>
    <s v="JARNOLD"/>
    <s v="NG-Price"/>
    <x v="6"/>
    <x v="5"/>
    <s v="VB6692.1"/>
    <d v="2001-06-01T21:00:00"/>
  </r>
  <r>
    <x v="0"/>
    <x v="3"/>
    <x v="1"/>
    <n v="1"/>
    <n v="3000"/>
    <n v="1287551"/>
    <d v="2001-05-23T14:03:20"/>
    <s v="TransAlta Energy Marketing Corp."/>
    <x v="0"/>
    <x v="0"/>
    <x v="0"/>
    <x v="3"/>
    <s v="CAN Gas Phy Fwd Firm West &lt; or = 1Mo"/>
    <s v="CAN Gas Phy      NIT                     23May01         CAD/GJ"/>
    <m/>
    <n v="3000"/>
    <x v="0"/>
    <x v="15"/>
    <x v="4"/>
    <n v="5.46"/>
    <s v="patriciac"/>
    <s v="RWATT"/>
    <s v="EC-IM Canada West"/>
    <x v="8"/>
    <x v="9"/>
    <n v="806536"/>
    <d v="2001-05-23T21:00:00"/>
  </r>
  <r>
    <x v="1"/>
    <x v="2"/>
    <x v="0"/>
    <n v="1"/>
    <n v="25000"/>
    <n v="1287552"/>
    <d v="2001-05-23T14:03:2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93"/>
    <d v="2001-07-01T00:00:00"/>
  </r>
  <r>
    <x v="1"/>
    <x v="3"/>
    <x v="1"/>
    <n v="30"/>
    <n v="150000"/>
    <n v="1287555"/>
    <d v="2001-05-23T14:03:40"/>
    <s v="Arizona Public Service Company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050000000000002"/>
    <s v="THERESAC"/>
    <s v="MGRIGSB"/>
    <s v="ENA - IM West"/>
    <x v="8"/>
    <x v="5"/>
    <s v="VB6696.1 / 806537"/>
    <d v="2001-06-01T21:00:00"/>
  </r>
  <r>
    <x v="1"/>
    <x v="3"/>
    <x v="0"/>
    <n v="30"/>
    <n v="450000"/>
    <n v="1287559"/>
    <d v="2001-05-23T14:04:03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085"/>
    <s v="jh1825ps"/>
    <s v="JARNOLD"/>
    <s v="NG-Price"/>
    <x v="6"/>
    <x v="5"/>
    <s v="VB6703.1"/>
    <d v="2001-06-01T21:00:00"/>
  </r>
  <r>
    <x v="1"/>
    <x v="3"/>
    <x v="1"/>
    <n v="7"/>
    <n v="7000"/>
    <n v="1287560"/>
    <d v="2001-05-23T14:04:04"/>
    <s v="Wisconsin Power And Light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4"/>
    <s v="wpla08239"/>
    <s v="KSTEVEN"/>
    <s v="ENA-IM Mid Central South"/>
    <x v="8"/>
    <x v="5"/>
    <n v="806539"/>
    <d v="2001-05-25T21:00:00"/>
  </r>
  <r>
    <x v="1"/>
    <x v="2"/>
    <x v="0"/>
    <n v="1"/>
    <n v="25000"/>
    <n v="1287561"/>
    <d v="2001-05-23T14:04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"/>
    <s v="GWHALLE"/>
    <s v="WTI-GW-NXC2"/>
    <x v="3"/>
    <x v="5"/>
    <n v="106494"/>
    <d v="2001-07-01T00:00:00"/>
  </r>
  <r>
    <x v="0"/>
    <x v="3"/>
    <x v="1"/>
    <n v="1"/>
    <n v="5000"/>
    <n v="1287564"/>
    <d v="2001-05-23T14:04:16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540"/>
    <d v="2001-05-24T21:00:00"/>
  </r>
  <r>
    <x v="1"/>
    <x v="3"/>
    <x v="1"/>
    <n v="1"/>
    <n v="25000"/>
    <n v="1287565"/>
    <d v="2001-05-23T14:04:19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STANHORTON"/>
    <s v="ARING"/>
    <s v="ENA-IM NE GULF1"/>
    <x v="8"/>
    <x v="5"/>
    <n v="806541"/>
    <d v="2001-05-25T21:00:00"/>
  </r>
  <r>
    <x v="1"/>
    <x v="2"/>
    <x v="0"/>
    <n v="1"/>
    <n v="25000"/>
    <n v="1287566"/>
    <d v="2001-05-23T14:04:2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SAL90520"/>
    <s v="GWHALLE"/>
    <s v="WTI-GW-NXC2"/>
    <x v="3"/>
    <x v="5"/>
    <n v="106495"/>
    <d v="2001-07-01T00:00:00"/>
  </r>
  <r>
    <x v="1"/>
    <x v="3"/>
    <x v="0"/>
    <n v="31"/>
    <n v="155000"/>
    <n v="1287567"/>
    <d v="2001-05-23T14:04:29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574999999999998"/>
    <s v="AQUILA1074"/>
    <s v="JARNOLD"/>
    <s v="NG-Price"/>
    <x v="6"/>
    <x v="5"/>
    <s v="VB6711.1"/>
    <d v="2001-07-01T21:00:00"/>
  </r>
  <r>
    <x v="1"/>
    <x v="3"/>
    <x v="0"/>
    <n v="153"/>
    <n v="382500"/>
    <n v="1287569"/>
    <d v="2001-05-23T14:04:32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SHIMAITIS"/>
    <s v="JARNOLD"/>
    <s v="NG-Price"/>
    <x v="6"/>
    <x v="5"/>
    <s v="VB6710.1"/>
    <d v="2001-06-01T00:00:00"/>
  </r>
  <r>
    <x v="0"/>
    <x v="3"/>
    <x v="1"/>
    <n v="1"/>
    <n v="5000"/>
    <n v="1287570"/>
    <d v="2001-05-23T14:04:32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elizabeth"/>
    <s v="RWATT"/>
    <s v="EC-IM Canada West"/>
    <x v="8"/>
    <x v="9"/>
    <n v="806543"/>
    <d v="2001-05-23T21:00:00"/>
  </r>
  <r>
    <x v="1"/>
    <x v="3"/>
    <x v="0"/>
    <n v="30"/>
    <n v="600000"/>
    <n v="1287571"/>
    <d v="2001-05-23T14:04:42"/>
    <s v="Constellation Power Source, Inc."/>
    <x v="0"/>
    <x v="0"/>
    <x v="0"/>
    <x v="3"/>
    <s v="US Gas Fin Swap"/>
    <s v="US Gas Swap      Nymex                   Jun01           USD/MM"/>
    <m/>
    <n v="20000"/>
    <x v="0"/>
    <x v="11"/>
    <x v="0"/>
    <n v="4.09"/>
    <s v="kschwartz"/>
    <s v="JARNOLD"/>
    <s v="NG-Price"/>
    <x v="6"/>
    <x v="5"/>
    <s v="VB6714.1"/>
    <d v="2001-06-01T21:00:00"/>
  </r>
  <r>
    <x v="1"/>
    <x v="3"/>
    <x v="0"/>
    <n v="153"/>
    <n v="1530000"/>
    <n v="1287574"/>
    <d v="2001-05-23T14:04:54"/>
    <s v="Firm Trade Bridgeline Gas Marketing LLC"/>
    <x v="0"/>
    <x v="0"/>
    <x v="0"/>
    <x v="3"/>
    <s v="US Gas Fin BasisSwap"/>
    <s v="US Gas Basis     NGPL LA                 Jun-Oct01       USD/MM"/>
    <n v="10000"/>
    <m/>
    <x v="0"/>
    <x v="11"/>
    <x v="0"/>
    <n v="-7.0000000000000007E-2"/>
    <s v="ADM38409"/>
    <s v="KRUSCIT"/>
    <s v="Firm Trading Central"/>
    <x v="6"/>
    <x v="5"/>
    <s v="VB6715.1"/>
    <d v="2001-06-01T00:00:00"/>
  </r>
  <r>
    <x v="1"/>
    <x v="2"/>
    <x v="0"/>
    <n v="1"/>
    <n v="15000"/>
    <n v="1287575"/>
    <d v="2001-05-23T14:04:55"/>
    <s v="Hess Energy Trading Company LLC"/>
    <x v="0"/>
    <x v="0"/>
    <x v="0"/>
    <x v="2"/>
    <s v="US Crude WTI Fin Swap "/>
    <s v="US WTI Swap      Nymex PEN               Jul01           USD/bl/m"/>
    <m/>
    <n v="15000"/>
    <x v="0"/>
    <x v="8"/>
    <x v="0"/>
    <n v="29.7"/>
    <s v="crudebuyer"/>
    <s v="GWHALLE"/>
    <s v="WTI-GW-NXC2"/>
    <x v="3"/>
    <x v="5"/>
    <n v="106496"/>
    <d v="2001-07-01T00:00:00"/>
  </r>
  <r>
    <x v="1"/>
    <x v="2"/>
    <x v="0"/>
    <n v="1"/>
    <n v="10000"/>
    <n v="1287576"/>
    <d v="2001-05-23T14:04:58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JTREADWAY"/>
    <s v="GWHALLE"/>
    <s v="WTI-GW-NXC2"/>
    <x v="3"/>
    <x v="5"/>
    <n v="106497"/>
    <d v="2001-07-01T00:00:00"/>
  </r>
  <r>
    <x v="1"/>
    <x v="2"/>
    <x v="0"/>
    <n v="1"/>
    <n v="25000"/>
    <n v="1287579"/>
    <d v="2001-05-23T14:05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crudebuyer"/>
    <s v="GWHALLE"/>
    <s v="WTI-GW-NXC2"/>
    <x v="3"/>
    <x v="5"/>
    <n v="106498"/>
    <d v="2001-07-01T00:00:00"/>
  </r>
  <r>
    <x v="1"/>
    <x v="1"/>
    <x v="1"/>
    <n v="30"/>
    <n v="1500"/>
    <n v="1287580"/>
    <d v="2001-05-23T14:05:07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beckettmel"/>
    <s v="CDORLAN"/>
    <s v="ST-ECAR"/>
    <x v="7"/>
    <x v="6"/>
    <n v="620597.1"/>
    <d v="2001-06-01T17:11:00"/>
  </r>
  <r>
    <x v="1"/>
    <x v="3"/>
    <x v="0"/>
    <n v="31"/>
    <n v="775000"/>
    <n v="1287581"/>
    <d v="2001-05-23T14:05:12"/>
    <s v="AEP Energy Services, Inc."/>
    <x v="0"/>
    <x v="0"/>
    <x v="0"/>
    <x v="3"/>
    <s v="US Gas Fin Swap"/>
    <s v="US Gas Swap      Nymex                   Jul01           USD/MM"/>
    <m/>
    <n v="25000"/>
    <x v="0"/>
    <x v="11"/>
    <x v="0"/>
    <n v="4.1574999999999998"/>
    <s v="aepes214"/>
    <s v="JARNOLD"/>
    <s v="NG-Price"/>
    <x v="6"/>
    <x v="5"/>
    <s v="VB6725.1"/>
    <d v="2001-07-01T21:00:00"/>
  </r>
  <r>
    <x v="1"/>
    <x v="2"/>
    <x v="0"/>
    <n v="1"/>
    <n v="25000"/>
    <n v="1287583"/>
    <d v="2001-05-23T14:05:3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rsrsrsrs"/>
    <s v="GWHALLE"/>
    <s v="WTI-GW-NXC2"/>
    <x v="3"/>
    <x v="5"/>
    <n v="106500"/>
    <d v="2001-07-01T00:00:00"/>
  </r>
  <r>
    <x v="0"/>
    <x v="3"/>
    <x v="1"/>
    <n v="30"/>
    <n v="150000"/>
    <n v="1287584"/>
    <d v="2001-05-23T14:05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544"/>
    <d v="2001-06-01T21:00:00"/>
  </r>
  <r>
    <x v="1"/>
    <x v="3"/>
    <x v="1"/>
    <n v="1"/>
    <n v="10000"/>
    <n v="1287586"/>
    <d v="2001-05-23T14:05:46"/>
    <s v="Cook Inlet Energy Supply L.L.C."/>
    <x v="0"/>
    <x v="0"/>
    <x v="0"/>
    <x v="3"/>
    <s v="US Gas Phy Fwd Firm non-TX &lt; or = 1Mo "/>
    <s v="US Gas Phy       Transco St.65           25May01         USD/MM"/>
    <m/>
    <n v="10000"/>
    <x v="0"/>
    <x v="11"/>
    <x v="0"/>
    <n v="4.085"/>
    <s v="EASTDESK7"/>
    <s v="ARING"/>
    <s v="ENA-IM NE GULF1"/>
    <x v="8"/>
    <x v="5"/>
    <n v="806545"/>
    <d v="2001-05-25T21:00:00"/>
  </r>
  <r>
    <x v="1"/>
    <x v="3"/>
    <x v="0"/>
    <n v="30"/>
    <n v="3000"/>
    <n v="1287587"/>
    <d v="2001-05-23T14:05:51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3.5000000000000003E-2"/>
    <s v="mhorowitz"/>
    <s v="MMAGGI"/>
    <s v="NG EXOTIC"/>
    <x v="6"/>
    <x v="5"/>
    <s v="VB6730.1"/>
    <d v="2001-06-01T00:00:00"/>
  </r>
  <r>
    <x v="1"/>
    <x v="3"/>
    <x v="0"/>
    <n v="31"/>
    <n v="155000"/>
    <n v="1287589"/>
    <d v="2001-05-23T14:05:58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675000000000004"/>
    <s v="AQUILA1074"/>
    <s v="JARNOLD"/>
    <s v="NG-Price"/>
    <x v="6"/>
    <x v="5"/>
    <s v="VB6732.1"/>
    <d v="2001-07-01T21:00:00"/>
  </r>
  <r>
    <x v="1"/>
    <x v="3"/>
    <x v="0"/>
    <n v="30"/>
    <n v="150000"/>
    <n v="1287591"/>
    <d v="2001-05-23T14:06:06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9"/>
    <s v="bhofman99"/>
    <s v="JARNOLD"/>
    <s v="NG-Price"/>
    <x v="6"/>
    <x v="5"/>
    <s v="VB6735.1"/>
    <d v="2001-06-01T21:00:00"/>
  </r>
  <r>
    <x v="1"/>
    <x v="3"/>
    <x v="0"/>
    <n v="153"/>
    <n v="765000"/>
    <n v="1287592"/>
    <d v="2001-05-23T14:06:11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2"/>
    <s v="aepes220"/>
    <s v="JARNOLD"/>
    <s v="NG-Price"/>
    <x v="6"/>
    <x v="5"/>
    <s v="VB6734.1"/>
    <d v="2001-06-01T00:00:00"/>
  </r>
  <r>
    <x v="1"/>
    <x v="3"/>
    <x v="0"/>
    <n v="31"/>
    <n v="620000"/>
    <n v="1287593"/>
    <d v="2001-05-23T14:06:12"/>
    <s v="J. Aron &amp; Company"/>
    <x v="0"/>
    <x v="0"/>
    <x v="0"/>
    <x v="3"/>
    <s v="US Gas Fin Swap"/>
    <s v="US Gas Swap      Nymex                   Jul01           USD/MM"/>
    <m/>
    <n v="20000"/>
    <x v="0"/>
    <x v="11"/>
    <x v="0"/>
    <n v="4.1624999999999996"/>
    <s v="markgriff"/>
    <s v="JARNOLD"/>
    <s v="NG-Price"/>
    <x v="6"/>
    <x v="5"/>
    <s v="VB6736.1"/>
    <d v="2001-07-01T21:00:00"/>
  </r>
  <r>
    <x v="1"/>
    <x v="2"/>
    <x v="0"/>
    <n v="1"/>
    <n v="25000"/>
    <n v="1287595"/>
    <d v="2001-05-23T14:06:2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2"/>
    <s v="GWHALLE"/>
    <s v="WTI-GW-NXC2"/>
    <x v="3"/>
    <x v="5"/>
    <n v="106501"/>
    <d v="2001-07-01T00:00:00"/>
  </r>
  <r>
    <x v="1"/>
    <x v="1"/>
    <x v="1"/>
    <n v="92"/>
    <n v="4600"/>
    <n v="1287597"/>
    <d v="2001-05-23T14:06:30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700000000000003"/>
    <s v="smarland"/>
    <s v="FSTURM"/>
    <s v="LT-ECAR"/>
    <x v="7"/>
    <x v="6"/>
    <n v="620599.1"/>
    <d v="2001-10-01T17:11:00"/>
  </r>
  <r>
    <x v="1"/>
    <x v="2"/>
    <x v="0"/>
    <n v="1"/>
    <n v="25000"/>
    <n v="1287599"/>
    <d v="2001-05-23T14:06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2"/>
    <s v="DOMESTIC"/>
    <s v="GWHALLE"/>
    <s v="WTI-GW-NXC2"/>
    <x v="3"/>
    <x v="5"/>
    <n v="106502"/>
    <d v="2001-07-01T00:00:00"/>
  </r>
  <r>
    <x v="0"/>
    <x v="3"/>
    <x v="1"/>
    <n v="30"/>
    <n v="150000"/>
    <n v="1287600"/>
    <d v="2001-05-23T14:06:41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"/>
    <s v="SANTUCCI1"/>
    <s v="MCOWAN"/>
    <s v="EC-IM Canada West"/>
    <x v="8"/>
    <x v="9"/>
    <n v="806546"/>
    <d v="2001-06-01T21:00:00"/>
  </r>
  <r>
    <x v="1"/>
    <x v="2"/>
    <x v="0"/>
    <n v="1"/>
    <n v="25000"/>
    <n v="1287601"/>
    <d v="2001-05-23T14:06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503"/>
    <d v="2001-07-01T00:00:00"/>
  </r>
  <r>
    <x v="1"/>
    <x v="3"/>
    <x v="0"/>
    <n v="30"/>
    <n v="600000"/>
    <n v="1287602"/>
    <d v="2001-05-23T14:06:50"/>
    <s v="PG&amp;E Energy Trading-Gas Corporation"/>
    <x v="0"/>
    <x v="0"/>
    <x v="0"/>
    <x v="3"/>
    <s v="US Gas Fin BasisSwap"/>
    <s v="US Gas Basis     HHub                    Jun01           USD/MM"/>
    <m/>
    <n v="20000"/>
    <x v="0"/>
    <x v="11"/>
    <x v="0"/>
    <n v="-2.5000000000000001E-3"/>
    <s v="NedCosman"/>
    <s v="SBRAWNE"/>
    <s v="FT-East"/>
    <x v="6"/>
    <x v="5"/>
    <s v="VB6741.1"/>
    <d v="2001-06-01T21:00:00"/>
  </r>
  <r>
    <x v="1"/>
    <x v="2"/>
    <x v="0"/>
    <n v="1"/>
    <n v="25000"/>
    <n v="1287603"/>
    <d v="2001-05-23T14:06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2"/>
    <s v="GWHALLE"/>
    <s v="WTI-GW-NXC2"/>
    <x v="3"/>
    <x v="5"/>
    <n v="106504"/>
    <d v="2001-07-01T00:00:00"/>
  </r>
  <r>
    <x v="1"/>
    <x v="1"/>
    <x v="1"/>
    <n v="59"/>
    <n v="2950"/>
    <n v="1287604"/>
    <d v="2001-05-23T14:07:00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8.5"/>
    <s v="PowerGLW"/>
    <s v="FSTURM"/>
    <s v="LT-ECAR"/>
    <x v="7"/>
    <x v="6"/>
    <n v="620600.1"/>
    <d v="2002-01-01T17:03:00"/>
  </r>
  <r>
    <x v="1"/>
    <x v="1"/>
    <x v="1"/>
    <n v="30"/>
    <n v="1500"/>
    <n v="1287605"/>
    <d v="2001-05-23T14:07:01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9.25"/>
    <s v="Kellybry"/>
    <s v="MCARSON2"/>
    <s v="LT-SPP"/>
    <x v="7"/>
    <x v="6"/>
    <n v="620601.1"/>
    <d v="2001-06-01T14:16:00"/>
  </r>
  <r>
    <x v="1"/>
    <x v="2"/>
    <x v="0"/>
    <n v="1"/>
    <n v="25000"/>
    <n v="1287606"/>
    <d v="2001-05-23T14:07:0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8"/>
    <s v="SPENCERV"/>
    <s v="GWHALLE"/>
    <s v="WTI-GW-NXC1"/>
    <x v="3"/>
    <x v="5"/>
    <n v="106505"/>
    <d v="2001-07-01T00:00:00"/>
  </r>
  <r>
    <x v="1"/>
    <x v="3"/>
    <x v="0"/>
    <n v="153"/>
    <n v="765000"/>
    <n v="1287607"/>
    <d v="2001-05-23T14:07:14"/>
    <s v="AIG Energy Trading Inc."/>
    <x v="0"/>
    <x v="0"/>
    <x v="0"/>
    <x v="3"/>
    <s v="US Gas Fin Swap"/>
    <s v="US Gas Swap      Nymex                   Jun-Oct01       USD/MM"/>
    <m/>
    <n v="5000"/>
    <x v="0"/>
    <x v="11"/>
    <x v="0"/>
    <n v="4.2249999999999996"/>
    <s v="bperkins1"/>
    <s v="JARNOLD"/>
    <s v="NG-Price"/>
    <x v="6"/>
    <x v="5"/>
    <s v="VB6744.1"/>
    <d v="2001-06-01T00:00:00"/>
  </r>
  <r>
    <x v="1"/>
    <x v="2"/>
    <x v="0"/>
    <n v="1"/>
    <n v="25000"/>
    <n v="1287608"/>
    <d v="2001-05-23T14:07:55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JALTILIO"/>
    <s v="GWHALLE"/>
    <s v="WTI-GW-NXC2"/>
    <x v="3"/>
    <x v="5"/>
    <n v="106506"/>
    <d v="2001-07-01T00:00:00"/>
  </r>
  <r>
    <x v="1"/>
    <x v="2"/>
    <x v="0"/>
    <n v="1"/>
    <n v="25000"/>
    <n v="1287610"/>
    <d v="2001-05-23T14:08:00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JALTILIO"/>
    <s v="GWHALLE"/>
    <s v="WTI-GW-NXC2"/>
    <x v="3"/>
    <x v="5"/>
    <n v="106507"/>
    <d v="2001-07-01T00:00:00"/>
  </r>
  <r>
    <x v="1"/>
    <x v="2"/>
    <x v="0"/>
    <n v="1"/>
    <n v="25000"/>
    <n v="1287611"/>
    <d v="2001-05-23T14:08:0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crudebuyer"/>
    <s v="GWHALLE"/>
    <s v="WTI-GW-NXC2"/>
    <x v="3"/>
    <x v="5"/>
    <n v="106508"/>
    <d v="2001-07-01T00:00:00"/>
  </r>
  <r>
    <x v="1"/>
    <x v="2"/>
    <x v="0"/>
    <n v="1"/>
    <n v="25000"/>
    <n v="1287612"/>
    <d v="2001-05-23T14:08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4"/>
    <s v="DOMESTIC1"/>
    <s v="GWHALLE"/>
    <s v="WTI-GW-NXC2"/>
    <x v="3"/>
    <x v="5"/>
    <n v="106509"/>
    <d v="2001-07-01T00:00:00"/>
  </r>
  <r>
    <x v="1"/>
    <x v="1"/>
    <x v="1"/>
    <n v="30"/>
    <n v="1500"/>
    <n v="1287613"/>
    <d v="2001-05-23T14:08:13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jheinecke1"/>
    <s v="MCARSON2"/>
    <s v="LT-SPP"/>
    <x v="7"/>
    <x v="6"/>
    <n v="620602.1"/>
    <d v="2001-06-01T14:16:00"/>
  </r>
  <r>
    <x v="1"/>
    <x v="1"/>
    <x v="1"/>
    <n v="30"/>
    <n v="1500"/>
    <n v="1287616"/>
    <d v="2001-05-23T14:08:17"/>
    <s v="BP Energy Company"/>
    <x v="0"/>
    <x v="0"/>
    <x v="0"/>
    <x v="1"/>
    <s v="US East Power Phy Fwd Firm Unplan B"/>
    <s v="US Pwr Phy Unp B ERCOT Peak              Jun01           USD/MWh"/>
    <m/>
    <n v="50"/>
    <x v="0"/>
    <x v="1"/>
    <x v="0"/>
    <n v="54.2"/>
    <s v="Amlingst"/>
    <s v="RBALLATO"/>
    <s v="LT-ERCOT"/>
    <x v="7"/>
    <x v="6"/>
    <n v="620604.1"/>
    <d v="2001-06-01T00:00:00"/>
  </r>
  <r>
    <x v="1"/>
    <x v="3"/>
    <x v="1"/>
    <n v="1"/>
    <n v="25000"/>
    <n v="1287615"/>
    <d v="2001-05-23T14:08:17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FMORGAN1"/>
    <s v="ARING"/>
    <s v="ENA-IM NE GULF1"/>
    <x v="8"/>
    <x v="5"/>
    <n v="806547"/>
    <d v="2001-05-25T21:00:00"/>
  </r>
  <r>
    <x v="1"/>
    <x v="3"/>
    <x v="0"/>
    <n v="31"/>
    <n v="775000"/>
    <n v="1287617"/>
    <d v="2001-05-23T14:08:18"/>
    <s v="AIG Energy Trading Inc."/>
    <x v="0"/>
    <x v="0"/>
    <x v="0"/>
    <x v="3"/>
    <s v="US Gas Fin Swap"/>
    <s v="US Gas Swap      Nymex                   Jul01           USD/MM"/>
    <m/>
    <n v="25000"/>
    <x v="0"/>
    <x v="11"/>
    <x v="0"/>
    <n v="4.18"/>
    <s v="bperkins1"/>
    <s v="JARNOLD"/>
    <s v="NG-Price"/>
    <x v="6"/>
    <x v="5"/>
    <s v="VB6754.1"/>
    <d v="2001-07-01T21:00:00"/>
  </r>
  <r>
    <x v="1"/>
    <x v="1"/>
    <x v="1"/>
    <n v="30"/>
    <n v="1500"/>
    <n v="1287619"/>
    <d v="2001-05-23T14:08:19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7"/>
    <s v="JAYMUNSIE"/>
    <s v="MLORENZ"/>
    <s v="LT-ECAR"/>
    <x v="7"/>
    <x v="6"/>
    <n v="620605.1"/>
    <d v="2001-06-01T17:03:00"/>
  </r>
  <r>
    <x v="1"/>
    <x v="2"/>
    <x v="0"/>
    <n v="1"/>
    <n v="25000"/>
    <n v="1287620"/>
    <d v="2001-05-23T14:08:2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2"/>
    <s v="semprakuo"/>
    <s v="GWHALLE"/>
    <s v="WTI-GW-NXC2"/>
    <x v="3"/>
    <x v="5"/>
    <n v="106511"/>
    <d v="2001-07-01T00:00:00"/>
  </r>
  <r>
    <x v="1"/>
    <x v="2"/>
    <x v="0"/>
    <n v="1"/>
    <n v="25000"/>
    <n v="1287622"/>
    <d v="2001-05-23T14:08:30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"/>
    <s v="SPENCERV"/>
    <s v="GWHALLE"/>
    <s v="WTI-GW-NXC1"/>
    <x v="3"/>
    <x v="5"/>
    <n v="106513"/>
    <d v="2001-07-01T00:00:00"/>
  </r>
  <r>
    <x v="1"/>
    <x v="3"/>
    <x v="0"/>
    <n v="7"/>
    <n v="245000"/>
    <n v="1287625"/>
    <d v="2001-05-23T14:08:35"/>
    <s v="Reliant Energy Services, Inc."/>
    <x v="0"/>
    <x v="0"/>
    <x v="0"/>
    <x v="3"/>
    <s v="US Gas Fin Swap"/>
    <s v="US Gas Daily     ANR LA                  25-31May01      USD/MM"/>
    <m/>
    <n v="35000"/>
    <x v="0"/>
    <x v="11"/>
    <x v="0"/>
    <n v="3.9849999999999999"/>
    <s v="mikepowers"/>
    <s v="KRUSCIT"/>
    <s v="Firm Trading Central"/>
    <x v="6"/>
    <x v="5"/>
    <s v="VB6756.1"/>
    <d v="2001-05-25T21:00:00"/>
  </r>
  <r>
    <x v="1"/>
    <x v="3"/>
    <x v="1"/>
    <n v="1"/>
    <n v="25000"/>
    <n v="1287626"/>
    <d v="2001-05-23T14:08:36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"/>
    <s v="FMORGAN1"/>
    <s v="ARING"/>
    <s v="ENA-IM NE GULF1"/>
    <x v="8"/>
    <x v="5"/>
    <n v="806549"/>
    <d v="2001-05-25T21:00:00"/>
  </r>
  <r>
    <x v="1"/>
    <x v="3"/>
    <x v="0"/>
    <n v="30"/>
    <n v="300000"/>
    <n v="1287628"/>
    <d v="2001-05-23T14:08:37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6760.1"/>
    <d v="2001-06-01T21:00:00"/>
  </r>
  <r>
    <x v="0"/>
    <x v="3"/>
    <x v="1"/>
    <n v="1"/>
    <n v="2500"/>
    <n v="1287627"/>
    <d v="2001-05-23T14:08:37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SMITHJAY"/>
    <s v="RWATT"/>
    <s v="EC-IM Canada West"/>
    <x v="8"/>
    <x v="9"/>
    <n v="806550"/>
    <d v="2001-05-23T21:00:00"/>
  </r>
  <r>
    <x v="1"/>
    <x v="3"/>
    <x v="0"/>
    <n v="30"/>
    <n v="75000"/>
    <n v="1287629"/>
    <d v="2001-05-23T14:08:4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1150000000000002"/>
    <s v="Jnesser1"/>
    <s v="JARNOLD"/>
    <s v="NG-Price"/>
    <x v="6"/>
    <x v="5"/>
    <s v="VB6763.1"/>
    <d v="2001-06-01T21:00:00"/>
  </r>
  <r>
    <x v="0"/>
    <x v="3"/>
    <x v="1"/>
    <n v="30"/>
    <n v="150000"/>
    <n v="1287630"/>
    <d v="2001-05-23T14:08:4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tsamaska"/>
    <s v="MCOWAN"/>
    <s v="EC-IM Canada West"/>
    <x v="8"/>
    <x v="9"/>
    <n v="806551"/>
    <d v="2001-06-01T21:00:00"/>
  </r>
  <r>
    <x v="0"/>
    <x v="3"/>
    <x v="1"/>
    <n v="1"/>
    <n v="2500"/>
    <n v="1287631"/>
    <d v="2001-05-23T14:08:52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ADM00359"/>
    <s v="RWATT"/>
    <s v="EC-IM Canada West"/>
    <x v="8"/>
    <x v="9"/>
    <n v="806552"/>
    <d v="2001-05-23T21:00:00"/>
  </r>
  <r>
    <x v="1"/>
    <x v="3"/>
    <x v="0"/>
    <n v="153"/>
    <n v="382500"/>
    <n v="1287632"/>
    <d v="2001-05-23T14:08:55"/>
    <s v="Virginia Power Energy Marketing, Inc.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JOHNNYMAC"/>
    <s v="JARNOLD"/>
    <s v="NG-Price"/>
    <x v="6"/>
    <x v="5"/>
    <s v="VB6764.1"/>
    <d v="2001-06-01T00:00:00"/>
  </r>
  <r>
    <x v="1"/>
    <x v="3"/>
    <x v="0"/>
    <n v="30"/>
    <n v="450000"/>
    <n v="1287633"/>
    <d v="2001-05-23T14:08:58"/>
    <s v="Duke Energy Marketing Limited Partnership"/>
    <x v="0"/>
    <x v="0"/>
    <x v="0"/>
    <x v="3"/>
    <s v="US Gas Fin Swap"/>
    <s v="US Gas Swap      Nymex                   Jun01           USD/MM"/>
    <m/>
    <n v="15000"/>
    <x v="0"/>
    <x v="11"/>
    <x v="0"/>
    <n v="4.1150000000000002"/>
    <s v="ADM24744"/>
    <s v="JARNOLD"/>
    <s v="NG-Price"/>
    <x v="6"/>
    <x v="5"/>
    <s v="VB6765.1"/>
    <d v="2001-06-01T21:00:00"/>
  </r>
  <r>
    <x v="1"/>
    <x v="2"/>
    <x v="0"/>
    <n v="1"/>
    <n v="25000"/>
    <n v="1287634"/>
    <d v="2001-05-23T14:08:58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bernbroph"/>
    <s v="GWHALLE"/>
    <s v="WTI-GW-NXC2"/>
    <x v="3"/>
    <x v="5"/>
    <n v="106515"/>
    <d v="2001-07-01T00:00:00"/>
  </r>
  <r>
    <x v="1"/>
    <x v="2"/>
    <x v="0"/>
    <n v="1"/>
    <n v="25000"/>
    <n v="1287635"/>
    <d v="2001-05-23T14:09:0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bernbroph"/>
    <s v="GWHALLE"/>
    <s v="WTI-GW-NXC2"/>
    <x v="3"/>
    <x v="5"/>
    <n v="106516"/>
    <d v="2001-07-01T00:00:00"/>
  </r>
  <r>
    <x v="1"/>
    <x v="3"/>
    <x v="0"/>
    <n v="30"/>
    <n v="450000"/>
    <n v="1287637"/>
    <d v="2001-05-23T14:09:08"/>
    <s v="PG&amp;E Energy Trading-Gas Corporation"/>
    <x v="0"/>
    <x v="0"/>
    <x v="0"/>
    <x v="3"/>
    <s v="US Gas Fin Swap"/>
    <s v="US Gas Daily     IF GD/D HHub            Jun01           USD/MM"/>
    <m/>
    <n v="15000"/>
    <x v="0"/>
    <x v="11"/>
    <x v="0"/>
    <n v="-2.5000000000000001E-3"/>
    <s v="NedCosman"/>
    <s v="PKEAVEY"/>
    <s v="G-DAILY-EST"/>
    <x v="6"/>
    <x v="5"/>
    <s v="VB6767.1"/>
    <d v="2001-06-01T21:00:00"/>
  </r>
  <r>
    <x v="1"/>
    <x v="2"/>
    <x v="0"/>
    <n v="1"/>
    <n v="25000"/>
    <n v="1287636"/>
    <d v="2001-05-23T14:09:08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JALTILIO"/>
    <s v="GWHALLE"/>
    <s v="WTI-GW-NXC2"/>
    <x v="3"/>
    <x v="5"/>
    <n v="106517"/>
    <d v="2001-07-01T00:00:00"/>
  </r>
  <r>
    <x v="1"/>
    <x v="3"/>
    <x v="0"/>
    <n v="31"/>
    <n v="232500"/>
    <n v="1287638"/>
    <d v="2001-05-23T14:09:14"/>
    <s v="Duke Energy Marketing Limited Partnership"/>
    <x v="0"/>
    <x v="0"/>
    <x v="0"/>
    <x v="3"/>
    <s v="US Gas Fin Swap"/>
    <s v="US Gas Swap      Nymex                   Jul01           USD/MM"/>
    <m/>
    <n v="7500"/>
    <x v="0"/>
    <x v="11"/>
    <x v="0"/>
    <n v="4.18"/>
    <s v="STEVEBUT"/>
    <s v="JARNOLD"/>
    <s v="NG-Price"/>
    <x v="6"/>
    <x v="5"/>
    <s v="VB6770.1"/>
    <d v="2001-07-01T21:00:00"/>
  </r>
  <r>
    <x v="0"/>
    <x v="3"/>
    <x v="1"/>
    <n v="1"/>
    <n v="5000"/>
    <n v="1287640"/>
    <d v="2001-05-23T14:09:15"/>
    <s v="Engage Energy Canada L.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49999999999996"/>
    <s v="craigwest"/>
    <s v="RWATT"/>
    <s v="EC-IM Canada West"/>
    <x v="8"/>
    <x v="9"/>
    <n v="806553"/>
    <d v="2001-05-23T21:00:00"/>
  </r>
  <r>
    <x v="1"/>
    <x v="2"/>
    <x v="0"/>
    <n v="1"/>
    <n v="25000"/>
    <n v="1287641"/>
    <d v="2001-05-23T14:09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59"/>
    <s v="SPENCERV"/>
    <s v="GWHALLE"/>
    <s v="WTI-GW-NXC1"/>
    <x v="3"/>
    <x v="5"/>
    <n v="106518"/>
    <d v="2001-07-01T00:00:00"/>
  </r>
  <r>
    <x v="1"/>
    <x v="3"/>
    <x v="0"/>
    <n v="30"/>
    <n v="300000"/>
    <n v="1287642"/>
    <d v="2001-05-23T14:09:27"/>
    <s v="Morgan Stanley Capital Group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brendanc"/>
    <s v="SBRAWNE"/>
    <s v="FT-East"/>
    <x v="6"/>
    <x v="5"/>
    <s v="VB6772.1"/>
    <d v="2001-06-01T21:00:00"/>
  </r>
  <r>
    <x v="1"/>
    <x v="2"/>
    <x v="0"/>
    <n v="1"/>
    <n v="25000"/>
    <n v="1287643"/>
    <d v="2001-05-23T14:09:3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58"/>
    <s v="DOMESTIC"/>
    <s v="GWHALLE"/>
    <s v="WTI-GW-NXC2"/>
    <x v="3"/>
    <x v="5"/>
    <n v="106519"/>
    <d v="2001-07-01T00:00:00"/>
  </r>
  <r>
    <x v="1"/>
    <x v="3"/>
    <x v="0"/>
    <n v="30"/>
    <n v="150000"/>
    <n v="1287644"/>
    <d v="2001-05-23T14:09:40"/>
    <s v="PG&amp;E Energy Trading-Gas Corporation"/>
    <x v="0"/>
    <x v="0"/>
    <x v="0"/>
    <x v="3"/>
    <s v="US Gas Fin Swap"/>
    <s v="US Gas Daily     IF GD/D HHub            Jun01           USD/MM"/>
    <m/>
    <n v="5000"/>
    <x v="0"/>
    <x v="11"/>
    <x v="0"/>
    <n v="-2.5000000000000001E-3"/>
    <s v="NedCosman"/>
    <s v="PKEAVEY"/>
    <s v="G-DAILY-EST"/>
    <x v="6"/>
    <x v="5"/>
    <s v="VB6775.1"/>
    <d v="2001-06-01T21:00:00"/>
  </r>
  <r>
    <x v="1"/>
    <x v="3"/>
    <x v="0"/>
    <n v="30"/>
    <n v="300000"/>
    <n v="1287645"/>
    <d v="2001-05-23T14:09:42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2"/>
    <s v="ASTORFER"/>
    <s v="JARNOLD"/>
    <s v="NG-Price"/>
    <x v="6"/>
    <x v="5"/>
    <s v="VB6777.1"/>
    <d v="2001-06-01T21:00:00"/>
  </r>
  <r>
    <x v="1"/>
    <x v="3"/>
    <x v="0"/>
    <n v="30"/>
    <n v="450000"/>
    <n v="1287647"/>
    <d v="2001-05-23T14:09:48"/>
    <s v="Constellation Power Source, Inc."/>
    <x v="0"/>
    <x v="0"/>
    <x v="0"/>
    <x v="3"/>
    <s v="US Gas Fin Swap"/>
    <s v="US Gas Swap      Nymex                   Jun01           USD/MM"/>
    <m/>
    <n v="15000"/>
    <x v="0"/>
    <x v="11"/>
    <x v="0"/>
    <n v="4.12"/>
    <s v="kschwartz"/>
    <s v="JARNOLD"/>
    <s v="NG-Price"/>
    <x v="6"/>
    <x v="5"/>
    <s v="VB6778.1"/>
    <d v="2001-06-01T21:00:00"/>
  </r>
  <r>
    <x v="1"/>
    <x v="2"/>
    <x v="0"/>
    <n v="1"/>
    <n v="25000"/>
    <n v="1287646"/>
    <d v="2001-05-23T14:09:4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DOMESTIC1"/>
    <s v="GWHALLE"/>
    <s v="WTI-GW-NXC2"/>
    <x v="3"/>
    <x v="5"/>
    <n v="106520"/>
    <d v="2001-07-01T00:00:00"/>
  </r>
  <r>
    <x v="1"/>
    <x v="2"/>
    <x v="0"/>
    <n v="1"/>
    <n v="25000"/>
    <n v="1287648"/>
    <d v="2001-05-23T14:09:54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crudebuyer"/>
    <s v="GWHALLE"/>
    <s v="WTI-GW-NXC2"/>
    <x v="3"/>
    <x v="5"/>
    <n v="106521"/>
    <d v="2001-07-01T00:00:00"/>
  </r>
  <r>
    <x v="1"/>
    <x v="3"/>
    <x v="0"/>
    <n v="153"/>
    <n v="765000"/>
    <n v="1287650"/>
    <d v="2001-05-23T14:09:58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4"/>
    <s v="aepes220"/>
    <s v="JARNOLD"/>
    <s v="NG-Price"/>
    <x v="6"/>
    <x v="5"/>
    <s v="VB6780.1"/>
    <d v="2001-06-01T00:00:00"/>
  </r>
  <r>
    <x v="0"/>
    <x v="3"/>
    <x v="1"/>
    <n v="30"/>
    <n v="150000"/>
    <n v="1287651"/>
    <d v="2001-05-23T14:10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7"/>
    <s v="tsamaska"/>
    <s v="MCOWAN"/>
    <s v="EC-IM Canada West"/>
    <x v="8"/>
    <x v="9"/>
    <n v="806554"/>
    <d v="2001-06-01T21:00:00"/>
  </r>
  <r>
    <x v="1"/>
    <x v="3"/>
    <x v="1"/>
    <n v="1"/>
    <n v="5000"/>
    <n v="1287652"/>
    <d v="2001-05-23T14:10:17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549999999999997"/>
    <s v="ADM48146"/>
    <s v="ARING"/>
    <s v="ENA-IM NE GULF1"/>
    <x v="8"/>
    <x v="5"/>
    <n v="806555"/>
    <d v="2001-05-25T21:00:00"/>
  </r>
  <r>
    <x v="0"/>
    <x v="3"/>
    <x v="1"/>
    <n v="1"/>
    <n v="5000"/>
    <n v="1287653"/>
    <d v="2001-05-23T14:10:18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8"/>
    <s v="SANTUCCI1"/>
    <s v="RWATT"/>
    <s v="EC-IM Canada West"/>
    <x v="8"/>
    <x v="9"/>
    <n v="806556"/>
    <d v="2001-05-23T21:00:00"/>
  </r>
  <r>
    <x v="0"/>
    <x v="3"/>
    <x v="1"/>
    <n v="1"/>
    <n v="5000"/>
    <n v="1287657"/>
    <d v="2001-05-23T14:11:01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tsamaska"/>
    <s v="RWATT"/>
    <s v="EC-IM Canada West"/>
    <x v="8"/>
    <x v="9"/>
    <n v="806562"/>
    <d v="2001-05-23T21:00:00"/>
  </r>
  <r>
    <x v="0"/>
    <x v="3"/>
    <x v="1"/>
    <n v="1"/>
    <n v="5000"/>
    <n v="1287658"/>
    <d v="2001-05-23T14:11:08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tsamaska"/>
    <s v="RWATT"/>
    <s v="EC-IM Canada West"/>
    <x v="8"/>
    <x v="9"/>
    <n v="806563"/>
    <d v="2001-05-23T21:00:00"/>
  </r>
  <r>
    <x v="1"/>
    <x v="3"/>
    <x v="0"/>
    <n v="30"/>
    <n v="150000"/>
    <n v="1287659"/>
    <d v="2001-05-23T14:11:2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"/>
    <s v="EPMELPkac"/>
    <s v="FERMIS"/>
    <s v="FT - North West"/>
    <x v="6"/>
    <x v="5"/>
    <s v="VB6791.1"/>
    <d v="2001-06-01T21:00:00"/>
  </r>
  <r>
    <x v="0"/>
    <x v="3"/>
    <x v="1"/>
    <n v="1"/>
    <n v="5000"/>
    <n v="1287662"/>
    <d v="2001-05-23T14:11:4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9"/>
    <s v="SMITHJAY"/>
    <s v="RWATT"/>
    <s v="EC-IM Canada West"/>
    <x v="8"/>
    <x v="9"/>
    <n v="806564"/>
    <d v="2001-05-23T21:00:00"/>
  </r>
  <r>
    <x v="1"/>
    <x v="1"/>
    <x v="1"/>
    <n v="30"/>
    <n v="1500"/>
    <n v="1287663"/>
    <d v="2001-05-23T14:12:31"/>
    <s v="Ameren Energy, Inc., as agent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bf162233"/>
    <s v="CDORLAN"/>
    <s v="ST-ECAR"/>
    <x v="7"/>
    <x v="6"/>
    <n v="620617.1"/>
    <d v="2001-06-01T17:11:00"/>
  </r>
  <r>
    <x v="1"/>
    <x v="3"/>
    <x v="0"/>
    <n v="30"/>
    <n v="150000"/>
    <n v="1287665"/>
    <d v="2001-05-23T14:12:46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6797.1"/>
    <d v="2001-06-01T21:00:00"/>
  </r>
  <r>
    <x v="0"/>
    <x v="3"/>
    <x v="1"/>
    <n v="1"/>
    <n v="2500"/>
    <n v="1287666"/>
    <d v="2001-05-23T14:13:10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850000000000003"/>
    <s v="ADM00359"/>
    <s v="RWATT"/>
    <s v="EC-IM Canada West"/>
    <x v="8"/>
    <x v="9"/>
    <n v="806565"/>
    <d v="2001-05-23T21:00:00"/>
  </r>
  <r>
    <x v="1"/>
    <x v="3"/>
    <x v="0"/>
    <n v="30"/>
    <n v="3000"/>
    <n v="1287667"/>
    <d v="2001-05-23T14:13:49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2"/>
    <s v="WHITEWATER"/>
    <s v="MMAGGI"/>
    <s v="NG EXOTIC"/>
    <x v="6"/>
    <x v="5"/>
    <s v="VB6799.1"/>
    <d v="2001-06-01T00:00:00"/>
  </r>
  <r>
    <x v="1"/>
    <x v="3"/>
    <x v="1"/>
    <n v="30"/>
    <n v="300000"/>
    <n v="1287670"/>
    <d v="2001-05-23T14:16:18"/>
    <s v="Reliant Energy Services, Inc."/>
    <x v="0"/>
    <x v="0"/>
    <x v="0"/>
    <x v="3"/>
    <s v="US Gas Phy Index Firm non-TX &lt; or = 1Mo"/>
    <s v="US Gas Phy Index IF TETCO STX            Jun01           USD/MM"/>
    <m/>
    <n v="10000"/>
    <x v="0"/>
    <x v="11"/>
    <x v="0"/>
    <n v="-7.4999999999999997E-3"/>
    <s v="jaelee14"/>
    <s v="SPEREIR"/>
    <s v="ENA-IM NE GULF3"/>
    <x v="8"/>
    <x v="5"/>
    <s v="VB6805.1 / 806567"/>
    <d v="2001-06-01T21:00:00"/>
  </r>
  <r>
    <x v="1"/>
    <x v="3"/>
    <x v="0"/>
    <n v="30"/>
    <n v="150000"/>
    <n v="1287685"/>
    <d v="2001-05-23T14:18:33"/>
    <s v="Cinergy Marketing &amp; Trading, LLC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WHALENMIKE"/>
    <s v="KHOLST"/>
    <s v="FT-West"/>
    <x v="6"/>
    <x v="5"/>
    <s v="VB6826.1"/>
    <d v="2001-06-01T21:00:00"/>
  </r>
  <r>
    <x v="1"/>
    <x v="1"/>
    <x v="1"/>
    <n v="30"/>
    <n v="1500"/>
    <n v="1287686"/>
    <d v="2001-05-23T14:18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DANMURPHY"/>
    <s v="CDORLAN"/>
    <s v="ST-ECAR"/>
    <x v="7"/>
    <x v="6"/>
    <n v="620639.1"/>
    <d v="2001-06-01T17:11:00"/>
  </r>
  <r>
    <x v="1"/>
    <x v="1"/>
    <x v="1"/>
    <n v="30"/>
    <n v="1500"/>
    <n v="1287687"/>
    <d v="2001-05-23T14:18:44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69.25"/>
    <s v="DANMURPHY"/>
    <s v="MCARSON2"/>
    <s v="LT-SPP"/>
    <x v="7"/>
    <x v="6"/>
    <n v="620640.1"/>
    <d v="2001-06-01T14:16:00"/>
  </r>
  <r>
    <x v="1"/>
    <x v="3"/>
    <x v="0"/>
    <n v="151"/>
    <n v="755000"/>
    <n v="1287688"/>
    <d v="2001-05-23T14:18:4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25"/>
    <s v="NedCosman"/>
    <s v="JARNOLD"/>
    <s v="NG-Price"/>
    <x v="6"/>
    <x v="5"/>
    <s v="VB6827.1"/>
    <d v="2001-11-01T00:00:00"/>
  </r>
  <r>
    <x v="1"/>
    <x v="1"/>
    <x v="1"/>
    <n v="30"/>
    <n v="1500"/>
    <n v="1287689"/>
    <d v="2001-05-23T14:19:21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Kellybry"/>
    <s v="CDORLAN"/>
    <s v="ST-ECAR"/>
    <x v="7"/>
    <x v="6"/>
    <n v="620643.1"/>
    <d v="2001-06-01T17:11:00"/>
  </r>
  <r>
    <x v="1"/>
    <x v="2"/>
    <x v="0"/>
    <n v="1"/>
    <n v="50000"/>
    <n v="1287690"/>
    <d v="2001-05-23T14:19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9"/>
    <s v="crudebuyer"/>
    <s v="GWHALLE"/>
    <s v="WTI-GW-NXC2"/>
    <x v="3"/>
    <x v="5"/>
    <n v="106523"/>
    <d v="2001-07-01T00:00:00"/>
  </r>
  <r>
    <x v="1"/>
    <x v="1"/>
    <x v="1"/>
    <n v="30"/>
    <n v="1500"/>
    <n v="1287695"/>
    <d v="2001-05-23T14:20:58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60"/>
    <s v="EPowerML"/>
    <s v="CDORLAN"/>
    <s v="ST-ECAR"/>
    <x v="7"/>
    <x v="6"/>
    <n v="620645.1"/>
    <d v="2001-06-01T17:11:00"/>
  </r>
  <r>
    <x v="1"/>
    <x v="1"/>
    <x v="1"/>
    <n v="30"/>
    <n v="1500"/>
    <n v="1287696"/>
    <d v="2001-05-23T14:22:15"/>
    <s v="Northern Indiana Public Service Company"/>
    <x v="0"/>
    <x v="0"/>
    <x v="0"/>
    <x v="1"/>
    <s v="US East Power Phy Fwd Firm"/>
    <s v="US Pwr Phy Firm  COMED Peak              Jun01           USD/MWh"/>
    <n v="50"/>
    <m/>
    <x v="0"/>
    <x v="1"/>
    <x v="0"/>
    <n v="57"/>
    <s v="williamson"/>
    <s v="MLORENZ"/>
    <s v="LT-ECAR"/>
    <x v="7"/>
    <x v="6"/>
    <n v="620646.1"/>
    <d v="2001-06-01T17:03:00"/>
  </r>
  <r>
    <x v="1"/>
    <x v="1"/>
    <x v="1"/>
    <n v="30"/>
    <n v="1500"/>
    <n v="1287697"/>
    <d v="2001-05-23T14:23:24"/>
    <s v="Northern Indiana Public Service Company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williamson"/>
    <s v="CDORLAN"/>
    <s v="ST-ECAR"/>
    <x v="7"/>
    <x v="6"/>
    <n v="620648.1"/>
    <d v="2001-06-01T17:11:00"/>
  </r>
  <r>
    <x v="0"/>
    <x v="3"/>
    <x v="1"/>
    <n v="1"/>
    <n v="5000"/>
    <n v="1287698"/>
    <d v="2001-05-23T14:23:46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73"/>
    <d v="2001-05-23T21:00:00"/>
  </r>
  <r>
    <x v="1"/>
    <x v="1"/>
    <x v="1"/>
    <n v="31"/>
    <n v="775"/>
    <n v="1287701"/>
    <d v="2001-05-23T14:24:03"/>
    <s v="Sempra Energy Trading Corp."/>
    <x v="0"/>
    <x v="0"/>
    <x v="0"/>
    <x v="1"/>
    <s v="US West Power Phy Fwd Firm"/>
    <s v="US Pwr Phy Firm  Mid-C Peak              Jul01           USD/MWh"/>
    <n v="25"/>
    <m/>
    <x v="0"/>
    <x v="1"/>
    <x v="0"/>
    <n v="339"/>
    <s v="beckster"/>
    <s v="MSWERZB"/>
    <s v="LT-NW"/>
    <x v="7"/>
    <x v="6"/>
    <n v="620649.1"/>
    <d v="2001-07-01T21:00:00"/>
  </r>
  <r>
    <x v="1"/>
    <x v="1"/>
    <x v="1"/>
    <n v="30"/>
    <n v="1500"/>
    <n v="1287702"/>
    <d v="2001-05-23T14:24:13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georgiou"/>
    <s v="CDORLAN"/>
    <s v="ST-ECAR"/>
    <x v="7"/>
    <x v="6"/>
    <n v="620650.1"/>
    <d v="2001-06-01T17:11:00"/>
  </r>
  <r>
    <x v="1"/>
    <x v="2"/>
    <x v="0"/>
    <n v="1"/>
    <n v="25000"/>
    <n v="1287705"/>
    <d v="2001-05-23T14:25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N587JK00"/>
    <s v="GWHALLE"/>
    <s v="WTI-GW-NXC2"/>
    <x v="3"/>
    <x v="5"/>
    <n v="106555"/>
    <d v="2001-07-01T00:00:00"/>
  </r>
  <r>
    <x v="0"/>
    <x v="0"/>
    <x v="0"/>
    <n v="1"/>
    <n v="1"/>
    <n v="1287707"/>
    <d v="2001-05-23T14:25:52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26"/>
    <s v="merkouris"/>
    <s v="KGWOZDZ"/>
    <s v="Enron Metals Trading System"/>
    <x v="0"/>
    <x v="0"/>
    <n v="2149278"/>
    <d v="2001-06-20T00:00:00"/>
  </r>
  <r>
    <x v="1"/>
    <x v="3"/>
    <x v="0"/>
    <n v="31"/>
    <n v="3100"/>
    <n v="1287709"/>
    <d v="2001-05-23T14:26:15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2.1"/>
    <d v="2001-07-01T00:00:00"/>
  </r>
  <r>
    <x v="1"/>
    <x v="1"/>
    <x v="1"/>
    <n v="30"/>
    <n v="1500"/>
    <n v="1287712"/>
    <d v="2001-05-23T14:26:1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ellybry"/>
    <s v="CDORLAN"/>
    <s v="ST-ECAR"/>
    <x v="7"/>
    <x v="6"/>
    <n v="620651.1"/>
    <d v="2001-06-01T17:11:00"/>
  </r>
  <r>
    <x v="1"/>
    <x v="3"/>
    <x v="0"/>
    <n v="31"/>
    <n v="3100"/>
    <n v="1287713"/>
    <d v="2001-05-23T14:26:36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9.1"/>
    <d v="2001-07-01T00:00:00"/>
  </r>
  <r>
    <x v="1"/>
    <x v="3"/>
    <x v="1"/>
    <n v="1"/>
    <n v="5000"/>
    <n v="1287716"/>
    <d v="2001-05-23T14:26:55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599999999999996"/>
    <s v="ADM48146"/>
    <s v="ARING"/>
    <s v="ENA-IM NE GULF1"/>
    <x v="8"/>
    <x v="5"/>
    <n v="806579"/>
    <d v="2001-05-25T21:00:00"/>
  </r>
  <r>
    <x v="1"/>
    <x v="3"/>
    <x v="0"/>
    <n v="153"/>
    <n v="765000"/>
    <n v="1287717"/>
    <d v="2001-05-23T14:26:59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dbsempra"/>
    <s v="JARNOLD"/>
    <s v="NG-Price"/>
    <x v="6"/>
    <x v="5"/>
    <s v="VB6893.1"/>
    <d v="2001-06-01T00:00:00"/>
  </r>
  <r>
    <x v="1"/>
    <x v="3"/>
    <x v="0"/>
    <n v="7"/>
    <n v="350000"/>
    <n v="1287718"/>
    <d v="2001-05-23T14:27:01"/>
    <s v="Firm Trading Bridgeline Gas Marketing"/>
    <x v="0"/>
    <x v="0"/>
    <x v="0"/>
    <x v="3"/>
    <s v="US Gas Fin Swap"/>
    <s v="US Gas Daily     HSC                     25-31May01      USD/MM"/>
    <m/>
    <n v="50000"/>
    <x v="0"/>
    <x v="11"/>
    <x v="0"/>
    <n v="4.0750000000000002"/>
    <s v="ADM18276"/>
    <s v="EBASS"/>
    <s v="FT-Texas"/>
    <x v="6"/>
    <x v="5"/>
    <s v="VB6894.1"/>
    <d v="2001-05-25T21:00:00"/>
  </r>
  <r>
    <x v="1"/>
    <x v="3"/>
    <x v="0"/>
    <n v="7"/>
    <n v="140000"/>
    <n v="1287719"/>
    <d v="2001-05-23T14:27:01"/>
    <s v="Firm Trading Bridgeline Gas Marketing"/>
    <x v="0"/>
    <x v="0"/>
    <x v="0"/>
    <x v="3"/>
    <s v="US Gas Fin Swap"/>
    <s v="US Gas Daily     HHub                    25-31May01      USD/MM"/>
    <m/>
    <n v="20000"/>
    <x v="0"/>
    <x v="11"/>
    <x v="0"/>
    <n v="4.07"/>
    <s v="ADM84149"/>
    <s v="PKEAVEY"/>
    <s v="G-DAILY-EST"/>
    <x v="6"/>
    <x v="5"/>
    <s v="VB6895.1"/>
    <d v="2001-05-25T21:00:00"/>
  </r>
  <r>
    <x v="1"/>
    <x v="3"/>
    <x v="0"/>
    <n v="30"/>
    <n v="225000"/>
    <n v="1287720"/>
    <d v="2001-05-23T14:27:06"/>
    <s v="Conectiv Energy Supply, Inc."/>
    <x v="0"/>
    <x v="0"/>
    <x v="0"/>
    <x v="3"/>
    <s v="US Gas Fin Swap"/>
    <s v="US Gas Swap      Nymex                   Jun01           USD/MM"/>
    <n v="7500"/>
    <m/>
    <x v="0"/>
    <x v="11"/>
    <x v="0"/>
    <n v="4.12"/>
    <s v="steven12"/>
    <s v="JARNOLD"/>
    <s v="NG-Price"/>
    <x v="6"/>
    <x v="5"/>
    <s v="VB6896.1"/>
    <d v="2001-06-01T21:00:00"/>
  </r>
  <r>
    <x v="1"/>
    <x v="3"/>
    <x v="0"/>
    <n v="31"/>
    <n v="3100"/>
    <n v="1287721"/>
    <d v="2001-05-23T14:27:23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98.1"/>
    <d v="2001-07-01T00:00:00"/>
  </r>
  <r>
    <x v="1"/>
    <x v="3"/>
    <x v="0"/>
    <n v="151"/>
    <n v="755000"/>
    <n v="1287725"/>
    <d v="2001-05-23T14:27:5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NedCosman"/>
    <s v="JARNOLD"/>
    <s v="NG-Price"/>
    <x v="6"/>
    <x v="5"/>
    <s v="VB6902.1"/>
    <d v="2001-11-01T00:00:00"/>
  </r>
  <r>
    <x v="1"/>
    <x v="3"/>
    <x v="1"/>
    <n v="1"/>
    <n v="5000"/>
    <n v="1287726"/>
    <d v="2001-05-23T14:28:01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650000000000004"/>
    <s v="ADM48146"/>
    <s v="ARING"/>
    <s v="ENA-IM NE GULF1"/>
    <x v="8"/>
    <x v="5"/>
    <n v="806581"/>
    <d v="2001-05-25T21:00:00"/>
  </r>
  <r>
    <x v="1"/>
    <x v="3"/>
    <x v="0"/>
    <n v="30"/>
    <n v="300000"/>
    <n v="1287727"/>
    <d v="2001-05-23T14:29:05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25"/>
    <s v="bperkins1"/>
    <s v="JARNOLD"/>
    <s v="NG-Price"/>
    <x v="6"/>
    <x v="5"/>
    <s v="VB6905.1"/>
    <d v="2001-06-01T21:00:00"/>
  </r>
  <r>
    <x v="1"/>
    <x v="3"/>
    <x v="0"/>
    <n v="30"/>
    <n v="450000"/>
    <n v="1287731"/>
    <d v="2001-05-23T14:29:39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125"/>
    <s v="bradhoese2"/>
    <s v="JARNOLD"/>
    <s v="NG-Price"/>
    <x v="6"/>
    <x v="5"/>
    <s v="VB6912.1"/>
    <d v="2001-06-01T21:00:00"/>
  </r>
  <r>
    <x v="1"/>
    <x v="3"/>
    <x v="0"/>
    <n v="30"/>
    <n v="75000"/>
    <n v="1287732"/>
    <d v="2001-05-23T14:30:2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"/>
    <s v="TMVCRV01"/>
    <s v="JARNOLD"/>
    <s v="NG-Price"/>
    <x v="6"/>
    <x v="5"/>
    <s v="VB6913.1"/>
    <d v="2001-06-01T21:00:00"/>
  </r>
  <r>
    <x v="1"/>
    <x v="3"/>
    <x v="0"/>
    <n v="31"/>
    <n v="542500"/>
    <n v="1287733"/>
    <d v="2001-05-23T14:30:56"/>
    <s v="AEP Energy Services, Inc."/>
    <x v="0"/>
    <x v="0"/>
    <x v="0"/>
    <x v="3"/>
    <s v="US Gas Fin Swap"/>
    <s v="US Gas Swap      Nymex                   Jul01           USD/MM"/>
    <m/>
    <n v="17500"/>
    <x v="0"/>
    <x v="11"/>
    <x v="0"/>
    <n v="4.1950000000000003"/>
    <s v="aepes214"/>
    <s v="JARNOLD"/>
    <s v="NG-Price"/>
    <x v="6"/>
    <x v="5"/>
    <s v="VB6914.1"/>
    <d v="2001-07-01T21:00:00"/>
  </r>
  <r>
    <x v="1"/>
    <x v="3"/>
    <x v="0"/>
    <n v="31"/>
    <n v="310000"/>
    <n v="1287735"/>
    <d v="2001-05-23T14:31:16"/>
    <s v="Tractebel Energy Marketing, Inc."/>
    <x v="0"/>
    <x v="0"/>
    <x v="0"/>
    <x v="3"/>
    <s v="US Gas Fin Swap"/>
    <s v="US Gas Swap      Nymex                   Aug01           USD/MM"/>
    <m/>
    <n v="10000"/>
    <x v="0"/>
    <x v="11"/>
    <x v="0"/>
    <n v="4.28"/>
    <s v="JEFFREYONG"/>
    <s v="JARNOLD"/>
    <s v="NG-Price"/>
    <x v="6"/>
    <x v="5"/>
    <s v="VB6915.1"/>
    <d v="2001-08-01T21:00:00"/>
  </r>
  <r>
    <x v="1"/>
    <x v="3"/>
    <x v="0"/>
    <n v="30"/>
    <n v="600000"/>
    <n v="1287738"/>
    <d v="2001-05-23T14:31:23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6917.1"/>
    <d v="2001-06-01T21:00:00"/>
  </r>
  <r>
    <x v="1"/>
    <x v="1"/>
    <x v="1"/>
    <n v="8"/>
    <n v="400"/>
    <n v="1287742"/>
    <d v="2001-05-23T14:31:51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75"/>
    <s v="Amlingst"/>
    <s v="RBALLATO"/>
    <s v="LT-ERCOT"/>
    <x v="7"/>
    <x v="6"/>
    <n v="620663.1"/>
    <d v="2001-06-01T00:00:00"/>
  </r>
  <r>
    <x v="0"/>
    <x v="3"/>
    <x v="1"/>
    <n v="1"/>
    <n v="5000"/>
    <n v="1287743"/>
    <d v="2001-05-23T14:31:56"/>
    <s v="Enserco Energy,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ADM96017"/>
    <s v="RWATT"/>
    <s v="EC-IM Canada West"/>
    <x v="8"/>
    <x v="9"/>
    <n v="806586"/>
    <d v="2001-05-23T21:00:00"/>
  </r>
  <r>
    <x v="1"/>
    <x v="1"/>
    <x v="1"/>
    <n v="8"/>
    <n v="400"/>
    <n v="1287744"/>
    <d v="2001-05-23T14:31:58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25"/>
    <s v="Amlingst"/>
    <s v="RBALLATO"/>
    <s v="LT-ERCOT"/>
    <x v="7"/>
    <x v="6"/>
    <n v="620664.1"/>
    <d v="2001-06-01T00:00:00"/>
  </r>
  <r>
    <x v="0"/>
    <x v="3"/>
    <x v="1"/>
    <n v="1"/>
    <n v="5000"/>
    <n v="1287745"/>
    <d v="2001-05-23T14:32:42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88"/>
    <d v="2001-05-23T21:00:00"/>
  </r>
  <r>
    <x v="1"/>
    <x v="1"/>
    <x v="1"/>
    <n v="5"/>
    <n v="250"/>
    <n v="1287747"/>
    <d v="2001-05-23T14:35:29"/>
    <s v="FPL Energy Power Marketing, Inc."/>
    <x v="0"/>
    <x v="0"/>
    <x v="0"/>
    <x v="1"/>
    <s v="US East Power Phy Fwd Firm"/>
    <s v="US Pwr Phy Firm  PJM-W Peak              04-08Jun01      USD/MWh"/>
    <n v="50"/>
    <m/>
    <x v="0"/>
    <x v="1"/>
    <x v="0"/>
    <n v="60"/>
    <s v="jwallace1"/>
    <s v="JQUENET"/>
    <s v="ST-PJM"/>
    <x v="7"/>
    <x v="6"/>
    <n v="620666.1"/>
    <d v="2001-06-04T21:00:00"/>
  </r>
  <r>
    <x v="0"/>
    <x v="3"/>
    <x v="1"/>
    <n v="1"/>
    <n v="5000"/>
    <n v="1287748"/>
    <d v="2001-05-23T14:36:24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"/>
    <s v="NORTHTRA"/>
    <s v="RWATT"/>
    <s v="EC-IM Canada West"/>
    <x v="8"/>
    <x v="9"/>
    <n v="806591"/>
    <d v="2001-05-23T21:00:00"/>
  </r>
  <r>
    <x v="1"/>
    <x v="1"/>
    <x v="0"/>
    <n v="1"/>
    <n v="50"/>
    <n v="1287749"/>
    <d v="2001-05-23T14:37:27"/>
    <s v="HQ Energy Services (U.S.) Inc."/>
    <x v="0"/>
    <x v="0"/>
    <x v="0"/>
    <x v="1"/>
    <s v="US East Power Fin Swap"/>
    <s v="US Pwr Fin Swap  ISO NE HE17-23 EPT      23May01         USD/MWh"/>
    <n v="50"/>
    <m/>
    <x v="0"/>
    <x v="1"/>
    <x v="0"/>
    <n v="43"/>
    <s v="24hrdesk2"/>
    <s v="JSTEPENO"/>
    <s v="EPMI-HRLY-NE"/>
    <x v="7"/>
    <x v="5"/>
    <n v="620675.1"/>
    <d v="2001-05-23T21:00:00"/>
  </r>
  <r>
    <x v="0"/>
    <x v="3"/>
    <x v="1"/>
    <n v="1"/>
    <n v="5000"/>
    <n v="1287752"/>
    <d v="2001-05-23T14:38:52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CUPCAKE1"/>
    <s v="RWATT"/>
    <s v="EC-IM Canada West"/>
    <x v="8"/>
    <x v="9"/>
    <n v="806593"/>
    <d v="2001-05-23T21:00:00"/>
  </r>
  <r>
    <x v="0"/>
    <x v="3"/>
    <x v="1"/>
    <n v="1"/>
    <n v="5000"/>
    <n v="1287753"/>
    <d v="2001-05-23T14:38:56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CUPCAKE1"/>
    <s v="RWATT"/>
    <s v="EC-IM Canada West"/>
    <x v="8"/>
    <x v="9"/>
    <n v="806594"/>
    <d v="2001-05-23T21:00:00"/>
  </r>
  <r>
    <x v="1"/>
    <x v="3"/>
    <x v="1"/>
    <n v="1"/>
    <n v="25000"/>
    <n v="1287754"/>
    <d v="2001-05-23T14:39:1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599999999999996"/>
    <s v="STANHORTON"/>
    <s v="ARING"/>
    <s v="ENA-IM NE GULF1"/>
    <x v="8"/>
    <x v="5"/>
    <n v="806595"/>
    <d v="2001-05-25T21:00:00"/>
  </r>
  <r>
    <x v="1"/>
    <x v="1"/>
    <x v="1"/>
    <n v="3"/>
    <n v="150"/>
    <n v="1287758"/>
    <d v="2001-05-23T14:41:25"/>
    <s v="American Electric Power Service Corporation"/>
    <x v="0"/>
    <x v="0"/>
    <x v="0"/>
    <x v="1"/>
    <s v="US East Power Phy Fwd Firm"/>
    <s v="US Pwr Phy Firm  NEPOOL Peak             29-31May01      USD/MWh"/>
    <n v="50"/>
    <m/>
    <x v="0"/>
    <x v="1"/>
    <x v="0"/>
    <n v="48.25"/>
    <s v="aepsvc136"/>
    <s v="GGUPTA"/>
    <s v="ST-New England"/>
    <x v="7"/>
    <x v="6"/>
    <n v="620685.1"/>
    <d v="2001-05-29T21:00:00"/>
  </r>
  <r>
    <x v="1"/>
    <x v="3"/>
    <x v="0"/>
    <n v="30"/>
    <n v="300000"/>
    <n v="1287759"/>
    <d v="2001-05-23T14:43:13"/>
    <s v="Tenaska Marketing Ventures"/>
    <x v="0"/>
    <x v="0"/>
    <x v="0"/>
    <x v="3"/>
    <s v="US Gas Fin Swap"/>
    <s v="US Gas Daily     IF GD/D Demarc          Jun01           USD/MM"/>
    <n v="10000"/>
    <m/>
    <x v="0"/>
    <x v="11"/>
    <x v="0"/>
    <n v="-0.03"/>
    <s v="TMVMET01"/>
    <s v="ALEWIS"/>
    <s v="GD-CENTRAL"/>
    <x v="6"/>
    <x v="5"/>
    <s v="VB6971.1"/>
    <d v="2001-06-01T21:00:00"/>
  </r>
  <r>
    <x v="1"/>
    <x v="3"/>
    <x v="0"/>
    <n v="30"/>
    <n v="150000"/>
    <n v="1287760"/>
    <d v="2001-05-23T14:43:34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0.03"/>
    <s v="bradkibbe"/>
    <s v="ALEWIS"/>
    <s v="GD-CENTRAL"/>
    <x v="6"/>
    <x v="5"/>
    <s v="VB6974.1"/>
    <d v="2001-06-01T21:00:00"/>
  </r>
  <r>
    <x v="1"/>
    <x v="3"/>
    <x v="0"/>
    <n v="30"/>
    <n v="150000"/>
    <n v="1287761"/>
    <d v="2001-05-23T14:43:39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3.5000000000000003E-2"/>
    <s v="bradkibbe"/>
    <s v="ALEWIS"/>
    <s v="GD-CENTRAL"/>
    <x v="6"/>
    <x v="5"/>
    <s v="VB6975.1"/>
    <d v="2001-06-01T21:00:00"/>
  </r>
  <r>
    <x v="1"/>
    <x v="3"/>
    <x v="1"/>
    <n v="7"/>
    <n v="35000"/>
    <n v="1287763"/>
    <d v="2001-05-23T14:46:05"/>
    <s v="Mirant Americas Energy Marketing, L.P."/>
    <x v="0"/>
    <x v="0"/>
    <x v="0"/>
    <x v="3"/>
    <s v="US Gas Phy Fwd Firm non-TX &lt; or = 1Mo "/>
    <s v="US Gas Phy       COL Onshore             25-31May01      USD/MM"/>
    <n v="5000"/>
    <m/>
    <x v="0"/>
    <x v="11"/>
    <x v="0"/>
    <n v="4.03"/>
    <s v="gregt00001"/>
    <s v="SPEREIR"/>
    <s v="ENA-IM NE GULF2"/>
    <x v="8"/>
    <x v="5"/>
    <n v="806599"/>
    <d v="2001-05-25T21:00:00"/>
  </r>
  <r>
    <x v="0"/>
    <x v="3"/>
    <x v="1"/>
    <n v="1"/>
    <n v="2000"/>
    <n v="1287765"/>
    <d v="2001-05-23T14:46:41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9"/>
    <s v="ADM00359"/>
    <s v="RWATT"/>
    <s v="EC-IM Canada West"/>
    <x v="8"/>
    <x v="9"/>
    <n v="806600"/>
    <d v="2001-05-23T21:00:00"/>
  </r>
  <r>
    <x v="1"/>
    <x v="3"/>
    <x v="0"/>
    <n v="30"/>
    <n v="750000"/>
    <n v="1287766"/>
    <d v="2001-05-23T14:48:22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0.01"/>
    <s v="EPMELPctk"/>
    <s v="KRUSCIT"/>
    <s v="Firm Trading Central"/>
    <x v="6"/>
    <x v="5"/>
    <s v="VB7001.1"/>
    <d v="2001-06-01T21:00:00"/>
  </r>
  <r>
    <x v="1"/>
    <x v="3"/>
    <x v="0"/>
    <n v="30"/>
    <n v="750000"/>
    <n v="1287767"/>
    <d v="2001-05-23T14:48:36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1.2500000000000001E-2"/>
    <s v="EPMELPctk"/>
    <s v="KRUSCIT"/>
    <s v="Firm Trading Central"/>
    <x v="6"/>
    <x v="5"/>
    <s v="VB7004.1"/>
    <d v="2001-06-01T21:00:00"/>
  </r>
  <r>
    <x v="1"/>
    <x v="3"/>
    <x v="0"/>
    <n v="7"/>
    <n v="105000"/>
    <n v="1287768"/>
    <d v="2001-05-23T14:48:50"/>
    <s v="Dynegy Marketing and Trade"/>
    <x v="0"/>
    <x v="0"/>
    <x v="0"/>
    <x v="3"/>
    <s v="US Gas Fin Swap"/>
    <s v="US Gas Daily     HHub                    25-31May01      USD/MM"/>
    <m/>
    <n v="15000"/>
    <x v="0"/>
    <x v="11"/>
    <x v="0"/>
    <n v="4.07"/>
    <s v="SANDBERG"/>
    <s v="PKEAVEY"/>
    <s v="G-DAILY-EST"/>
    <x v="6"/>
    <x v="5"/>
    <s v="VB7006.1"/>
    <d v="2001-05-25T21:00:00"/>
  </r>
  <r>
    <x v="1"/>
    <x v="3"/>
    <x v="0"/>
    <n v="151"/>
    <n v="377500"/>
    <n v="1287769"/>
    <d v="2001-05-23T14:49:09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25"/>
    <s v="kdiamond"/>
    <s v="JARNOLD"/>
    <s v="NG-Price"/>
    <x v="6"/>
    <x v="5"/>
    <s v="VB7007.1"/>
    <d v="2001-11-01T00:00:00"/>
  </r>
  <r>
    <x v="1"/>
    <x v="1"/>
    <x v="1"/>
    <n v="8"/>
    <n v="800"/>
    <n v="1287771"/>
    <d v="2001-05-23T14:49:29"/>
    <s v="BP Energy Company"/>
    <x v="3"/>
    <x v="1"/>
    <x v="0"/>
    <x v="1"/>
    <s v="US East Power Phy Fwd Firm Unplan B"/>
    <s v="US Pwr Phy Unp B ERCOT Peak              01-08Jun01      USD/MWh"/>
    <n v="100"/>
    <m/>
    <x v="0"/>
    <x v="1"/>
    <x v="0"/>
    <n v="51.75"/>
    <s v="JEFFK003"/>
    <s v="RBALLATO"/>
    <s v="LT-ERCOT"/>
    <x v="7"/>
    <x v="6"/>
    <n v="620703.1"/>
    <d v="2001-06-01T00:00:00"/>
  </r>
  <r>
    <x v="1"/>
    <x v="3"/>
    <x v="0"/>
    <n v="30"/>
    <n v="300000"/>
    <n v="1287773"/>
    <d v="2001-05-23T14:49:56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12"/>
    <s v="CLIFFWALD"/>
    <s v="JARNOLD"/>
    <s v="NG-Price"/>
    <x v="6"/>
    <x v="5"/>
    <s v="VB7047.1"/>
    <d v="2001-06-01T21:00:00"/>
  </r>
  <r>
    <x v="1"/>
    <x v="1"/>
    <x v="1"/>
    <n v="5"/>
    <n v="125"/>
    <n v="1287772"/>
    <d v="2001-05-23T14:49:56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4"/>
    <s v="epmepNLA"/>
    <s v="CMALLOR"/>
    <s v="ST-CA"/>
    <x v="7"/>
    <x v="6"/>
    <n v="620705.1"/>
    <d v="2001-05-27T21:00:00"/>
  </r>
  <r>
    <x v="0"/>
    <x v="3"/>
    <x v="1"/>
    <n v="1"/>
    <n v="5000"/>
    <n v="1287776"/>
    <d v="2001-05-23T14:52:04"/>
    <s v="AltaGas Services Inc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5"/>
    <s v="ADM57700"/>
    <s v="RWATT"/>
    <s v="EC-IM Canada West"/>
    <x v="8"/>
    <x v="9"/>
    <n v="806603"/>
    <d v="2001-05-24T21:00:00"/>
  </r>
  <r>
    <x v="1"/>
    <x v="1"/>
    <x v="0"/>
    <n v="1"/>
    <n v="50"/>
    <n v="1287777"/>
    <d v="2001-05-23T14:52:08"/>
    <s v="PSEG Energy Resources &amp; Trade LLC"/>
    <x v="0"/>
    <x v="0"/>
    <x v="0"/>
    <x v="1"/>
    <s v="US East Power Fin Swap"/>
    <s v="US Pwr Fin Swap  ISO NY Z-A Peak         25May01         USD/MWh"/>
    <m/>
    <n v="50"/>
    <x v="0"/>
    <x v="1"/>
    <x v="0"/>
    <n v="37.5"/>
    <s v="depillo1"/>
    <s v="GGUPTA"/>
    <s v="ST-New England"/>
    <x v="7"/>
    <x v="5"/>
    <n v="620707.1"/>
    <d v="2001-05-25T21:00:00"/>
  </r>
  <r>
    <x v="1"/>
    <x v="1"/>
    <x v="1"/>
    <n v="91"/>
    <n v="2275"/>
    <n v="1287779"/>
    <d v="2001-05-23T14:54:22"/>
    <s v="Morgan Stanley Capital Group, Inc."/>
    <x v="0"/>
    <x v="0"/>
    <x v="0"/>
    <x v="1"/>
    <s v="US West Power Phy Fwd CAISO"/>
    <s v="US Pwr Phy CAISO NP15 OffPk              Apr-Jun02       USD/MWh"/>
    <m/>
    <n v="25"/>
    <x v="0"/>
    <x v="1"/>
    <x v="0"/>
    <n v="44"/>
    <s v="powerfunk"/>
    <s v="RBADEER"/>
    <s v="LT-CA"/>
    <x v="7"/>
    <x v="6"/>
    <n v="620713.1"/>
    <d v="2002-04-01T00:00:00"/>
  </r>
  <r>
    <x v="1"/>
    <x v="3"/>
    <x v="0"/>
    <n v="30"/>
    <n v="300000"/>
    <n v="1287780"/>
    <d v="2001-05-23T14:54:31"/>
    <s v="TransCanada Energy Financial Products Limited"/>
    <x v="0"/>
    <x v="0"/>
    <x v="0"/>
    <x v="3"/>
    <s v="US Gas Fin Swap"/>
    <s v="US Gas Daily     NGI GD/D Chi            Jun01           USD/MM"/>
    <n v="10000"/>
    <m/>
    <x v="0"/>
    <x v="11"/>
    <x v="0"/>
    <n v="-0.01"/>
    <s v="bradkibbe"/>
    <s v="GSTOREY"/>
    <s v="FT-ONTARIO"/>
    <x v="6"/>
    <x v="5"/>
    <s v="VB7083.1"/>
    <d v="2001-06-01T21:00:00"/>
  </r>
  <r>
    <x v="1"/>
    <x v="3"/>
    <x v="0"/>
    <n v="151"/>
    <n v="755000"/>
    <n v="1287781"/>
    <d v="2001-05-23T14:54:32"/>
    <s v="Reliant Energy Services, Inc."/>
    <x v="0"/>
    <x v="0"/>
    <x v="0"/>
    <x v="3"/>
    <s v="US Gas Fin Swap"/>
    <s v="US Gas Swap      Nymex                   Nov01-Mar02     USD/MM"/>
    <m/>
    <n v="5000"/>
    <x v="0"/>
    <x v="11"/>
    <x v="0"/>
    <n v="4.63"/>
    <s v="mstimson"/>
    <s v="JARNOLD"/>
    <s v="NG-Price"/>
    <x v="6"/>
    <x v="5"/>
    <s v="VB7084.1"/>
    <d v="2001-11-01T00:00:00"/>
  </r>
  <r>
    <x v="1"/>
    <x v="1"/>
    <x v="0"/>
    <n v="1"/>
    <n v="50"/>
    <n v="1287782"/>
    <d v="2001-05-23T14:57:01"/>
    <s v="PSEG Energy Resources &amp; Trade LLC"/>
    <x v="0"/>
    <x v="0"/>
    <x v="0"/>
    <x v="1"/>
    <s v="US East Power Fin Swap"/>
    <s v="US Pwr Fin Swap  ISO NY Z-G Peak         25May01         USD/MWh"/>
    <n v="50"/>
    <m/>
    <x v="0"/>
    <x v="1"/>
    <x v="0"/>
    <n v="50"/>
    <s v="depillo1"/>
    <s v="GGUPTA"/>
    <s v="ST-New England"/>
    <x v="7"/>
    <x v="5"/>
    <n v="620719.1"/>
    <d v="2001-05-25T21:00:00"/>
  </r>
  <r>
    <x v="1"/>
    <x v="2"/>
    <x v="0"/>
    <n v="1"/>
    <n v="25000"/>
    <n v="1287783"/>
    <d v="2001-05-23T14:58:29"/>
    <s v="Morgan Stanley Capital Group, Inc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iradavid"/>
    <s v="GWHALLE"/>
    <s v="WTI-GW-NXC2"/>
    <x v="3"/>
    <x v="5"/>
    <n v="106651"/>
    <d v="2001-07-01T00:00:00"/>
  </r>
  <r>
    <x v="1"/>
    <x v="2"/>
    <x v="0"/>
    <n v="1"/>
    <n v="40000"/>
    <n v="1287784"/>
    <d v="2001-05-23T14:58:53"/>
    <s v="Morgan Stanley Capital Group, Inc."/>
    <x v="0"/>
    <x v="0"/>
    <x v="0"/>
    <x v="2"/>
    <s v="US Crude WTI Fin Swap "/>
    <s v="US WTI Swap      Nymex PEN               Jul01           USD/bl/m"/>
    <m/>
    <n v="40000"/>
    <x v="0"/>
    <x v="8"/>
    <x v="0"/>
    <n v="29.62"/>
    <s v="iradavid"/>
    <s v="GWHALLE"/>
    <s v="WTI-GW-NXC2"/>
    <x v="3"/>
    <x v="5"/>
    <n v="106654"/>
    <d v="2001-07-01T00:00:00"/>
  </r>
  <r>
    <x v="1"/>
    <x v="2"/>
    <x v="0"/>
    <n v="1"/>
    <n v="10000"/>
    <n v="1287785"/>
    <d v="2001-05-23T14:59:19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62"/>
    <s v="crudebuyer"/>
    <s v="GWHALLE"/>
    <s v="WTI-GW-NXC2"/>
    <x v="3"/>
    <x v="5"/>
    <n v="106659"/>
    <d v="2001-07-01T00:00:00"/>
  </r>
  <r>
    <x v="1"/>
    <x v="2"/>
    <x v="0"/>
    <n v="1"/>
    <n v="25000"/>
    <n v="1287786"/>
    <d v="2001-05-23T14:59:2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rsrsrsrs"/>
    <s v="GWHALLE"/>
    <s v="WTI-GW-NXC2"/>
    <x v="3"/>
    <x v="5"/>
    <n v="106660"/>
    <d v="2001-07-01T00:00:00"/>
  </r>
  <r>
    <x v="1"/>
    <x v="3"/>
    <x v="0"/>
    <n v="30"/>
    <n v="3000"/>
    <n v="1287789"/>
    <d v="2001-05-23T15:01:08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169.1"/>
    <d v="2001-06-01T21:00:00"/>
  </r>
  <r>
    <x v="1"/>
    <x v="1"/>
    <x v="1"/>
    <n v="30"/>
    <n v="1500"/>
    <n v="1287790"/>
    <d v="2001-05-23T15:01:34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georgiou"/>
    <s v="CDORLAN"/>
    <s v="ST-ECAR"/>
    <x v="7"/>
    <x v="6"/>
    <n v="620724.1"/>
    <d v="2001-06-01T17:11:00"/>
  </r>
  <r>
    <x v="1"/>
    <x v="3"/>
    <x v="1"/>
    <n v="1"/>
    <n v="25000"/>
    <n v="1287791"/>
    <d v="2001-05-23T15:02:39"/>
    <s v="Colonial Energy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99999999999996"/>
    <s v="BRIANKELLY"/>
    <s v="ARING"/>
    <s v="ENA-IM NE GULF1"/>
    <x v="8"/>
    <x v="5"/>
    <n v="806611"/>
    <d v="2001-05-25T21:00:00"/>
  </r>
  <r>
    <x v="1"/>
    <x v="3"/>
    <x v="0"/>
    <n v="7"/>
    <n v="210000"/>
    <n v="1287792"/>
    <d v="2001-05-23T15:02:54"/>
    <s v="Texaco Natural Gas Inc."/>
    <x v="0"/>
    <x v="0"/>
    <x v="0"/>
    <x v="3"/>
    <s v="US Gas Fin Swap"/>
    <s v="US Gas Daily     HHub                    25-31May01      USD/MM"/>
    <m/>
    <n v="30000"/>
    <x v="0"/>
    <x v="11"/>
    <x v="0"/>
    <n v="4.07"/>
    <s v="STEPHENSJE"/>
    <s v="PKEAVEY"/>
    <s v="G-DAILY-EST"/>
    <x v="6"/>
    <x v="5"/>
    <s v="VB7175.1"/>
    <d v="2001-05-25T21:00:00"/>
  </r>
  <r>
    <x v="1"/>
    <x v="1"/>
    <x v="1"/>
    <n v="30"/>
    <n v="1500"/>
    <n v="1287793"/>
    <d v="2001-05-23T15:03:05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CHRYARROW"/>
    <s v="JQUENET"/>
    <s v="LT-PJM"/>
    <x v="7"/>
    <x v="6"/>
    <n v="620725.1"/>
    <d v="2001-06-01T14:12:00"/>
  </r>
  <r>
    <x v="1"/>
    <x v="3"/>
    <x v="0"/>
    <n v="30"/>
    <n v="75000"/>
    <n v="1287795"/>
    <d v="2001-05-23T15:03:56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25"/>
    <s v="KAPLANFRED"/>
    <s v="JARNOLD"/>
    <s v="NG-Price"/>
    <x v="6"/>
    <x v="5"/>
    <s v="VB7181.1"/>
    <d v="2001-06-01T21:00:00"/>
  </r>
  <r>
    <x v="1"/>
    <x v="3"/>
    <x v="0"/>
    <n v="30"/>
    <n v="300000"/>
    <n v="1287796"/>
    <d v="2001-05-23T15:04:02"/>
    <s v="e prime, inc."/>
    <x v="0"/>
    <x v="0"/>
    <x v="0"/>
    <x v="3"/>
    <s v="US Gas Fin Swap"/>
    <s v="US Gas Swap      Nymex                   Jun01           USD/MM"/>
    <n v="10000"/>
    <m/>
    <x v="0"/>
    <x v="11"/>
    <x v="0"/>
    <n v="4.125"/>
    <s v="ADM90030"/>
    <s v="JARNOLD"/>
    <s v="NG-Price"/>
    <x v="6"/>
    <x v="5"/>
    <s v="VB7184.1"/>
    <d v="2001-06-01T21:00:00"/>
  </r>
  <r>
    <x v="1"/>
    <x v="3"/>
    <x v="1"/>
    <n v="30"/>
    <n v="300000"/>
    <n v="1287798"/>
    <d v="2001-05-23T15:04:1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39"/>
    <s v="EPRIME26"/>
    <s v="MGRIGSB"/>
    <s v="ENA - IM West"/>
    <x v="8"/>
    <x v="5"/>
    <s v="VB7186.1 / 806614"/>
    <d v="2001-06-01T21:00:00"/>
  </r>
  <r>
    <x v="1"/>
    <x v="3"/>
    <x v="0"/>
    <n v="31"/>
    <n v="620000"/>
    <n v="1287799"/>
    <d v="2001-05-23T15:05:13"/>
    <s v="Cargill Energy, a division of Cargill, Incorporated"/>
    <x v="0"/>
    <x v="0"/>
    <x v="0"/>
    <x v="3"/>
    <s v="US Gas Fin Swap"/>
    <s v="US Gas Swap      Nymex                   Jul01           USD/MM"/>
    <m/>
    <n v="20000"/>
    <x v="0"/>
    <x v="11"/>
    <x v="0"/>
    <n v="4.1950000000000003"/>
    <s v="WEBBORN1"/>
    <s v="JARNOLD"/>
    <s v="NG-Price"/>
    <x v="6"/>
    <x v="5"/>
    <s v="VB7192.1"/>
    <d v="2001-07-01T21:00:00"/>
  </r>
  <r>
    <x v="1"/>
    <x v="3"/>
    <x v="0"/>
    <n v="30"/>
    <n v="150000"/>
    <n v="1287801"/>
    <d v="2001-05-23T15:06:02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25"/>
    <s v="AQUILA1079"/>
    <s v="JARNOLD"/>
    <s v="NG-Price"/>
    <x v="6"/>
    <x v="5"/>
    <s v="VB7200.1"/>
    <d v="2001-06-01T21:00:00"/>
  </r>
  <r>
    <x v="0"/>
    <x v="3"/>
    <x v="1"/>
    <n v="1"/>
    <n v="5000"/>
    <n v="1287802"/>
    <d v="2001-05-23T15:06:13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2"/>
    <s v="jlagadin"/>
    <s v="RWATT"/>
    <s v="EC-IM Canada West"/>
    <x v="8"/>
    <x v="9"/>
    <n v="806618"/>
    <d v="2001-05-23T21:00:00"/>
  </r>
  <r>
    <x v="1"/>
    <x v="3"/>
    <x v="0"/>
    <n v="123"/>
    <n v="61500"/>
    <n v="1287803"/>
    <d v="2001-05-23T15:06:16"/>
    <s v="WPS Energy Services, Inc."/>
    <x v="0"/>
    <x v="0"/>
    <x v="0"/>
    <x v="3"/>
    <s v="US Gas Fin BasisSwap"/>
    <s v="US Gas Basis     GD/M Mich Con           Jul-Oct01       USD/MM"/>
    <m/>
    <n v="500"/>
    <x v="0"/>
    <x v="11"/>
    <x v="0"/>
    <n v="0.17"/>
    <s v="PATRICK22"/>
    <s v="GSTOREY"/>
    <s v="FT-ONTARIO"/>
    <x v="6"/>
    <x v="5"/>
    <s v="VB7204.1"/>
    <d v="2001-07-01T00:00:00"/>
  </r>
  <r>
    <x v="1"/>
    <x v="1"/>
    <x v="1"/>
    <n v="1"/>
    <n v="50"/>
    <n v="1287805"/>
    <d v="2001-05-23T15:06:44"/>
    <s v="Constellation Power Source, Inc."/>
    <x v="0"/>
    <x v="0"/>
    <x v="0"/>
    <x v="1"/>
    <s v="US East Power Phy Fwd Firm"/>
    <s v="US Pwr Phy Firm  PJM-W OffPk             25May01         USD/MWh"/>
    <m/>
    <n v="50"/>
    <x v="0"/>
    <x v="1"/>
    <x v="0"/>
    <n v="17.5"/>
    <s v="mikecocco"/>
    <s v="JQUENET"/>
    <s v="ST-PJM"/>
    <x v="7"/>
    <x v="6"/>
    <n v="620728.1"/>
    <d v="2001-05-25T21:00:00"/>
  </r>
  <r>
    <x v="1"/>
    <x v="1"/>
    <x v="1"/>
    <n v="1"/>
    <n v="50"/>
    <n v="1287806"/>
    <d v="2001-05-23T15:07:05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mikecocco"/>
    <s v="JQUENET"/>
    <s v="ST-PJM"/>
    <x v="7"/>
    <x v="6"/>
    <n v="620729.1"/>
    <d v="2001-05-25T21:00:00"/>
  </r>
  <r>
    <x v="1"/>
    <x v="1"/>
    <x v="1"/>
    <n v="1"/>
    <n v="50"/>
    <n v="1287810"/>
    <d v="2001-05-23T15:07:58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1"/>
    <s v="mikecocco"/>
    <s v="JQUENET"/>
    <s v="ST-PJM"/>
    <x v="7"/>
    <x v="6"/>
    <n v="620735.1"/>
    <d v="2001-05-25T21:00:00"/>
  </r>
  <r>
    <x v="1"/>
    <x v="2"/>
    <x v="0"/>
    <n v="1"/>
    <n v="50000"/>
    <n v="1287812"/>
    <d v="2001-05-23T15:11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N587JK00"/>
    <s v="GWHALLE"/>
    <s v="WTI-GW-NXC2"/>
    <x v="3"/>
    <x v="5"/>
    <s v=" "/>
    <d v="2001-07-01T00:00:00"/>
  </r>
  <r>
    <x v="1"/>
    <x v="3"/>
    <x v="0"/>
    <n v="31"/>
    <n v="155000"/>
    <n v="1287813"/>
    <d v="2001-05-23T15:12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1900000000000004"/>
    <s v="RODRIGUEZ"/>
    <s v="JARNOLD"/>
    <s v="NG-Price"/>
    <x v="6"/>
    <x v="5"/>
    <s v="VB7256.1"/>
    <d v="2001-07-01T21:00:00"/>
  </r>
  <r>
    <x v="1"/>
    <x v="3"/>
    <x v="0"/>
    <n v="30"/>
    <n v="150000"/>
    <n v="1287815"/>
    <d v="2001-05-23T15:12:4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257.1"/>
    <d v="2001-06-01T21:00:00"/>
  </r>
  <r>
    <x v="0"/>
    <x v="3"/>
    <x v="1"/>
    <n v="1"/>
    <n v="2000"/>
    <n v="1287816"/>
    <d v="2001-05-23T15:12:52"/>
    <s v="PanCanadian Petroleum Limited"/>
    <x v="0"/>
    <x v="0"/>
    <x v="0"/>
    <x v="3"/>
    <s v="CAN Gas Phy Fwd Firm West &lt; or = 1Mo"/>
    <s v="CAN Gas Phy      NIT                     23May01         CAD/GJ"/>
    <m/>
    <n v="2000"/>
    <x v="0"/>
    <x v="15"/>
    <x v="4"/>
    <n v="5.54"/>
    <s v="E0003432"/>
    <s v="RWATT"/>
    <s v="EC-IM Canada West"/>
    <x v="8"/>
    <x v="9"/>
    <n v="806624"/>
    <d v="2001-05-23T21:00:00"/>
  </r>
  <r>
    <x v="1"/>
    <x v="3"/>
    <x v="0"/>
    <n v="30"/>
    <n v="225000"/>
    <n v="1287817"/>
    <d v="2001-05-23T15:12:54"/>
    <s v="Firm Trading Bridgeline Gas Marketing"/>
    <x v="0"/>
    <x v="0"/>
    <x v="0"/>
    <x v="3"/>
    <s v="US Gas Fin Swap"/>
    <s v="US Gas Swap      Nymex                   Jun01           USD/MM"/>
    <n v="7500"/>
    <m/>
    <x v="0"/>
    <x v="11"/>
    <x v="0"/>
    <n v="4.125"/>
    <s v="ADM84149"/>
    <s v="JARNOLD"/>
    <s v="NG-Price"/>
    <x v="6"/>
    <x v="5"/>
    <s v="VB7259.1"/>
    <d v="2001-06-01T21:00:00"/>
  </r>
  <r>
    <x v="1"/>
    <x v="3"/>
    <x v="0"/>
    <n v="30"/>
    <n v="600000"/>
    <n v="1287818"/>
    <d v="2001-05-23T15:13:43"/>
    <s v="Sempra Energy Trading Corp."/>
    <x v="0"/>
    <x v="0"/>
    <x v="0"/>
    <x v="3"/>
    <s v="US Gas Fin Swap"/>
    <s v="US Gas Swap      Nymex                   Jun01           USD/MM"/>
    <n v="20000"/>
    <m/>
    <x v="0"/>
    <x v="11"/>
    <x v="0"/>
    <n v="4.12"/>
    <s v="RICKERSB"/>
    <s v="JARNOLD"/>
    <s v="NG-Price"/>
    <x v="6"/>
    <x v="5"/>
    <s v="VB7267.1"/>
    <d v="2001-06-01T21:00:00"/>
  </r>
  <r>
    <x v="1"/>
    <x v="3"/>
    <x v="0"/>
    <n v="30"/>
    <n v="3000"/>
    <n v="1287820"/>
    <d v="2001-05-23T15:14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1.1"/>
    <d v="2001-06-01T00:00:00"/>
  </r>
  <r>
    <x v="1"/>
    <x v="3"/>
    <x v="0"/>
    <n v="30"/>
    <n v="3000"/>
    <n v="1287822"/>
    <d v="2001-05-23T15:15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9.1"/>
    <d v="2001-06-01T00:00:00"/>
  </r>
  <r>
    <x v="1"/>
    <x v="3"/>
    <x v="0"/>
    <n v="30"/>
    <n v="150000"/>
    <n v="1287824"/>
    <d v="2001-05-23T15:15:26"/>
    <s v="CMS Marketing, Services and Trading Company"/>
    <x v="0"/>
    <x v="0"/>
    <x v="0"/>
    <x v="3"/>
    <s v="US Gas Fin Swap"/>
    <s v="US Gas Daily     HHub                    Jun01           USD/MM"/>
    <n v="5000"/>
    <m/>
    <x v="0"/>
    <x v="11"/>
    <x v="0"/>
    <n v="4.1174999999999997"/>
    <s v="CHADDMOORE"/>
    <s v="JARNOLD"/>
    <s v="NG-Price"/>
    <x v="6"/>
    <x v="5"/>
    <s v="VB7282.1"/>
    <d v="2001-06-01T21:59:00"/>
  </r>
  <r>
    <x v="1"/>
    <x v="1"/>
    <x v="1"/>
    <n v="30"/>
    <n v="1500"/>
    <n v="1287828"/>
    <d v="2001-05-23T15:16:02"/>
    <s v="Morgan Stanley Capital Group, Inc."/>
    <x v="0"/>
    <x v="0"/>
    <x v="0"/>
    <x v="1"/>
    <s v="US East Power Phy Fwd Firm"/>
    <s v="US Pwr Phy Firm  Cinergy OffPk           Jun01           USD/MWh"/>
    <m/>
    <n v="50"/>
    <x v="0"/>
    <x v="1"/>
    <x v="0"/>
    <n v="20.5"/>
    <s v="seanoneal"/>
    <s v="FSTURM"/>
    <s v="EPMI-Midwest"/>
    <x v="7"/>
    <x v="6"/>
    <n v="620743.1"/>
    <d v="2001-06-01T21:00:00"/>
  </r>
  <r>
    <x v="0"/>
    <x v="3"/>
    <x v="1"/>
    <n v="1"/>
    <n v="5000"/>
    <n v="1287832"/>
    <d v="2001-05-23T15:16:3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CUPCAKE1"/>
    <s v="RWATT"/>
    <s v="EC-IM Canada West"/>
    <x v="8"/>
    <x v="9"/>
    <n v="806627"/>
    <d v="2001-05-23T21:00:00"/>
  </r>
  <r>
    <x v="0"/>
    <x v="3"/>
    <x v="1"/>
    <n v="1"/>
    <n v="5000"/>
    <n v="1287833"/>
    <d v="2001-05-23T15:16:39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CUPCAKE1"/>
    <s v="RWATT"/>
    <s v="EC-IM Canada West"/>
    <x v="8"/>
    <x v="9"/>
    <n v="806628"/>
    <d v="2001-05-23T21:00:00"/>
  </r>
  <r>
    <x v="0"/>
    <x v="3"/>
    <x v="1"/>
    <n v="31"/>
    <n v="310000"/>
    <n v="1287834"/>
    <d v="2001-05-23T15:16:52"/>
    <s v="Cargill Energy Trading Canada, Inc."/>
    <x v="0"/>
    <x v="0"/>
    <x v="0"/>
    <x v="3"/>
    <s v="CAN Gas Phy Index Firm West &lt; or = 1Mo"/>
    <s v="CAN Gas PhyIndex NIT Monthly             Jul01           CAD/GJ"/>
    <n v="10000"/>
    <m/>
    <x v="0"/>
    <x v="15"/>
    <x v="4"/>
    <n v="2.5000000000000001E-3"/>
    <s v="JCARROLLC"/>
    <s v="MCOWAN"/>
    <s v="EC-IM Canada West"/>
    <x v="8"/>
    <x v="9"/>
    <s v="VB7293.1 / 806629"/>
    <d v="2001-07-01T21:00:00"/>
  </r>
  <r>
    <x v="1"/>
    <x v="3"/>
    <x v="0"/>
    <n v="30"/>
    <n v="75000"/>
    <n v="1287837"/>
    <d v="2001-05-23T15:17:27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3"/>
    <s v="bradhoese2"/>
    <s v="JARNOLD"/>
    <s v="NG-Price"/>
    <x v="6"/>
    <x v="5"/>
    <s v="VB7304.1"/>
    <d v="2001-06-01T21:00:00"/>
  </r>
  <r>
    <x v="1"/>
    <x v="3"/>
    <x v="0"/>
    <n v="30"/>
    <n v="525000"/>
    <n v="1287838"/>
    <d v="2001-05-23T15:17:39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3"/>
    <s v="EPMELPjrc"/>
    <s v="JARNOLD"/>
    <s v="NG-Price"/>
    <x v="6"/>
    <x v="5"/>
    <s v="VB7307.1"/>
    <d v="2001-06-01T21:00:00"/>
  </r>
  <r>
    <x v="1"/>
    <x v="3"/>
    <x v="0"/>
    <n v="151"/>
    <n v="377500"/>
    <n v="1287839"/>
    <d v="2001-05-23T15:19:27"/>
    <s v="Canadian Imperial Bank of Commerce"/>
    <x v="0"/>
    <x v="0"/>
    <x v="0"/>
    <x v="3"/>
    <s v="US Gas Fin Swap"/>
    <s v="US Gas Swap      Nymex                   Nov01-Mar02     USD/MM"/>
    <n v="2500"/>
    <m/>
    <x v="0"/>
    <x v="11"/>
    <x v="0"/>
    <n v="4.625"/>
    <s v="ADM61910"/>
    <s v="JARNOLD"/>
    <s v="NG-Price"/>
    <x v="6"/>
    <x v="5"/>
    <s v="VB7314.1"/>
    <d v="2001-11-01T00:00:00"/>
  </r>
  <r>
    <x v="1"/>
    <x v="1"/>
    <x v="0"/>
    <n v="1"/>
    <n v="50"/>
    <n v="1287840"/>
    <d v="2001-05-23T15:19:49"/>
    <s v="PSEG Energy Resources &amp; Trade LLC"/>
    <x v="0"/>
    <x v="0"/>
    <x v="0"/>
    <x v="1"/>
    <s v="US East Power Fin Swap"/>
    <s v="US Pwr Fin Swap  PJM W IntC Peak         25May01         USD/MWh"/>
    <n v="50"/>
    <m/>
    <x v="0"/>
    <x v="1"/>
    <x v="0"/>
    <n v="31"/>
    <s v="briankrall"/>
    <s v="JQUENET"/>
    <s v="ST-PJM"/>
    <x v="7"/>
    <x v="5"/>
    <n v="620744.1"/>
    <d v="2001-05-25T21:00:00"/>
  </r>
  <r>
    <x v="1"/>
    <x v="1"/>
    <x v="1"/>
    <n v="30"/>
    <n v="1500"/>
    <n v="1287841"/>
    <d v="2001-05-23T15:20:2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7.75"/>
    <s v="Roseyehuda"/>
    <s v="JQUENET"/>
    <s v="LT-PJM"/>
    <x v="7"/>
    <x v="6"/>
    <n v="620745.1"/>
    <d v="2001-06-01T14:12:00"/>
  </r>
  <r>
    <x v="1"/>
    <x v="2"/>
    <x v="0"/>
    <n v="1"/>
    <n v="50000"/>
    <n v="1287842"/>
    <d v="2001-05-23T15:20:2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"/>
    <s v="JTREADWAY"/>
    <s v="GWHALLE"/>
    <s v="WTI-GW-NXC2"/>
    <x v="3"/>
    <x v="5"/>
    <s v=" "/>
    <d v="2001-07-01T00:00:00"/>
  </r>
  <r>
    <x v="1"/>
    <x v="3"/>
    <x v="0"/>
    <n v="31"/>
    <n v="6200"/>
    <n v="1287845"/>
    <d v="2001-05-23T15:20:55"/>
    <s v="El Paso Merchant Energy, L.P."/>
    <x v="0"/>
    <x v="0"/>
    <x v="0"/>
    <x v="3"/>
    <s v="US Gas Fin Swap"/>
    <s v="US Gas Swap      Nymex                   Jul01           USD/MM-L"/>
    <m/>
    <n v="200"/>
    <x v="0"/>
    <x v="14"/>
    <x v="0"/>
    <n v="4.1959999999999997"/>
    <s v="EPMELPjrc"/>
    <s v="JARNOLD"/>
    <s v="NG-Price"/>
    <x v="6"/>
    <x v="5"/>
    <s v="VB7331.1"/>
    <d v="2001-07-01T21:00:00"/>
  </r>
  <r>
    <x v="1"/>
    <x v="3"/>
    <x v="0"/>
    <n v="30"/>
    <n v="6000"/>
    <n v="1287844"/>
    <d v="2001-05-23T15:20:55"/>
    <s v="El Paso Merchant Energy, L.P."/>
    <x v="0"/>
    <x v="0"/>
    <x v="0"/>
    <x v="3"/>
    <s v="US Gas Fin Swap"/>
    <s v="US Gas Swap      Nymex                   Jun01           USD/MM-L"/>
    <n v="200"/>
    <m/>
    <x v="0"/>
    <x v="14"/>
    <x v="0"/>
    <n v="4.13"/>
    <s v="EPMELPjrc"/>
    <s v="JARNOLD"/>
    <s v="NG-Price"/>
    <x v="6"/>
    <x v="5"/>
    <s v="VB7330.1"/>
    <d v="2001-06-01T21:00:00"/>
  </r>
  <r>
    <x v="1"/>
    <x v="3"/>
    <x v="0"/>
    <n v="151"/>
    <n v="755000"/>
    <n v="1287846"/>
    <d v="2001-05-23T15:21:13"/>
    <s v="Virginia Power Energy Marketing, Inc."/>
    <x v="0"/>
    <x v="0"/>
    <x v="0"/>
    <x v="3"/>
    <s v="US Gas Fin BasisSwap"/>
    <s v="US Gas Basis     Transco Z6 NY           Nov01-Mar02     USD/MM"/>
    <n v="5000"/>
    <m/>
    <x v="0"/>
    <x v="11"/>
    <x v="0"/>
    <n v="1.5249999999999999"/>
    <s v="ADM40684"/>
    <s v="BMCKAY"/>
    <s v="FT-NY"/>
    <x v="6"/>
    <x v="5"/>
    <s v="VB7336.1"/>
    <d v="2001-11-01T00:00:00"/>
  </r>
  <r>
    <x v="1"/>
    <x v="3"/>
    <x v="0"/>
    <n v="30"/>
    <n v="3000"/>
    <n v="1287847"/>
    <d v="2001-05-23T15:21:17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337.1"/>
    <d v="2001-06-01T21:00:00"/>
  </r>
  <r>
    <x v="1"/>
    <x v="3"/>
    <x v="0"/>
    <n v="30"/>
    <n v="600000"/>
    <n v="1287854"/>
    <d v="2001-05-23T15:23:16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7356.1"/>
    <d v="2001-06-01T21:00:00"/>
  </r>
  <r>
    <x v="1"/>
    <x v="3"/>
    <x v="0"/>
    <n v="153"/>
    <n v="382500"/>
    <n v="1287856"/>
    <d v="2001-05-23T15:23:33"/>
    <s v="Sempra Energy Trading Corp."/>
    <x v="0"/>
    <x v="0"/>
    <x v="0"/>
    <x v="3"/>
    <s v="US Gas Fin Swap"/>
    <s v="US Gas Swap      Nymex                   Jun-Oct01       USD/MM"/>
    <n v="2500"/>
    <m/>
    <x v="0"/>
    <x v="11"/>
    <x v="0"/>
    <n v="4.2450000000000001"/>
    <s v="jh1825ps"/>
    <s v="JARNOLD"/>
    <s v="NG-Price"/>
    <x v="6"/>
    <x v="5"/>
    <s v="VB7358.1"/>
    <d v="2001-06-01T00:00:00"/>
  </r>
  <r>
    <x v="1"/>
    <x v="3"/>
    <x v="0"/>
    <n v="30"/>
    <n v="300000"/>
    <n v="1287857"/>
    <d v="2001-05-23T15:24:39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125"/>
    <s v="Lamoreal"/>
    <s v="JARNOLD"/>
    <s v="NG-Price"/>
    <x v="6"/>
    <x v="5"/>
    <s v="VB7361.1"/>
    <d v="2001-06-01T21:00:00"/>
  </r>
  <r>
    <x v="1"/>
    <x v="3"/>
    <x v="0"/>
    <n v="153"/>
    <n v="765000"/>
    <n v="1287859"/>
    <d v="2001-05-23T15:25:13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bradhoese2"/>
    <s v="JARNOLD"/>
    <s v="NG-Price"/>
    <x v="6"/>
    <x v="5"/>
    <s v="VB7363.1"/>
    <d v="2001-06-01T00:00:00"/>
  </r>
  <r>
    <x v="1"/>
    <x v="3"/>
    <x v="0"/>
    <n v="30"/>
    <n v="150000"/>
    <n v="1287860"/>
    <d v="2001-05-23T15:25:1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366.1"/>
    <d v="2001-06-01T21:00:00"/>
  </r>
  <r>
    <x v="1"/>
    <x v="3"/>
    <x v="0"/>
    <n v="153"/>
    <n v="765000"/>
    <n v="1287862"/>
    <d v="2001-05-23T15:27:0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steven12"/>
    <s v="JARNOLD"/>
    <s v="NG-Price"/>
    <x v="6"/>
    <x v="5"/>
    <s v="VB7369.1"/>
    <d v="2001-06-01T00:00:00"/>
  </r>
  <r>
    <x v="1"/>
    <x v="3"/>
    <x v="0"/>
    <n v="31"/>
    <n v="620000"/>
    <n v="1287863"/>
    <d v="2001-05-23T15:29:45"/>
    <s v="Aquila Risk Management Corporation"/>
    <x v="0"/>
    <x v="0"/>
    <x v="0"/>
    <x v="3"/>
    <s v="US Gas Fin Swap"/>
    <s v="US Gas Swap      Nymex                   Jul01           USD/MM"/>
    <n v="20000"/>
    <m/>
    <x v="0"/>
    <x v="11"/>
    <x v="0"/>
    <n v="4.1849999999999996"/>
    <s v="AQUILA1002"/>
    <s v="JARNOLD"/>
    <s v="NG-Price"/>
    <x v="6"/>
    <x v="5"/>
    <s v="VB7373.1"/>
    <d v="2001-07-01T21:00:00"/>
  </r>
  <r>
    <x v="1"/>
    <x v="3"/>
    <x v="0"/>
    <n v="365"/>
    <n v="1825000"/>
    <n v="1287865"/>
    <d v="2001-05-23T15:29:46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74.1"/>
    <d v="2002-01-01T21:00:00"/>
  </r>
  <r>
    <x v="1"/>
    <x v="2"/>
    <x v="0"/>
    <n v="1"/>
    <n v="50000"/>
    <n v="1287869"/>
    <d v="2001-05-23T15:31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JTREADWAY"/>
    <s v="GWHALLE"/>
    <s v="WTI-GW-NXC2"/>
    <x v="3"/>
    <x v="5"/>
    <s v=" "/>
    <d v="2001-07-01T00:00:00"/>
  </r>
  <r>
    <x v="1"/>
    <x v="3"/>
    <x v="0"/>
    <n v="30"/>
    <n v="600000"/>
    <n v="1287870"/>
    <d v="2001-05-23T15:31:12"/>
    <s v="Coral Energy Holding L.P."/>
    <x v="0"/>
    <x v="0"/>
    <x v="0"/>
    <x v="3"/>
    <s v="US Gas Fin BasisSwap"/>
    <s v="US Gas Basis     ANR LA                  Jun01           USD/MM"/>
    <n v="20000"/>
    <m/>
    <x v="0"/>
    <x v="11"/>
    <x v="0"/>
    <n v="-8.5000000000000006E-2"/>
    <s v="shduster"/>
    <s v="KRUSCIT"/>
    <s v="Firm Trading Central"/>
    <x v="6"/>
    <x v="5"/>
    <s v="VB7380.1"/>
    <d v="2001-06-01T21:00:00"/>
  </r>
  <r>
    <x v="1"/>
    <x v="3"/>
    <x v="0"/>
    <n v="365"/>
    <n v="1825000"/>
    <n v="1287871"/>
    <d v="2001-05-23T15:31:49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81.1"/>
    <d v="2002-01-01T21:00:00"/>
  </r>
  <r>
    <x v="1"/>
    <x v="3"/>
    <x v="0"/>
    <n v="30"/>
    <n v="900000"/>
    <n v="1287872"/>
    <d v="2001-05-23T15:32:02"/>
    <s v="Coral Energy Holding L.P."/>
    <x v="0"/>
    <x v="0"/>
    <x v="0"/>
    <x v="3"/>
    <s v="US Gas Fin BasisSwap"/>
    <s v="US Gas Basis     ANR LA                  Jun01           USD/MM"/>
    <n v="30000"/>
    <m/>
    <x v="0"/>
    <x v="11"/>
    <x v="0"/>
    <n v="-8.5000000000000006E-2"/>
    <s v="shduster"/>
    <s v="KRUSCIT"/>
    <s v="Firm Trading Central"/>
    <x v="6"/>
    <x v="5"/>
    <s v="VB7382.1"/>
    <d v="2001-06-01T21:00:00"/>
  </r>
  <r>
    <x v="1"/>
    <x v="1"/>
    <x v="1"/>
    <n v="5"/>
    <n v="125"/>
    <n v="1287875"/>
    <d v="2001-05-23T15:32:42"/>
    <s v="Aquila Energy Marketing Corporation"/>
    <x v="0"/>
    <x v="0"/>
    <x v="0"/>
    <x v="1"/>
    <s v="US West Power Phy Fwd CAISO"/>
    <s v="US Pwr Phy CAISO SP15 OffPk              27-31May01      USD/MWh"/>
    <n v="25"/>
    <m/>
    <x v="0"/>
    <x v="1"/>
    <x v="0"/>
    <n v="122"/>
    <s v="WESTPOWER"/>
    <s v="CMALLOR"/>
    <s v="ST-CA"/>
    <x v="7"/>
    <x v="6"/>
    <n v="620760.1"/>
    <d v="2001-05-27T21:00:00"/>
  </r>
  <r>
    <x v="1"/>
    <x v="2"/>
    <x v="0"/>
    <n v="1"/>
    <n v="50000"/>
    <n v="1287877"/>
    <d v="2001-05-23T15:32:5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JTREADWAY"/>
    <s v="GWHALLE"/>
    <s v="WTI-GW-NXC2"/>
    <x v="3"/>
    <x v="5"/>
    <s v=" "/>
    <d v="2001-07-01T00:00:00"/>
  </r>
  <r>
    <x v="1"/>
    <x v="3"/>
    <x v="0"/>
    <n v="30"/>
    <n v="150000"/>
    <n v="1287878"/>
    <d v="2001-05-23T15:33:17"/>
    <s v="Western Gas Resources, Inc."/>
    <x v="0"/>
    <x v="0"/>
    <x v="0"/>
    <x v="3"/>
    <s v="US Gas Fin BasisSwap"/>
    <s v="US Gas Basis     NGPL LA                 Jun01           USD/MM"/>
    <n v="5000"/>
    <m/>
    <x v="0"/>
    <x v="11"/>
    <x v="0"/>
    <n v="-7.0000000000000007E-2"/>
    <s v="CAMERONC"/>
    <s v="KRUSCIT"/>
    <s v="Firm Trading Central"/>
    <x v="6"/>
    <x v="5"/>
    <s v="VB7386.1"/>
    <d v="2001-06-01T21:00:00"/>
  </r>
  <r>
    <x v="0"/>
    <x v="3"/>
    <x v="1"/>
    <n v="1"/>
    <n v="1500"/>
    <n v="1287879"/>
    <d v="2001-05-23T15:35:13"/>
    <s v="Penn West Petroleum"/>
    <x v="0"/>
    <x v="0"/>
    <x v="0"/>
    <x v="3"/>
    <s v="CAN Gas Phy Fwd Firm West &lt; or = 1Mo"/>
    <s v="CAN Gas Phy      NIT                     23May01         CAD/GJ"/>
    <n v="1500"/>
    <m/>
    <x v="0"/>
    <x v="15"/>
    <x v="4"/>
    <n v="5.54"/>
    <s v="ADM00359"/>
    <s v="RWATT"/>
    <s v="EC-IM Canada West"/>
    <x v="8"/>
    <x v="9"/>
    <n v="806650"/>
    <d v="2001-05-23T21:00:00"/>
  </r>
  <r>
    <x v="1"/>
    <x v="1"/>
    <x v="1"/>
    <n v="30"/>
    <n v="1500"/>
    <n v="1287881"/>
    <d v="2001-05-23T15:38:53"/>
    <s v="Williams Energy Marketing &amp; Trading Company"/>
    <x v="0"/>
    <x v="0"/>
    <x v="0"/>
    <x v="1"/>
    <s v="US East Power Phy Fwd Firm"/>
    <s v="US Pwr Phy Firm  Cinergy OffPk           Jun01           USD/MWh"/>
    <m/>
    <n v="50"/>
    <x v="0"/>
    <x v="1"/>
    <x v="0"/>
    <n v="19.75"/>
    <s v="rmessmer"/>
    <s v="FSTURM"/>
    <s v="EPMI-Midwest"/>
    <x v="7"/>
    <x v="6"/>
    <n v="620766.1"/>
    <d v="2001-06-01T21:00:00"/>
  </r>
  <r>
    <x v="0"/>
    <x v="3"/>
    <x v="1"/>
    <n v="1"/>
    <n v="5000"/>
    <n v="1287882"/>
    <d v="2001-05-23T15:38:57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350000000000001"/>
    <s v="ngeerds01"/>
    <s v="RWATT"/>
    <s v="EC-IM Canada West"/>
    <x v="8"/>
    <x v="9"/>
    <n v="806654"/>
    <d v="2001-05-23T21:00:00"/>
  </r>
  <r>
    <x v="1"/>
    <x v="3"/>
    <x v="0"/>
    <n v="30"/>
    <n v="600000"/>
    <n v="1287883"/>
    <d v="2001-05-23T15:40:24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3"/>
    <s v="jaelee14"/>
    <s v="JARNOLD"/>
    <s v="NG-Price"/>
    <x v="6"/>
    <x v="5"/>
    <s v="VB7416.1"/>
    <d v="2001-06-01T21:00:00"/>
  </r>
  <r>
    <x v="1"/>
    <x v="3"/>
    <x v="0"/>
    <n v="30"/>
    <n v="150000"/>
    <n v="1287884"/>
    <d v="2001-05-23T15:41:29"/>
    <s v="Reliant Energy Services, Inc."/>
    <x v="0"/>
    <x v="0"/>
    <x v="0"/>
    <x v="3"/>
    <s v="US Gas Fin Swap"/>
    <s v="US Gas Daily     HHub                    Jun01           USD/MM"/>
    <m/>
    <n v="5000"/>
    <x v="0"/>
    <x v="11"/>
    <x v="0"/>
    <n v="4.1325000000000003"/>
    <s v="jaelee14"/>
    <s v="JARNOLD"/>
    <s v="NG-Price"/>
    <x v="6"/>
    <x v="5"/>
    <s v="VB7417.1"/>
    <d v="2001-06-01T21:59:00"/>
  </r>
  <r>
    <x v="1"/>
    <x v="3"/>
    <x v="0"/>
    <n v="7"/>
    <n v="105000"/>
    <n v="1287885"/>
    <d v="2001-05-23T15:43:09"/>
    <s v="Reliant Energy Services, Inc."/>
    <x v="0"/>
    <x v="0"/>
    <x v="0"/>
    <x v="3"/>
    <s v="US Gas Fin Swap"/>
    <s v="US Gas Daily     HHub                    25-31May01      USD/MM"/>
    <n v="15000"/>
    <m/>
    <x v="0"/>
    <x v="11"/>
    <x v="0"/>
    <n v="4.0650000000000004"/>
    <s v="jaelee14"/>
    <s v="PKEAVEY"/>
    <s v="G-DAILY-EST"/>
    <x v="6"/>
    <x v="5"/>
    <s v="VB7420.1"/>
    <d v="2001-05-25T21:00:00"/>
  </r>
  <r>
    <x v="1"/>
    <x v="3"/>
    <x v="0"/>
    <n v="365"/>
    <n v="182500"/>
    <n v="1287887"/>
    <d v="2001-05-23T15:43:45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499999999999996"/>
    <s v="kdiamond"/>
    <s v="JARNOLD"/>
    <s v="NG-Price"/>
    <x v="6"/>
    <x v="5"/>
    <s v="VB7424.1"/>
    <d v="2002-01-01T21:00:00"/>
  </r>
  <r>
    <x v="1"/>
    <x v="3"/>
    <x v="0"/>
    <n v="30"/>
    <n v="450000"/>
    <n v="1287888"/>
    <d v="2001-05-23T15:45:48"/>
    <s v="Conectiv Energy Supply, Inc.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steven12"/>
    <s v="JARNOLD"/>
    <s v="NG-Price"/>
    <x v="6"/>
    <x v="5"/>
    <s v="VB7428.1"/>
    <d v="2001-06-01T21:00:00"/>
  </r>
  <r>
    <x v="0"/>
    <x v="3"/>
    <x v="1"/>
    <n v="1"/>
    <n v="5000"/>
    <n v="1287891"/>
    <d v="2001-05-23T15:46:01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elizabeth"/>
    <s v="RWATT"/>
    <s v="EC-IM Canada West"/>
    <x v="8"/>
    <x v="9"/>
    <n v="806658"/>
    <d v="2001-05-23T21:00:00"/>
  </r>
  <r>
    <x v="1"/>
    <x v="3"/>
    <x v="0"/>
    <n v="31"/>
    <n v="232500"/>
    <n v="1287892"/>
    <d v="2001-05-23T15:46:12"/>
    <s v="Canadian Imperial Bank of Commerce"/>
    <x v="0"/>
    <x v="0"/>
    <x v="0"/>
    <x v="3"/>
    <s v="US Gas Fin Swap"/>
    <s v="US Gas Swap      Nymex                   Jul01           USD/MM"/>
    <m/>
    <n v="7500"/>
    <x v="0"/>
    <x v="11"/>
    <x v="0"/>
    <n v="4.21"/>
    <s v="ADM61910"/>
    <s v="JARNOLD"/>
    <s v="NG-Price"/>
    <x v="6"/>
    <x v="5"/>
    <s v="VB7429.1"/>
    <d v="2001-07-01T21:00:00"/>
  </r>
  <r>
    <x v="1"/>
    <x v="3"/>
    <x v="1"/>
    <n v="1"/>
    <n v="25000"/>
    <n v="1287894"/>
    <d v="2001-05-23T15:46:14"/>
    <s v="Texaco Natural Gas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7"/>
    <s v="STEPHENSJE"/>
    <s v="ARING"/>
    <s v="ENA-IM NE GULF1"/>
    <x v="8"/>
    <x v="5"/>
    <n v="806659"/>
    <d v="2001-05-25T21:00:00"/>
  </r>
  <r>
    <x v="1"/>
    <x v="3"/>
    <x v="1"/>
    <n v="1"/>
    <n v="5000"/>
    <n v="1287895"/>
    <d v="2001-05-23T15:47:18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ADM48146"/>
    <s v="ARING"/>
    <s v="ENA-IM NE GULF1"/>
    <x v="8"/>
    <x v="5"/>
    <n v="806661"/>
    <d v="2001-05-25T21:00:00"/>
  </r>
  <r>
    <x v="1"/>
    <x v="3"/>
    <x v="1"/>
    <n v="1"/>
    <n v="5000"/>
    <n v="1287896"/>
    <d v="2001-05-23T15:47:41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3"/>
    <d v="2001-05-25T21:00:00"/>
  </r>
  <r>
    <x v="1"/>
    <x v="3"/>
    <x v="1"/>
    <n v="1"/>
    <n v="5000"/>
    <n v="1287897"/>
    <d v="2001-05-23T15:47:56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4"/>
    <d v="2001-05-25T21:00:00"/>
  </r>
  <r>
    <x v="1"/>
    <x v="3"/>
    <x v="0"/>
    <n v="7"/>
    <n v="210000"/>
    <n v="1287898"/>
    <d v="2001-05-23T15:48:17"/>
    <s v="Dynegy Marketing and Trade"/>
    <x v="0"/>
    <x v="0"/>
    <x v="0"/>
    <x v="3"/>
    <s v="US Gas Fin Swap"/>
    <s v="US Gas Daily     HHub                    25-31May01      USD/MM"/>
    <m/>
    <n v="30000"/>
    <x v="0"/>
    <x v="11"/>
    <x v="0"/>
    <n v="4.08"/>
    <s v="SANDBERG"/>
    <s v="PKEAVEY"/>
    <s v="G-DAILY-EST"/>
    <x v="6"/>
    <x v="5"/>
    <s v="VB7434.1"/>
    <d v="2001-05-25T21:00:00"/>
  </r>
  <r>
    <x v="1"/>
    <x v="3"/>
    <x v="1"/>
    <n v="1"/>
    <n v="2500"/>
    <n v="1287900"/>
    <d v="2001-05-23T15:49:34"/>
    <s v="Mirant Americas Energy Marketing, L.P."/>
    <x v="0"/>
    <x v="0"/>
    <x v="0"/>
    <x v="3"/>
    <s v="US Gas Phy Fwd Firm non-TX &lt; or = 1Mo "/>
    <s v="US Gas Phy       Dom SP TT               25May01         USD/MM"/>
    <n v="2500"/>
    <m/>
    <x v="0"/>
    <x v="11"/>
    <x v="0"/>
    <n v="4.33"/>
    <s v="gregt00001"/>
    <s v="SHENDRI"/>
    <s v="ENA-IM ME CNG"/>
    <x v="8"/>
    <x v="5"/>
    <n v="806667"/>
    <d v="2001-05-25T21:00:00"/>
  </r>
  <r>
    <x v="1"/>
    <x v="3"/>
    <x v="0"/>
    <n v="153"/>
    <n v="765000"/>
    <n v="1287901"/>
    <d v="2001-05-23T15:51:31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649999999999997"/>
    <s v="jh1825ps"/>
    <s v="JARNOLD"/>
    <s v="NG-Price"/>
    <x v="6"/>
    <x v="5"/>
    <s v="VB7445.1"/>
    <d v="2001-06-01T00:00:00"/>
  </r>
  <r>
    <x v="1"/>
    <x v="3"/>
    <x v="0"/>
    <n v="365"/>
    <n v="182500"/>
    <n v="1287908"/>
    <d v="2001-05-23T15:53:11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550000000000004"/>
    <s v="kdiamond"/>
    <s v="JARNOLD"/>
    <s v="NG-Price"/>
    <x v="6"/>
    <x v="5"/>
    <s v="VB7451.1"/>
    <d v="2002-01-01T21:00:00"/>
  </r>
  <r>
    <x v="1"/>
    <x v="3"/>
    <x v="0"/>
    <n v="30"/>
    <n v="75000"/>
    <n v="1287909"/>
    <d v="2001-05-23T15:53:25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BANKYBRAD"/>
    <s v="JARNOLD"/>
    <s v="NG-Price"/>
    <x v="6"/>
    <x v="5"/>
    <s v="VB7453.1"/>
    <d v="2001-06-01T21:00:00"/>
  </r>
  <r>
    <x v="1"/>
    <x v="3"/>
    <x v="0"/>
    <n v="30"/>
    <n v="75000"/>
    <n v="1287910"/>
    <d v="2001-05-23T15:53:32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7454.1"/>
    <d v="2001-06-01T21:00:00"/>
  </r>
  <r>
    <x v="1"/>
    <x v="3"/>
    <x v="0"/>
    <n v="31"/>
    <n v="77500"/>
    <n v="1287911"/>
    <d v="2001-05-23T15:54:54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7455.1"/>
    <d v="2001-08-01T21:00:00"/>
  </r>
  <r>
    <x v="1"/>
    <x v="3"/>
    <x v="0"/>
    <n v="30"/>
    <n v="300000"/>
    <n v="1287914"/>
    <d v="2001-05-23T15:55:00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KAPLANFRED"/>
    <s v="JARNOLD"/>
    <s v="NG-Price"/>
    <x v="6"/>
    <x v="5"/>
    <s v="VB7456.1"/>
    <d v="2001-06-01T21:00:00"/>
  </r>
  <r>
    <x v="1"/>
    <x v="3"/>
    <x v="0"/>
    <n v="30"/>
    <n v="75000"/>
    <n v="1287916"/>
    <d v="2001-05-23T15:55:19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steven12"/>
    <s v="JARNOLD"/>
    <s v="NG-Price"/>
    <x v="6"/>
    <x v="5"/>
    <s v="VB7459.1"/>
    <d v="2001-06-01T21:00:00"/>
  </r>
  <r>
    <x v="1"/>
    <x v="3"/>
    <x v="0"/>
    <n v="30"/>
    <n v="75000"/>
    <n v="1287918"/>
    <d v="2001-05-23T15:55:31"/>
    <s v="BP Corporation North America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Lamoreal"/>
    <s v="JARNOLD"/>
    <s v="NG-Price"/>
    <x v="6"/>
    <x v="5"/>
    <s v="VB7461.1"/>
    <d v="2001-06-01T21:00:00"/>
  </r>
  <r>
    <x v="1"/>
    <x v="3"/>
    <x v="0"/>
    <n v="30"/>
    <n v="225000"/>
    <n v="1287919"/>
    <d v="2001-05-23T15:55:44"/>
    <s v="BP Corporation North America Inc."/>
    <x v="0"/>
    <x v="0"/>
    <x v="0"/>
    <x v="3"/>
    <s v="US Gas Fin Swap"/>
    <s v="US Gas Swap      Nymex                   Jun01           USD/MM"/>
    <n v="7500"/>
    <m/>
    <x v="0"/>
    <x v="11"/>
    <x v="0"/>
    <n v="4.1449999999999996"/>
    <s v="Lamoreal"/>
    <s v="JARNOLD"/>
    <s v="NG-Price"/>
    <x v="6"/>
    <x v="5"/>
    <s v="VB7462.1"/>
    <d v="2001-06-01T21:00:00"/>
  </r>
  <r>
    <x v="0"/>
    <x v="3"/>
    <x v="1"/>
    <n v="1"/>
    <n v="1000"/>
    <n v="1287920"/>
    <d v="2001-05-23T15:56:36"/>
    <s v="Penn West Petroleum"/>
    <x v="0"/>
    <x v="0"/>
    <x v="0"/>
    <x v="3"/>
    <s v="CAN Gas Phy Fwd Firm West &lt; or = 1Mo"/>
    <s v="CAN Gas Phy      NIT                     23May01         CAD/GJ"/>
    <n v="1000"/>
    <m/>
    <x v="0"/>
    <x v="15"/>
    <x v="4"/>
    <n v="5.54"/>
    <s v="ADM00359"/>
    <s v="RWATT"/>
    <s v="EC-IM Canada West"/>
    <x v="8"/>
    <x v="9"/>
    <n v="806674"/>
    <d v="2001-05-23T21:00:00"/>
  </r>
  <r>
    <x v="1"/>
    <x v="3"/>
    <x v="0"/>
    <n v="30"/>
    <n v="150000"/>
    <n v="1287925"/>
    <d v="2001-05-23T15:58:26"/>
    <s v="CMS Marketing, Services and Trading Company"/>
    <x v="0"/>
    <x v="0"/>
    <x v="0"/>
    <x v="3"/>
    <s v="US Gas Fin Swap"/>
    <s v="US Gas Daily     HHub                    Jun01           USD/MM"/>
    <m/>
    <n v="5000"/>
    <x v="0"/>
    <x v="11"/>
    <x v="0"/>
    <n v="4.1524999999999999"/>
    <s v="CHADDMOORE"/>
    <s v="JARNOLD"/>
    <s v="NG-Price"/>
    <x v="6"/>
    <x v="5"/>
    <s v=" "/>
    <d v="2001-06-01T21:59:00"/>
  </r>
  <r>
    <x v="1"/>
    <x v="3"/>
    <x v="0"/>
    <n v="31"/>
    <n v="310000"/>
    <n v="1287926"/>
    <d v="2001-05-23T15:58:37"/>
    <s v="J. Aron &amp; Company"/>
    <x v="0"/>
    <x v="0"/>
    <x v="0"/>
    <x v="3"/>
    <s v="US Gas Fin Swap"/>
    <s v="US Gas Swap      Nymex                   Jul01           USD/MM"/>
    <m/>
    <n v="10000"/>
    <x v="0"/>
    <x v="11"/>
    <x v="0"/>
    <n v="4.2225000000000001"/>
    <s v="markgriff"/>
    <s v="JARNOLD"/>
    <s v="NG-Price"/>
    <x v="6"/>
    <x v="5"/>
    <s v="VB7468.1"/>
    <d v="2001-07-01T21:00:00"/>
  </r>
  <r>
    <x v="1"/>
    <x v="3"/>
    <x v="0"/>
    <n v="31"/>
    <n v="465000"/>
    <n v="1287929"/>
    <d v="2001-05-23T15:58:47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2175000000000002"/>
    <s v="aepes203"/>
    <s v="JARNOLD"/>
    <s v="NG-Price"/>
    <x v="6"/>
    <x v="5"/>
    <s v="VB7470.1"/>
    <d v="2001-07-01T21:00:00"/>
  </r>
  <r>
    <x v="1"/>
    <x v="1"/>
    <x v="1"/>
    <n v="3"/>
    <n v="75"/>
    <n v="1287931"/>
    <d v="2001-05-23T15:58:58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32.5"/>
    <s v="timnhanna"/>
    <s v="MFISCHE2"/>
    <s v="ST-SW"/>
    <x v="7"/>
    <x v="6"/>
    <n v="620777.1"/>
    <d v="2001-05-29T21:00:00"/>
  </r>
  <r>
    <x v="1"/>
    <x v="2"/>
    <x v="0"/>
    <n v="1"/>
    <n v="50000"/>
    <n v="1287932"/>
    <d v="2001-05-23T15:59:0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4"/>
    <s v="DOMESTIC"/>
    <s v="GWHALLE"/>
    <s v="WTI-GW-NXC2"/>
    <x v="3"/>
    <x v="5"/>
    <s v=" "/>
    <d v="2001-07-01T00:00:00"/>
  </r>
  <r>
    <x v="1"/>
    <x v="3"/>
    <x v="0"/>
    <n v="30"/>
    <n v="450000"/>
    <n v="1287934"/>
    <d v="2001-05-23T15:59:39"/>
    <s v="Coral Energy Holding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slwidner"/>
    <s v="JARNOLD"/>
    <s v="NG-Price"/>
    <x v="6"/>
    <x v="5"/>
    <s v="VB7472.1"/>
    <d v="2001-06-01T21:00:00"/>
  </r>
  <r>
    <x v="1"/>
    <x v="3"/>
    <x v="0"/>
    <n v="90"/>
    <n v="450000"/>
    <n v="1287936"/>
    <d v="2001-05-23T15:59:49"/>
    <s v="Sempra Energy Trading Corp."/>
    <x v="0"/>
    <x v="0"/>
    <x v="0"/>
    <x v="3"/>
    <s v="US Gas Fin BasisSwap"/>
    <s v="US Gas Basis     NGI SoCal               Jan-Mar02       USD/MM"/>
    <m/>
    <n v="5000"/>
    <x v="0"/>
    <x v="11"/>
    <x v="0"/>
    <n v="4.47"/>
    <s v="jhershey"/>
    <s v="KHOLST"/>
    <s v="FT-West"/>
    <x v="6"/>
    <x v="5"/>
    <s v=" "/>
    <d v="2002-01-01T00:00:00"/>
  </r>
  <r>
    <x v="1"/>
    <x v="3"/>
    <x v="0"/>
    <n v="31"/>
    <n v="77500"/>
    <n v="1287937"/>
    <d v="2001-05-23T16:00:23"/>
    <s v="OGE Energy Resources, Inc."/>
    <x v="0"/>
    <x v="0"/>
    <x v="0"/>
    <x v="3"/>
    <s v="US Gas Fin Swap"/>
    <s v="US Gas Swap      Nymex                   Jul01           USD/MM"/>
    <n v="2500"/>
    <m/>
    <x v="0"/>
    <x v="11"/>
    <x v="0"/>
    <n v="4.2175000000000002"/>
    <s v="kdiamond"/>
    <s v="JARNOLD"/>
    <s v="NG-Price"/>
    <x v="6"/>
    <x v="5"/>
    <s v=" "/>
    <d v="2001-07-01T21:00:00"/>
  </r>
  <r>
    <x v="1"/>
    <x v="3"/>
    <x v="0"/>
    <n v="30"/>
    <n v="150000"/>
    <n v="1287939"/>
    <d v="2001-05-23T16:00:28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steven12"/>
    <s v="JARNOLD"/>
    <s v="NG-Price"/>
    <x v="6"/>
    <x v="5"/>
    <s v=" "/>
    <d v="2001-06-01T21:00:00"/>
  </r>
  <r>
    <x v="0"/>
    <x v="3"/>
    <x v="1"/>
    <n v="1"/>
    <n v="5000"/>
    <n v="1287940"/>
    <d v="2001-05-23T16:00:34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4"/>
    <s v="ngeerds01"/>
    <s v="RWATT"/>
    <s v="EC-IM Canada West"/>
    <x v="8"/>
    <x v="9"/>
    <n v="806676"/>
    <d v="2001-05-23T21:00:00"/>
  </r>
  <r>
    <x v="0"/>
    <x v="3"/>
    <x v="1"/>
    <n v="1"/>
    <n v="5000"/>
    <n v="1287941"/>
    <d v="2001-05-23T16:01:00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elizabeth"/>
    <s v="RWATT"/>
    <s v="EC-IM Canada West"/>
    <x v="8"/>
    <x v="9"/>
    <n v="806677"/>
    <d v="2001-05-23T21:00:00"/>
  </r>
  <r>
    <x v="1"/>
    <x v="3"/>
    <x v="0"/>
    <n v="30"/>
    <n v="300000"/>
    <n v="1287942"/>
    <d v="2001-05-23T16:01:34"/>
    <s v="Reliant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stevemcgin"/>
    <s v="JARNOLD"/>
    <s v="NG-Price"/>
    <x v="6"/>
    <x v="5"/>
    <s v=" "/>
    <d v="2001-06-01T21:00:00"/>
  </r>
  <r>
    <x v="1"/>
    <x v="3"/>
    <x v="0"/>
    <n v="30"/>
    <n v="450000"/>
    <n v="1287943"/>
    <d v="2001-05-23T16:04:18"/>
    <s v="ConAgra Energy Services, Inc."/>
    <x v="0"/>
    <x v="0"/>
    <x v="0"/>
    <x v="3"/>
    <s v="US Gas Fin Swap"/>
    <s v="US Gas Swap      Nymex                   Jun01           USD/MM"/>
    <m/>
    <n v="15000"/>
    <x v="0"/>
    <x v="11"/>
    <x v="0"/>
    <n v="4.16"/>
    <s v="KEVINGRADY"/>
    <s v="JARNOLD"/>
    <s v="NG-Price"/>
    <x v="6"/>
    <x v="5"/>
    <s v=" "/>
    <d v="2001-06-01T21:00:00"/>
  </r>
  <r>
    <x v="1"/>
    <x v="3"/>
    <x v="0"/>
    <n v="30"/>
    <n v="150000"/>
    <n v="1287945"/>
    <d v="2001-05-23T16:04:3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steven12"/>
    <s v="JARNOLD"/>
    <s v="NG-Price"/>
    <x v="6"/>
    <x v="5"/>
    <s v=" "/>
    <d v="2001-06-01T21:00:00"/>
  </r>
  <r>
    <x v="1"/>
    <x v="3"/>
    <x v="0"/>
    <n v="30"/>
    <n v="300000"/>
    <n v="1287947"/>
    <d v="2001-05-23T16:05:57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slwidner"/>
    <s v="JARNOLD"/>
    <s v="NG-Price"/>
    <x v="6"/>
    <x v="5"/>
    <s v=" "/>
    <d v="2001-06-01T21:00:00"/>
  </r>
  <r>
    <x v="1"/>
    <x v="3"/>
    <x v="0"/>
    <n v="30"/>
    <n v="75000"/>
    <n v="1287953"/>
    <d v="2001-05-23T16:15:51"/>
    <s v="PG&amp;E Energy Trading-Gas Corporation"/>
    <x v="0"/>
    <x v="0"/>
    <x v="0"/>
    <x v="3"/>
    <s v="US Gas Fin Swap"/>
    <s v="US Gas Swap      Nymex                   Jun01           USD/MM"/>
    <m/>
    <n v="2500"/>
    <x v="0"/>
    <x v="11"/>
    <x v="0"/>
    <n v="4.1500000000000004"/>
    <s v="winyahay"/>
    <s v="JARNOLD"/>
    <s v="NG-Price"/>
    <x v="6"/>
    <x v="5"/>
    <s v=" "/>
    <d v="2001-06-01T21:00:00"/>
  </r>
  <r>
    <x v="1"/>
    <x v="3"/>
    <x v="0"/>
    <n v="30"/>
    <n v="150000"/>
    <n v="1287954"/>
    <d v="2001-05-23T16:16:40"/>
    <s v="TXU Energy Trading Company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txuetckat"/>
    <s v="JARNOLD"/>
    <s v="NG-Price"/>
    <x v="6"/>
    <x v="5"/>
    <s v=" "/>
    <d v="2001-06-01T21:00:00"/>
  </r>
  <r>
    <x v="1"/>
    <x v="3"/>
    <x v="0"/>
    <n v="30"/>
    <n v="375000"/>
    <n v="1287958"/>
    <d v="2001-05-23T16:29:59"/>
    <s v="Texaco Natural Gas Inc."/>
    <x v="0"/>
    <x v="0"/>
    <x v="0"/>
    <x v="3"/>
    <s v="US Gas Fin Swap"/>
    <s v="US Gas Swap      Nymex                   Jun01           USD/MM"/>
    <m/>
    <n v="12500"/>
    <x v="0"/>
    <x v="11"/>
    <x v="0"/>
    <n v="4.1500000000000004"/>
    <s v="COWELLRON"/>
    <s v="JARNOLD"/>
    <s v="NG-Price"/>
    <x v="6"/>
    <x v="5"/>
    <s v=" "/>
    <d v="2001-06-01T21:00:00"/>
  </r>
  <r>
    <x v="1"/>
    <x v="3"/>
    <x v="0"/>
    <n v="30"/>
    <n v="150000"/>
    <n v="1287962"/>
    <d v="2001-05-23T16:33:53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Lamoreal"/>
    <s v="JARNOLD"/>
    <s v="NG-Price"/>
    <x v="6"/>
    <x v="5"/>
    <s v=" "/>
    <d v="2001-06-01T21:00:00"/>
  </r>
  <r>
    <x v="1"/>
    <x v="4"/>
    <x v="0"/>
    <n v="3"/>
    <n v="150000"/>
    <n v="1287963"/>
    <d v="2001-05-23T16:35:35"/>
    <s v="Valero Marketing and Supply Company"/>
    <x v="0"/>
    <x v="0"/>
    <x v="0"/>
    <x v="4"/>
    <s v="US HeatingOil2 Fin Spread"/>
    <s v="US HeatOil2 Swap GC vs Nymex HO          Q4 2001         c/Gl-b"/>
    <n v="50000"/>
    <m/>
    <x v="0"/>
    <x v="13"/>
    <x v="0"/>
    <n v="-4.05"/>
    <s v="SAL90520"/>
    <s v="DLOOSLEY"/>
    <s v="HO"/>
    <x v="6"/>
    <x v="5"/>
    <s v="VB7664.1"/>
    <d v="2001-10-01T00:00:00"/>
  </r>
  <r>
    <x v="1"/>
    <x v="2"/>
    <x v="0"/>
    <n v="1"/>
    <n v="50000"/>
    <n v="1287964"/>
    <d v="2001-05-23T16:36:57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2"/>
    <s v="DOMESTIC"/>
    <s v="GWHALLE"/>
    <s v="WTI-GW-NXC2"/>
    <x v="3"/>
    <x v="5"/>
    <s v=" "/>
    <d v="2001-07-01T00:00:00"/>
  </r>
  <r>
    <x v="1"/>
    <x v="4"/>
    <x v="0"/>
    <n v="3"/>
    <n v="75000"/>
    <n v="1287965"/>
    <d v="2001-05-23T16:37:02"/>
    <s v="Valero Marketing and Supply Company"/>
    <x v="0"/>
    <x v="0"/>
    <x v="0"/>
    <x v="4"/>
    <s v="US HeatingOil2 Fin Spread"/>
    <s v="US HeatOil2 Swap GC vs Nymex HO          Q4 2001         c/Gl-b"/>
    <n v="25000"/>
    <m/>
    <x v="0"/>
    <x v="13"/>
    <x v="0"/>
    <n v="-4.2"/>
    <s v="SAL90520"/>
    <s v="DLOOSLEY"/>
    <s v="HO"/>
    <x v="6"/>
    <x v="5"/>
    <s v="VB7665.1"/>
    <d v="2001-10-01T00:00:00"/>
  </r>
  <r>
    <x v="1"/>
    <x v="3"/>
    <x v="0"/>
    <n v="31"/>
    <n v="155000"/>
    <n v="1287966"/>
    <d v="2001-05-23T17:06:11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75000000000002"/>
    <s v="pickering"/>
    <s v="JARNOLD"/>
    <s v="NG-Price"/>
    <x v="6"/>
    <x v="5"/>
    <s v=" "/>
    <d v="2001-07-01T21:00:00"/>
  </r>
  <r>
    <x v="1"/>
    <x v="3"/>
    <x v="0"/>
    <n v="30"/>
    <n v="150000"/>
    <n v="1287968"/>
    <d v="2001-05-23T17:10:13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425000000000001"/>
    <s v="duanelaw"/>
    <s v="JARNOLD"/>
    <s v="NG-Price"/>
    <x v="6"/>
    <x v="5"/>
    <s v=" "/>
    <d v="2001-06-01T21:59:00"/>
  </r>
  <r>
    <x v="1"/>
    <x v="3"/>
    <x v="0"/>
    <n v="30"/>
    <n v="150000"/>
    <n v="1287970"/>
    <d v="2001-05-23T17:23:32"/>
    <s v="TXU Energy Trading Company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txuetckat"/>
    <s v="JARNOLD"/>
    <s v="NG-Price"/>
    <x v="6"/>
    <x v="5"/>
    <s v=" "/>
    <d v="2001-06-01T21:00:00"/>
  </r>
  <r>
    <x v="1"/>
    <x v="3"/>
    <x v="0"/>
    <n v="30"/>
    <n v="150000"/>
    <n v="1287971"/>
    <d v="2001-05-23T17:25:55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slwidner"/>
    <s v="JARNOLD"/>
    <s v="NG-Price"/>
    <x v="6"/>
    <x v="5"/>
    <s v=" "/>
    <d v="2001-06-01T21:00:00"/>
  </r>
  <r>
    <x v="1"/>
    <x v="3"/>
    <x v="0"/>
    <n v="30"/>
    <n v="75000"/>
    <n v="1287972"/>
    <d v="2001-05-23T17:26:25"/>
    <s v="The New Power Company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TIMLARRY"/>
    <s v="JARNOLD"/>
    <s v="NG-Price"/>
    <x v="6"/>
    <x v="5"/>
    <s v=" "/>
    <d v="2001-06-01T21:00:00"/>
  </r>
  <r>
    <x v="1"/>
    <x v="3"/>
    <x v="0"/>
    <n v="30"/>
    <n v="225000"/>
    <n v="1287973"/>
    <d v="2001-05-23T17:30:07"/>
    <s v="El Paso Merchant Energy, L.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EPMELPjrc"/>
    <s v="JARNOLD"/>
    <s v="NG-Price"/>
    <x v="6"/>
    <x v="5"/>
    <s v=" "/>
    <d v="2001-06-01T21:00:00"/>
  </r>
  <r>
    <x v="1"/>
    <x v="3"/>
    <x v="0"/>
    <n v="30"/>
    <n v="300000"/>
    <n v="1287974"/>
    <d v="2001-05-23T17:30:14"/>
    <s v="El Paso Merchant Energy, L.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EPMELPjrc"/>
    <s v="JARNOLD"/>
    <s v="NG-Price"/>
    <x v="6"/>
    <x v="5"/>
    <s v=" "/>
    <d v="2001-06-01T21:00:00"/>
  </r>
  <r>
    <x v="1"/>
    <x v="3"/>
    <x v="0"/>
    <n v="31"/>
    <n v="155000"/>
    <n v="1287978"/>
    <d v="2001-05-23T17:57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024999999999997"/>
    <s v="RODRIGUEZ"/>
    <s v="JARNOLD"/>
    <s v="NG-Price"/>
    <x v="6"/>
    <x v="5"/>
    <s v=" "/>
    <d v="2001-07-01T21:00:00"/>
  </r>
  <r>
    <x v="1"/>
    <x v="3"/>
    <x v="0"/>
    <n v="30"/>
    <n v="300000"/>
    <n v="1287996"/>
    <d v="2001-05-23T20:04:5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 "/>
    <d v="2001-06-01T21:00:00"/>
  </r>
  <r>
    <x v="1"/>
    <x v="3"/>
    <x v="0"/>
    <n v="31"/>
    <n v="310000"/>
    <n v="1287997"/>
    <d v="2001-05-23T20:14:29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1"/>
    <d v="2001-05-23T20:14:54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5"/>
    <d v="2001-05-23T20:15:42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0"/>
    <n v="300000"/>
    <n v="1288009"/>
    <d v="2001-05-23T21:29:35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WHITEWATER"/>
    <s v="JARNOLD"/>
    <s v="NG-Price"/>
    <x v="6"/>
    <x v="5"/>
    <s v=" "/>
    <d v="2001-06-01T21:00:00"/>
  </r>
  <r>
    <x v="1"/>
    <x v="3"/>
    <x v="0"/>
    <n v="30"/>
    <n v="300000"/>
    <n v="1288010"/>
    <d v="2001-05-23T21:29:5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WHITEWATER"/>
    <s v="JARNOLD"/>
    <s v="NG-Price"/>
    <x v="6"/>
    <x v="5"/>
    <s v=" "/>
    <d v="2001-06-01T21:00:00"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2"/>
    <x v="11"/>
    <x v="2"/>
    <m/>
    <m/>
    <n v="1281078"/>
    <d v="2001-05-22T14:28:53"/>
    <s v="Tractebel Energy Marketing, Inc."/>
    <x v="0"/>
    <x v="0"/>
    <x v="0"/>
    <x v="3"/>
    <s v="US Gas Fin Swap"/>
    <s v="US Gas Swap      Nymex                   Jun01           USD/MM"/>
    <n v="15000"/>
    <m/>
    <x v="0"/>
    <x v="11"/>
    <x v="0"/>
    <n v="4.13"/>
    <s v="JEFFAVERY"/>
    <s v="JARNOLD"/>
    <s v="NG-Price"/>
    <x v="6"/>
    <x v="5"/>
    <s v="VB3700.1"/>
    <d v="2001-06-01T21:00:00"/>
  </r>
  <r>
    <x v="2"/>
    <x v="11"/>
    <x v="2"/>
    <m/>
    <m/>
    <n v="1281079"/>
    <d v="2001-05-22T14:28:57"/>
    <s v="Aquila Risk Management Corporation"/>
    <x v="0"/>
    <x v="0"/>
    <x v="0"/>
    <x v="3"/>
    <s v="US Gas Fin Swap"/>
    <s v="US Gas Swap      Nymex                   Jul01           USD/MM"/>
    <m/>
    <n v="17500"/>
    <x v="0"/>
    <x v="11"/>
    <x v="0"/>
    <n v="4.2024999999999997"/>
    <s v="AQUILA1002"/>
    <s v="JARNOLD"/>
    <s v="NG-Price"/>
    <x v="6"/>
    <x v="5"/>
    <s v="VB3701.1"/>
    <d v="2001-07-01T21:00:00"/>
  </r>
  <r>
    <x v="2"/>
    <x v="11"/>
    <x v="2"/>
    <m/>
    <m/>
    <n v="1281081"/>
    <d v="2001-05-22T14:29:13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6"/>
    <s v="steven12"/>
    <s v="JARNOLD"/>
    <s v="NG-Price"/>
    <x v="6"/>
    <x v="5"/>
    <s v="VB3703.1"/>
    <d v="2001-06-01T00:00:00"/>
  </r>
  <r>
    <x v="2"/>
    <x v="11"/>
    <x v="2"/>
    <m/>
    <m/>
    <n v="1281082"/>
    <d v="2001-05-22T14:29:37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2074999999999996"/>
    <s v="mgbrooks"/>
    <s v="JARNOLD"/>
    <s v="NG-Price"/>
    <x v="6"/>
    <x v="5"/>
    <s v="VB3704.1"/>
    <d v="2001-07-01T21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1"/>
    <x v="1"/>
    <x v="0"/>
    <x v="0"/>
    <x v="0"/>
    <x v="0"/>
    <x v="0"/>
    <x v="1"/>
  </r>
  <r>
    <x v="0"/>
    <x v="2"/>
    <x v="0"/>
    <x v="0"/>
    <x v="0"/>
    <x v="2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0"/>
    <x v="0"/>
    <x v="2"/>
    <x v="0"/>
    <x v="0"/>
    <x v="0"/>
    <x v="0"/>
    <x v="0"/>
    <x v="0"/>
    <x v="0"/>
    <x v="3"/>
    <x v="0"/>
    <x v="0"/>
    <x v="0"/>
    <x v="0"/>
    <x v="0"/>
    <x v="0"/>
  </r>
  <r>
    <x v="0"/>
    <x v="4"/>
    <x v="0"/>
    <x v="0"/>
    <x v="0"/>
    <x v="2"/>
    <x v="0"/>
    <x v="0"/>
    <x v="0"/>
    <x v="0"/>
    <x v="0"/>
    <x v="0"/>
    <x v="0"/>
    <x v="4"/>
    <x v="0"/>
    <x v="0"/>
    <x v="0"/>
    <x v="0"/>
    <x v="0"/>
    <x v="0"/>
  </r>
  <r>
    <x v="0"/>
    <x v="5"/>
    <x v="0"/>
    <x v="0"/>
    <x v="0"/>
    <x v="2"/>
    <x v="0"/>
    <x v="0"/>
    <x v="0"/>
    <x v="0"/>
    <x v="0"/>
    <x v="0"/>
    <x v="0"/>
    <x v="5"/>
    <x v="0"/>
    <x v="0"/>
    <x v="0"/>
    <x v="0"/>
    <x v="0"/>
    <x v="0"/>
  </r>
  <r>
    <x v="0"/>
    <x v="6"/>
    <x v="0"/>
    <x v="0"/>
    <x v="0"/>
    <x v="3"/>
    <x v="1"/>
    <x v="1"/>
    <x v="1"/>
    <x v="0"/>
    <x v="0"/>
    <x v="0"/>
    <x v="0"/>
    <x v="6"/>
    <x v="0"/>
    <x v="0"/>
    <x v="0"/>
    <x v="1"/>
    <x v="0"/>
    <x v="2"/>
  </r>
  <r>
    <x v="0"/>
    <x v="7"/>
    <x v="0"/>
    <x v="0"/>
    <x v="1"/>
    <x v="4"/>
    <x v="2"/>
    <x v="2"/>
    <x v="2"/>
    <x v="0"/>
    <x v="0"/>
    <x v="0"/>
    <x v="2"/>
    <x v="7"/>
    <x v="0"/>
    <x v="1"/>
    <x v="0"/>
    <x v="2"/>
    <x v="0"/>
    <x v="3"/>
  </r>
  <r>
    <x v="0"/>
    <x v="8"/>
    <x v="0"/>
    <x v="0"/>
    <x v="0"/>
    <x v="5"/>
    <x v="3"/>
    <x v="3"/>
    <x v="3"/>
    <x v="0"/>
    <x v="0"/>
    <x v="0"/>
    <x v="2"/>
    <x v="8"/>
    <x v="0"/>
    <x v="0"/>
    <x v="0"/>
    <x v="3"/>
    <x v="0"/>
    <x v="4"/>
  </r>
  <r>
    <x v="0"/>
    <x v="9"/>
    <x v="0"/>
    <x v="0"/>
    <x v="0"/>
    <x v="6"/>
    <x v="2"/>
    <x v="2"/>
    <x v="2"/>
    <x v="0"/>
    <x v="0"/>
    <x v="0"/>
    <x v="3"/>
    <x v="9"/>
    <x v="0"/>
    <x v="0"/>
    <x v="0"/>
    <x v="4"/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1"/>
    <x v="0"/>
    <x v="2"/>
    <x v="3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4"/>
    <x v="0"/>
    <x v="0"/>
    <x v="2"/>
    <x v="4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5"/>
    <x v="1"/>
    <x v="0"/>
    <x v="3"/>
    <x v="5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5"/>
    <x v="1"/>
    <x v="0"/>
    <x v="4"/>
    <x v="6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6"/>
    <x v="0"/>
    <x v="0"/>
    <x v="5"/>
    <x v="7"/>
  </r>
  <r>
    <x v="1"/>
    <x v="0"/>
    <x v="1"/>
    <x v="0"/>
    <x v="0"/>
    <x v="0"/>
    <x v="1"/>
    <x v="2"/>
    <x v="0"/>
    <x v="0"/>
    <x v="0"/>
    <x v="2"/>
    <x v="0"/>
    <x v="0"/>
    <x v="0"/>
    <x v="0"/>
    <x v="0"/>
    <x v="0"/>
    <x v="0"/>
    <x v="0"/>
    <x v="7"/>
    <x v="1"/>
    <x v="1"/>
    <x v="6"/>
    <x v="8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8"/>
    <x v="0"/>
    <x v="0"/>
    <x v="7"/>
    <x v="9"/>
  </r>
  <r>
    <x v="1"/>
    <x v="0"/>
    <x v="0"/>
    <x v="0"/>
    <x v="0"/>
    <x v="0"/>
    <x v="1"/>
    <x v="2"/>
    <x v="0"/>
    <x v="0"/>
    <x v="0"/>
    <x v="4"/>
    <x v="0"/>
    <x v="0"/>
    <x v="0"/>
    <x v="0"/>
    <x v="0"/>
    <x v="0"/>
    <x v="0"/>
    <x v="0"/>
    <x v="9"/>
    <x v="1"/>
    <x v="0"/>
    <x v="8"/>
    <x v="10"/>
  </r>
  <r>
    <x v="1"/>
    <x v="0"/>
    <x v="0"/>
    <x v="0"/>
    <x v="0"/>
    <x v="0"/>
    <x v="1"/>
    <x v="2"/>
    <x v="0"/>
    <x v="0"/>
    <x v="0"/>
    <x v="5"/>
    <x v="0"/>
    <x v="0"/>
    <x v="0"/>
    <x v="0"/>
    <x v="0"/>
    <x v="0"/>
    <x v="0"/>
    <x v="0"/>
    <x v="6"/>
    <x v="0"/>
    <x v="0"/>
    <x v="9"/>
    <x v="11"/>
  </r>
  <r>
    <x v="1"/>
    <x v="0"/>
    <x v="1"/>
    <x v="0"/>
    <x v="0"/>
    <x v="0"/>
    <x v="1"/>
    <x v="2"/>
    <x v="0"/>
    <x v="0"/>
    <x v="0"/>
    <x v="5"/>
    <x v="0"/>
    <x v="0"/>
    <x v="0"/>
    <x v="0"/>
    <x v="0"/>
    <x v="0"/>
    <x v="0"/>
    <x v="0"/>
    <x v="10"/>
    <x v="0"/>
    <x v="1"/>
    <x v="10"/>
    <x v="1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0"/>
    <x v="0"/>
    <x v="0"/>
    <x v="0"/>
    <x v="0"/>
    <x v="0"/>
    <x v="0"/>
    <x v="1"/>
    <x v="0"/>
    <x v="1"/>
    <x v="0"/>
    <x v="1"/>
    <x v="0"/>
    <x v="0"/>
  </r>
  <r>
    <x v="0"/>
    <x v="2"/>
    <x v="0"/>
    <x v="0"/>
    <x v="1"/>
    <x v="2"/>
    <x v="0"/>
    <x v="0"/>
    <x v="0"/>
    <x v="0"/>
    <x v="0"/>
    <x v="0"/>
    <x v="1"/>
    <x v="2"/>
    <x v="0"/>
    <x v="2"/>
    <x v="0"/>
    <x v="2"/>
    <x v="0"/>
    <x v="1"/>
  </r>
  <r>
    <x v="0"/>
    <x v="3"/>
    <x v="0"/>
    <x v="0"/>
    <x v="0"/>
    <x v="3"/>
    <x v="1"/>
    <x v="1"/>
    <x v="1"/>
    <x v="0"/>
    <x v="0"/>
    <x v="0"/>
    <x v="1"/>
    <x v="3"/>
    <x v="0"/>
    <x v="2"/>
    <x v="0"/>
    <x v="3"/>
    <x v="0"/>
    <x v="2"/>
  </r>
  <r>
    <x v="0"/>
    <x v="4"/>
    <x v="0"/>
    <x v="0"/>
    <x v="2"/>
    <x v="4"/>
    <x v="2"/>
    <x v="2"/>
    <x v="2"/>
    <x v="0"/>
    <x v="0"/>
    <x v="0"/>
    <x v="2"/>
    <x v="4"/>
    <x v="0"/>
    <x v="1"/>
    <x v="0"/>
    <x v="4"/>
    <x v="0"/>
    <x v="3"/>
  </r>
  <r>
    <x v="0"/>
    <x v="5"/>
    <x v="0"/>
    <x v="0"/>
    <x v="1"/>
    <x v="2"/>
    <x v="1"/>
    <x v="1"/>
    <x v="1"/>
    <x v="0"/>
    <x v="0"/>
    <x v="0"/>
    <x v="1"/>
    <x v="5"/>
    <x v="0"/>
    <x v="2"/>
    <x v="0"/>
    <x v="3"/>
    <x v="0"/>
    <x v="1"/>
  </r>
  <r>
    <x v="0"/>
    <x v="6"/>
    <x v="0"/>
    <x v="0"/>
    <x v="0"/>
    <x v="3"/>
    <x v="1"/>
    <x v="1"/>
    <x v="1"/>
    <x v="0"/>
    <x v="0"/>
    <x v="0"/>
    <x v="1"/>
    <x v="6"/>
    <x v="0"/>
    <x v="2"/>
    <x v="0"/>
    <x v="3"/>
    <x v="0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1"/>
    <x v="1"/>
  </r>
  <r>
    <x v="1"/>
    <x v="0"/>
    <x v="2"/>
    <x v="2"/>
    <x v="2"/>
    <x v="0"/>
    <x v="0"/>
    <x v="0"/>
    <x v="1"/>
    <x v="1"/>
    <x v="0"/>
    <x v="0"/>
    <x v="0"/>
    <x v="1"/>
    <x v="0"/>
    <x v="0"/>
    <x v="2"/>
    <x v="2"/>
    <x v="2"/>
    <x v="0"/>
    <x v="0"/>
    <x v="0"/>
    <x v="1"/>
    <x v="0"/>
    <x v="0"/>
    <x v="2"/>
    <x v="2"/>
  </r>
  <r>
    <x v="1"/>
    <x v="0"/>
    <x v="2"/>
    <x v="2"/>
    <x v="3"/>
    <x v="0"/>
    <x v="0"/>
    <x v="0"/>
    <x v="1"/>
    <x v="1"/>
    <x v="0"/>
    <x v="0"/>
    <x v="0"/>
    <x v="1"/>
    <x v="0"/>
    <x v="0"/>
    <x v="2"/>
    <x v="2"/>
    <x v="2"/>
    <x v="0"/>
    <x v="0"/>
    <x v="0"/>
    <x v="2"/>
    <x v="0"/>
    <x v="0"/>
    <x v="3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m="1" x="7"/>
        <item x="4"/>
        <item m="1" x="8"/>
        <item m="1" x="9"/>
        <item m="1" x="10"/>
        <item x="3"/>
        <item x="2"/>
        <item x="0"/>
        <item x="1"/>
      </items>
    </pivotField>
  </pivotFields>
  <rowFields count="3">
    <field x="19"/>
    <field x="4"/>
    <field x="18"/>
  </rowFields>
  <rowItems count="6">
    <i>
      <x v="3"/>
      <x/>
      <x/>
    </i>
    <i>
      <x v="7"/>
      <x v="2"/>
      <x/>
    </i>
    <i>
      <x v="8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3"/>
        <item m="1" x="4"/>
        <item m="1" x="5"/>
        <item x="1"/>
        <item x="0"/>
        <item m="1" x="6"/>
        <item m="1" x="7"/>
        <item m="1" x="8"/>
        <item x="2"/>
        <item m="1" x="9"/>
        <item m="1" x="10"/>
        <item m="1" x="11"/>
        <item m="1" x="12"/>
        <item m="1" x="13"/>
        <item m="1" x="14"/>
        <item m="1" x="15"/>
        <item m="1" x="16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7">
        <item m="1" x="4"/>
        <item m="1" x="5"/>
        <item m="1" x="6"/>
        <item m="1" x="7"/>
        <item m="1" x="8"/>
        <item m="1" x="9"/>
        <item m="1" x="10"/>
        <item m="1" x="11"/>
        <item x="1"/>
        <item x="0"/>
        <item m="1" x="12"/>
        <item m="1" x="13"/>
        <item m="1" x="14"/>
        <item m="1" x="15"/>
        <item m="1" x="16"/>
        <item x="2"/>
        <item x="3"/>
      </items>
    </pivotField>
  </pivotFields>
  <rowFields count="3">
    <field x="19"/>
    <field x="4"/>
    <field x="18"/>
  </rowFields>
  <rowItems count="5">
    <i>
      <x v="8"/>
      <x v="3"/>
      <x v="2"/>
    </i>
    <i>
      <x v="9"/>
      <x v="4"/>
      <x v="2"/>
    </i>
    <i>
      <x v="15"/>
      <x v="4"/>
      <x v="2"/>
    </i>
    <i>
      <x v="16"/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1">
        <item x="3"/>
        <item x="17"/>
        <item x="8"/>
        <item x="18"/>
        <item x="13"/>
        <item x="15"/>
        <item x="6"/>
        <item m="1" x="21"/>
        <item x="7"/>
        <item x="0"/>
        <item x="5"/>
        <item x="2"/>
        <item x="11"/>
        <item x="14"/>
        <item x="12"/>
        <item x="1"/>
        <item x="16"/>
        <item m="1" x="22"/>
        <item m="1" x="23"/>
        <item m="1" x="24"/>
        <item x="4"/>
        <item x="19"/>
        <item x="20"/>
        <item m="1" x="25"/>
        <item m="1" x="26"/>
        <item x="9"/>
        <item m="1" x="27"/>
        <item m="1" x="28"/>
        <item m="1" x="29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9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209710059&amp;dt=May-25-01" TargetMode="External"/><Relationship Id="rId7" Type="http://schemas.openxmlformats.org/officeDocument/2006/relationships/hyperlink" Target="https://www.intcx.com/ReportServlet/any.class?operation=confirm&amp;dealID=123676418&amp;dt=May-25-01" TargetMode="External"/><Relationship Id="rId2" Type="http://schemas.openxmlformats.org/officeDocument/2006/relationships/hyperlink" Target="https://www.intcx.com/ReportServlet/any.class?operation=confirm&amp;dealID=278463406&amp;dt=May-25-01" TargetMode="External"/><Relationship Id="rId1" Type="http://schemas.openxmlformats.org/officeDocument/2006/relationships/hyperlink" Target="https://www.intcx.com/ReportServlet/any.class?operation=confirm&amp;dealID=209471292&amp;dt=May-25-01" TargetMode="External"/><Relationship Id="rId6" Type="http://schemas.openxmlformats.org/officeDocument/2006/relationships/hyperlink" Target="https://www.intcx.com/ReportServlet/any.class?operation=confirm&amp;dealID=116738815&amp;dt=May-25-01" TargetMode="External"/><Relationship Id="rId5" Type="http://schemas.openxmlformats.org/officeDocument/2006/relationships/hyperlink" Target="https://www.intcx.com/ReportServlet/any.class?operation=confirm&amp;dealID=223159277&amp;dt=May-25-01" TargetMode="External"/><Relationship Id="rId4" Type="http://schemas.openxmlformats.org/officeDocument/2006/relationships/hyperlink" Target="https://www.intcx.com/ReportServlet/any.class?operation=confirm&amp;dealID=585001231&amp;dt=May-25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35017704&amp;dt=May-23-01" TargetMode="External"/><Relationship Id="rId3" Type="http://schemas.openxmlformats.org/officeDocument/2006/relationships/hyperlink" Target="https://www.intcx.com/ReportServlet/any.class?operation=confirm&amp;dealID=105464967&amp;dt=May-25-01" TargetMode="External"/><Relationship Id="rId7" Type="http://schemas.openxmlformats.org/officeDocument/2006/relationships/hyperlink" Target="https://www.intcx.com/ReportServlet/any.class?operation=confirm&amp;dealID=184904994&amp;dt=May-25-01" TargetMode="External"/><Relationship Id="rId2" Type="http://schemas.openxmlformats.org/officeDocument/2006/relationships/hyperlink" Target="https://www.intcx.com/ReportServlet/any.class?operation=confirm&amp;dealID=100866848&amp;dt=May-25-01" TargetMode="External"/><Relationship Id="rId1" Type="http://schemas.openxmlformats.org/officeDocument/2006/relationships/hyperlink" Target="https://www.intcx.com/ReportServlet/any.class?operation=confirm&amp;dealID=233673535&amp;dt=May-25-01" TargetMode="External"/><Relationship Id="rId6" Type="http://schemas.openxmlformats.org/officeDocument/2006/relationships/hyperlink" Target="https://www.intcx.com/ReportServlet/any.class?operation=confirm&amp;dealID=130086292&amp;dt=May-25-01" TargetMode="External"/><Relationship Id="rId5" Type="http://schemas.openxmlformats.org/officeDocument/2006/relationships/hyperlink" Target="https://www.intcx.com/ReportServlet/any.class?operation=confirm&amp;dealID=175389773&amp;dt=May-25-01" TargetMode="External"/><Relationship Id="rId10" Type="http://schemas.openxmlformats.org/officeDocument/2006/relationships/hyperlink" Target="https://www.intcx.com/ReportServlet/any.class?operation=confirm&amp;dealID=169077524&amp;dt=May-25-01" TargetMode="External"/><Relationship Id="rId4" Type="http://schemas.openxmlformats.org/officeDocument/2006/relationships/hyperlink" Target="https://www.intcx.com/ReportServlet/any.class?operation=confirm&amp;dealID=174709202&amp;dt=May-25-01" TargetMode="External"/><Relationship Id="rId9" Type="http://schemas.openxmlformats.org/officeDocument/2006/relationships/hyperlink" Target="https://www.intcx.com/ReportServlet/any.class?operation=confirm&amp;dealID=180512529&amp;dt=May-25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37036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3723</v>
      </c>
      <c r="C4" s="192"/>
      <c r="D4" s="193"/>
      <c r="E4" s="117"/>
      <c r="F4" s="273" t="s">
        <v>3717</v>
      </c>
      <c r="G4" s="274"/>
      <c r="H4" s="274"/>
      <c r="I4" s="275"/>
    </row>
    <row r="5" spans="2:9" ht="23.25" thickBot="1" x14ac:dyDescent="0.25">
      <c r="B5" s="190" t="s">
        <v>3718</v>
      </c>
      <c r="C5" s="195" t="s">
        <v>3392</v>
      </c>
      <c r="D5" s="194" t="s">
        <v>3391</v>
      </c>
      <c r="E5" s="117"/>
      <c r="F5" s="135" t="s">
        <v>3720</v>
      </c>
      <c r="G5" s="136" t="s">
        <v>3718</v>
      </c>
      <c r="H5" s="142" t="s">
        <v>3447</v>
      </c>
      <c r="I5" s="141" t="s">
        <v>3403</v>
      </c>
    </row>
    <row r="6" spans="2:9" x14ac:dyDescent="0.2">
      <c r="B6" s="167" t="s">
        <v>3705</v>
      </c>
      <c r="C6" s="171">
        <f>'ICE-Power'!H1</f>
        <v>1721000</v>
      </c>
      <c r="D6" s="171">
        <f>'TRANSACTIONSUMMARYREPORT -1'!B1</f>
        <v>5973098</v>
      </c>
      <c r="E6" s="118"/>
      <c r="F6" s="127" t="s">
        <v>2907</v>
      </c>
      <c r="G6" s="128" t="s">
        <v>3413</v>
      </c>
      <c r="H6" s="129">
        <f>'ICE-EPM'!B6</f>
        <v>10</v>
      </c>
      <c r="I6" s="130">
        <f>'ICE-EPM'!C6</f>
        <v>79600</v>
      </c>
    </row>
    <row r="7" spans="2:9" x14ac:dyDescent="0.2">
      <c r="B7" s="168" t="s">
        <v>3706</v>
      </c>
      <c r="C7" s="172">
        <f>SUM(C8:C9)</f>
        <v>169170000</v>
      </c>
      <c r="D7" s="172">
        <f>SUM(D8:D9)</f>
        <v>423821641</v>
      </c>
      <c r="E7" s="117"/>
      <c r="F7" s="119" t="s">
        <v>2906</v>
      </c>
      <c r="G7" s="120" t="s">
        <v>3716</v>
      </c>
      <c r="H7" s="121">
        <f>'ICE-ENA'!B6</f>
        <v>7</v>
      </c>
      <c r="I7" s="122">
        <f>'ICE-ENA'!C6</f>
        <v>3562500</v>
      </c>
    </row>
    <row r="8" spans="2:9" x14ac:dyDescent="0.2">
      <c r="B8" s="186" t="s">
        <v>3703</v>
      </c>
      <c r="C8" s="187">
        <f>'ICE-Physical Gas'!H1</f>
        <v>34990000</v>
      </c>
      <c r="D8" s="187">
        <f>'TRANSACTIONSUMMARYREPORT -1'!B2</f>
        <v>72573246</v>
      </c>
      <c r="E8" s="117"/>
      <c r="F8" s="119" t="s">
        <v>2906</v>
      </c>
      <c r="G8" s="120" t="s">
        <v>3728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3704</v>
      </c>
      <c r="C9" s="172">
        <f>'ICE-Financial Gas'!H1</f>
        <v>134180000</v>
      </c>
      <c r="D9" s="172">
        <f>'TRANSACTIONSUMMARYREPORT -1'!B3</f>
        <v>351248395</v>
      </c>
      <c r="E9" s="117"/>
      <c r="F9" s="123" t="s">
        <v>3719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1982</v>
      </c>
      <c r="C10" s="173">
        <f>'ICE-OIL'!H3</f>
        <v>6303000</v>
      </c>
      <c r="D10" s="173">
        <f>SUM('TRANSACTIONSUMMARYREPORT -1'!B4:B7)</f>
        <v>10700000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70" t="s">
        <v>3721</v>
      </c>
      <c r="G11" s="271"/>
      <c r="H11" s="271"/>
      <c r="I11" s="272"/>
    </row>
    <row r="12" spans="2:9" ht="13.5" thickBot="1" x14ac:dyDescent="0.25">
      <c r="B12" s="117"/>
      <c r="C12" s="117"/>
      <c r="D12" s="117"/>
      <c r="E12" s="117"/>
      <c r="F12" s="135" t="s">
        <v>3720</v>
      </c>
      <c r="G12" s="136" t="s">
        <v>3718</v>
      </c>
      <c r="H12" s="142" t="s">
        <v>3447</v>
      </c>
      <c r="I12" s="141" t="s">
        <v>3403</v>
      </c>
    </row>
    <row r="13" spans="2:9" x14ac:dyDescent="0.2">
      <c r="B13" s="117"/>
      <c r="C13" s="117"/>
      <c r="D13" s="117"/>
      <c r="E13" s="117"/>
      <c r="F13" s="127" t="s">
        <v>2907</v>
      </c>
      <c r="G13" s="128" t="s">
        <v>3413</v>
      </c>
      <c r="H13" s="129">
        <f>'DD-EPM'!B6</f>
        <v>4</v>
      </c>
      <c r="I13" s="130">
        <f>'DD-EPM'!C6</f>
        <v>97600</v>
      </c>
    </row>
    <row r="14" spans="2:9" x14ac:dyDescent="0.2">
      <c r="B14" s="117"/>
      <c r="C14" s="117"/>
      <c r="D14" s="117"/>
      <c r="E14" s="117"/>
      <c r="F14" s="119" t="s">
        <v>2906</v>
      </c>
      <c r="G14" s="120" t="s">
        <v>3413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2906</v>
      </c>
      <c r="G15" s="120" t="s">
        <v>3726</v>
      </c>
      <c r="H15" s="121">
        <f>'DD-ENA'!B7</f>
        <v>13</v>
      </c>
      <c r="I15" s="122">
        <f>'DD-ENA'!C7</f>
        <v>236000</v>
      </c>
    </row>
    <row r="16" spans="2:9" x14ac:dyDescent="0.2">
      <c r="B16" s="117"/>
      <c r="C16" s="117"/>
      <c r="D16" s="117"/>
      <c r="E16" s="117"/>
      <c r="F16" s="119" t="s">
        <v>2906</v>
      </c>
      <c r="G16" s="120" t="s">
        <v>3722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2908</v>
      </c>
      <c r="G17" s="124" t="s">
        <v>3727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B36" sqref="B36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0.710937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6.85546875" customWidth="1"/>
    <col min="9" max="9" width="10.7109375" customWidth="1"/>
    <col min="10" max="10" width="11.7109375" customWidth="1"/>
    <col min="11" max="11" width="7.2851562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3676</v>
      </c>
    </row>
    <row r="2" spans="1:19" x14ac:dyDescent="0.2">
      <c r="A2" s="15" t="s">
        <v>3708</v>
      </c>
    </row>
    <row r="3" spans="1:19" x14ac:dyDescent="0.2">
      <c r="A3" s="15" t="s">
        <v>3709</v>
      </c>
    </row>
    <row r="4" spans="1:19" x14ac:dyDescent="0.2">
      <c r="A4" s="96">
        <f>'E-Mail'!B2</f>
        <v>37036</v>
      </c>
      <c r="D4" s="113"/>
      <c r="E4" s="174"/>
      <c r="J4" s="113"/>
    </row>
    <row r="5" spans="1:19" ht="13.5" thickBot="1" x14ac:dyDescent="0.25">
      <c r="A5" s="15"/>
    </row>
    <row r="6" spans="1:19" ht="16.5" thickBot="1" x14ac:dyDescent="0.3">
      <c r="A6" s="92" t="s">
        <v>2903</v>
      </c>
      <c r="B6" s="93"/>
      <c r="C6" s="145"/>
      <c r="D6" s="145"/>
      <c r="E6" s="94"/>
      <c r="F6" s="148"/>
      <c r="G6" s="147" t="s">
        <v>2904</v>
      </c>
      <c r="H6" s="93"/>
      <c r="I6" s="93"/>
      <c r="J6" s="93"/>
      <c r="K6" s="94"/>
      <c r="M6" s="92" t="s">
        <v>2905</v>
      </c>
      <c r="N6" s="93"/>
      <c r="O6" s="93"/>
      <c r="P6" s="93"/>
      <c r="Q6" s="94"/>
      <c r="S6" s="16"/>
    </row>
    <row r="7" spans="1:19" ht="16.5" thickBot="1" x14ac:dyDescent="0.3">
      <c r="A7" s="99" t="s">
        <v>3710</v>
      </c>
      <c r="B7" s="143">
        <f>'E-Mail'!C7</f>
        <v>169170000</v>
      </c>
      <c r="C7" s="276" t="s">
        <v>3725</v>
      </c>
      <c r="D7" s="277"/>
      <c r="E7" s="101">
        <f>SUMIF($C$11:$C$35,"MMBtus",$E$11:$E$35)/B7</f>
        <v>2.1058698350771413E-2</v>
      </c>
      <c r="F7" s="148"/>
      <c r="G7" s="144" t="s">
        <v>3711</v>
      </c>
      <c r="H7" s="100">
        <f>'E-Mail'!C6</f>
        <v>1721000</v>
      </c>
      <c r="I7" s="33"/>
      <c r="J7" s="5" t="s">
        <v>3725</v>
      </c>
      <c r="K7" s="101">
        <f>VLOOKUP("Grand Total",$G$10:$K$24,5,FALSE)/H7</f>
        <v>4.6252178965717608E-2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1983</v>
      </c>
      <c r="B8" s="143">
        <f>'E-Mail'!C10</f>
        <v>6303000</v>
      </c>
      <c r="C8" s="276" t="s">
        <v>3725</v>
      </c>
      <c r="D8" s="277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3439</v>
      </c>
      <c r="E9" s="102"/>
      <c r="F9" s="146"/>
      <c r="G9" s="8"/>
      <c r="H9" s="106"/>
      <c r="I9" s="106"/>
      <c r="J9" s="79" t="s">
        <v>3439</v>
      </c>
      <c r="K9" s="102"/>
      <c r="M9" s="17" t="s">
        <v>3446</v>
      </c>
    </row>
    <row r="10" spans="1:19" x14ac:dyDescent="0.2">
      <c r="A10" s="79" t="s">
        <v>3436</v>
      </c>
      <c r="B10" s="79" t="s">
        <v>3424</v>
      </c>
      <c r="C10" s="79" t="s">
        <v>3435</v>
      </c>
      <c r="D10" s="11" t="s">
        <v>3440</v>
      </c>
      <c r="E10" s="13" t="s">
        <v>3403</v>
      </c>
      <c r="F10" s="140"/>
      <c r="G10" s="79" t="s">
        <v>3436</v>
      </c>
      <c r="H10" s="79" t="s">
        <v>3424</v>
      </c>
      <c r="I10" s="79" t="s">
        <v>3435</v>
      </c>
      <c r="J10" s="11" t="s">
        <v>3440</v>
      </c>
      <c r="K10" s="13" t="s">
        <v>3403</v>
      </c>
    </row>
    <row r="11" spans="1:19" x14ac:dyDescent="0.2">
      <c r="A11" s="8" t="s">
        <v>1782</v>
      </c>
      <c r="B11" s="8" t="s">
        <v>2664</v>
      </c>
      <c r="C11" s="8" t="s">
        <v>3411</v>
      </c>
      <c r="D11" s="11">
        <v>2</v>
      </c>
      <c r="E11" s="13">
        <v>1810000</v>
      </c>
      <c r="F11" s="140"/>
      <c r="G11" s="8" t="s">
        <v>1305</v>
      </c>
      <c r="H11" s="8" t="s">
        <v>3405</v>
      </c>
      <c r="I11" s="8" t="s">
        <v>3408</v>
      </c>
      <c r="J11" s="11">
        <v>1</v>
      </c>
      <c r="K11" s="13">
        <v>35200</v>
      </c>
    </row>
    <row r="12" spans="1:19" x14ac:dyDescent="0.2">
      <c r="A12" s="8" t="s">
        <v>2674</v>
      </c>
      <c r="B12" s="8" t="s">
        <v>3757</v>
      </c>
      <c r="C12" s="8" t="s">
        <v>3411</v>
      </c>
      <c r="D12" s="11">
        <v>2</v>
      </c>
      <c r="E12" s="13">
        <v>1132500</v>
      </c>
      <c r="F12" s="140"/>
      <c r="G12" s="8" t="s">
        <v>2075</v>
      </c>
      <c r="H12" s="8" t="s">
        <v>1986</v>
      </c>
      <c r="I12" s="8" t="s">
        <v>3408</v>
      </c>
      <c r="J12" s="11">
        <v>1</v>
      </c>
      <c r="K12" s="13">
        <v>7600</v>
      </c>
    </row>
    <row r="13" spans="1:19" x14ac:dyDescent="0.2">
      <c r="A13" s="8" t="s">
        <v>1288</v>
      </c>
      <c r="B13" s="8" t="s">
        <v>3757</v>
      </c>
      <c r="C13" s="8" t="s">
        <v>3411</v>
      </c>
      <c r="D13" s="11">
        <v>2</v>
      </c>
      <c r="E13" s="13">
        <v>600000</v>
      </c>
      <c r="F13" s="175"/>
      <c r="G13" s="8" t="s">
        <v>2635</v>
      </c>
      <c r="H13" s="8" t="s">
        <v>3405</v>
      </c>
      <c r="I13" s="8" t="s">
        <v>3408</v>
      </c>
      <c r="J13" s="11">
        <v>2</v>
      </c>
      <c r="K13" s="13">
        <v>32000</v>
      </c>
    </row>
    <row r="14" spans="1:19" x14ac:dyDescent="0.2">
      <c r="A14" s="8" t="s">
        <v>2672</v>
      </c>
      <c r="B14" s="8" t="s">
        <v>3738</v>
      </c>
      <c r="C14" s="8" t="s">
        <v>3411</v>
      </c>
      <c r="D14" s="11">
        <v>1</v>
      </c>
      <c r="E14" s="13">
        <v>20000</v>
      </c>
      <c r="F14" s="175"/>
      <c r="G14" s="8" t="s">
        <v>1297</v>
      </c>
      <c r="H14" s="8" t="s">
        <v>3405</v>
      </c>
      <c r="I14" s="8" t="s">
        <v>3408</v>
      </c>
      <c r="J14" s="11">
        <v>5</v>
      </c>
      <c r="K14" s="13">
        <v>4000</v>
      </c>
    </row>
    <row r="15" spans="1:19" x14ac:dyDescent="0.2">
      <c r="A15" s="9" t="s">
        <v>3438</v>
      </c>
      <c r="B15" s="10"/>
      <c r="C15" s="10"/>
      <c r="D15" s="12">
        <v>7</v>
      </c>
      <c r="E15" s="14">
        <v>3562500</v>
      </c>
      <c r="F15" s="175"/>
      <c r="G15" s="8" t="s">
        <v>2678</v>
      </c>
      <c r="H15" s="8" t="s">
        <v>3405</v>
      </c>
      <c r="I15" s="8" t="s">
        <v>3408</v>
      </c>
      <c r="J15" s="11">
        <v>1</v>
      </c>
      <c r="K15" s="13">
        <v>800</v>
      </c>
    </row>
    <row r="16" spans="1:19" x14ac:dyDescent="0.2">
      <c r="G16" s="9" t="s">
        <v>3438</v>
      </c>
      <c r="H16" s="10"/>
      <c r="I16" s="10"/>
      <c r="J16" s="12">
        <v>10</v>
      </c>
      <c r="K16" s="14">
        <v>79600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F12" sqref="F12"/>
    </sheetView>
  </sheetViews>
  <sheetFormatPr defaultRowHeight="12.75" x14ac:dyDescent="0.2"/>
  <cols>
    <col min="1" max="2" width="15.57031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5.57031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5.5703125" customWidth="1"/>
    <col min="13" max="13" width="13.42578125" customWidth="1"/>
    <col min="14" max="14" width="16.42578125" customWidth="1"/>
  </cols>
  <sheetData>
    <row r="1" spans="1:14" ht="18" x14ac:dyDescent="0.25">
      <c r="A1" s="48" t="s">
        <v>3677</v>
      </c>
    </row>
    <row r="2" spans="1:14" x14ac:dyDescent="0.2">
      <c r="A2" s="15" t="s">
        <v>3708</v>
      </c>
    </row>
    <row r="3" spans="1:14" x14ac:dyDescent="0.2">
      <c r="A3" s="15" t="s">
        <v>3709</v>
      </c>
    </row>
    <row r="4" spans="1:14" x14ac:dyDescent="0.2">
      <c r="A4" s="96">
        <f>'E-Mail'!B2</f>
        <v>37036</v>
      </c>
    </row>
    <row r="5" spans="1:14" x14ac:dyDescent="0.2">
      <c r="A5" s="15"/>
    </row>
    <row r="6" spans="1:14" ht="14.25" x14ac:dyDescent="0.2">
      <c r="A6" s="98" t="s">
        <v>3712</v>
      </c>
    </row>
    <row r="7" spans="1:14" ht="13.5" thickBot="1" x14ac:dyDescent="0.25">
      <c r="A7" s="15"/>
    </row>
    <row r="8" spans="1:14" ht="16.5" thickBot="1" x14ac:dyDescent="0.3">
      <c r="A8" s="95" t="s">
        <v>3674</v>
      </c>
      <c r="B8" s="93"/>
      <c r="C8" s="93"/>
      <c r="D8" s="94"/>
      <c r="F8" s="95" t="s">
        <v>3675</v>
      </c>
      <c r="G8" s="93"/>
      <c r="H8" s="93"/>
      <c r="I8" s="94"/>
      <c r="K8" s="95" t="s">
        <v>3707</v>
      </c>
      <c r="L8" s="93"/>
      <c r="M8" s="93"/>
      <c r="N8" s="94"/>
    </row>
    <row r="9" spans="1:14" x14ac:dyDescent="0.2">
      <c r="A9" s="8"/>
      <c r="B9" s="106"/>
      <c r="C9" s="79" t="s">
        <v>3439</v>
      </c>
      <c r="D9" s="102"/>
      <c r="F9" s="8"/>
      <c r="G9" s="106"/>
      <c r="H9" s="79" t="s">
        <v>3439</v>
      </c>
      <c r="I9" s="102"/>
      <c r="J9" s="89"/>
      <c r="K9" s="8"/>
      <c r="L9" s="106"/>
      <c r="M9" s="79" t="s">
        <v>3439</v>
      </c>
      <c r="N9" s="102"/>
    </row>
    <row r="10" spans="1:14" x14ac:dyDescent="0.2">
      <c r="A10" s="79" t="s">
        <v>3682</v>
      </c>
      <c r="B10" s="103" t="s">
        <v>3668</v>
      </c>
      <c r="C10" s="104" t="s">
        <v>3440</v>
      </c>
      <c r="D10" s="105" t="s">
        <v>3673</v>
      </c>
      <c r="F10" s="103" t="s">
        <v>3682</v>
      </c>
      <c r="G10" s="103" t="s">
        <v>3668</v>
      </c>
      <c r="H10" s="109" t="s">
        <v>3440</v>
      </c>
      <c r="I10" s="105" t="s">
        <v>3673</v>
      </c>
      <c r="J10" s="90"/>
      <c r="K10" s="103" t="s">
        <v>3682</v>
      </c>
      <c r="L10" s="103" t="s">
        <v>3668</v>
      </c>
      <c r="M10" s="109" t="s">
        <v>3440</v>
      </c>
      <c r="N10" s="110" t="s">
        <v>3673</v>
      </c>
    </row>
    <row r="11" spans="1:14" x14ac:dyDescent="0.2">
      <c r="A11" s="176" t="s">
        <v>3453</v>
      </c>
      <c r="B11" s="8" t="s">
        <v>3549</v>
      </c>
      <c r="C11" s="11">
        <v>2</v>
      </c>
      <c r="D11" s="13">
        <v>40000</v>
      </c>
      <c r="F11" s="262" t="s">
        <v>3451</v>
      </c>
      <c r="G11" s="8" t="s">
        <v>3537</v>
      </c>
      <c r="H11" s="50">
        <v>2</v>
      </c>
      <c r="I11" s="13">
        <v>96000</v>
      </c>
      <c r="J11" s="90"/>
      <c r="K11" s="8" t="s">
        <v>1963</v>
      </c>
      <c r="L11" s="8" t="s">
        <v>3446</v>
      </c>
      <c r="M11" s="11">
        <v>1</v>
      </c>
      <c r="N11" s="13">
        <v>0</v>
      </c>
    </row>
    <row r="12" spans="1:14" x14ac:dyDescent="0.2">
      <c r="A12" s="250"/>
      <c r="B12" s="150" t="s">
        <v>3580</v>
      </c>
      <c r="C12" s="248">
        <v>11</v>
      </c>
      <c r="D12" s="249">
        <v>196000</v>
      </c>
      <c r="F12" s="263"/>
      <c r="G12" s="150" t="s">
        <v>3593</v>
      </c>
      <c r="H12" s="261">
        <v>2</v>
      </c>
      <c r="I12" s="249">
        <v>1600</v>
      </c>
      <c r="J12" s="90"/>
      <c r="K12" s="8" t="s">
        <v>1324</v>
      </c>
      <c r="L12" s="106"/>
      <c r="M12" s="80">
        <v>1</v>
      </c>
      <c r="N12" s="81">
        <v>0</v>
      </c>
    </row>
    <row r="13" spans="1:14" x14ac:dyDescent="0.2">
      <c r="A13" s="138" t="s">
        <v>1953</v>
      </c>
      <c r="B13" s="139"/>
      <c r="C13" s="80">
        <v>13</v>
      </c>
      <c r="D13" s="81">
        <v>236000</v>
      </c>
      <c r="F13" s="138" t="s">
        <v>1854</v>
      </c>
      <c r="G13" s="139"/>
      <c r="H13" s="82">
        <v>4</v>
      </c>
      <c r="I13" s="81">
        <v>97600</v>
      </c>
      <c r="J13" s="90"/>
      <c r="K13" s="83" t="s">
        <v>3438</v>
      </c>
      <c r="L13" s="84"/>
      <c r="M13" s="91">
        <v>1</v>
      </c>
      <c r="N13" s="86">
        <v>0</v>
      </c>
    </row>
    <row r="14" spans="1:14" x14ac:dyDescent="0.2">
      <c r="A14" s="9" t="s">
        <v>3438</v>
      </c>
      <c r="B14" s="10"/>
      <c r="C14" s="12">
        <v>13</v>
      </c>
      <c r="D14" s="14">
        <v>236000</v>
      </c>
      <c r="F14" s="83" t="s">
        <v>3438</v>
      </c>
      <c r="G14" s="84"/>
      <c r="H14" s="85">
        <v>4</v>
      </c>
      <c r="I14" s="86">
        <v>97600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3679</v>
      </c>
      <c r="B1" s="2"/>
      <c r="F1" s="3"/>
      <c r="G1" s="162" t="s">
        <v>1977</v>
      </c>
      <c r="H1" s="163">
        <f>SUMIF(I11:I65491,"bbl",H11:H65491)</f>
        <v>3895000</v>
      </c>
      <c r="I1" s="165"/>
    </row>
    <row r="2" spans="1:9" ht="16.5" thickBot="1" x14ac:dyDescent="0.3">
      <c r="A2" s="16" t="s">
        <v>2021</v>
      </c>
      <c r="B2" s="2"/>
      <c r="F2" s="3"/>
      <c r="G2" s="162" t="s">
        <v>1978</v>
      </c>
      <c r="H2" s="163">
        <f>(SUMIF(I11:I65492,"mt",H11:H65492))*8</f>
        <v>2408000</v>
      </c>
      <c r="I2" s="166"/>
    </row>
    <row r="3" spans="1:9" ht="13.5" thickBot="1" x14ac:dyDescent="0.25">
      <c r="A3" s="96">
        <f>'E-Mail'!$B$2</f>
        <v>37036</v>
      </c>
      <c r="B3" s="2"/>
      <c r="F3" s="3"/>
      <c r="G3" s="162" t="s">
        <v>1979</v>
      </c>
      <c r="H3" s="164">
        <f>SUM(H1:H2)</f>
        <v>6303000</v>
      </c>
      <c r="I3" s="166"/>
    </row>
    <row r="5" spans="1:9" x14ac:dyDescent="0.2">
      <c r="A5" s="52" t="s">
        <v>1079</v>
      </c>
    </row>
    <row r="6" spans="1:9" x14ac:dyDescent="0.2">
      <c r="A6" s="52" t="s">
        <v>3678</v>
      </c>
    </row>
    <row r="7" spans="1:9" x14ac:dyDescent="0.2">
      <c r="A7" s="52" t="s">
        <v>1080</v>
      </c>
    </row>
    <row r="8" spans="1:9" ht="13.5" thickBot="1" x14ac:dyDescent="0.25"/>
    <row r="9" spans="1:9" ht="21.75" thickTop="1" x14ac:dyDescent="0.2">
      <c r="A9" s="282" t="s">
        <v>3395</v>
      </c>
      <c r="B9" s="282" t="s">
        <v>3396</v>
      </c>
      <c r="C9" s="284" t="s">
        <v>3397</v>
      </c>
      <c r="D9" s="284" t="s">
        <v>3398</v>
      </c>
      <c r="E9" s="53" t="s">
        <v>3399</v>
      </c>
      <c r="F9" s="284" t="s">
        <v>3401</v>
      </c>
      <c r="G9" s="284" t="s">
        <v>3402</v>
      </c>
      <c r="H9" s="284" t="s">
        <v>3403</v>
      </c>
      <c r="I9" s="282" t="s">
        <v>3404</v>
      </c>
    </row>
    <row r="10" spans="1:9" ht="21.75" thickBot="1" x14ac:dyDescent="0.25">
      <c r="A10" s="283"/>
      <c r="B10" s="283"/>
      <c r="C10" s="285"/>
      <c r="D10" s="285"/>
      <c r="E10" s="54" t="s">
        <v>3400</v>
      </c>
      <c r="F10" s="285"/>
      <c r="G10" s="285"/>
      <c r="H10" s="285"/>
      <c r="I10" s="283"/>
    </row>
    <row r="11" spans="1:9" ht="14.25" thickTop="1" thickBot="1" x14ac:dyDescent="0.25">
      <c r="A11" s="278" t="s">
        <v>1994</v>
      </c>
      <c r="B11" s="279"/>
      <c r="C11" s="279"/>
      <c r="D11" s="279"/>
      <c r="E11" s="279"/>
      <c r="F11" s="279"/>
      <c r="G11" s="279"/>
      <c r="H11" s="279"/>
      <c r="I11" s="280"/>
    </row>
    <row r="12" spans="1:9" ht="22.5" thickTop="1" thickBot="1" x14ac:dyDescent="0.25">
      <c r="A12" s="55" t="s">
        <v>2310</v>
      </c>
      <c r="B12" s="55" t="s">
        <v>1965</v>
      </c>
      <c r="C12" s="57">
        <v>27.13</v>
      </c>
      <c r="D12" s="57">
        <v>27.13</v>
      </c>
      <c r="E12" s="57">
        <v>27.13</v>
      </c>
      <c r="F12" s="57">
        <v>27.13</v>
      </c>
      <c r="G12" s="57" t="s">
        <v>1081</v>
      </c>
      <c r="H12" s="58">
        <v>150000</v>
      </c>
      <c r="I12" s="55" t="s">
        <v>3437</v>
      </c>
    </row>
    <row r="13" spans="1:9" ht="22.5" thickTop="1" thickBot="1" x14ac:dyDescent="0.25">
      <c r="A13" s="55" t="s">
        <v>2640</v>
      </c>
      <c r="B13" s="55" t="s">
        <v>3734</v>
      </c>
      <c r="C13" s="57">
        <v>26.18</v>
      </c>
      <c r="D13" s="57">
        <v>26.18</v>
      </c>
      <c r="E13" s="57">
        <v>26.18</v>
      </c>
      <c r="F13" s="57">
        <v>26.18</v>
      </c>
      <c r="G13" s="57" t="s">
        <v>1082</v>
      </c>
      <c r="H13" s="58">
        <v>75000</v>
      </c>
      <c r="I13" s="55" t="s">
        <v>3437</v>
      </c>
    </row>
    <row r="14" spans="1:9" ht="22.5" thickTop="1" thickBot="1" x14ac:dyDescent="0.25">
      <c r="A14" s="55" t="s">
        <v>2641</v>
      </c>
      <c r="B14" s="55" t="s">
        <v>1985</v>
      </c>
      <c r="C14" s="57">
        <v>24.16</v>
      </c>
      <c r="D14" s="57">
        <v>24.16</v>
      </c>
      <c r="E14" s="57">
        <v>24.16</v>
      </c>
      <c r="F14" s="57">
        <v>24.16</v>
      </c>
      <c r="G14" s="57" t="s">
        <v>1083</v>
      </c>
      <c r="H14" s="58">
        <v>120000</v>
      </c>
      <c r="I14" s="55" t="s">
        <v>3437</v>
      </c>
    </row>
    <row r="15" spans="1:9" ht="22.5" thickTop="1" thickBot="1" x14ac:dyDescent="0.25">
      <c r="A15" s="55" t="s">
        <v>2636</v>
      </c>
      <c r="B15" s="56">
        <v>37043</v>
      </c>
      <c r="C15" s="57">
        <v>25.3</v>
      </c>
      <c r="D15" s="57">
        <v>26</v>
      </c>
      <c r="E15" s="57">
        <v>25.824999999999999</v>
      </c>
      <c r="F15" s="57">
        <v>26</v>
      </c>
      <c r="G15" s="57" t="s">
        <v>1084</v>
      </c>
      <c r="H15" s="58">
        <v>400000</v>
      </c>
      <c r="I15" s="55" t="s">
        <v>3437</v>
      </c>
    </row>
    <row r="16" spans="1:9" ht="22.5" thickTop="1" thickBot="1" x14ac:dyDescent="0.25">
      <c r="A16" s="55" t="s">
        <v>2637</v>
      </c>
      <c r="B16" s="56">
        <v>37073</v>
      </c>
      <c r="C16" s="57">
        <v>24.95</v>
      </c>
      <c r="D16" s="57">
        <v>25.63</v>
      </c>
      <c r="E16" s="57">
        <v>25.46</v>
      </c>
      <c r="F16" s="57">
        <v>25.63</v>
      </c>
      <c r="G16" s="57" t="s">
        <v>1084</v>
      </c>
      <c r="H16" s="58">
        <v>400000</v>
      </c>
      <c r="I16" s="55" t="s">
        <v>3437</v>
      </c>
    </row>
    <row r="17" spans="1:9" ht="22.5" thickTop="1" thickBot="1" x14ac:dyDescent="0.25">
      <c r="A17" s="55" t="s">
        <v>2967</v>
      </c>
      <c r="B17" s="56">
        <v>37073</v>
      </c>
      <c r="C17" s="57">
        <v>28.2</v>
      </c>
      <c r="D17" s="57">
        <v>28.41</v>
      </c>
      <c r="E17" s="57">
        <v>28.349</v>
      </c>
      <c r="F17" s="57">
        <v>28.2</v>
      </c>
      <c r="G17" s="57" t="s">
        <v>1085</v>
      </c>
      <c r="H17" s="58">
        <v>650000</v>
      </c>
      <c r="I17" s="55" t="s">
        <v>3437</v>
      </c>
    </row>
    <row r="18" spans="1:9" ht="22.5" thickTop="1" thickBot="1" x14ac:dyDescent="0.25">
      <c r="A18" s="55" t="s">
        <v>2968</v>
      </c>
      <c r="B18" s="56">
        <v>37104</v>
      </c>
      <c r="C18" s="57">
        <v>28.45</v>
      </c>
      <c r="D18" s="57">
        <v>28.77</v>
      </c>
      <c r="E18" s="57">
        <v>28.663</v>
      </c>
      <c r="F18" s="57">
        <v>28.77</v>
      </c>
      <c r="G18" s="57" t="s">
        <v>1086</v>
      </c>
      <c r="H18" s="58">
        <v>150000</v>
      </c>
      <c r="I18" s="55" t="s">
        <v>3437</v>
      </c>
    </row>
    <row r="19" spans="1:9" ht="22.5" thickTop="1" thickBot="1" x14ac:dyDescent="0.25">
      <c r="A19" s="55" t="s">
        <v>1087</v>
      </c>
      <c r="B19" s="56">
        <v>37135</v>
      </c>
      <c r="C19" s="57">
        <v>28.5</v>
      </c>
      <c r="D19" s="57">
        <v>28.7</v>
      </c>
      <c r="E19" s="57">
        <v>28.61</v>
      </c>
      <c r="F19" s="57">
        <v>28.7</v>
      </c>
      <c r="G19" s="57" t="s">
        <v>1088</v>
      </c>
      <c r="H19" s="58">
        <v>200000</v>
      </c>
      <c r="I19" s="55" t="s">
        <v>3437</v>
      </c>
    </row>
    <row r="20" spans="1:9" ht="14.25" thickTop="1" thickBot="1" x14ac:dyDescent="0.25">
      <c r="A20" s="278" t="s">
        <v>1981</v>
      </c>
      <c r="B20" s="279"/>
      <c r="C20" s="279"/>
      <c r="D20" s="279"/>
      <c r="E20" s="279"/>
      <c r="F20" s="279"/>
      <c r="G20" s="279"/>
      <c r="H20" s="279"/>
      <c r="I20" s="280"/>
    </row>
    <row r="21" spans="1:9" ht="22.5" thickTop="1" thickBot="1" x14ac:dyDescent="0.25">
      <c r="A21" s="55" t="s">
        <v>1089</v>
      </c>
      <c r="B21" s="56">
        <v>37043</v>
      </c>
      <c r="C21" s="57">
        <v>-0.2</v>
      </c>
      <c r="D21" s="57">
        <v>-0.2</v>
      </c>
      <c r="E21" s="57">
        <v>-0.2</v>
      </c>
      <c r="F21" s="57">
        <v>-0.2</v>
      </c>
      <c r="G21" s="57" t="s">
        <v>1090</v>
      </c>
      <c r="H21" s="58">
        <v>100000</v>
      </c>
      <c r="I21" s="55" t="s">
        <v>3437</v>
      </c>
    </row>
    <row r="22" spans="1:9" ht="22.5" thickTop="1" thickBot="1" x14ac:dyDescent="0.25">
      <c r="A22" s="55" t="s">
        <v>1091</v>
      </c>
      <c r="B22" s="56">
        <v>37073</v>
      </c>
      <c r="C22" s="57">
        <v>-0.08</v>
      </c>
      <c r="D22" s="57">
        <v>-0.08</v>
      </c>
      <c r="E22" s="57">
        <v>-0.08</v>
      </c>
      <c r="F22" s="57">
        <v>-0.08</v>
      </c>
      <c r="G22" s="57" t="s">
        <v>1092</v>
      </c>
      <c r="H22" s="58">
        <v>150000</v>
      </c>
      <c r="I22" s="55" t="s">
        <v>3437</v>
      </c>
    </row>
    <row r="23" spans="1:9" ht="22.5" thickTop="1" thickBot="1" x14ac:dyDescent="0.25">
      <c r="A23" s="55" t="s">
        <v>2642</v>
      </c>
      <c r="B23" s="55" t="s">
        <v>2643</v>
      </c>
      <c r="C23" s="57">
        <v>-0.06</v>
      </c>
      <c r="D23" s="57">
        <v>-0.06</v>
      </c>
      <c r="E23" s="57">
        <v>-0.06</v>
      </c>
      <c r="F23" s="57">
        <v>-0.06</v>
      </c>
      <c r="G23" s="57" t="s">
        <v>1090</v>
      </c>
      <c r="H23" s="58">
        <v>300000</v>
      </c>
      <c r="I23" s="55" t="s">
        <v>3437</v>
      </c>
    </row>
    <row r="24" spans="1:9" ht="22.5" thickTop="1" thickBot="1" x14ac:dyDescent="0.25">
      <c r="A24" s="55" t="s">
        <v>1093</v>
      </c>
      <c r="B24" s="55" t="s">
        <v>1094</v>
      </c>
      <c r="C24" s="57">
        <v>-0.01</v>
      </c>
      <c r="D24" s="57">
        <v>-0.01</v>
      </c>
      <c r="E24" s="57">
        <v>-0.01</v>
      </c>
      <c r="F24" s="57">
        <v>-0.01</v>
      </c>
      <c r="G24" s="57" t="s">
        <v>1090</v>
      </c>
      <c r="H24" s="58">
        <v>300000</v>
      </c>
      <c r="I24" s="55" t="s">
        <v>3437</v>
      </c>
    </row>
    <row r="25" spans="1:9" ht="22.5" thickTop="1" thickBot="1" x14ac:dyDescent="0.25">
      <c r="A25" s="55" t="s">
        <v>1095</v>
      </c>
      <c r="B25" s="55" t="s">
        <v>1985</v>
      </c>
      <c r="C25" s="57">
        <v>-0.02</v>
      </c>
      <c r="D25" s="57">
        <v>-0.02</v>
      </c>
      <c r="E25" s="57">
        <v>-0.02</v>
      </c>
      <c r="F25" s="57">
        <v>-0.02</v>
      </c>
      <c r="G25" s="57" t="s">
        <v>1096</v>
      </c>
      <c r="H25" s="58">
        <v>600000</v>
      </c>
      <c r="I25" s="55" t="s">
        <v>3437</v>
      </c>
    </row>
    <row r="26" spans="1:9" ht="22.5" thickTop="1" thickBot="1" x14ac:dyDescent="0.25">
      <c r="A26" s="55" t="s">
        <v>1097</v>
      </c>
      <c r="B26" s="55" t="s">
        <v>3734</v>
      </c>
      <c r="C26" s="57">
        <v>1.34</v>
      </c>
      <c r="D26" s="57">
        <v>1.34</v>
      </c>
      <c r="E26" s="57">
        <v>1.34</v>
      </c>
      <c r="F26" s="57">
        <v>1.34</v>
      </c>
      <c r="G26" s="57" t="s">
        <v>1098</v>
      </c>
      <c r="H26" s="58">
        <v>300000</v>
      </c>
      <c r="I26" s="55" t="s">
        <v>3437</v>
      </c>
    </row>
    <row r="27" spans="1:9" ht="14.25" thickTop="1" thickBot="1" x14ac:dyDescent="0.25">
      <c r="A27" s="278" t="s">
        <v>2011</v>
      </c>
      <c r="B27" s="279"/>
      <c r="C27" s="279"/>
      <c r="D27" s="279"/>
      <c r="E27" s="279"/>
      <c r="F27" s="279"/>
      <c r="G27" s="279"/>
      <c r="H27" s="279"/>
      <c r="I27" s="280"/>
    </row>
    <row r="28" spans="1:9" ht="22.5" thickTop="1" thickBot="1" x14ac:dyDescent="0.25">
      <c r="A28" s="55" t="s">
        <v>2638</v>
      </c>
      <c r="B28" s="56">
        <v>37043</v>
      </c>
      <c r="C28" s="57">
        <v>148.5</v>
      </c>
      <c r="D28" s="57">
        <v>150.75</v>
      </c>
      <c r="E28" s="57">
        <v>150.02600000000001</v>
      </c>
      <c r="F28" s="57">
        <v>150.25</v>
      </c>
      <c r="G28" s="57" t="s">
        <v>1099</v>
      </c>
      <c r="H28" s="58">
        <v>25000</v>
      </c>
      <c r="I28" s="55" t="s">
        <v>2012</v>
      </c>
    </row>
    <row r="29" spans="1:9" ht="22.5" thickTop="1" thickBot="1" x14ac:dyDescent="0.25">
      <c r="A29" s="55" t="s">
        <v>2644</v>
      </c>
      <c r="B29" s="56">
        <v>37073</v>
      </c>
      <c r="C29" s="57">
        <v>142.63</v>
      </c>
      <c r="D29" s="57">
        <v>143.25</v>
      </c>
      <c r="E29" s="57">
        <v>143.04300000000001</v>
      </c>
      <c r="F29" s="57">
        <v>142.75</v>
      </c>
      <c r="G29" s="57" t="s">
        <v>1100</v>
      </c>
      <c r="H29" s="58">
        <v>30000</v>
      </c>
      <c r="I29" s="55" t="s">
        <v>2012</v>
      </c>
    </row>
    <row r="30" spans="1:9" ht="22.5" thickTop="1" thickBot="1" x14ac:dyDescent="0.25">
      <c r="A30" s="55" t="s">
        <v>2969</v>
      </c>
      <c r="B30" s="56">
        <v>37104</v>
      </c>
      <c r="C30" s="57">
        <v>142.13</v>
      </c>
      <c r="D30" s="57">
        <v>142.13</v>
      </c>
      <c r="E30" s="57">
        <v>142.13</v>
      </c>
      <c r="F30" s="57">
        <v>142.13</v>
      </c>
      <c r="G30" s="57" t="s">
        <v>1100</v>
      </c>
      <c r="H30" s="58">
        <v>5000</v>
      </c>
      <c r="I30" s="55" t="s">
        <v>2012</v>
      </c>
    </row>
    <row r="31" spans="1:9" ht="14.25" thickTop="1" thickBot="1" x14ac:dyDescent="0.25">
      <c r="A31" s="278" t="s">
        <v>1101</v>
      </c>
      <c r="B31" s="279"/>
      <c r="C31" s="279"/>
      <c r="D31" s="279"/>
      <c r="E31" s="279"/>
      <c r="F31" s="279"/>
      <c r="G31" s="279"/>
      <c r="H31" s="279"/>
      <c r="I31" s="280"/>
    </row>
    <row r="32" spans="1:9" ht="22.5" thickTop="1" thickBot="1" x14ac:dyDescent="0.25">
      <c r="A32" s="55" t="s">
        <v>1102</v>
      </c>
      <c r="B32" s="55" t="s">
        <v>1965</v>
      </c>
      <c r="C32" s="57">
        <v>-3.4</v>
      </c>
      <c r="D32" s="57">
        <v>-3.4</v>
      </c>
      <c r="E32" s="57">
        <v>-3.4</v>
      </c>
      <c r="F32" s="57">
        <v>-3.4</v>
      </c>
      <c r="G32" s="57" t="s">
        <v>1103</v>
      </c>
      <c r="H32" s="58">
        <v>30000</v>
      </c>
      <c r="I32" s="55" t="s">
        <v>2012</v>
      </c>
    </row>
    <row r="33" spans="1:9" ht="22.5" thickTop="1" thickBot="1" x14ac:dyDescent="0.25">
      <c r="A33" s="55" t="s">
        <v>1104</v>
      </c>
      <c r="B33" s="55" t="s">
        <v>3734</v>
      </c>
      <c r="C33" s="57">
        <v>-2.75</v>
      </c>
      <c r="D33" s="57">
        <v>-2.75</v>
      </c>
      <c r="E33" s="57">
        <v>-2.75</v>
      </c>
      <c r="F33" s="57">
        <v>-2.75</v>
      </c>
      <c r="G33" s="57" t="s">
        <v>1105</v>
      </c>
      <c r="H33" s="58">
        <v>15000</v>
      </c>
      <c r="I33" s="55" t="s">
        <v>2012</v>
      </c>
    </row>
    <row r="34" spans="1:9" ht="14.25" thickTop="1" thickBot="1" x14ac:dyDescent="0.25">
      <c r="A34" s="278" t="s">
        <v>2306</v>
      </c>
      <c r="B34" s="279"/>
      <c r="C34" s="279"/>
      <c r="D34" s="279"/>
      <c r="E34" s="279"/>
      <c r="F34" s="279"/>
      <c r="G34" s="279"/>
      <c r="H34" s="279"/>
      <c r="I34" s="280"/>
    </row>
    <row r="35" spans="1:9" ht="22.5" thickTop="1" thickBot="1" x14ac:dyDescent="0.25">
      <c r="A35" s="55" t="s">
        <v>1106</v>
      </c>
      <c r="B35" s="55" t="s">
        <v>1965</v>
      </c>
      <c r="C35" s="57">
        <v>4.8499999999999996</v>
      </c>
      <c r="D35" s="57">
        <v>4.9000000000000004</v>
      </c>
      <c r="E35" s="57">
        <v>4.8819999999999997</v>
      </c>
      <c r="F35" s="57">
        <v>4.8499999999999996</v>
      </c>
      <c r="G35" s="57" t="s">
        <v>1081</v>
      </c>
      <c r="H35" s="58">
        <v>51000</v>
      </c>
      <c r="I35" s="55" t="s">
        <v>2012</v>
      </c>
    </row>
    <row r="36" spans="1:9" ht="22.5" thickTop="1" thickBot="1" x14ac:dyDescent="0.25">
      <c r="A36" s="55" t="s">
        <v>2976</v>
      </c>
      <c r="B36" s="55" t="s">
        <v>3734</v>
      </c>
      <c r="C36" s="57">
        <v>5.85</v>
      </c>
      <c r="D36" s="57">
        <v>5.85</v>
      </c>
      <c r="E36" s="57">
        <v>5.85</v>
      </c>
      <c r="F36" s="57">
        <v>5.85</v>
      </c>
      <c r="G36" s="57" t="s">
        <v>1107</v>
      </c>
      <c r="H36" s="58">
        <v>15000</v>
      </c>
      <c r="I36" s="55" t="s">
        <v>2012</v>
      </c>
    </row>
    <row r="37" spans="1:9" ht="22.5" thickTop="1" thickBot="1" x14ac:dyDescent="0.25">
      <c r="A37" s="55" t="s">
        <v>1108</v>
      </c>
      <c r="B37" s="55" t="s">
        <v>1094</v>
      </c>
      <c r="C37" s="57">
        <v>4.3</v>
      </c>
      <c r="D37" s="57">
        <v>4.3</v>
      </c>
      <c r="E37" s="57">
        <v>4.3</v>
      </c>
      <c r="F37" s="57">
        <v>4.3</v>
      </c>
      <c r="G37" s="57" t="s">
        <v>1109</v>
      </c>
      <c r="H37" s="58">
        <v>15000</v>
      </c>
      <c r="I37" s="55" t="s">
        <v>2012</v>
      </c>
    </row>
    <row r="38" spans="1:9" ht="14.25" thickTop="1" thickBot="1" x14ac:dyDescent="0.25">
      <c r="A38" s="278" t="s">
        <v>2013</v>
      </c>
      <c r="B38" s="279"/>
      <c r="C38" s="279"/>
      <c r="D38" s="279"/>
      <c r="E38" s="279"/>
      <c r="F38" s="279"/>
      <c r="G38" s="279"/>
      <c r="H38" s="279"/>
      <c r="I38" s="280"/>
    </row>
    <row r="39" spans="1:9" ht="22.5" thickTop="1" thickBot="1" x14ac:dyDescent="0.25">
      <c r="A39" s="55" t="s">
        <v>1110</v>
      </c>
      <c r="B39" s="55" t="s">
        <v>2650</v>
      </c>
      <c r="C39" s="57">
        <v>-22.5</v>
      </c>
      <c r="D39" s="57">
        <v>-22.5</v>
      </c>
      <c r="E39" s="57">
        <v>-22.5</v>
      </c>
      <c r="F39" s="57">
        <v>-22.5</v>
      </c>
      <c r="G39" s="57" t="s">
        <v>1111</v>
      </c>
      <c r="H39" s="58">
        <v>5000</v>
      </c>
      <c r="I39" s="55" t="s">
        <v>2012</v>
      </c>
    </row>
    <row r="40" spans="1:9" ht="22.5" thickTop="1" thickBot="1" x14ac:dyDescent="0.25">
      <c r="A40" s="55" t="s">
        <v>2977</v>
      </c>
      <c r="B40" s="56">
        <v>37043</v>
      </c>
      <c r="C40" s="57">
        <v>-20</v>
      </c>
      <c r="D40" s="57">
        <v>-20</v>
      </c>
      <c r="E40" s="57">
        <v>-20</v>
      </c>
      <c r="F40" s="57">
        <v>-20</v>
      </c>
      <c r="G40" s="57" t="s">
        <v>1112</v>
      </c>
      <c r="H40" s="58">
        <v>5000</v>
      </c>
      <c r="I40" s="55" t="s">
        <v>2012</v>
      </c>
    </row>
    <row r="41" spans="1:9" ht="22.5" thickTop="1" thickBot="1" x14ac:dyDescent="0.25">
      <c r="A41" s="55" t="s">
        <v>1113</v>
      </c>
      <c r="B41" s="55" t="s">
        <v>3734</v>
      </c>
      <c r="C41" s="57">
        <v>-9.5</v>
      </c>
      <c r="D41" s="57">
        <v>-9.5</v>
      </c>
      <c r="E41" s="57">
        <v>-9.5</v>
      </c>
      <c r="F41" s="57">
        <v>-9.5</v>
      </c>
      <c r="G41" s="57" t="s">
        <v>1114</v>
      </c>
      <c r="H41" s="58">
        <v>15000</v>
      </c>
      <c r="I41" s="55" t="s">
        <v>2012</v>
      </c>
    </row>
    <row r="42" spans="1:9" ht="22.5" thickTop="1" thickBot="1" x14ac:dyDescent="0.25">
      <c r="A42" s="55" t="s">
        <v>1115</v>
      </c>
      <c r="B42" s="55" t="s">
        <v>2650</v>
      </c>
      <c r="C42" s="57">
        <v>3</v>
      </c>
      <c r="D42" s="57">
        <v>3</v>
      </c>
      <c r="E42" s="57">
        <v>3</v>
      </c>
      <c r="F42" s="57">
        <v>3</v>
      </c>
      <c r="G42" s="57" t="s">
        <v>1116</v>
      </c>
      <c r="H42" s="58">
        <v>5000</v>
      </c>
      <c r="I42" s="55" t="s">
        <v>2012</v>
      </c>
    </row>
    <row r="43" spans="1:9" ht="14.25" thickTop="1" thickBot="1" x14ac:dyDescent="0.25">
      <c r="A43" s="278" t="s">
        <v>2311</v>
      </c>
      <c r="B43" s="279"/>
      <c r="C43" s="279"/>
      <c r="D43" s="279"/>
      <c r="E43" s="279"/>
      <c r="F43" s="279"/>
      <c r="G43" s="279"/>
      <c r="H43" s="279"/>
      <c r="I43" s="280"/>
    </row>
    <row r="44" spans="1:9" ht="22.5" thickTop="1" thickBot="1" x14ac:dyDescent="0.25">
      <c r="A44" s="55" t="s">
        <v>2978</v>
      </c>
      <c r="B44" s="56">
        <v>37043</v>
      </c>
      <c r="C44" s="57">
        <v>308</v>
      </c>
      <c r="D44" s="57">
        <v>309.5</v>
      </c>
      <c r="E44" s="57">
        <v>308.75</v>
      </c>
      <c r="F44" s="57">
        <v>309.5</v>
      </c>
      <c r="G44" s="57" t="s">
        <v>1117</v>
      </c>
      <c r="H44" s="58">
        <v>10000</v>
      </c>
      <c r="I44" s="55" t="s">
        <v>2012</v>
      </c>
    </row>
    <row r="45" spans="1:9" ht="14.25" thickTop="1" thickBot="1" x14ac:dyDescent="0.25">
      <c r="A45" s="278" t="s">
        <v>1118</v>
      </c>
      <c r="B45" s="279"/>
      <c r="C45" s="279"/>
      <c r="D45" s="279"/>
      <c r="E45" s="279"/>
      <c r="F45" s="279"/>
      <c r="G45" s="279"/>
      <c r="H45" s="279"/>
      <c r="I45" s="280"/>
    </row>
    <row r="46" spans="1:9" ht="22.5" thickTop="1" thickBot="1" x14ac:dyDescent="0.25">
      <c r="A46" s="55" t="s">
        <v>1119</v>
      </c>
      <c r="B46" s="56">
        <v>37104</v>
      </c>
      <c r="C46" s="57">
        <v>7.4</v>
      </c>
      <c r="D46" s="57">
        <v>7.45</v>
      </c>
      <c r="E46" s="57">
        <v>7.4329999999999998</v>
      </c>
      <c r="F46" s="57">
        <v>7.4</v>
      </c>
      <c r="G46" s="57" t="s">
        <v>1120</v>
      </c>
      <c r="H46" s="58">
        <v>15000</v>
      </c>
      <c r="I46" s="55" t="s">
        <v>2012</v>
      </c>
    </row>
    <row r="47" spans="1:9" ht="14.25" thickTop="1" thickBot="1" x14ac:dyDescent="0.25">
      <c r="A47" s="278" t="s">
        <v>2015</v>
      </c>
      <c r="B47" s="279"/>
      <c r="C47" s="279"/>
      <c r="D47" s="279"/>
      <c r="E47" s="279"/>
      <c r="F47" s="279"/>
      <c r="G47" s="279"/>
      <c r="H47" s="279"/>
      <c r="I47" s="280"/>
    </row>
    <row r="48" spans="1:9" ht="22.5" thickTop="1" thickBot="1" x14ac:dyDescent="0.25">
      <c r="A48" s="55" t="s">
        <v>2016</v>
      </c>
      <c r="B48" s="56">
        <v>37043</v>
      </c>
      <c r="C48" s="57">
        <v>33.5</v>
      </c>
      <c r="D48" s="57">
        <v>33.5</v>
      </c>
      <c r="E48" s="57">
        <v>33.5</v>
      </c>
      <c r="F48" s="57">
        <v>33.5</v>
      </c>
      <c r="G48" s="57" t="s">
        <v>1121</v>
      </c>
      <c r="H48" s="58">
        <v>5000</v>
      </c>
      <c r="I48" s="55" t="s">
        <v>2012</v>
      </c>
    </row>
    <row r="49" spans="1:10" ht="22.5" thickTop="1" thickBot="1" x14ac:dyDescent="0.25">
      <c r="A49" s="55" t="s">
        <v>2645</v>
      </c>
      <c r="B49" s="56">
        <v>37073</v>
      </c>
      <c r="C49" s="57">
        <v>33.75</v>
      </c>
      <c r="D49" s="57">
        <v>34.25</v>
      </c>
      <c r="E49" s="57">
        <v>34</v>
      </c>
      <c r="F49" s="57">
        <v>34.25</v>
      </c>
      <c r="G49" s="57" t="s">
        <v>1122</v>
      </c>
      <c r="H49" s="58">
        <v>10000</v>
      </c>
      <c r="I49" s="55" t="s">
        <v>2012</v>
      </c>
    </row>
    <row r="50" spans="1:10" ht="22.5" thickTop="1" thickBot="1" x14ac:dyDescent="0.25">
      <c r="A50" s="55" t="s">
        <v>2979</v>
      </c>
      <c r="B50" s="55" t="s">
        <v>1965</v>
      </c>
      <c r="C50" s="57">
        <v>35.75</v>
      </c>
      <c r="D50" s="57">
        <v>35.75</v>
      </c>
      <c r="E50" s="57">
        <v>35.75</v>
      </c>
      <c r="F50" s="57">
        <v>35.75</v>
      </c>
      <c r="G50" s="57" t="s">
        <v>1123</v>
      </c>
      <c r="H50" s="58">
        <v>15000</v>
      </c>
      <c r="I50" s="55" t="s">
        <v>2012</v>
      </c>
    </row>
    <row r="51" spans="1:10" ht="22.5" thickTop="1" thickBot="1" x14ac:dyDescent="0.25">
      <c r="A51" s="55" t="s">
        <v>2061</v>
      </c>
      <c r="B51" s="55" t="s">
        <v>3734</v>
      </c>
      <c r="C51" s="57">
        <v>44.25</v>
      </c>
      <c r="D51" s="57">
        <v>44.5</v>
      </c>
      <c r="E51" s="57">
        <v>44.375</v>
      </c>
      <c r="F51" s="57">
        <v>44.25</v>
      </c>
      <c r="G51" s="57" t="s">
        <v>1124</v>
      </c>
      <c r="H51" s="58">
        <v>30000</v>
      </c>
      <c r="I51" s="55" t="s">
        <v>2012</v>
      </c>
    </row>
    <row r="52" spans="1:10" ht="14.25" thickTop="1" thickBot="1" x14ac:dyDescent="0.25">
      <c r="A52" s="55"/>
      <c r="B52" s="56"/>
      <c r="C52" s="57"/>
      <c r="D52" s="57"/>
      <c r="E52" s="57"/>
      <c r="F52" s="57"/>
      <c r="G52" s="57"/>
      <c r="H52" s="58"/>
      <c r="I52" s="55"/>
    </row>
    <row r="53" spans="1:10" ht="14.25" thickTop="1" thickBot="1" x14ac:dyDescent="0.25">
      <c r="A53" s="55"/>
      <c r="B53" s="55"/>
      <c r="C53" s="57"/>
      <c r="D53" s="57"/>
      <c r="E53" s="57"/>
      <c r="F53" s="57"/>
      <c r="G53" s="57"/>
      <c r="H53" s="58"/>
      <c r="I53" s="55"/>
    </row>
    <row r="54" spans="1:10" ht="14.25" thickTop="1" thickBot="1" x14ac:dyDescent="0.25">
      <c r="A54" s="55"/>
      <c r="B54" s="55"/>
      <c r="C54" s="57"/>
      <c r="D54" s="57"/>
      <c r="E54" s="57"/>
      <c r="F54" s="57"/>
      <c r="G54" s="57"/>
      <c r="H54" s="58"/>
      <c r="I54" s="55"/>
    </row>
    <row r="55" spans="1:10" ht="13.5" thickTop="1" x14ac:dyDescent="0.2">
      <c r="A55" s="251"/>
      <c r="B55" s="251"/>
      <c r="C55" s="252"/>
      <c r="D55" s="252"/>
      <c r="E55" s="252"/>
      <c r="F55" s="252"/>
      <c r="G55" s="252"/>
      <c r="H55" s="253"/>
      <c r="I55" s="251"/>
      <c r="J55" s="116"/>
    </row>
    <row r="56" spans="1:10" x14ac:dyDescent="0.2">
      <c r="A56" s="228"/>
      <c r="B56" s="228"/>
      <c r="C56" s="229"/>
      <c r="D56" s="229"/>
      <c r="E56" s="229"/>
      <c r="F56" s="229"/>
      <c r="G56" s="229"/>
      <c r="H56" s="230"/>
      <c r="I56" s="228"/>
    </row>
    <row r="57" spans="1:10" x14ac:dyDescent="0.2">
      <c r="A57" s="228"/>
      <c r="B57" s="228"/>
      <c r="C57" s="229"/>
      <c r="D57" s="229"/>
      <c r="E57" s="229"/>
      <c r="F57" s="229"/>
      <c r="G57" s="229"/>
      <c r="H57" s="230"/>
      <c r="I57" s="228"/>
    </row>
    <row r="58" spans="1:10" x14ac:dyDescent="0.2">
      <c r="A58" s="228"/>
      <c r="B58" s="228"/>
      <c r="C58" s="229"/>
      <c r="D58" s="229"/>
      <c r="E58" s="229"/>
      <c r="F58" s="229"/>
      <c r="G58" s="229"/>
      <c r="H58" s="230"/>
      <c r="I58" s="228"/>
    </row>
    <row r="59" spans="1:10" x14ac:dyDescent="0.2">
      <c r="A59" s="281"/>
      <c r="B59" s="281"/>
      <c r="C59" s="281"/>
      <c r="D59" s="281"/>
      <c r="E59" s="281"/>
      <c r="F59" s="281"/>
      <c r="G59" s="281"/>
      <c r="H59" s="281"/>
      <c r="I59" s="281"/>
    </row>
    <row r="60" spans="1:10" x14ac:dyDescent="0.2">
      <c r="A60" s="228"/>
      <c r="B60" s="231"/>
      <c r="C60" s="229"/>
      <c r="D60" s="229"/>
      <c r="E60" s="229"/>
      <c r="F60" s="229"/>
      <c r="G60" s="229"/>
      <c r="H60" s="230"/>
      <c r="I60" s="228"/>
    </row>
    <row r="61" spans="1:10" x14ac:dyDescent="0.2">
      <c r="A61" s="281"/>
      <c r="B61" s="281"/>
      <c r="C61" s="281"/>
      <c r="D61" s="281"/>
      <c r="E61" s="281"/>
      <c r="F61" s="281"/>
      <c r="G61" s="281"/>
      <c r="H61" s="281"/>
      <c r="I61" s="281"/>
    </row>
    <row r="62" spans="1:10" x14ac:dyDescent="0.2">
      <c r="A62" s="228"/>
      <c r="B62" s="231"/>
      <c r="C62" s="229"/>
      <c r="D62" s="229"/>
      <c r="E62" s="229"/>
      <c r="F62" s="229"/>
      <c r="G62" s="229"/>
      <c r="H62" s="230"/>
      <c r="I62" s="228"/>
    </row>
    <row r="63" spans="1:10" x14ac:dyDescent="0.2">
      <c r="A63" s="87"/>
      <c r="B63" s="87"/>
      <c r="C63" s="87"/>
      <c r="D63" s="87"/>
      <c r="E63" s="87"/>
      <c r="F63" s="87"/>
      <c r="G63" s="87"/>
      <c r="H63" s="87"/>
      <c r="I63" s="87"/>
    </row>
    <row r="64" spans="1:10" x14ac:dyDescent="0.2">
      <c r="A64" s="254"/>
      <c r="B64" s="87"/>
      <c r="C64" s="87"/>
      <c r="D64" s="87"/>
      <c r="E64" s="87"/>
      <c r="F64" s="87"/>
      <c r="G64" s="87"/>
      <c r="H64" s="87"/>
      <c r="I64" s="87"/>
    </row>
    <row r="65" spans="1:9" x14ac:dyDescent="0.2">
      <c r="A65" s="254"/>
      <c r="B65" s="87"/>
      <c r="C65" s="87"/>
      <c r="D65" s="87"/>
      <c r="E65" s="87"/>
      <c r="F65" s="87"/>
      <c r="G65" s="87"/>
      <c r="H65" s="87"/>
      <c r="I65" s="87"/>
    </row>
    <row r="66" spans="1:9" x14ac:dyDescent="0.2">
      <c r="A66" s="281"/>
      <c r="B66" s="281"/>
      <c r="C66" s="281"/>
      <c r="D66" s="281"/>
      <c r="E66" s="281"/>
      <c r="F66" s="281"/>
      <c r="G66" s="281"/>
      <c r="H66" s="281"/>
      <c r="I66" s="281"/>
    </row>
    <row r="67" spans="1:9" x14ac:dyDescent="0.2">
      <c r="A67" s="228"/>
      <c r="B67" s="231"/>
      <c r="C67" s="229"/>
      <c r="D67" s="229"/>
      <c r="E67" s="229"/>
      <c r="F67" s="229"/>
      <c r="G67" s="229"/>
      <c r="H67" s="230"/>
      <c r="I67" s="228"/>
    </row>
    <row r="69" spans="1:9" x14ac:dyDescent="0.2">
      <c r="A69" s="65"/>
    </row>
    <row r="70" spans="1:9" x14ac:dyDescent="0.2">
      <c r="A70" s="65"/>
    </row>
  </sheetData>
  <mergeCells count="20">
    <mergeCell ref="H9:H10"/>
    <mergeCell ref="I9:I10"/>
    <mergeCell ref="A11:I11"/>
    <mergeCell ref="A20:I20"/>
    <mergeCell ref="A27:I27"/>
    <mergeCell ref="A31:I31"/>
    <mergeCell ref="A9:A10"/>
    <mergeCell ref="B9:B10"/>
    <mergeCell ref="C9:C10"/>
    <mergeCell ref="D9:D10"/>
    <mergeCell ref="F9:F10"/>
    <mergeCell ref="G9:G10"/>
    <mergeCell ref="A34:I34"/>
    <mergeCell ref="A38:I38"/>
    <mergeCell ref="A43:I43"/>
    <mergeCell ref="A45:I45"/>
    <mergeCell ref="A66:I66"/>
    <mergeCell ref="A59:I59"/>
    <mergeCell ref="A61:I61"/>
    <mergeCell ref="A47:I47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J25" sqref="J25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3679</v>
      </c>
      <c r="B1" s="2"/>
      <c r="F1" s="3"/>
      <c r="G1" s="4" t="s">
        <v>3412</v>
      </c>
      <c r="H1" s="1">
        <f>SUM(H11:H10000)</f>
        <v>1721000</v>
      </c>
    </row>
    <row r="2" spans="1:9" ht="15.75" x14ac:dyDescent="0.25">
      <c r="A2" s="16" t="s">
        <v>3413</v>
      </c>
      <c r="B2" s="2"/>
      <c r="F2" s="3"/>
      <c r="G2" s="59"/>
      <c r="H2" s="61"/>
    </row>
    <row r="3" spans="1:9" x14ac:dyDescent="0.2">
      <c r="A3" s="96">
        <f>'E-Mail'!$B$2</f>
        <v>37036</v>
      </c>
      <c r="B3" s="2"/>
      <c r="F3" s="3"/>
      <c r="G3" s="59"/>
      <c r="H3" s="61"/>
    </row>
    <row r="5" spans="1:9" s="51" customFormat="1" ht="9.75" customHeight="1" x14ac:dyDescent="0.2">
      <c r="A5" s="52" t="s">
        <v>2646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3678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1080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82" t="s">
        <v>3395</v>
      </c>
      <c r="B9" s="282" t="s">
        <v>3396</v>
      </c>
      <c r="C9" s="284" t="s">
        <v>3397</v>
      </c>
      <c r="D9" s="284" t="s">
        <v>3398</v>
      </c>
      <c r="E9" s="53" t="s">
        <v>3399</v>
      </c>
      <c r="F9" s="284" t="s">
        <v>3401</v>
      </c>
      <c r="G9" s="284" t="s">
        <v>3402</v>
      </c>
      <c r="H9" s="284" t="s">
        <v>3403</v>
      </c>
      <c r="I9" s="282" t="s">
        <v>3404</v>
      </c>
    </row>
    <row r="10" spans="1:9" s="51" customFormat="1" ht="25.5" customHeight="1" thickBot="1" x14ac:dyDescent="0.25">
      <c r="A10" s="283"/>
      <c r="B10" s="283"/>
      <c r="C10" s="285"/>
      <c r="D10" s="285"/>
      <c r="E10" s="54" t="s">
        <v>3400</v>
      </c>
      <c r="F10" s="285"/>
      <c r="G10" s="285"/>
      <c r="H10" s="285"/>
      <c r="I10" s="283"/>
    </row>
    <row r="11" spans="1:9" s="51" customFormat="1" ht="10.5" customHeight="1" thickTop="1" thickBot="1" x14ac:dyDescent="0.25">
      <c r="A11" s="278" t="s">
        <v>3735</v>
      </c>
      <c r="B11" s="279"/>
      <c r="C11" s="279"/>
      <c r="D11" s="279"/>
      <c r="E11" s="279"/>
      <c r="F11" s="279"/>
      <c r="G11" s="279"/>
      <c r="H11" s="279"/>
      <c r="I11" s="280"/>
    </row>
    <row r="12" spans="1:9" s="51" customFormat="1" ht="22.5" thickTop="1" thickBot="1" x14ac:dyDescent="0.25">
      <c r="A12" s="55" t="s">
        <v>2647</v>
      </c>
      <c r="B12" s="56">
        <v>37043</v>
      </c>
      <c r="C12" s="57">
        <v>65.5</v>
      </c>
      <c r="D12" s="57">
        <v>66</v>
      </c>
      <c r="E12" s="57">
        <v>65.832999999999998</v>
      </c>
      <c r="F12" s="57">
        <v>66</v>
      </c>
      <c r="G12" s="57" t="s">
        <v>1125</v>
      </c>
      <c r="H12" s="58">
        <v>50400</v>
      </c>
      <c r="I12" s="55" t="s">
        <v>3408</v>
      </c>
    </row>
    <row r="13" spans="1:9" s="51" customFormat="1" ht="14.25" thickTop="1" thickBot="1" x14ac:dyDescent="0.25">
      <c r="A13" s="278" t="s">
        <v>1986</v>
      </c>
      <c r="B13" s="279"/>
      <c r="C13" s="279"/>
      <c r="D13" s="279"/>
      <c r="E13" s="279"/>
      <c r="F13" s="279"/>
      <c r="G13" s="279"/>
      <c r="H13" s="279"/>
      <c r="I13" s="280"/>
    </row>
    <row r="14" spans="1:9" s="51" customFormat="1" ht="33" thickTop="1" thickBot="1" x14ac:dyDescent="0.25">
      <c r="A14" s="55" t="s">
        <v>2062</v>
      </c>
      <c r="B14" s="55" t="s">
        <v>2063</v>
      </c>
      <c r="C14" s="57">
        <v>99</v>
      </c>
      <c r="D14" s="57">
        <v>104</v>
      </c>
      <c r="E14" s="57">
        <v>101</v>
      </c>
      <c r="F14" s="57">
        <v>99</v>
      </c>
      <c r="G14" s="57" t="s">
        <v>1126</v>
      </c>
      <c r="H14" s="57">
        <v>800</v>
      </c>
      <c r="I14" s="55" t="s">
        <v>3408</v>
      </c>
    </row>
    <row r="15" spans="1:9" s="51" customFormat="1" ht="33" thickTop="1" thickBot="1" x14ac:dyDescent="0.25">
      <c r="A15" s="55" t="s">
        <v>2648</v>
      </c>
      <c r="B15" s="55" t="s">
        <v>2063</v>
      </c>
      <c r="C15" s="57">
        <v>36</v>
      </c>
      <c r="D15" s="57">
        <v>36</v>
      </c>
      <c r="E15" s="57">
        <v>36</v>
      </c>
      <c r="F15" s="57">
        <v>36</v>
      </c>
      <c r="G15" s="57" t="s">
        <v>1127</v>
      </c>
      <c r="H15" s="57">
        <v>200</v>
      </c>
      <c r="I15" s="55" t="s">
        <v>3408</v>
      </c>
    </row>
    <row r="16" spans="1:9" s="51" customFormat="1" ht="22.5" thickTop="1" thickBot="1" x14ac:dyDescent="0.25">
      <c r="A16" s="55" t="s">
        <v>2649</v>
      </c>
      <c r="B16" s="56">
        <v>37043</v>
      </c>
      <c r="C16" s="57">
        <v>95</v>
      </c>
      <c r="D16" s="57">
        <v>95</v>
      </c>
      <c r="E16" s="57">
        <v>95</v>
      </c>
      <c r="F16" s="57">
        <v>95</v>
      </c>
      <c r="G16" s="57" t="s">
        <v>1128</v>
      </c>
      <c r="H16" s="58">
        <v>15200</v>
      </c>
      <c r="I16" s="55" t="s">
        <v>3408</v>
      </c>
    </row>
    <row r="17" spans="1:9" s="51" customFormat="1" ht="22.5" thickTop="1" thickBot="1" x14ac:dyDescent="0.25">
      <c r="A17" s="55" t="s">
        <v>1129</v>
      </c>
      <c r="B17" s="56">
        <v>37135</v>
      </c>
      <c r="C17" s="57">
        <v>105</v>
      </c>
      <c r="D17" s="57">
        <v>105</v>
      </c>
      <c r="E17" s="57">
        <v>105</v>
      </c>
      <c r="F17" s="57">
        <v>105</v>
      </c>
      <c r="G17" s="57" t="s">
        <v>1130</v>
      </c>
      <c r="H17" s="58">
        <v>8400</v>
      </c>
      <c r="I17" s="55" t="s">
        <v>3408</v>
      </c>
    </row>
    <row r="18" spans="1:9" s="51" customFormat="1" ht="14.25" thickTop="1" thickBot="1" x14ac:dyDescent="0.25">
      <c r="A18" s="278" t="s">
        <v>3405</v>
      </c>
      <c r="B18" s="279"/>
      <c r="C18" s="279"/>
      <c r="D18" s="279"/>
      <c r="E18" s="279"/>
      <c r="F18" s="279"/>
      <c r="G18" s="279"/>
      <c r="H18" s="279"/>
      <c r="I18" s="280"/>
    </row>
    <row r="19" spans="1:9" s="51" customFormat="1" ht="22.5" thickTop="1" thickBot="1" x14ac:dyDescent="0.25">
      <c r="A19" s="55" t="s">
        <v>3406</v>
      </c>
      <c r="B19" s="55" t="s">
        <v>3407</v>
      </c>
      <c r="C19" s="57">
        <v>18</v>
      </c>
      <c r="D19" s="57">
        <v>25.5</v>
      </c>
      <c r="E19" s="57">
        <v>22.75</v>
      </c>
      <c r="F19" s="57">
        <v>18</v>
      </c>
      <c r="G19" s="57" t="s">
        <v>1131</v>
      </c>
      <c r="H19" s="58">
        <v>45600</v>
      </c>
      <c r="I19" s="55" t="s">
        <v>3408</v>
      </c>
    </row>
    <row r="20" spans="1:9" s="51" customFormat="1" ht="22.5" thickTop="1" thickBot="1" x14ac:dyDescent="0.25">
      <c r="A20" s="55" t="s">
        <v>1132</v>
      </c>
      <c r="B20" s="55" t="s">
        <v>1133</v>
      </c>
      <c r="C20" s="57">
        <v>28.5</v>
      </c>
      <c r="D20" s="57">
        <v>28.5</v>
      </c>
      <c r="E20" s="57">
        <v>28.5</v>
      </c>
      <c r="F20" s="57">
        <v>28.5</v>
      </c>
      <c r="G20" s="57" t="s">
        <v>1134</v>
      </c>
      <c r="H20" s="58">
        <v>2400</v>
      </c>
      <c r="I20" s="55" t="s">
        <v>3408</v>
      </c>
    </row>
    <row r="21" spans="1:9" s="51" customFormat="1" ht="22.5" thickTop="1" thickBot="1" x14ac:dyDescent="0.25">
      <c r="A21" s="55" t="s">
        <v>2639</v>
      </c>
      <c r="B21" s="55" t="s">
        <v>2001</v>
      </c>
      <c r="C21" s="57">
        <v>50.5</v>
      </c>
      <c r="D21" s="57">
        <v>58.5</v>
      </c>
      <c r="E21" s="57">
        <v>55.832999999999998</v>
      </c>
      <c r="F21" s="57">
        <v>50.5</v>
      </c>
      <c r="G21" s="57" t="s">
        <v>1135</v>
      </c>
      <c r="H21" s="58">
        <v>12000</v>
      </c>
      <c r="I21" s="55" t="s">
        <v>3408</v>
      </c>
    </row>
    <row r="22" spans="1:9" s="51" customFormat="1" ht="22.5" thickTop="1" thickBot="1" x14ac:dyDescent="0.25">
      <c r="A22" s="55" t="s">
        <v>3418</v>
      </c>
      <c r="B22" s="56">
        <v>37043</v>
      </c>
      <c r="C22" s="57">
        <v>58</v>
      </c>
      <c r="D22" s="57">
        <v>60.5</v>
      </c>
      <c r="E22" s="57">
        <v>58.887999999999998</v>
      </c>
      <c r="F22" s="57">
        <v>58</v>
      </c>
      <c r="G22" s="57" t="s">
        <v>1136</v>
      </c>
      <c r="H22" s="58">
        <v>588000</v>
      </c>
      <c r="I22" s="55" t="s">
        <v>3408</v>
      </c>
    </row>
    <row r="23" spans="1:9" s="51" customFormat="1" ht="22.5" thickTop="1" thickBot="1" x14ac:dyDescent="0.25">
      <c r="A23" s="55" t="s">
        <v>1958</v>
      </c>
      <c r="B23" s="55" t="s">
        <v>3409</v>
      </c>
      <c r="C23" s="57">
        <v>85</v>
      </c>
      <c r="D23" s="57">
        <v>88</v>
      </c>
      <c r="E23" s="57">
        <v>86.75</v>
      </c>
      <c r="F23" s="57">
        <v>85</v>
      </c>
      <c r="G23" s="57" t="s">
        <v>1137</v>
      </c>
      <c r="H23" s="58">
        <v>140800</v>
      </c>
      <c r="I23" s="55" t="s">
        <v>3408</v>
      </c>
    </row>
    <row r="24" spans="1:9" s="51" customFormat="1" ht="22.5" thickTop="1" thickBot="1" x14ac:dyDescent="0.25">
      <c r="A24" s="55" t="s">
        <v>1959</v>
      </c>
      <c r="B24" s="56">
        <v>37135</v>
      </c>
      <c r="C24" s="57">
        <v>38.25</v>
      </c>
      <c r="D24" s="57">
        <v>38.25</v>
      </c>
      <c r="E24" s="57">
        <v>38.25</v>
      </c>
      <c r="F24" s="57">
        <v>38.25</v>
      </c>
      <c r="G24" s="57" t="s">
        <v>1138</v>
      </c>
      <c r="H24" s="58">
        <v>15200</v>
      </c>
      <c r="I24" s="55" t="s">
        <v>3408</v>
      </c>
    </row>
    <row r="25" spans="1:9" s="51" customFormat="1" ht="22.5" thickTop="1" thickBot="1" x14ac:dyDescent="0.25">
      <c r="A25" s="55" t="s">
        <v>2630</v>
      </c>
      <c r="B25" s="55" t="s">
        <v>2307</v>
      </c>
      <c r="C25" s="57">
        <v>40.25</v>
      </c>
      <c r="D25" s="57">
        <v>40.25</v>
      </c>
      <c r="E25" s="57">
        <v>40.25</v>
      </c>
      <c r="F25" s="57">
        <v>40.25</v>
      </c>
      <c r="G25" s="57" t="s">
        <v>1139</v>
      </c>
      <c r="H25" s="58">
        <v>33600</v>
      </c>
      <c r="I25" s="55" t="s">
        <v>3408</v>
      </c>
    </row>
    <row r="26" spans="1:9" s="51" customFormat="1" ht="22.5" thickTop="1" thickBot="1" x14ac:dyDescent="0.25">
      <c r="A26" s="55" t="s">
        <v>1973</v>
      </c>
      <c r="B26" s="55" t="s">
        <v>3407</v>
      </c>
      <c r="C26" s="57">
        <v>21</v>
      </c>
      <c r="D26" s="57">
        <v>24</v>
      </c>
      <c r="E26" s="57">
        <v>22.667000000000002</v>
      </c>
      <c r="F26" s="57">
        <v>21</v>
      </c>
      <c r="G26" s="57" t="s">
        <v>1140</v>
      </c>
      <c r="H26" s="58">
        <v>2400</v>
      </c>
      <c r="I26" s="55" t="s">
        <v>3408</v>
      </c>
    </row>
    <row r="27" spans="1:9" s="51" customFormat="1" ht="22.5" thickTop="1" thickBot="1" x14ac:dyDescent="0.25">
      <c r="A27" s="55" t="s">
        <v>3736</v>
      </c>
      <c r="B27" s="55" t="s">
        <v>3407</v>
      </c>
      <c r="C27" s="57">
        <v>34.5</v>
      </c>
      <c r="D27" s="57">
        <v>37.25</v>
      </c>
      <c r="E27" s="57">
        <v>35.292000000000002</v>
      </c>
      <c r="F27" s="57">
        <v>37.25</v>
      </c>
      <c r="G27" s="57" t="s">
        <v>1141</v>
      </c>
      <c r="H27" s="58">
        <v>9600</v>
      </c>
      <c r="I27" s="55" t="s">
        <v>3408</v>
      </c>
    </row>
    <row r="28" spans="1:9" s="51" customFormat="1" ht="22.5" thickTop="1" thickBot="1" x14ac:dyDescent="0.25">
      <c r="A28" s="55" t="s">
        <v>1142</v>
      </c>
      <c r="B28" s="55" t="s">
        <v>2001</v>
      </c>
      <c r="C28" s="57">
        <v>55.5</v>
      </c>
      <c r="D28" s="57">
        <v>55.5</v>
      </c>
      <c r="E28" s="57">
        <v>55.5</v>
      </c>
      <c r="F28" s="57">
        <v>55.5</v>
      </c>
      <c r="G28" s="57" t="s">
        <v>1135</v>
      </c>
      <c r="H28" s="58">
        <v>4000</v>
      </c>
      <c r="I28" s="55" t="s">
        <v>3408</v>
      </c>
    </row>
    <row r="29" spans="1:9" s="51" customFormat="1" ht="22.5" thickTop="1" thickBot="1" x14ac:dyDescent="0.25">
      <c r="A29" s="55" t="s">
        <v>2970</v>
      </c>
      <c r="B29" s="56">
        <v>37043</v>
      </c>
      <c r="C29" s="57">
        <v>65.5</v>
      </c>
      <c r="D29" s="57">
        <v>66.88</v>
      </c>
      <c r="E29" s="57">
        <v>66.094999999999999</v>
      </c>
      <c r="F29" s="57">
        <v>65.5</v>
      </c>
      <c r="G29" s="57" t="s">
        <v>1143</v>
      </c>
      <c r="H29" s="58">
        <v>67200</v>
      </c>
      <c r="I29" s="55" t="s">
        <v>3408</v>
      </c>
    </row>
    <row r="30" spans="1:9" s="51" customFormat="1" ht="22.5" thickTop="1" thickBot="1" x14ac:dyDescent="0.25">
      <c r="A30" s="55" t="s">
        <v>1144</v>
      </c>
      <c r="B30" s="55" t="s">
        <v>3407</v>
      </c>
      <c r="C30" s="57">
        <v>155</v>
      </c>
      <c r="D30" s="57">
        <v>170</v>
      </c>
      <c r="E30" s="57">
        <v>162.5</v>
      </c>
      <c r="F30" s="57">
        <v>155</v>
      </c>
      <c r="G30" s="57" t="s">
        <v>1145</v>
      </c>
      <c r="H30" s="57">
        <v>800</v>
      </c>
      <c r="I30" s="55" t="s">
        <v>3408</v>
      </c>
    </row>
    <row r="31" spans="1:9" s="51" customFormat="1" ht="22.5" thickTop="1" thickBot="1" x14ac:dyDescent="0.25">
      <c r="A31" s="55" t="s">
        <v>1146</v>
      </c>
      <c r="B31" s="55" t="s">
        <v>3407</v>
      </c>
      <c r="C31" s="57">
        <v>150</v>
      </c>
      <c r="D31" s="57">
        <v>180</v>
      </c>
      <c r="E31" s="57">
        <v>167</v>
      </c>
      <c r="F31" s="57">
        <v>150</v>
      </c>
      <c r="G31" s="57" t="s">
        <v>1147</v>
      </c>
      <c r="H31" s="58">
        <v>2000</v>
      </c>
      <c r="I31" s="55" t="s">
        <v>3408</v>
      </c>
    </row>
    <row r="32" spans="1:9" s="51" customFormat="1" ht="22.5" thickTop="1" thickBot="1" x14ac:dyDescent="0.25">
      <c r="A32" s="55" t="s">
        <v>2017</v>
      </c>
      <c r="B32" s="56">
        <v>37043</v>
      </c>
      <c r="C32" s="57">
        <v>61</v>
      </c>
      <c r="D32" s="57">
        <v>61.25</v>
      </c>
      <c r="E32" s="57">
        <v>61.125</v>
      </c>
      <c r="F32" s="57">
        <v>61</v>
      </c>
      <c r="G32" s="57" t="s">
        <v>1148</v>
      </c>
      <c r="H32" s="58">
        <v>33600</v>
      </c>
      <c r="I32" s="55" t="s">
        <v>3408</v>
      </c>
    </row>
    <row r="33" spans="1:9" s="51" customFormat="1" ht="22.5" thickTop="1" thickBot="1" x14ac:dyDescent="0.25">
      <c r="A33" s="55" t="s">
        <v>1149</v>
      </c>
      <c r="B33" s="55" t="s">
        <v>3409</v>
      </c>
      <c r="C33" s="57">
        <v>82</v>
      </c>
      <c r="D33" s="57">
        <v>82.25</v>
      </c>
      <c r="E33" s="57">
        <v>82.125</v>
      </c>
      <c r="F33" s="57">
        <v>82</v>
      </c>
      <c r="G33" s="57" t="s">
        <v>1150</v>
      </c>
      <c r="H33" s="58">
        <v>70400</v>
      </c>
      <c r="I33" s="55" t="s">
        <v>3408</v>
      </c>
    </row>
    <row r="34" spans="1:9" s="51" customFormat="1" ht="22.5" thickTop="1" thickBot="1" x14ac:dyDescent="0.25">
      <c r="A34" s="55" t="s">
        <v>2064</v>
      </c>
      <c r="B34" s="56">
        <v>37135</v>
      </c>
      <c r="C34" s="57">
        <v>54.5</v>
      </c>
      <c r="D34" s="57">
        <v>55</v>
      </c>
      <c r="E34" s="57">
        <v>54.75</v>
      </c>
      <c r="F34" s="57">
        <v>54.5</v>
      </c>
      <c r="G34" s="57" t="s">
        <v>1151</v>
      </c>
      <c r="H34" s="58">
        <v>30400</v>
      </c>
      <c r="I34" s="55" t="s">
        <v>3408</v>
      </c>
    </row>
    <row r="35" spans="1:9" s="51" customFormat="1" ht="22.5" thickTop="1" thickBot="1" x14ac:dyDescent="0.25">
      <c r="A35" s="55" t="s">
        <v>3410</v>
      </c>
      <c r="B35" s="55" t="s">
        <v>3407</v>
      </c>
      <c r="C35" s="57">
        <v>30.25</v>
      </c>
      <c r="D35" s="57">
        <v>33.25</v>
      </c>
      <c r="E35" s="57">
        <v>31.148</v>
      </c>
      <c r="F35" s="57">
        <v>30.5</v>
      </c>
      <c r="G35" s="57" t="s">
        <v>1152</v>
      </c>
      <c r="H35" s="58">
        <v>39200</v>
      </c>
      <c r="I35" s="55" t="s">
        <v>3408</v>
      </c>
    </row>
    <row r="36" spans="1:9" s="51" customFormat="1" ht="22.5" thickTop="1" thickBot="1" x14ac:dyDescent="0.25">
      <c r="A36" s="55" t="s">
        <v>1153</v>
      </c>
      <c r="B36" s="55" t="s">
        <v>2650</v>
      </c>
      <c r="C36" s="57">
        <v>33</v>
      </c>
      <c r="D36" s="57">
        <v>33</v>
      </c>
      <c r="E36" s="57">
        <v>33</v>
      </c>
      <c r="F36" s="57">
        <v>33</v>
      </c>
      <c r="G36" s="57" t="s">
        <v>1154</v>
      </c>
      <c r="H36" s="58">
        <v>1600</v>
      </c>
      <c r="I36" s="55" t="s">
        <v>3408</v>
      </c>
    </row>
    <row r="37" spans="1:9" s="51" customFormat="1" ht="22.5" thickTop="1" thickBot="1" x14ac:dyDescent="0.25">
      <c r="A37" s="55" t="s">
        <v>1155</v>
      </c>
      <c r="B37" s="55" t="s">
        <v>1133</v>
      </c>
      <c r="C37" s="57">
        <v>32.75</v>
      </c>
      <c r="D37" s="57">
        <v>33</v>
      </c>
      <c r="E37" s="57">
        <v>32.950000000000003</v>
      </c>
      <c r="F37" s="57">
        <v>32.75</v>
      </c>
      <c r="G37" s="57" t="s">
        <v>1156</v>
      </c>
      <c r="H37" s="58">
        <v>12000</v>
      </c>
      <c r="I37" s="55" t="s">
        <v>3408</v>
      </c>
    </row>
    <row r="38" spans="1:9" s="51" customFormat="1" ht="22.5" thickTop="1" thickBot="1" x14ac:dyDescent="0.25">
      <c r="A38" s="55" t="s">
        <v>2003</v>
      </c>
      <c r="B38" s="55" t="s">
        <v>2001</v>
      </c>
      <c r="C38" s="57">
        <v>34.75</v>
      </c>
      <c r="D38" s="57">
        <v>58.25</v>
      </c>
      <c r="E38" s="57">
        <v>46.5</v>
      </c>
      <c r="F38" s="57">
        <v>58.25</v>
      </c>
      <c r="G38" s="57" t="s">
        <v>1157</v>
      </c>
      <c r="H38" s="58">
        <v>8000</v>
      </c>
      <c r="I38" s="55" t="s">
        <v>3408</v>
      </c>
    </row>
    <row r="39" spans="1:9" s="51" customFormat="1" ht="22.5" thickTop="1" thickBot="1" x14ac:dyDescent="0.25">
      <c r="A39" s="55" t="s">
        <v>3737</v>
      </c>
      <c r="B39" s="56">
        <v>37043</v>
      </c>
      <c r="C39" s="57">
        <v>55.5</v>
      </c>
      <c r="D39" s="57">
        <v>58</v>
      </c>
      <c r="E39" s="57">
        <v>57.4</v>
      </c>
      <c r="F39" s="57">
        <v>55.5</v>
      </c>
      <c r="G39" s="57" t="s">
        <v>1158</v>
      </c>
      <c r="H39" s="58">
        <v>420000</v>
      </c>
      <c r="I39" s="55" t="s">
        <v>3408</v>
      </c>
    </row>
    <row r="40" spans="1:9" s="51" customFormat="1" ht="22.5" thickTop="1" thickBot="1" x14ac:dyDescent="0.25">
      <c r="A40" s="55" t="s">
        <v>3462</v>
      </c>
      <c r="B40" s="55" t="s">
        <v>3409</v>
      </c>
      <c r="C40" s="57">
        <v>84.5</v>
      </c>
      <c r="D40" s="57">
        <v>84.5</v>
      </c>
      <c r="E40" s="57">
        <v>84.5</v>
      </c>
      <c r="F40" s="57">
        <v>84.5</v>
      </c>
      <c r="G40" s="57" t="s">
        <v>1159</v>
      </c>
      <c r="H40" s="58">
        <v>35200</v>
      </c>
      <c r="I40" s="55" t="s">
        <v>3408</v>
      </c>
    </row>
    <row r="41" spans="1:9" s="51" customFormat="1" ht="22.5" thickTop="1" thickBot="1" x14ac:dyDescent="0.25">
      <c r="A41" s="55" t="s">
        <v>2971</v>
      </c>
      <c r="B41" s="55" t="s">
        <v>3734</v>
      </c>
      <c r="C41" s="57">
        <v>37.5</v>
      </c>
      <c r="D41" s="57">
        <v>37.5</v>
      </c>
      <c r="E41" s="57">
        <v>37.5</v>
      </c>
      <c r="F41" s="57">
        <v>37.5</v>
      </c>
      <c r="G41" s="57" t="s">
        <v>1159</v>
      </c>
      <c r="H41" s="58">
        <v>51200</v>
      </c>
      <c r="I41" s="55" t="s">
        <v>3408</v>
      </c>
    </row>
    <row r="42" spans="1:9" s="51" customFormat="1" ht="22.5" thickTop="1" thickBot="1" x14ac:dyDescent="0.25">
      <c r="A42" s="55" t="s">
        <v>1160</v>
      </c>
      <c r="B42" s="55" t="s">
        <v>3407</v>
      </c>
      <c r="C42" s="57">
        <v>142</v>
      </c>
      <c r="D42" s="57">
        <v>185</v>
      </c>
      <c r="E42" s="57">
        <v>170</v>
      </c>
      <c r="F42" s="57">
        <v>142</v>
      </c>
      <c r="G42" s="57" t="s">
        <v>1161</v>
      </c>
      <c r="H42" s="58">
        <v>2000</v>
      </c>
      <c r="I42" s="55" t="s">
        <v>3408</v>
      </c>
    </row>
    <row r="43" spans="1:9" s="51" customFormat="1" ht="22.5" thickTop="1" thickBot="1" x14ac:dyDescent="0.25">
      <c r="A43" s="55" t="s">
        <v>1162</v>
      </c>
      <c r="B43" s="55" t="s">
        <v>3407</v>
      </c>
      <c r="C43" s="57">
        <v>120</v>
      </c>
      <c r="D43" s="57">
        <v>165</v>
      </c>
      <c r="E43" s="57">
        <v>146.667</v>
      </c>
      <c r="F43" s="57">
        <v>120</v>
      </c>
      <c r="G43" s="57" t="s">
        <v>1147</v>
      </c>
      <c r="H43" s="58">
        <v>1200</v>
      </c>
      <c r="I43" s="55" t="s">
        <v>3408</v>
      </c>
    </row>
    <row r="44" spans="1:9" s="51" customFormat="1" ht="22.5" thickTop="1" thickBot="1" x14ac:dyDescent="0.25">
      <c r="A44" s="55" t="s">
        <v>1163</v>
      </c>
      <c r="B44" s="55" t="s">
        <v>3407</v>
      </c>
      <c r="C44" s="57">
        <v>38.25</v>
      </c>
      <c r="D44" s="57">
        <v>40</v>
      </c>
      <c r="E44" s="57">
        <v>39.25</v>
      </c>
      <c r="F44" s="57">
        <v>38.25</v>
      </c>
      <c r="G44" s="57" t="s">
        <v>1151</v>
      </c>
      <c r="H44" s="58">
        <v>2400</v>
      </c>
      <c r="I44" s="55" t="s">
        <v>3408</v>
      </c>
    </row>
    <row r="45" spans="1:9" s="51" customFormat="1" ht="21.75" thickTop="1" x14ac:dyDescent="0.2">
      <c r="A45" s="251" t="s">
        <v>1164</v>
      </c>
      <c r="B45" s="264">
        <v>37135</v>
      </c>
      <c r="C45" s="252">
        <v>47</v>
      </c>
      <c r="D45" s="252">
        <v>47</v>
      </c>
      <c r="E45" s="252">
        <v>47</v>
      </c>
      <c r="F45" s="252">
        <v>47</v>
      </c>
      <c r="G45" s="252" t="s">
        <v>1136</v>
      </c>
      <c r="H45" s="253">
        <v>15200</v>
      </c>
      <c r="I45" s="251" t="s">
        <v>3408</v>
      </c>
    </row>
    <row r="46" spans="1:9" s="51" customFormat="1" x14ac:dyDescent="0.2">
      <c r="A46" s="265"/>
      <c r="B46" s="265"/>
      <c r="C46" s="266"/>
      <c r="D46" s="266"/>
      <c r="E46" s="266"/>
      <c r="F46" s="266"/>
      <c r="G46" s="266"/>
      <c r="H46" s="267"/>
      <c r="I46" s="265"/>
    </row>
    <row r="47" spans="1:9" s="51" customFormat="1" x14ac:dyDescent="0.2">
      <c r="A47" s="265"/>
      <c r="B47" s="268"/>
      <c r="C47" s="266"/>
      <c r="D47" s="266"/>
      <c r="E47" s="266"/>
      <c r="F47" s="266"/>
      <c r="G47" s="266"/>
      <c r="H47" s="267"/>
      <c r="I47" s="265"/>
    </row>
    <row r="48" spans="1:9" s="51" customFormat="1" x14ac:dyDescent="0.2">
      <c r="A48" s="265"/>
      <c r="B48" s="265"/>
      <c r="C48" s="266"/>
      <c r="D48" s="266"/>
      <c r="E48" s="266"/>
      <c r="F48" s="266"/>
      <c r="G48" s="266"/>
      <c r="H48" s="267"/>
      <c r="I48" s="265"/>
    </row>
    <row r="49" spans="1:9" s="51" customFormat="1" x14ac:dyDescent="0.2">
      <c r="A49" s="265"/>
      <c r="B49" s="268"/>
      <c r="C49" s="266"/>
      <c r="D49" s="266"/>
      <c r="E49" s="266"/>
      <c r="F49" s="266"/>
      <c r="G49" s="266"/>
      <c r="H49" s="267"/>
      <c r="I49" s="265"/>
    </row>
    <row r="50" spans="1:9" s="51" customFormat="1" x14ac:dyDescent="0.2">
      <c r="A50" s="265"/>
      <c r="B50" s="265"/>
      <c r="C50" s="266"/>
      <c r="D50" s="266"/>
      <c r="E50" s="266"/>
      <c r="F50" s="266"/>
      <c r="G50" s="266"/>
      <c r="H50" s="267"/>
      <c r="I50" s="265"/>
    </row>
    <row r="51" spans="1:9" s="51" customFormat="1" x14ac:dyDescent="0.2">
      <c r="A51" s="265"/>
      <c r="B51" s="268"/>
      <c r="C51" s="266"/>
      <c r="D51" s="266"/>
      <c r="E51" s="266"/>
      <c r="F51" s="266"/>
      <c r="G51" s="266"/>
      <c r="H51" s="267"/>
      <c r="I51" s="265"/>
    </row>
    <row r="52" spans="1:9" s="51" customFormat="1" x14ac:dyDescent="0.2">
      <c r="A52" s="265"/>
      <c r="B52" s="268"/>
      <c r="C52" s="266"/>
      <c r="D52" s="266"/>
      <c r="E52" s="266"/>
      <c r="F52" s="266"/>
      <c r="G52" s="266"/>
      <c r="H52" s="267"/>
      <c r="I52" s="265"/>
    </row>
    <row r="53" spans="1:9" s="51" customFormat="1" x14ac:dyDescent="0.2">
      <c r="A53" s="265"/>
      <c r="B53" s="265"/>
      <c r="C53" s="266"/>
      <c r="D53" s="266"/>
      <c r="E53" s="266"/>
      <c r="F53" s="266"/>
      <c r="G53" s="266"/>
      <c r="H53" s="267"/>
      <c r="I53" s="265"/>
    </row>
    <row r="54" spans="1:9" s="51" customFormat="1" x14ac:dyDescent="0.2">
      <c r="A54" s="265"/>
      <c r="B54" s="268"/>
      <c r="C54" s="266"/>
      <c r="D54" s="266"/>
      <c r="E54" s="266"/>
      <c r="F54" s="266"/>
      <c r="G54" s="266"/>
      <c r="H54" s="267"/>
      <c r="I54" s="265"/>
    </row>
    <row r="55" spans="1:9" s="51" customFormat="1" x14ac:dyDescent="0.2">
      <c r="A55" s="265"/>
      <c r="B55" s="268"/>
      <c r="C55" s="266"/>
      <c r="D55" s="266"/>
      <c r="E55" s="266"/>
      <c r="F55" s="266"/>
      <c r="G55" s="266"/>
      <c r="H55" s="267"/>
      <c r="I55" s="265"/>
    </row>
    <row r="56" spans="1:9" s="51" customFormat="1" x14ac:dyDescent="0.2">
      <c r="A56" s="265"/>
      <c r="B56" s="265"/>
      <c r="C56" s="266"/>
      <c r="D56" s="266"/>
      <c r="E56" s="266"/>
      <c r="F56" s="266"/>
      <c r="G56" s="266"/>
      <c r="H56" s="267"/>
      <c r="I56" s="265"/>
    </row>
    <row r="57" spans="1:9" x14ac:dyDescent="0.2">
      <c r="A57" s="265"/>
      <c r="B57" s="265"/>
      <c r="C57" s="266"/>
      <c r="D57" s="266"/>
      <c r="E57" s="266"/>
      <c r="F57" s="266"/>
      <c r="G57" s="266"/>
      <c r="H57" s="267"/>
      <c r="I57" s="265"/>
    </row>
    <row r="58" spans="1:9" x14ac:dyDescent="0.2">
      <c r="A58" s="265"/>
      <c r="B58" s="268"/>
      <c r="C58" s="266"/>
      <c r="D58" s="266"/>
      <c r="E58" s="266"/>
      <c r="F58" s="266"/>
      <c r="G58" s="266"/>
      <c r="H58" s="267"/>
      <c r="I58" s="265"/>
    </row>
    <row r="59" spans="1:9" x14ac:dyDescent="0.2">
      <c r="A59" s="265"/>
      <c r="B59" s="265"/>
      <c r="C59" s="266"/>
      <c r="D59" s="266"/>
      <c r="E59" s="266"/>
      <c r="F59" s="266"/>
      <c r="G59" s="266"/>
      <c r="H59" s="267"/>
      <c r="I59" s="265"/>
    </row>
    <row r="60" spans="1:9" x14ac:dyDescent="0.2">
      <c r="A60" s="265"/>
      <c r="B60" s="265"/>
      <c r="C60" s="266"/>
      <c r="D60" s="266"/>
      <c r="E60" s="266"/>
      <c r="F60" s="266"/>
      <c r="G60" s="266"/>
      <c r="H60" s="267"/>
      <c r="I60" s="265"/>
    </row>
    <row r="61" spans="1:9" x14ac:dyDescent="0.2">
      <c r="A61" s="265"/>
      <c r="B61" s="265"/>
      <c r="C61" s="266"/>
      <c r="D61" s="266"/>
      <c r="E61" s="266"/>
      <c r="F61" s="266"/>
      <c r="G61" s="266"/>
      <c r="H61" s="267"/>
      <c r="I61" s="265"/>
    </row>
    <row r="62" spans="1:9" x14ac:dyDescent="0.2">
      <c r="A62" s="265"/>
      <c r="B62" s="265"/>
      <c r="C62" s="266"/>
      <c r="D62" s="266"/>
      <c r="E62" s="266"/>
      <c r="F62" s="266"/>
      <c r="G62" s="266"/>
      <c r="H62" s="267"/>
      <c r="I62" s="265"/>
    </row>
    <row r="63" spans="1:9" x14ac:dyDescent="0.2">
      <c r="A63" s="265"/>
      <c r="B63" s="265"/>
      <c r="C63" s="266"/>
      <c r="D63" s="266"/>
      <c r="E63" s="266"/>
      <c r="F63" s="266"/>
      <c r="G63" s="266"/>
      <c r="H63" s="267"/>
      <c r="I63" s="265"/>
    </row>
    <row r="64" spans="1:9" x14ac:dyDescent="0.2">
      <c r="A64" s="265"/>
      <c r="B64" s="265"/>
      <c r="C64" s="266"/>
      <c r="D64" s="266"/>
      <c r="E64" s="266"/>
      <c r="F64" s="266"/>
      <c r="G64" s="266"/>
      <c r="H64" s="267"/>
      <c r="I64" s="265"/>
    </row>
    <row r="65" spans="1:9" x14ac:dyDescent="0.2">
      <c r="A65" s="265"/>
      <c r="B65" s="268"/>
      <c r="C65" s="266"/>
      <c r="D65" s="266"/>
      <c r="E65" s="266"/>
      <c r="F65" s="266"/>
      <c r="G65" s="266"/>
      <c r="H65" s="267"/>
      <c r="I65" s="265"/>
    </row>
    <row r="66" spans="1:9" x14ac:dyDescent="0.2">
      <c r="A66" s="265"/>
      <c r="B66" s="268"/>
      <c r="C66" s="266"/>
      <c r="D66" s="266"/>
      <c r="E66" s="266"/>
      <c r="F66" s="266"/>
      <c r="G66" s="266"/>
      <c r="H66" s="267"/>
      <c r="I66" s="265"/>
    </row>
    <row r="67" spans="1:9" x14ac:dyDescent="0.2">
      <c r="A67" s="265"/>
      <c r="B67" s="268"/>
      <c r="C67" s="266"/>
      <c r="D67" s="266"/>
      <c r="E67" s="266"/>
      <c r="F67" s="266"/>
      <c r="G67" s="266"/>
      <c r="H67" s="267"/>
      <c r="I67" s="265"/>
    </row>
    <row r="68" spans="1:9" x14ac:dyDescent="0.2">
      <c r="A68" s="265"/>
      <c r="B68" s="265"/>
      <c r="C68" s="266"/>
      <c r="D68" s="266"/>
      <c r="E68" s="266"/>
      <c r="F68" s="266"/>
      <c r="G68" s="266"/>
      <c r="H68" s="267"/>
      <c r="I68" s="265"/>
    </row>
    <row r="69" spans="1:9" x14ac:dyDescent="0.2">
      <c r="A69" s="265"/>
      <c r="B69" s="268"/>
      <c r="C69" s="266"/>
      <c r="D69" s="266"/>
      <c r="E69" s="266"/>
      <c r="F69" s="266"/>
      <c r="G69" s="266"/>
      <c r="H69" s="267"/>
      <c r="I69" s="265"/>
    </row>
    <row r="70" spans="1:9" x14ac:dyDescent="0.2">
      <c r="A70" s="265"/>
      <c r="B70" s="268"/>
      <c r="C70" s="266"/>
      <c r="D70" s="266"/>
      <c r="E70" s="266"/>
      <c r="F70" s="266"/>
      <c r="G70" s="266"/>
      <c r="H70" s="267"/>
      <c r="I70" s="265"/>
    </row>
    <row r="71" spans="1:9" x14ac:dyDescent="0.2">
      <c r="A71" s="265"/>
      <c r="B71" s="265"/>
      <c r="C71" s="266"/>
      <c r="D71" s="266"/>
      <c r="E71" s="266"/>
      <c r="F71" s="266"/>
      <c r="G71" s="266"/>
      <c r="H71" s="267"/>
      <c r="I71" s="265"/>
    </row>
    <row r="72" spans="1:9" x14ac:dyDescent="0.2">
      <c r="A72" s="265"/>
      <c r="B72" s="265"/>
      <c r="C72" s="266"/>
      <c r="D72" s="266"/>
      <c r="E72" s="266"/>
      <c r="F72" s="266"/>
      <c r="G72" s="266"/>
      <c r="H72" s="267"/>
      <c r="I72" s="265"/>
    </row>
    <row r="73" spans="1:9" x14ac:dyDescent="0.2">
      <c r="A73" s="265"/>
      <c r="B73" s="265"/>
      <c r="C73" s="266"/>
      <c r="D73" s="266"/>
      <c r="E73" s="266"/>
      <c r="F73" s="266"/>
      <c r="G73" s="266"/>
      <c r="H73" s="267"/>
      <c r="I73" s="265"/>
    </row>
    <row r="74" spans="1:9" x14ac:dyDescent="0.2">
      <c r="A74" s="265"/>
      <c r="B74" s="268"/>
      <c r="C74" s="266"/>
      <c r="D74" s="266"/>
      <c r="E74" s="266"/>
      <c r="F74" s="266"/>
      <c r="G74" s="266"/>
      <c r="H74" s="267"/>
      <c r="I74" s="265"/>
    </row>
    <row r="75" spans="1:9" x14ac:dyDescent="0.2">
      <c r="A75" s="146"/>
      <c r="B75" s="146"/>
      <c r="C75" s="146"/>
      <c r="D75" s="146"/>
      <c r="E75" s="146"/>
      <c r="F75" s="146"/>
      <c r="G75" s="146"/>
      <c r="H75" s="146"/>
      <c r="I75" s="146"/>
    </row>
    <row r="76" spans="1:9" x14ac:dyDescent="0.2">
      <c r="A76" s="269"/>
      <c r="B76" s="146"/>
      <c r="C76" s="146"/>
      <c r="D76" s="146"/>
      <c r="E76" s="146"/>
      <c r="F76" s="146"/>
      <c r="G76" s="146"/>
      <c r="H76" s="146"/>
      <c r="I76" s="146"/>
    </row>
    <row r="77" spans="1:9" x14ac:dyDescent="0.2">
      <c r="A77" s="65"/>
    </row>
  </sheetData>
  <mergeCells count="11">
    <mergeCell ref="H9:H10"/>
    <mergeCell ref="I9:I10"/>
    <mergeCell ref="A13:I13"/>
    <mergeCell ref="A18:I18"/>
    <mergeCell ref="F9:F10"/>
    <mergeCell ref="A9:A10"/>
    <mergeCell ref="B9:B10"/>
    <mergeCell ref="C9:C10"/>
    <mergeCell ref="D9:D10"/>
    <mergeCell ref="A11:I11"/>
    <mergeCell ref="G9:G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3679</v>
      </c>
      <c r="F1" s="4"/>
      <c r="G1" s="5" t="s">
        <v>3416</v>
      </c>
      <c r="H1" s="1">
        <f>SUM(H11:H10000)</f>
        <v>34990000</v>
      </c>
    </row>
    <row r="2" spans="1:12" ht="15.75" x14ac:dyDescent="0.25">
      <c r="A2" s="16" t="s">
        <v>3414</v>
      </c>
      <c r="F2" s="59"/>
      <c r="G2" s="63"/>
      <c r="H2" s="61"/>
    </row>
    <row r="3" spans="1:12" x14ac:dyDescent="0.2">
      <c r="A3" s="96">
        <f>'E-Mail'!$B$2</f>
        <v>37036</v>
      </c>
      <c r="F3" s="59"/>
      <c r="G3" s="63"/>
      <c r="H3" s="61"/>
    </row>
    <row r="5" spans="1:12" ht="9.75" customHeight="1" x14ac:dyDescent="0.2">
      <c r="A5" s="52" t="s">
        <v>1165</v>
      </c>
      <c r="J5" s="51"/>
      <c r="K5" s="51"/>
      <c r="L5" s="51"/>
    </row>
    <row r="6" spans="1:12" ht="9.75" customHeight="1" x14ac:dyDescent="0.2">
      <c r="A6" s="52" t="s">
        <v>3678</v>
      </c>
      <c r="J6" s="51"/>
      <c r="K6" s="51"/>
      <c r="L6" s="51"/>
    </row>
    <row r="7" spans="1:12" ht="9.75" customHeight="1" x14ac:dyDescent="0.2">
      <c r="A7" s="52" t="s">
        <v>1080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82" t="s">
        <v>3395</v>
      </c>
      <c r="B9" s="282" t="s">
        <v>3396</v>
      </c>
      <c r="C9" s="284" t="s">
        <v>3397</v>
      </c>
      <c r="D9" s="284" t="s">
        <v>3398</v>
      </c>
      <c r="E9" s="53" t="s">
        <v>3399</v>
      </c>
      <c r="F9" s="284" t="s">
        <v>3401</v>
      </c>
      <c r="G9" s="284" t="s">
        <v>3402</v>
      </c>
      <c r="H9" s="284" t="s">
        <v>3403</v>
      </c>
      <c r="I9" s="282" t="s">
        <v>3404</v>
      </c>
      <c r="J9" s="51"/>
      <c r="K9" s="51"/>
      <c r="L9" s="51"/>
    </row>
    <row r="10" spans="1:12" ht="25.5" customHeight="1" thickBot="1" x14ac:dyDescent="0.25">
      <c r="A10" s="283"/>
      <c r="B10" s="283"/>
      <c r="C10" s="285"/>
      <c r="D10" s="285"/>
      <c r="E10" s="54" t="s">
        <v>3400</v>
      </c>
      <c r="F10" s="285"/>
      <c r="G10" s="285"/>
      <c r="H10" s="285"/>
      <c r="I10" s="283"/>
      <c r="J10" s="51"/>
      <c r="K10" s="51"/>
      <c r="L10" s="51"/>
    </row>
    <row r="11" spans="1:12" ht="10.5" customHeight="1" thickTop="1" thickBot="1" x14ac:dyDescent="0.25">
      <c r="A11" s="278" t="s">
        <v>2651</v>
      </c>
      <c r="B11" s="279"/>
      <c r="C11" s="279"/>
      <c r="D11" s="279"/>
      <c r="E11" s="279"/>
      <c r="F11" s="279"/>
      <c r="G11" s="279"/>
      <c r="H11" s="279"/>
      <c r="I11" s="280"/>
      <c r="J11" s="51"/>
      <c r="K11" s="51"/>
      <c r="L11" s="51"/>
    </row>
    <row r="12" spans="1:12" ht="14.25" customHeight="1" thickTop="1" thickBot="1" x14ac:dyDescent="0.25">
      <c r="A12" s="55" t="s">
        <v>1166</v>
      </c>
      <c r="B12" s="56">
        <v>37043</v>
      </c>
      <c r="C12" s="57">
        <v>-2.5000000000000001E-2</v>
      </c>
      <c r="D12" s="57">
        <v>-2.5000000000000001E-2</v>
      </c>
      <c r="E12" s="57">
        <v>-2.5000000000000001E-2</v>
      </c>
      <c r="F12" s="57">
        <v>-2.5000000000000001E-2</v>
      </c>
      <c r="G12" s="57" t="s">
        <v>1167</v>
      </c>
      <c r="H12" s="58">
        <v>900000</v>
      </c>
      <c r="I12" s="55" t="s">
        <v>3411</v>
      </c>
      <c r="J12" s="51"/>
      <c r="K12" s="51"/>
      <c r="L12" s="51"/>
    </row>
    <row r="13" spans="1:12" ht="10.5" customHeight="1" thickTop="1" thickBot="1" x14ac:dyDescent="0.25">
      <c r="A13" s="55" t="s">
        <v>2652</v>
      </c>
      <c r="B13" s="56">
        <v>37043</v>
      </c>
      <c r="C13" s="57">
        <v>-9.5000000000000001E-2</v>
      </c>
      <c r="D13" s="57">
        <v>-9.5000000000000001E-2</v>
      </c>
      <c r="E13" s="57">
        <v>-9.5000000000000001E-2</v>
      </c>
      <c r="F13" s="57">
        <v>-9.5000000000000001E-2</v>
      </c>
      <c r="G13" s="57" t="s">
        <v>1168</v>
      </c>
      <c r="H13" s="58">
        <v>150000</v>
      </c>
      <c r="I13" s="55" t="s">
        <v>3411</v>
      </c>
      <c r="J13" s="51"/>
      <c r="K13" s="51"/>
      <c r="L13" s="51"/>
    </row>
    <row r="14" spans="1:12" ht="14.25" customHeight="1" thickTop="1" thickBot="1" x14ac:dyDescent="0.25">
      <c r="A14" s="55" t="s">
        <v>1169</v>
      </c>
      <c r="B14" s="56">
        <v>37043</v>
      </c>
      <c r="C14" s="57">
        <v>-0.08</v>
      </c>
      <c r="D14" s="57">
        <v>-0.08</v>
      </c>
      <c r="E14" s="57">
        <v>-0.08</v>
      </c>
      <c r="F14" s="57">
        <v>-0.08</v>
      </c>
      <c r="G14" s="57" t="s">
        <v>1170</v>
      </c>
      <c r="H14" s="58">
        <v>300000</v>
      </c>
      <c r="I14" s="55" t="s">
        <v>3411</v>
      </c>
      <c r="J14" s="51"/>
      <c r="K14" s="51"/>
      <c r="L14" s="51"/>
    </row>
    <row r="15" spans="1:12" ht="14.25" customHeight="1" thickTop="1" thickBot="1" x14ac:dyDescent="0.25">
      <c r="A15" s="278" t="s">
        <v>3738</v>
      </c>
      <c r="B15" s="279"/>
      <c r="C15" s="279"/>
      <c r="D15" s="279"/>
      <c r="E15" s="279"/>
      <c r="F15" s="279"/>
      <c r="G15" s="279"/>
      <c r="H15" s="279"/>
      <c r="I15" s="280"/>
      <c r="J15" s="51"/>
      <c r="K15" s="51"/>
      <c r="L15" s="51"/>
    </row>
    <row r="16" spans="1:12" ht="14.25" customHeight="1" thickTop="1" thickBot="1" x14ac:dyDescent="0.25">
      <c r="A16" s="55" t="s">
        <v>3463</v>
      </c>
      <c r="B16" s="55" t="s">
        <v>3740</v>
      </c>
      <c r="C16" s="57">
        <v>3.7149999999999999</v>
      </c>
      <c r="D16" s="57">
        <v>3.72</v>
      </c>
      <c r="E16" s="57">
        <v>3.718</v>
      </c>
      <c r="F16" s="57">
        <v>3.7149999999999999</v>
      </c>
      <c r="G16" s="57" t="s">
        <v>1171</v>
      </c>
      <c r="H16" s="58">
        <v>40000</v>
      </c>
      <c r="I16" s="55" t="s">
        <v>3411</v>
      </c>
      <c r="J16" s="51"/>
      <c r="K16" s="51"/>
      <c r="L16" s="51"/>
    </row>
    <row r="17" spans="1:12" ht="14.25" customHeight="1" thickTop="1" thickBot="1" x14ac:dyDescent="0.25">
      <c r="A17" s="55" t="s">
        <v>3739</v>
      </c>
      <c r="B17" s="55" t="s">
        <v>3740</v>
      </c>
      <c r="C17" s="57">
        <v>3.76</v>
      </c>
      <c r="D17" s="57">
        <v>3.835</v>
      </c>
      <c r="E17" s="57">
        <v>3.8159999999999998</v>
      </c>
      <c r="F17" s="57">
        <v>3.76</v>
      </c>
      <c r="G17" s="57" t="s">
        <v>1172</v>
      </c>
      <c r="H17" s="58">
        <v>290000</v>
      </c>
      <c r="I17" s="55" t="s">
        <v>3411</v>
      </c>
      <c r="J17" s="51"/>
      <c r="K17" s="51"/>
      <c r="L17" s="51"/>
    </row>
    <row r="18" spans="1:12" ht="14.25" customHeight="1" thickTop="1" thickBot="1" x14ac:dyDescent="0.25">
      <c r="A18" s="55" t="s">
        <v>2309</v>
      </c>
      <c r="B18" s="55" t="s">
        <v>3740</v>
      </c>
      <c r="C18" s="57">
        <v>3.74</v>
      </c>
      <c r="D18" s="57">
        <v>3.74</v>
      </c>
      <c r="E18" s="57">
        <v>3.74</v>
      </c>
      <c r="F18" s="57">
        <v>3.74</v>
      </c>
      <c r="G18" s="57" t="s">
        <v>1173</v>
      </c>
      <c r="H18" s="58">
        <v>40000</v>
      </c>
      <c r="I18" s="55" t="s">
        <v>3411</v>
      </c>
      <c r="J18" s="51"/>
      <c r="K18" s="51"/>
      <c r="L18" s="51"/>
    </row>
    <row r="19" spans="1:12" ht="14.25" customHeight="1" thickTop="1" thickBot="1" x14ac:dyDescent="0.25">
      <c r="A19" s="55" t="s">
        <v>1174</v>
      </c>
      <c r="B19" s="55" t="s">
        <v>3740</v>
      </c>
      <c r="C19" s="57">
        <v>2.4700000000000002</v>
      </c>
      <c r="D19" s="57">
        <v>2.4700000000000002</v>
      </c>
      <c r="E19" s="57">
        <v>2.4700000000000002</v>
      </c>
      <c r="F19" s="57">
        <v>2.4700000000000002</v>
      </c>
      <c r="G19" s="57" t="s">
        <v>1175</v>
      </c>
      <c r="H19" s="58">
        <v>10000</v>
      </c>
      <c r="I19" s="55" t="s">
        <v>3411</v>
      </c>
      <c r="J19" s="51"/>
      <c r="K19" s="51"/>
      <c r="L19" s="51"/>
    </row>
    <row r="20" spans="1:12" ht="14.25" customHeight="1" thickTop="1" thickBot="1" x14ac:dyDescent="0.25">
      <c r="A20" s="55" t="s">
        <v>3741</v>
      </c>
      <c r="B20" s="55" t="s">
        <v>3740</v>
      </c>
      <c r="C20" s="57">
        <v>4.1100000000000003</v>
      </c>
      <c r="D20" s="57">
        <v>4.1449999999999996</v>
      </c>
      <c r="E20" s="57">
        <v>4.1340000000000003</v>
      </c>
      <c r="F20" s="57">
        <v>4.1449999999999996</v>
      </c>
      <c r="G20" s="57" t="s">
        <v>1176</v>
      </c>
      <c r="H20" s="58">
        <v>1370000</v>
      </c>
      <c r="I20" s="55" t="s">
        <v>3411</v>
      </c>
      <c r="J20" s="51"/>
      <c r="K20" s="51"/>
      <c r="L20" s="51"/>
    </row>
    <row r="21" spans="1:12" ht="14.25" customHeight="1" thickTop="1" thickBot="1" x14ac:dyDescent="0.25">
      <c r="A21" s="55" t="s">
        <v>1987</v>
      </c>
      <c r="B21" s="55" t="s">
        <v>3740</v>
      </c>
      <c r="C21" s="57">
        <v>3.78</v>
      </c>
      <c r="D21" s="57">
        <v>3.83</v>
      </c>
      <c r="E21" s="57">
        <v>3.8050000000000002</v>
      </c>
      <c r="F21" s="57">
        <v>3.78</v>
      </c>
      <c r="G21" s="57" t="s">
        <v>1177</v>
      </c>
      <c r="H21" s="58">
        <v>330000</v>
      </c>
      <c r="I21" s="55" t="s">
        <v>3411</v>
      </c>
      <c r="J21" s="51"/>
      <c r="K21" s="51"/>
      <c r="L21" s="51"/>
    </row>
    <row r="22" spans="1:12" ht="14.25" customHeight="1" thickTop="1" thickBot="1" x14ac:dyDescent="0.25">
      <c r="A22" s="55" t="s">
        <v>3742</v>
      </c>
      <c r="B22" s="55" t="s">
        <v>3740</v>
      </c>
      <c r="C22" s="57">
        <v>3.71</v>
      </c>
      <c r="D22" s="57">
        <v>3.88</v>
      </c>
      <c r="E22" s="57">
        <v>3.8239999999999998</v>
      </c>
      <c r="F22" s="57">
        <v>3.8</v>
      </c>
      <c r="G22" s="57" t="s">
        <v>1178</v>
      </c>
      <c r="H22" s="58">
        <v>510000</v>
      </c>
      <c r="I22" s="55" t="s">
        <v>3411</v>
      </c>
      <c r="J22" s="51"/>
      <c r="K22" s="51"/>
      <c r="L22" s="51"/>
    </row>
    <row r="23" spans="1:12" ht="14.25" customHeight="1" thickTop="1" thickBot="1" x14ac:dyDescent="0.25">
      <c r="A23" s="55" t="s">
        <v>2972</v>
      </c>
      <c r="B23" s="55" t="s">
        <v>3740</v>
      </c>
      <c r="C23" s="57">
        <v>4.0880000000000001</v>
      </c>
      <c r="D23" s="57">
        <v>4.1079999999999997</v>
      </c>
      <c r="E23" s="57">
        <v>4.0990000000000002</v>
      </c>
      <c r="F23" s="57">
        <v>4.0999999999999996</v>
      </c>
      <c r="G23" s="57" t="s">
        <v>1179</v>
      </c>
      <c r="H23" s="58">
        <v>200000</v>
      </c>
      <c r="I23" s="55" t="s">
        <v>3411</v>
      </c>
      <c r="J23" s="51"/>
      <c r="K23" s="51"/>
      <c r="L23" s="51"/>
    </row>
    <row r="24" spans="1:12" ht="14.25" customHeight="1" thickTop="1" thickBot="1" x14ac:dyDescent="0.25">
      <c r="A24" s="55" t="s">
        <v>3743</v>
      </c>
      <c r="B24" s="55" t="s">
        <v>3740</v>
      </c>
      <c r="C24" s="57">
        <v>4.125</v>
      </c>
      <c r="D24" s="57">
        <v>4.18</v>
      </c>
      <c r="E24" s="57">
        <v>4.1420000000000003</v>
      </c>
      <c r="F24" s="57">
        <v>4.1399999999999997</v>
      </c>
      <c r="G24" s="57" t="s">
        <v>1180</v>
      </c>
      <c r="H24" s="58">
        <v>990000</v>
      </c>
      <c r="I24" s="55" t="s">
        <v>3411</v>
      </c>
      <c r="J24" s="51"/>
      <c r="K24" s="51"/>
      <c r="L24" s="51"/>
    </row>
    <row r="25" spans="1:12" ht="14.25" customHeight="1" thickTop="1" thickBot="1" x14ac:dyDescent="0.25">
      <c r="A25" s="55" t="s">
        <v>3744</v>
      </c>
      <c r="B25" s="55" t="s">
        <v>3740</v>
      </c>
      <c r="C25" s="57">
        <v>3.56</v>
      </c>
      <c r="D25" s="57">
        <v>3.64</v>
      </c>
      <c r="E25" s="57">
        <v>3.5960000000000001</v>
      </c>
      <c r="F25" s="57">
        <v>3.6150000000000002</v>
      </c>
      <c r="G25" s="57" t="s">
        <v>1181</v>
      </c>
      <c r="H25" s="58">
        <v>580000</v>
      </c>
      <c r="I25" s="55" t="s">
        <v>3411</v>
      </c>
      <c r="J25" s="51"/>
      <c r="K25" s="51"/>
      <c r="L25" s="51"/>
    </row>
    <row r="26" spans="1:12" ht="14.25" customHeight="1" thickTop="1" thickBot="1" x14ac:dyDescent="0.25">
      <c r="A26" s="55" t="s">
        <v>2653</v>
      </c>
      <c r="B26" s="56">
        <v>37043</v>
      </c>
      <c r="C26" s="57">
        <v>3.81</v>
      </c>
      <c r="D26" s="57">
        <v>3.87</v>
      </c>
      <c r="E26" s="57">
        <v>3.8359999999999999</v>
      </c>
      <c r="F26" s="57">
        <v>3.81</v>
      </c>
      <c r="G26" s="57" t="s">
        <v>1182</v>
      </c>
      <c r="H26" s="58">
        <v>1050000</v>
      </c>
      <c r="I26" s="55" t="s">
        <v>3411</v>
      </c>
      <c r="J26" s="51"/>
      <c r="K26" s="51"/>
      <c r="L26" s="51"/>
    </row>
    <row r="27" spans="1:12" ht="14.25" customHeight="1" thickTop="1" thickBot="1" x14ac:dyDescent="0.25">
      <c r="A27" s="55" t="s">
        <v>3745</v>
      </c>
      <c r="B27" s="55" t="s">
        <v>3740</v>
      </c>
      <c r="C27" s="57">
        <v>2.85</v>
      </c>
      <c r="D27" s="57">
        <v>2.9249999999999998</v>
      </c>
      <c r="E27" s="57">
        <v>2.8860000000000001</v>
      </c>
      <c r="F27" s="57">
        <v>2.85</v>
      </c>
      <c r="G27" s="57" t="s">
        <v>1183</v>
      </c>
      <c r="H27" s="58">
        <v>240000</v>
      </c>
      <c r="I27" s="55" t="s">
        <v>3411</v>
      </c>
      <c r="J27" s="51"/>
      <c r="K27" s="51"/>
      <c r="L27" s="51"/>
    </row>
    <row r="28" spans="1:12" ht="14.25" customHeight="1" thickTop="1" thickBot="1" x14ac:dyDescent="0.25">
      <c r="A28" s="55" t="s">
        <v>2065</v>
      </c>
      <c r="B28" s="55" t="s">
        <v>3740</v>
      </c>
      <c r="C28" s="57">
        <v>3.8250000000000002</v>
      </c>
      <c r="D28" s="57">
        <v>3.84</v>
      </c>
      <c r="E28" s="57">
        <v>3.8340000000000001</v>
      </c>
      <c r="F28" s="57">
        <v>3.8250000000000002</v>
      </c>
      <c r="G28" s="57" t="s">
        <v>1184</v>
      </c>
      <c r="H28" s="58">
        <v>70000</v>
      </c>
      <c r="I28" s="55" t="s">
        <v>3411</v>
      </c>
      <c r="J28" s="51"/>
      <c r="K28" s="51"/>
      <c r="L28" s="51"/>
    </row>
    <row r="29" spans="1:12" ht="14.25" customHeight="1" thickTop="1" thickBot="1" x14ac:dyDescent="0.25">
      <c r="A29" s="55" t="s">
        <v>3746</v>
      </c>
      <c r="B29" s="55" t="s">
        <v>3740</v>
      </c>
      <c r="C29" s="57">
        <v>3.79</v>
      </c>
      <c r="D29" s="57">
        <v>3.95</v>
      </c>
      <c r="E29" s="57">
        <v>3.8860000000000001</v>
      </c>
      <c r="F29" s="57">
        <v>3.92</v>
      </c>
      <c r="G29" s="57" t="s">
        <v>1185</v>
      </c>
      <c r="H29" s="58">
        <v>1460000</v>
      </c>
      <c r="I29" s="55" t="s">
        <v>3411</v>
      </c>
      <c r="J29" s="51"/>
      <c r="K29" s="51"/>
      <c r="L29" s="51"/>
    </row>
    <row r="30" spans="1:12" ht="14.25" customHeight="1" thickTop="1" thickBot="1" x14ac:dyDescent="0.25">
      <c r="A30" s="55" t="s">
        <v>2014</v>
      </c>
      <c r="B30" s="55" t="s">
        <v>3740</v>
      </c>
      <c r="C30" s="57">
        <v>2.5499999999999998</v>
      </c>
      <c r="D30" s="57">
        <v>2.5499999999999998</v>
      </c>
      <c r="E30" s="57">
        <v>2.5499999999999998</v>
      </c>
      <c r="F30" s="57">
        <v>2.5499999999999998</v>
      </c>
      <c r="G30" s="57" t="s">
        <v>1186</v>
      </c>
      <c r="H30" s="58">
        <v>20000</v>
      </c>
      <c r="I30" s="55" t="s">
        <v>3411</v>
      </c>
      <c r="J30" s="51"/>
      <c r="K30" s="51"/>
      <c r="L30" s="51"/>
    </row>
    <row r="31" spans="1:12" ht="14.25" customHeight="1" thickTop="1" thickBot="1" x14ac:dyDescent="0.25">
      <c r="A31" s="55" t="s">
        <v>2018</v>
      </c>
      <c r="B31" s="55" t="s">
        <v>3740</v>
      </c>
      <c r="C31" s="57">
        <v>4.09</v>
      </c>
      <c r="D31" s="57">
        <v>4.1349999999999998</v>
      </c>
      <c r="E31" s="57">
        <v>4.1120000000000001</v>
      </c>
      <c r="F31" s="57">
        <v>4.1100000000000003</v>
      </c>
      <c r="G31" s="57" t="s">
        <v>1187</v>
      </c>
      <c r="H31" s="58">
        <v>250000</v>
      </c>
      <c r="I31" s="55" t="s">
        <v>3411</v>
      </c>
      <c r="J31" s="51"/>
      <c r="K31" s="51"/>
      <c r="L31" s="51"/>
    </row>
    <row r="32" spans="1:12" ht="14.25" customHeight="1" thickTop="1" thickBot="1" x14ac:dyDescent="0.25">
      <c r="A32" s="55" t="s">
        <v>3747</v>
      </c>
      <c r="B32" s="55" t="s">
        <v>3740</v>
      </c>
      <c r="C32" s="57">
        <v>3.7</v>
      </c>
      <c r="D32" s="57">
        <v>3.9950000000000001</v>
      </c>
      <c r="E32" s="57">
        <v>3.8359999999999999</v>
      </c>
      <c r="F32" s="57">
        <v>3.7</v>
      </c>
      <c r="G32" s="57" t="s">
        <v>1188</v>
      </c>
      <c r="H32" s="58">
        <v>1060000</v>
      </c>
      <c r="I32" s="55" t="s">
        <v>3411</v>
      </c>
      <c r="J32" s="51"/>
      <c r="K32" s="51"/>
      <c r="L32" s="51"/>
    </row>
    <row r="33" spans="1:12" ht="14.25" customHeight="1" thickTop="1" thickBot="1" x14ac:dyDescent="0.25">
      <c r="A33" s="55" t="s">
        <v>1988</v>
      </c>
      <c r="B33" s="55" t="s">
        <v>3740</v>
      </c>
      <c r="C33" s="57">
        <v>3.7</v>
      </c>
      <c r="D33" s="57">
        <v>3.77</v>
      </c>
      <c r="E33" s="57">
        <v>3.7320000000000002</v>
      </c>
      <c r="F33" s="57">
        <v>3.7</v>
      </c>
      <c r="G33" s="57" t="s">
        <v>1189</v>
      </c>
      <c r="H33" s="58">
        <v>220000</v>
      </c>
      <c r="I33" s="55" t="s">
        <v>3411</v>
      </c>
      <c r="J33" s="51"/>
      <c r="K33" s="51"/>
      <c r="L33" s="51"/>
    </row>
    <row r="34" spans="1:12" ht="14.25" customHeight="1" thickTop="1" thickBot="1" x14ac:dyDescent="0.25">
      <c r="A34" s="55" t="s">
        <v>2019</v>
      </c>
      <c r="B34" s="55" t="s">
        <v>3740</v>
      </c>
      <c r="C34" s="57">
        <v>3.9350000000000001</v>
      </c>
      <c r="D34" s="57">
        <v>3.99</v>
      </c>
      <c r="E34" s="57">
        <v>3.968</v>
      </c>
      <c r="F34" s="57">
        <v>3.9380000000000002</v>
      </c>
      <c r="G34" s="57" t="s">
        <v>1190</v>
      </c>
      <c r="H34" s="58">
        <v>1120000</v>
      </c>
      <c r="I34" s="55" t="s">
        <v>3411</v>
      </c>
      <c r="J34" s="51"/>
      <c r="K34" s="51"/>
      <c r="L34" s="51"/>
    </row>
    <row r="35" spans="1:12" ht="14.25" customHeight="1" thickTop="1" thickBot="1" x14ac:dyDescent="0.25">
      <c r="A35" s="55" t="s">
        <v>2020</v>
      </c>
      <c r="B35" s="55" t="s">
        <v>3740</v>
      </c>
      <c r="C35" s="57">
        <v>3.9350000000000001</v>
      </c>
      <c r="D35" s="57">
        <v>3.9830000000000001</v>
      </c>
      <c r="E35" s="57">
        <v>3.96</v>
      </c>
      <c r="F35" s="57">
        <v>3.9550000000000001</v>
      </c>
      <c r="G35" s="57" t="s">
        <v>1191</v>
      </c>
      <c r="H35" s="58">
        <v>200000</v>
      </c>
      <c r="I35" s="55" t="s">
        <v>3411</v>
      </c>
      <c r="J35" s="51"/>
      <c r="K35" s="51"/>
      <c r="L35" s="51"/>
    </row>
    <row r="36" spans="1:12" ht="14.25" customHeight="1" thickTop="1" thickBot="1" x14ac:dyDescent="0.25">
      <c r="A36" s="55" t="s">
        <v>2631</v>
      </c>
      <c r="B36" s="55" t="s">
        <v>3740</v>
      </c>
      <c r="C36" s="57">
        <v>3.7</v>
      </c>
      <c r="D36" s="57">
        <v>3.8149999999999999</v>
      </c>
      <c r="E36" s="57">
        <v>3.7709999999999999</v>
      </c>
      <c r="F36" s="57">
        <v>3.7</v>
      </c>
      <c r="G36" s="57" t="s">
        <v>1192</v>
      </c>
      <c r="H36" s="58">
        <v>200000</v>
      </c>
      <c r="I36" s="55" t="s">
        <v>3411</v>
      </c>
      <c r="J36" s="51"/>
      <c r="K36" s="51"/>
      <c r="L36" s="51"/>
    </row>
    <row r="37" spans="1:12" ht="14.25" customHeight="1" thickTop="1" thickBot="1" x14ac:dyDescent="0.25">
      <c r="A37" s="55" t="s">
        <v>2004</v>
      </c>
      <c r="B37" s="55" t="s">
        <v>3740</v>
      </c>
      <c r="C37" s="57">
        <v>3.7149999999999999</v>
      </c>
      <c r="D37" s="57">
        <v>3.8</v>
      </c>
      <c r="E37" s="57">
        <v>3.7650000000000001</v>
      </c>
      <c r="F37" s="57">
        <v>3.8</v>
      </c>
      <c r="G37" s="57" t="s">
        <v>1088</v>
      </c>
      <c r="H37" s="58">
        <v>110000</v>
      </c>
      <c r="I37" s="55" t="s">
        <v>3411</v>
      </c>
      <c r="J37" s="51"/>
      <c r="K37" s="51"/>
      <c r="L37" s="51"/>
    </row>
    <row r="38" spans="1:12" ht="14.25" customHeight="1" thickTop="1" thickBot="1" x14ac:dyDescent="0.25">
      <c r="A38" s="55" t="s">
        <v>3748</v>
      </c>
      <c r="B38" s="55" t="s">
        <v>3740</v>
      </c>
      <c r="C38" s="57">
        <v>3.8</v>
      </c>
      <c r="D38" s="57">
        <v>4.5</v>
      </c>
      <c r="E38" s="57">
        <v>4.1829999999999998</v>
      </c>
      <c r="F38" s="57">
        <v>3.8</v>
      </c>
      <c r="G38" s="57" t="s">
        <v>1193</v>
      </c>
      <c r="H38" s="58">
        <v>240000</v>
      </c>
      <c r="I38" s="55" t="s">
        <v>3411</v>
      </c>
      <c r="J38" s="51"/>
      <c r="K38" s="51"/>
      <c r="L38" s="51"/>
    </row>
    <row r="39" spans="1:12" ht="14.25" customHeight="1" thickTop="1" thickBot="1" x14ac:dyDescent="0.25">
      <c r="A39" s="55" t="s">
        <v>1998</v>
      </c>
      <c r="B39" s="55" t="s">
        <v>3740</v>
      </c>
      <c r="C39" s="57">
        <v>3.73</v>
      </c>
      <c r="D39" s="57">
        <v>3.75</v>
      </c>
      <c r="E39" s="57">
        <v>3.738</v>
      </c>
      <c r="F39" s="57">
        <v>3.75</v>
      </c>
      <c r="G39" s="57" t="s">
        <v>1194</v>
      </c>
      <c r="H39" s="58">
        <v>50000</v>
      </c>
      <c r="I39" s="55" t="s">
        <v>3411</v>
      </c>
      <c r="J39" s="51"/>
      <c r="K39" s="51"/>
      <c r="L39" s="51"/>
    </row>
    <row r="40" spans="1:12" ht="9.75" customHeight="1" thickTop="1" thickBot="1" x14ac:dyDescent="0.25">
      <c r="A40" s="55" t="s">
        <v>2973</v>
      </c>
      <c r="B40" s="55" t="s">
        <v>3740</v>
      </c>
      <c r="C40" s="57">
        <v>3.94</v>
      </c>
      <c r="D40" s="57">
        <v>3.97</v>
      </c>
      <c r="E40" s="57">
        <v>3.95</v>
      </c>
      <c r="F40" s="57">
        <v>3.94</v>
      </c>
      <c r="G40" s="57" t="s">
        <v>1195</v>
      </c>
      <c r="H40" s="58">
        <v>60000</v>
      </c>
      <c r="I40" s="55" t="s">
        <v>3411</v>
      </c>
      <c r="J40" s="51"/>
      <c r="K40" s="51"/>
      <c r="L40" s="51"/>
    </row>
    <row r="41" spans="1:12" ht="14.25" customHeight="1" thickTop="1" thickBot="1" x14ac:dyDescent="0.25">
      <c r="A41" s="55" t="s">
        <v>3749</v>
      </c>
      <c r="B41" s="55" t="s">
        <v>3740</v>
      </c>
      <c r="C41" s="57">
        <v>10</v>
      </c>
      <c r="D41" s="57">
        <v>10.15</v>
      </c>
      <c r="E41" s="57">
        <v>10.074999999999999</v>
      </c>
      <c r="F41" s="57">
        <v>10.15</v>
      </c>
      <c r="G41" s="57" t="s">
        <v>1196</v>
      </c>
      <c r="H41" s="58">
        <v>80000</v>
      </c>
      <c r="I41" s="55" t="s">
        <v>3411</v>
      </c>
      <c r="J41" s="51"/>
      <c r="K41" s="51"/>
      <c r="L41" s="51"/>
    </row>
    <row r="42" spans="1:12" ht="14.25" customHeight="1" thickTop="1" thickBot="1" x14ac:dyDescent="0.25">
      <c r="A42" s="55" t="s">
        <v>3750</v>
      </c>
      <c r="B42" s="55" t="s">
        <v>3740</v>
      </c>
      <c r="C42" s="57">
        <v>3.71</v>
      </c>
      <c r="D42" s="57">
        <v>3.8450000000000002</v>
      </c>
      <c r="E42" s="57">
        <v>3.78</v>
      </c>
      <c r="F42" s="57">
        <v>3.72</v>
      </c>
      <c r="G42" s="57" t="s">
        <v>1197</v>
      </c>
      <c r="H42" s="58">
        <v>400000</v>
      </c>
      <c r="I42" s="55" t="s">
        <v>3411</v>
      </c>
      <c r="J42" s="51"/>
      <c r="K42" s="51"/>
      <c r="L42" s="51"/>
    </row>
    <row r="43" spans="1:12" ht="10.5" customHeight="1" thickTop="1" thickBot="1" x14ac:dyDescent="0.25">
      <c r="A43" s="55" t="s">
        <v>1964</v>
      </c>
      <c r="B43" s="55" t="s">
        <v>3740</v>
      </c>
      <c r="C43" s="57">
        <v>3.72</v>
      </c>
      <c r="D43" s="57">
        <v>3.8650000000000002</v>
      </c>
      <c r="E43" s="57">
        <v>3.8029999999999999</v>
      </c>
      <c r="F43" s="57">
        <v>3.72</v>
      </c>
      <c r="G43" s="57" t="s">
        <v>1148</v>
      </c>
      <c r="H43" s="58">
        <v>450000</v>
      </c>
      <c r="I43" s="55" t="s">
        <v>3411</v>
      </c>
      <c r="J43" s="51"/>
      <c r="K43" s="51"/>
      <c r="L43" s="51"/>
    </row>
    <row r="44" spans="1:12" ht="14.25" customHeight="1" thickTop="1" thickBot="1" x14ac:dyDescent="0.25">
      <c r="A44" s="55" t="s">
        <v>3751</v>
      </c>
      <c r="B44" s="55" t="s">
        <v>3740</v>
      </c>
      <c r="C44" s="57">
        <v>3.73</v>
      </c>
      <c r="D44" s="57">
        <v>3.8450000000000002</v>
      </c>
      <c r="E44" s="57">
        <v>3.78</v>
      </c>
      <c r="F44" s="57">
        <v>3.75</v>
      </c>
      <c r="G44" s="57" t="s">
        <v>1198</v>
      </c>
      <c r="H44" s="58">
        <v>440000</v>
      </c>
      <c r="I44" s="55" t="s">
        <v>3411</v>
      </c>
      <c r="J44" s="51"/>
      <c r="K44" s="51"/>
      <c r="L44" s="51"/>
    </row>
    <row r="45" spans="1:12" ht="10.5" customHeight="1" thickTop="1" thickBot="1" x14ac:dyDescent="0.25">
      <c r="A45" s="55" t="s">
        <v>1961</v>
      </c>
      <c r="B45" s="55" t="s">
        <v>3740</v>
      </c>
      <c r="C45" s="57">
        <v>4.13</v>
      </c>
      <c r="D45" s="57">
        <v>4.24</v>
      </c>
      <c r="E45" s="57">
        <v>4.1840000000000002</v>
      </c>
      <c r="F45" s="57">
        <v>4.1500000000000004</v>
      </c>
      <c r="G45" s="57" t="s">
        <v>1180</v>
      </c>
      <c r="H45" s="58">
        <v>250000</v>
      </c>
      <c r="I45" s="55" t="s">
        <v>3411</v>
      </c>
      <c r="J45" s="51"/>
      <c r="K45" s="51"/>
      <c r="L45" s="51"/>
    </row>
    <row r="46" spans="1:12" ht="14.25" customHeight="1" thickTop="1" thickBot="1" x14ac:dyDescent="0.25">
      <c r="A46" s="55" t="s">
        <v>3752</v>
      </c>
      <c r="B46" s="55" t="s">
        <v>3740</v>
      </c>
      <c r="C46" s="57">
        <v>3.74</v>
      </c>
      <c r="D46" s="57">
        <v>3.81</v>
      </c>
      <c r="E46" s="57">
        <v>3.7759999999999998</v>
      </c>
      <c r="F46" s="57">
        <v>3.76</v>
      </c>
      <c r="G46" s="57" t="s">
        <v>1199</v>
      </c>
      <c r="H46" s="58">
        <v>270000</v>
      </c>
      <c r="I46" s="55" t="s">
        <v>3411</v>
      </c>
      <c r="J46" s="51"/>
      <c r="K46" s="51"/>
      <c r="L46" s="51"/>
    </row>
    <row r="47" spans="1:12" ht="14.25" customHeight="1" thickTop="1" thickBot="1" x14ac:dyDescent="0.25">
      <c r="A47" s="55" t="s">
        <v>3753</v>
      </c>
      <c r="B47" s="55" t="s">
        <v>3740</v>
      </c>
      <c r="C47" s="57">
        <v>3.71</v>
      </c>
      <c r="D47" s="57">
        <v>3.89</v>
      </c>
      <c r="E47" s="57">
        <v>3.843</v>
      </c>
      <c r="F47" s="57">
        <v>3.71</v>
      </c>
      <c r="G47" s="57" t="s">
        <v>1200</v>
      </c>
      <c r="H47" s="58">
        <v>230000</v>
      </c>
      <c r="I47" s="55" t="s">
        <v>3411</v>
      </c>
      <c r="J47" s="51"/>
      <c r="K47" s="51"/>
      <c r="L47" s="51"/>
    </row>
    <row r="48" spans="1:12" ht="14.25" customHeight="1" thickTop="1" thickBot="1" x14ac:dyDescent="0.25">
      <c r="A48" s="55" t="s">
        <v>1989</v>
      </c>
      <c r="B48" s="55" t="s">
        <v>3740</v>
      </c>
      <c r="C48" s="57">
        <v>3.8</v>
      </c>
      <c r="D48" s="57">
        <v>4.92</v>
      </c>
      <c r="E48" s="57">
        <v>4.1319999999999997</v>
      </c>
      <c r="F48" s="57">
        <v>3.9</v>
      </c>
      <c r="G48" s="57" t="s">
        <v>1201</v>
      </c>
      <c r="H48" s="58">
        <v>430000</v>
      </c>
      <c r="I48" s="55" t="s">
        <v>3411</v>
      </c>
      <c r="J48" s="51"/>
      <c r="K48" s="51"/>
      <c r="L48" s="51"/>
    </row>
    <row r="49" spans="1:12" ht="14.25" customHeight="1" thickTop="1" thickBot="1" x14ac:dyDescent="0.25">
      <c r="A49" s="55" t="s">
        <v>1975</v>
      </c>
      <c r="B49" s="55" t="s">
        <v>3740</v>
      </c>
      <c r="C49" s="57">
        <v>4.16</v>
      </c>
      <c r="D49" s="57">
        <v>4.24</v>
      </c>
      <c r="E49" s="57">
        <v>4.2009999999999996</v>
      </c>
      <c r="F49" s="57">
        <v>4.16</v>
      </c>
      <c r="G49" s="57" t="s">
        <v>1193</v>
      </c>
      <c r="H49" s="58">
        <v>200000</v>
      </c>
      <c r="I49" s="55" t="s">
        <v>3411</v>
      </c>
      <c r="J49" s="51"/>
      <c r="K49" s="51"/>
      <c r="L49" s="51"/>
    </row>
    <row r="50" spans="1:12" ht="14.25" customHeight="1" thickTop="1" thickBot="1" x14ac:dyDescent="0.25">
      <c r="A50" s="55" t="s">
        <v>2654</v>
      </c>
      <c r="B50" s="55" t="s">
        <v>3740</v>
      </c>
      <c r="C50" s="57">
        <v>4.2</v>
      </c>
      <c r="D50" s="57">
        <v>4.2</v>
      </c>
      <c r="E50" s="57">
        <v>4.2</v>
      </c>
      <c r="F50" s="57">
        <v>4.2</v>
      </c>
      <c r="G50" s="57" t="s">
        <v>1147</v>
      </c>
      <c r="H50" s="58">
        <v>20000</v>
      </c>
      <c r="I50" s="55" t="s">
        <v>3411</v>
      </c>
      <c r="J50" s="51"/>
      <c r="K50" s="51"/>
      <c r="L50" s="51"/>
    </row>
    <row r="51" spans="1:12" ht="10.5" customHeight="1" thickTop="1" thickBot="1" x14ac:dyDescent="0.25">
      <c r="A51" s="55" t="s">
        <v>3754</v>
      </c>
      <c r="B51" s="55" t="s">
        <v>3740</v>
      </c>
      <c r="C51" s="57">
        <v>3.63</v>
      </c>
      <c r="D51" s="57">
        <v>3.77</v>
      </c>
      <c r="E51" s="57">
        <v>3.6960000000000002</v>
      </c>
      <c r="F51" s="57">
        <v>3.63</v>
      </c>
      <c r="G51" s="57" t="s">
        <v>1202</v>
      </c>
      <c r="H51" s="58">
        <v>360000</v>
      </c>
      <c r="I51" s="55" t="s">
        <v>3411</v>
      </c>
      <c r="J51" s="51"/>
      <c r="K51" s="51"/>
      <c r="L51" s="51"/>
    </row>
    <row r="52" spans="1:12" ht="14.25" customHeight="1" thickTop="1" thickBot="1" x14ac:dyDescent="0.25">
      <c r="A52" s="55" t="s">
        <v>1999</v>
      </c>
      <c r="B52" s="55" t="s">
        <v>3740</v>
      </c>
      <c r="C52" s="57">
        <v>3.64</v>
      </c>
      <c r="D52" s="57">
        <v>3.66</v>
      </c>
      <c r="E52" s="57">
        <v>3.65</v>
      </c>
      <c r="F52" s="57">
        <v>3.66</v>
      </c>
      <c r="G52" s="57" t="s">
        <v>1203</v>
      </c>
      <c r="H52" s="58">
        <v>80000</v>
      </c>
      <c r="I52" s="55" t="s">
        <v>3411</v>
      </c>
      <c r="J52" s="51"/>
      <c r="K52" s="51"/>
      <c r="L52" s="51"/>
    </row>
    <row r="53" spans="1:12" ht="9.75" customHeight="1" thickTop="1" thickBot="1" x14ac:dyDescent="0.25">
      <c r="A53" s="55" t="s">
        <v>2066</v>
      </c>
      <c r="B53" s="55" t="s">
        <v>3740</v>
      </c>
      <c r="C53" s="57">
        <v>3.59</v>
      </c>
      <c r="D53" s="57">
        <v>3.59</v>
      </c>
      <c r="E53" s="57">
        <v>3.59</v>
      </c>
      <c r="F53" s="57">
        <v>3.59</v>
      </c>
      <c r="G53" s="57" t="s">
        <v>1204</v>
      </c>
      <c r="H53" s="58">
        <v>20000</v>
      </c>
      <c r="I53" s="55" t="s">
        <v>3411</v>
      </c>
      <c r="J53" s="51"/>
      <c r="K53" s="51"/>
      <c r="L53" s="51"/>
    </row>
    <row r="54" spans="1:12" ht="10.5" customHeight="1" thickTop="1" thickBot="1" x14ac:dyDescent="0.25">
      <c r="A54" s="278" t="s">
        <v>3755</v>
      </c>
      <c r="B54" s="279"/>
      <c r="C54" s="279"/>
      <c r="D54" s="279"/>
      <c r="E54" s="279"/>
      <c r="F54" s="279"/>
      <c r="G54" s="279"/>
      <c r="H54" s="279"/>
      <c r="I54" s="280"/>
      <c r="J54" s="51"/>
      <c r="K54" s="51"/>
      <c r="L54" s="51"/>
    </row>
    <row r="55" spans="1:12" ht="10.5" customHeight="1" thickTop="1" thickBot="1" x14ac:dyDescent="0.25">
      <c r="A55" s="55" t="s">
        <v>1205</v>
      </c>
      <c r="B55" s="55" t="s">
        <v>3740</v>
      </c>
      <c r="C55" s="57">
        <v>0</v>
      </c>
      <c r="D55" s="57">
        <v>0</v>
      </c>
      <c r="E55" s="57">
        <v>0</v>
      </c>
      <c r="F55" s="57">
        <v>0</v>
      </c>
      <c r="G55" s="57" t="s">
        <v>1206</v>
      </c>
      <c r="H55" s="58">
        <v>40000</v>
      </c>
      <c r="I55" s="55" t="s">
        <v>3411</v>
      </c>
      <c r="J55" s="51"/>
      <c r="K55" s="51"/>
      <c r="L55" s="51"/>
    </row>
    <row r="56" spans="1:12" ht="14.25" customHeight="1" thickTop="1" thickBot="1" x14ac:dyDescent="0.25">
      <c r="A56" s="55" t="s">
        <v>1207</v>
      </c>
      <c r="B56" s="55" t="s">
        <v>3740</v>
      </c>
      <c r="C56" s="57">
        <v>0</v>
      </c>
      <c r="D56" s="57">
        <v>0</v>
      </c>
      <c r="E56" s="57">
        <v>0</v>
      </c>
      <c r="F56" s="57">
        <v>0</v>
      </c>
      <c r="G56" s="57" t="s">
        <v>1208</v>
      </c>
      <c r="H56" s="58">
        <v>10000</v>
      </c>
      <c r="I56" s="55" t="s">
        <v>3411</v>
      </c>
      <c r="J56" s="51"/>
      <c r="K56" s="51"/>
      <c r="L56" s="51"/>
    </row>
    <row r="57" spans="1:12" ht="14.25" customHeight="1" thickTop="1" thickBot="1" x14ac:dyDescent="0.25">
      <c r="A57" s="55" t="s">
        <v>2632</v>
      </c>
      <c r="B57" s="55" t="s">
        <v>3740</v>
      </c>
      <c r="C57" s="57">
        <v>-0.02</v>
      </c>
      <c r="D57" s="57">
        <v>-0.02</v>
      </c>
      <c r="E57" s="57">
        <v>-0.02</v>
      </c>
      <c r="F57" s="57">
        <v>-0.02</v>
      </c>
      <c r="G57" s="57" t="s">
        <v>1209</v>
      </c>
      <c r="H57" s="58">
        <v>20000</v>
      </c>
      <c r="I57" s="55" t="s">
        <v>3411</v>
      </c>
      <c r="J57" s="51"/>
      <c r="K57" s="51"/>
      <c r="L57" s="51"/>
    </row>
    <row r="58" spans="1:12" ht="14.25" customHeight="1" thickTop="1" thickBot="1" x14ac:dyDescent="0.25">
      <c r="A58" s="55" t="s">
        <v>2000</v>
      </c>
      <c r="B58" s="55" t="s">
        <v>3740</v>
      </c>
      <c r="C58" s="57">
        <v>0</v>
      </c>
      <c r="D58" s="57">
        <v>0</v>
      </c>
      <c r="E58" s="57">
        <v>0</v>
      </c>
      <c r="F58" s="57">
        <v>0</v>
      </c>
      <c r="G58" s="57" t="s">
        <v>1210</v>
      </c>
      <c r="H58" s="58">
        <v>460000</v>
      </c>
      <c r="I58" s="55" t="s">
        <v>3411</v>
      </c>
      <c r="J58" s="51"/>
      <c r="K58" s="51"/>
      <c r="L58" s="51"/>
    </row>
    <row r="59" spans="1:12" ht="10.5" customHeight="1" thickTop="1" thickBot="1" x14ac:dyDescent="0.25">
      <c r="A59" s="55" t="s">
        <v>3302</v>
      </c>
      <c r="B59" s="55" t="s">
        <v>3740</v>
      </c>
      <c r="C59" s="57">
        <v>0</v>
      </c>
      <c r="D59" s="57">
        <v>0</v>
      </c>
      <c r="E59" s="57">
        <v>0</v>
      </c>
      <c r="F59" s="57">
        <v>0</v>
      </c>
      <c r="G59" s="57" t="s">
        <v>1211</v>
      </c>
      <c r="H59" s="58">
        <v>80000</v>
      </c>
      <c r="I59" s="55" t="s">
        <v>3411</v>
      </c>
      <c r="J59" s="51"/>
      <c r="K59" s="51"/>
      <c r="L59" s="51"/>
    </row>
    <row r="60" spans="1:12" ht="14.25" customHeight="1" thickTop="1" thickBot="1" x14ac:dyDescent="0.25">
      <c r="A60" s="55" t="s">
        <v>2655</v>
      </c>
      <c r="B60" s="55" t="s">
        <v>1974</v>
      </c>
      <c r="C60" s="57">
        <v>5.0000000000000001E-3</v>
      </c>
      <c r="D60" s="57">
        <v>5.0000000000000001E-3</v>
      </c>
      <c r="E60" s="57">
        <v>5.0000000000000001E-3</v>
      </c>
      <c r="F60" s="57">
        <v>5.0000000000000001E-3</v>
      </c>
      <c r="G60" s="57" t="s">
        <v>1212</v>
      </c>
      <c r="H60" s="58">
        <v>75000</v>
      </c>
      <c r="I60" s="55" t="s">
        <v>3411</v>
      </c>
      <c r="J60" s="51"/>
      <c r="K60" s="51"/>
      <c r="L60" s="51"/>
    </row>
    <row r="61" spans="1:12" ht="14.25" customHeight="1" thickTop="1" thickBot="1" x14ac:dyDescent="0.25">
      <c r="A61" s="55" t="s">
        <v>3464</v>
      </c>
      <c r="B61" s="55" t="s">
        <v>3740</v>
      </c>
      <c r="C61" s="57">
        <v>0</v>
      </c>
      <c r="D61" s="57">
        <v>0</v>
      </c>
      <c r="E61" s="57">
        <v>0</v>
      </c>
      <c r="F61" s="57">
        <v>0</v>
      </c>
      <c r="G61" s="57" t="s">
        <v>1213</v>
      </c>
      <c r="H61" s="58">
        <v>60000</v>
      </c>
      <c r="I61" s="55" t="s">
        <v>3411</v>
      </c>
      <c r="J61" s="51"/>
      <c r="K61" s="51"/>
      <c r="L61" s="51"/>
    </row>
    <row r="62" spans="1:12" ht="14.25" customHeight="1" thickTop="1" thickBot="1" x14ac:dyDescent="0.25">
      <c r="A62" s="55" t="s">
        <v>2974</v>
      </c>
      <c r="B62" s="55" t="s">
        <v>3740</v>
      </c>
      <c r="C62" s="57">
        <v>0</v>
      </c>
      <c r="D62" s="57">
        <v>0</v>
      </c>
      <c r="E62" s="57">
        <v>0</v>
      </c>
      <c r="F62" s="57">
        <v>0</v>
      </c>
      <c r="G62" s="57" t="s">
        <v>1214</v>
      </c>
      <c r="H62" s="58">
        <v>140000</v>
      </c>
      <c r="I62" s="55" t="s">
        <v>3411</v>
      </c>
      <c r="J62" s="51"/>
      <c r="K62" s="51"/>
      <c r="L62" s="51"/>
    </row>
    <row r="63" spans="1:12" ht="14.25" customHeight="1" thickTop="1" thickBot="1" x14ac:dyDescent="0.25">
      <c r="A63" s="55" t="s">
        <v>3465</v>
      </c>
      <c r="B63" s="55" t="s">
        <v>3740</v>
      </c>
      <c r="C63" s="57">
        <v>-5.0000000000000001E-3</v>
      </c>
      <c r="D63" s="57">
        <v>-5.0000000000000001E-3</v>
      </c>
      <c r="E63" s="57">
        <v>-5.0000000000000001E-3</v>
      </c>
      <c r="F63" s="57">
        <v>-5.0000000000000001E-3</v>
      </c>
      <c r="G63" s="57" t="s">
        <v>1215</v>
      </c>
      <c r="H63" s="58">
        <v>40000</v>
      </c>
      <c r="I63" s="55" t="s">
        <v>3411</v>
      </c>
      <c r="J63" s="51"/>
      <c r="K63" s="51"/>
      <c r="L63" s="51"/>
    </row>
    <row r="64" spans="1:12" ht="13.5" customHeight="1" thickTop="1" thickBot="1" x14ac:dyDescent="0.25">
      <c r="A64" s="55" t="s">
        <v>2312</v>
      </c>
      <c r="B64" s="55" t="s">
        <v>3740</v>
      </c>
      <c r="C64" s="57">
        <v>0</v>
      </c>
      <c r="D64" s="57">
        <v>0</v>
      </c>
      <c r="E64" s="57">
        <v>0</v>
      </c>
      <c r="F64" s="57">
        <v>0</v>
      </c>
      <c r="G64" s="57" t="s">
        <v>1216</v>
      </c>
      <c r="H64" s="58">
        <v>40000</v>
      </c>
      <c r="I64" s="55" t="s">
        <v>3411</v>
      </c>
      <c r="J64" s="51"/>
      <c r="K64" s="51"/>
      <c r="L64" s="51"/>
    </row>
    <row r="65" spans="1:9" ht="14.25" customHeight="1" thickTop="1" thickBot="1" x14ac:dyDescent="0.25">
      <c r="A65" s="55" t="s">
        <v>2710</v>
      </c>
      <c r="B65" s="55" t="s">
        <v>3740</v>
      </c>
      <c r="C65" s="57">
        <v>-5.0000000000000001E-3</v>
      </c>
      <c r="D65" s="57">
        <v>3.0000000000000001E-3</v>
      </c>
      <c r="E65" s="57">
        <v>-1E-3</v>
      </c>
      <c r="F65" s="57">
        <v>-5.0000000000000001E-3</v>
      </c>
      <c r="G65" s="57" t="s">
        <v>1179</v>
      </c>
      <c r="H65" s="58">
        <v>180000</v>
      </c>
      <c r="I65" s="55" t="s">
        <v>3411</v>
      </c>
    </row>
    <row r="66" spans="1:9" ht="14.25" customHeight="1" thickTop="1" thickBot="1" x14ac:dyDescent="0.25">
      <c r="A66" s="55" t="s">
        <v>2067</v>
      </c>
      <c r="B66" s="55" t="s">
        <v>3740</v>
      </c>
      <c r="C66" s="57">
        <v>0</v>
      </c>
      <c r="D66" s="57">
        <v>0</v>
      </c>
      <c r="E66" s="57">
        <v>0</v>
      </c>
      <c r="F66" s="57">
        <v>0</v>
      </c>
      <c r="G66" s="57" t="s">
        <v>1109</v>
      </c>
      <c r="H66" s="58">
        <v>40000</v>
      </c>
      <c r="I66" s="55" t="s">
        <v>3411</v>
      </c>
    </row>
    <row r="67" spans="1:9" ht="14.25" customHeight="1" thickTop="1" thickBot="1" x14ac:dyDescent="0.25">
      <c r="A67" s="55" t="s">
        <v>1217</v>
      </c>
      <c r="B67" s="55" t="s">
        <v>3740</v>
      </c>
      <c r="C67" s="57">
        <v>0</v>
      </c>
      <c r="D67" s="57">
        <v>0</v>
      </c>
      <c r="E67" s="57">
        <v>0</v>
      </c>
      <c r="F67" s="57">
        <v>0</v>
      </c>
      <c r="G67" s="57" t="s">
        <v>1218</v>
      </c>
      <c r="H67" s="58">
        <v>20000</v>
      </c>
      <c r="I67" s="55" t="s">
        <v>3411</v>
      </c>
    </row>
    <row r="68" spans="1:9" ht="14.25" customHeight="1" thickTop="1" thickBot="1" x14ac:dyDescent="0.25">
      <c r="A68" s="278" t="s">
        <v>2656</v>
      </c>
      <c r="B68" s="279"/>
      <c r="C68" s="279"/>
      <c r="D68" s="279"/>
      <c r="E68" s="279"/>
      <c r="F68" s="279"/>
      <c r="G68" s="279"/>
      <c r="H68" s="279"/>
      <c r="I68" s="280"/>
    </row>
    <row r="69" spans="1:9" ht="14.25" customHeight="1" thickTop="1" thickBot="1" x14ac:dyDescent="0.25">
      <c r="A69" s="55" t="s">
        <v>1219</v>
      </c>
      <c r="B69" s="56">
        <v>37043</v>
      </c>
      <c r="C69" s="57">
        <v>0</v>
      </c>
      <c r="D69" s="57">
        <v>0</v>
      </c>
      <c r="E69" s="57">
        <v>0</v>
      </c>
      <c r="F69" s="57">
        <v>0</v>
      </c>
      <c r="G69" s="57" t="s">
        <v>1220</v>
      </c>
      <c r="H69" s="58">
        <v>300000</v>
      </c>
      <c r="I69" s="55" t="s">
        <v>3411</v>
      </c>
    </row>
    <row r="70" spans="1:9" ht="14.25" thickTop="1" thickBot="1" x14ac:dyDescent="0.25">
      <c r="A70" s="278" t="s">
        <v>1976</v>
      </c>
      <c r="B70" s="279"/>
      <c r="C70" s="279"/>
      <c r="D70" s="279"/>
      <c r="E70" s="279"/>
      <c r="F70" s="279"/>
      <c r="G70" s="279"/>
      <c r="H70" s="279"/>
      <c r="I70" s="280"/>
    </row>
    <row r="71" spans="1:9" ht="22.5" thickTop="1" thickBot="1" x14ac:dyDescent="0.25">
      <c r="A71" s="55" t="s">
        <v>2657</v>
      </c>
      <c r="B71" s="56">
        <v>37043</v>
      </c>
      <c r="C71" s="57">
        <v>0.03</v>
      </c>
      <c r="D71" s="57">
        <v>3.5000000000000003E-2</v>
      </c>
      <c r="E71" s="57">
        <v>3.4000000000000002E-2</v>
      </c>
      <c r="F71" s="57">
        <v>0.03</v>
      </c>
      <c r="G71" s="57" t="s">
        <v>1221</v>
      </c>
      <c r="H71" s="58">
        <v>1500000</v>
      </c>
      <c r="I71" s="55" t="s">
        <v>3411</v>
      </c>
    </row>
    <row r="72" spans="1:9" ht="22.5" thickTop="1" thickBot="1" x14ac:dyDescent="0.25">
      <c r="A72" s="55" t="s">
        <v>1222</v>
      </c>
      <c r="B72" s="56">
        <v>37043</v>
      </c>
      <c r="C72" s="57">
        <v>-1.4999999999999999E-2</v>
      </c>
      <c r="D72" s="57">
        <v>-1.4999999999999999E-2</v>
      </c>
      <c r="E72" s="57">
        <v>-1.4999999999999999E-2</v>
      </c>
      <c r="F72" s="57">
        <v>-1.4999999999999999E-2</v>
      </c>
      <c r="G72" s="57" t="s">
        <v>1109</v>
      </c>
      <c r="H72" s="58">
        <v>900000</v>
      </c>
      <c r="I72" s="55" t="s">
        <v>3411</v>
      </c>
    </row>
    <row r="73" spans="1:9" ht="22.5" thickTop="1" thickBot="1" x14ac:dyDescent="0.25">
      <c r="A73" s="55" t="s">
        <v>2658</v>
      </c>
      <c r="B73" s="56">
        <v>37043</v>
      </c>
      <c r="C73" s="57">
        <v>-1.2999999999999999E-2</v>
      </c>
      <c r="D73" s="57">
        <v>-1.2999999999999999E-2</v>
      </c>
      <c r="E73" s="57">
        <v>-1.2999999999999999E-2</v>
      </c>
      <c r="F73" s="57">
        <v>-1.2999999999999999E-2</v>
      </c>
      <c r="G73" s="57" t="s">
        <v>1128</v>
      </c>
      <c r="H73" s="58">
        <v>900000</v>
      </c>
      <c r="I73" s="55" t="s">
        <v>3411</v>
      </c>
    </row>
    <row r="74" spans="1:9" ht="22.5" thickTop="1" thickBot="1" x14ac:dyDescent="0.25">
      <c r="A74" s="55" t="s">
        <v>2068</v>
      </c>
      <c r="B74" s="56">
        <v>37043</v>
      </c>
      <c r="C74" s="57">
        <v>-0.05</v>
      </c>
      <c r="D74" s="57">
        <v>-0.04</v>
      </c>
      <c r="E74" s="57">
        <v>-4.2999999999999997E-2</v>
      </c>
      <c r="F74" s="57">
        <v>-0.05</v>
      </c>
      <c r="G74" s="57" t="s">
        <v>1223</v>
      </c>
      <c r="H74" s="58">
        <v>450000</v>
      </c>
      <c r="I74" s="55" t="s">
        <v>3411</v>
      </c>
    </row>
    <row r="75" spans="1:9" ht="22.5" thickTop="1" thickBot="1" x14ac:dyDescent="0.25">
      <c r="A75" s="55" t="s">
        <v>1224</v>
      </c>
      <c r="B75" s="55" t="s">
        <v>3756</v>
      </c>
      <c r="C75" s="57">
        <v>3.0000000000000001E-3</v>
      </c>
      <c r="D75" s="57">
        <v>3.0000000000000001E-3</v>
      </c>
      <c r="E75" s="57">
        <v>3.0000000000000001E-3</v>
      </c>
      <c r="F75" s="57">
        <v>3.0000000000000001E-3</v>
      </c>
      <c r="G75" s="57" t="s">
        <v>1225</v>
      </c>
      <c r="H75" s="58">
        <v>2265000</v>
      </c>
      <c r="I75" s="55" t="s">
        <v>3411</v>
      </c>
    </row>
    <row r="76" spans="1:9" ht="22.5" thickTop="1" thickBot="1" x14ac:dyDescent="0.25">
      <c r="A76" s="55" t="s">
        <v>2659</v>
      </c>
      <c r="B76" s="56">
        <v>37043</v>
      </c>
      <c r="C76" s="57">
        <v>-1.2999999999999999E-2</v>
      </c>
      <c r="D76" s="57">
        <v>-1.2999999999999999E-2</v>
      </c>
      <c r="E76" s="57">
        <v>-1.2999999999999999E-2</v>
      </c>
      <c r="F76" s="57">
        <v>-1.2999999999999999E-2</v>
      </c>
      <c r="G76" s="57" t="s">
        <v>1226</v>
      </c>
      <c r="H76" s="58">
        <v>600000</v>
      </c>
      <c r="I76" s="55" t="s">
        <v>3411</v>
      </c>
    </row>
    <row r="77" spans="1:9" ht="22.5" thickTop="1" thickBot="1" x14ac:dyDescent="0.25">
      <c r="A77" s="55" t="s">
        <v>2660</v>
      </c>
      <c r="B77" s="56">
        <v>37043</v>
      </c>
      <c r="C77" s="57">
        <v>-0.02</v>
      </c>
      <c r="D77" s="57">
        <v>-1.2999999999999999E-2</v>
      </c>
      <c r="E77" s="57">
        <v>-1.4999999999999999E-2</v>
      </c>
      <c r="F77" s="57">
        <v>-0.02</v>
      </c>
      <c r="G77" s="57" t="s">
        <v>1227</v>
      </c>
      <c r="H77" s="58">
        <v>900000</v>
      </c>
      <c r="I77" s="55" t="s">
        <v>3411</v>
      </c>
    </row>
    <row r="78" spans="1:9" ht="22.5" thickTop="1" thickBot="1" x14ac:dyDescent="0.25">
      <c r="A78" s="55" t="s">
        <v>1228</v>
      </c>
      <c r="B78" s="56">
        <v>37043</v>
      </c>
      <c r="C78" s="57">
        <v>-1.2999999999999999E-2</v>
      </c>
      <c r="D78" s="57">
        <v>-1.2999999999999999E-2</v>
      </c>
      <c r="E78" s="57">
        <v>-1.2999999999999999E-2</v>
      </c>
      <c r="F78" s="57">
        <v>-1.2999999999999999E-2</v>
      </c>
      <c r="G78" s="57" t="s">
        <v>1229</v>
      </c>
      <c r="H78" s="58">
        <v>150000</v>
      </c>
      <c r="I78" s="55" t="s">
        <v>3411</v>
      </c>
    </row>
    <row r="79" spans="1:9" ht="22.5" thickTop="1" thickBot="1" x14ac:dyDescent="0.25">
      <c r="A79" s="55" t="s">
        <v>2661</v>
      </c>
      <c r="B79" s="56">
        <v>37043</v>
      </c>
      <c r="C79" s="57">
        <v>-1.2999999999999999E-2</v>
      </c>
      <c r="D79" s="57">
        <v>-1.2999999999999999E-2</v>
      </c>
      <c r="E79" s="57">
        <v>-1.2999999999999999E-2</v>
      </c>
      <c r="F79" s="57">
        <v>-1.2999999999999999E-2</v>
      </c>
      <c r="G79" s="57" t="s">
        <v>1180</v>
      </c>
      <c r="H79" s="58">
        <v>150000</v>
      </c>
      <c r="I79" s="55" t="s">
        <v>3411</v>
      </c>
    </row>
    <row r="80" spans="1:9" ht="22.5" thickTop="1" thickBot="1" x14ac:dyDescent="0.25">
      <c r="A80" s="55" t="s">
        <v>1230</v>
      </c>
      <c r="B80" s="55" t="s">
        <v>1960</v>
      </c>
      <c r="C80" s="57">
        <v>-3.0000000000000001E-3</v>
      </c>
      <c r="D80" s="57">
        <v>-3.0000000000000001E-3</v>
      </c>
      <c r="E80" s="57">
        <v>-3.0000000000000001E-3</v>
      </c>
      <c r="F80" s="57">
        <v>-3.0000000000000001E-3</v>
      </c>
      <c r="G80" s="57" t="s">
        <v>1231</v>
      </c>
      <c r="H80" s="58">
        <v>9180000</v>
      </c>
      <c r="I80" s="55" t="s">
        <v>3411</v>
      </c>
    </row>
    <row r="81" spans="1:9" ht="22.5" thickTop="1" thickBot="1" x14ac:dyDescent="0.25">
      <c r="A81" s="55" t="s">
        <v>2662</v>
      </c>
      <c r="B81" s="56">
        <v>37043</v>
      </c>
      <c r="C81" s="57">
        <v>-3.0000000000000001E-3</v>
      </c>
      <c r="D81" s="57">
        <v>-3.0000000000000001E-3</v>
      </c>
      <c r="E81" s="57">
        <v>-3.0000000000000001E-3</v>
      </c>
      <c r="F81" s="57">
        <v>-3.0000000000000001E-3</v>
      </c>
      <c r="G81" s="57" t="s">
        <v>1232</v>
      </c>
      <c r="H81" s="58">
        <v>900000</v>
      </c>
      <c r="I81" s="55" t="s">
        <v>3411</v>
      </c>
    </row>
    <row r="82" spans="1:9" ht="21.75" thickTop="1" x14ac:dyDescent="0.2">
      <c r="A82" s="251" t="s">
        <v>2069</v>
      </c>
      <c r="B82" s="264">
        <v>37043</v>
      </c>
      <c r="C82" s="252">
        <v>-2.3E-2</v>
      </c>
      <c r="D82" s="252">
        <v>-2.3E-2</v>
      </c>
      <c r="E82" s="252">
        <v>-2.3E-2</v>
      </c>
      <c r="F82" s="252">
        <v>-2.3E-2</v>
      </c>
      <c r="G82" s="252" t="s">
        <v>1233</v>
      </c>
      <c r="H82" s="253">
        <v>300000</v>
      </c>
      <c r="I82" s="251" t="s">
        <v>3411</v>
      </c>
    </row>
    <row r="83" spans="1:9" x14ac:dyDescent="0.2">
      <c r="A83" s="228"/>
      <c r="B83" s="231"/>
      <c r="C83" s="229"/>
      <c r="D83" s="229"/>
      <c r="E83" s="229"/>
      <c r="F83" s="229"/>
      <c r="G83" s="229"/>
      <c r="H83" s="230"/>
      <c r="I83" s="228"/>
    </row>
    <row r="84" spans="1:9" x14ac:dyDescent="0.2">
      <c r="A84" s="228"/>
      <c r="B84" s="228"/>
      <c r="C84" s="229"/>
      <c r="D84" s="229"/>
      <c r="E84" s="229"/>
      <c r="F84" s="229"/>
      <c r="G84" s="229"/>
      <c r="H84" s="230"/>
      <c r="I84" s="228"/>
    </row>
    <row r="85" spans="1:9" x14ac:dyDescent="0.2">
      <c r="A85" s="228"/>
      <c r="B85" s="228"/>
      <c r="C85" s="229"/>
      <c r="D85" s="229"/>
      <c r="E85" s="229"/>
      <c r="F85" s="229"/>
      <c r="G85" s="229"/>
      <c r="H85" s="230"/>
      <c r="I85" s="228"/>
    </row>
    <row r="86" spans="1:9" x14ac:dyDescent="0.2">
      <c r="A86" s="228"/>
      <c r="B86" s="228"/>
      <c r="C86" s="229"/>
      <c r="D86" s="229"/>
      <c r="E86" s="229"/>
      <c r="F86" s="229"/>
      <c r="G86" s="229"/>
      <c r="H86" s="230"/>
      <c r="I86" s="228"/>
    </row>
    <row r="87" spans="1:9" x14ac:dyDescent="0.2">
      <c r="A87" s="228"/>
      <c r="B87" s="228"/>
      <c r="C87" s="229"/>
      <c r="D87" s="229"/>
      <c r="E87" s="229"/>
      <c r="F87" s="229"/>
      <c r="G87" s="229"/>
      <c r="H87" s="230"/>
      <c r="I87" s="228"/>
    </row>
    <row r="88" spans="1:9" x14ac:dyDescent="0.2">
      <c r="A88" s="228"/>
      <c r="B88" s="228"/>
      <c r="C88" s="229"/>
      <c r="D88" s="229"/>
      <c r="E88" s="229"/>
      <c r="F88" s="229"/>
      <c r="G88" s="229"/>
      <c r="H88" s="230"/>
      <c r="I88" s="228"/>
    </row>
    <row r="89" spans="1:9" x14ac:dyDescent="0.2">
      <c r="A89" s="228"/>
      <c r="B89" s="228"/>
      <c r="C89" s="229"/>
      <c r="D89" s="229"/>
      <c r="E89" s="229"/>
      <c r="F89" s="229"/>
      <c r="G89" s="229"/>
      <c r="H89" s="230"/>
      <c r="I89" s="228"/>
    </row>
    <row r="90" spans="1:9" x14ac:dyDescent="0.2">
      <c r="A90" s="228"/>
      <c r="B90" s="228"/>
      <c r="C90" s="229"/>
      <c r="D90" s="229"/>
      <c r="E90" s="229"/>
      <c r="F90" s="229"/>
      <c r="G90" s="229"/>
      <c r="H90" s="230"/>
      <c r="I90" s="228"/>
    </row>
    <row r="91" spans="1:9" x14ac:dyDescent="0.2">
      <c r="A91" s="228"/>
      <c r="B91" s="228"/>
      <c r="C91" s="229"/>
      <c r="D91" s="229"/>
      <c r="E91" s="229"/>
      <c r="F91" s="229"/>
      <c r="G91" s="229"/>
      <c r="H91" s="230"/>
      <c r="I91" s="228"/>
    </row>
    <row r="92" spans="1:9" x14ac:dyDescent="0.2">
      <c r="A92" s="228"/>
      <c r="B92" s="228"/>
      <c r="C92" s="229"/>
      <c r="D92" s="229"/>
      <c r="E92" s="229"/>
      <c r="F92" s="229"/>
      <c r="G92" s="229"/>
      <c r="H92" s="230"/>
      <c r="I92" s="228"/>
    </row>
    <row r="93" spans="1:9" x14ac:dyDescent="0.2">
      <c r="A93" s="228"/>
      <c r="B93" s="228"/>
      <c r="C93" s="229"/>
      <c r="D93" s="229"/>
      <c r="E93" s="229"/>
      <c r="F93" s="229"/>
      <c r="G93" s="229"/>
      <c r="H93" s="230"/>
      <c r="I93" s="228"/>
    </row>
    <row r="94" spans="1:9" x14ac:dyDescent="0.2">
      <c r="A94" s="228"/>
      <c r="B94" s="231"/>
      <c r="C94" s="229"/>
      <c r="D94" s="229"/>
      <c r="E94" s="229"/>
      <c r="F94" s="229"/>
      <c r="G94" s="229"/>
      <c r="H94" s="230"/>
      <c r="I94" s="228"/>
    </row>
    <row r="95" spans="1:9" x14ac:dyDescent="0.2">
      <c r="A95" s="281"/>
      <c r="B95" s="281"/>
      <c r="C95" s="281"/>
      <c r="D95" s="281"/>
      <c r="E95" s="281"/>
      <c r="F95" s="281"/>
      <c r="G95" s="281"/>
      <c r="H95" s="281"/>
      <c r="I95" s="281"/>
    </row>
    <row r="96" spans="1:9" x14ac:dyDescent="0.2">
      <c r="A96" s="228"/>
      <c r="B96" s="231"/>
      <c r="C96" s="229"/>
      <c r="D96" s="229"/>
      <c r="E96" s="229"/>
      <c r="F96" s="229"/>
      <c r="G96" s="229"/>
      <c r="H96" s="230"/>
      <c r="I96" s="228"/>
    </row>
    <row r="97" spans="1:9" x14ac:dyDescent="0.2">
      <c r="A97" s="281"/>
      <c r="B97" s="281"/>
      <c r="C97" s="281"/>
      <c r="D97" s="281"/>
      <c r="E97" s="281"/>
      <c r="F97" s="281"/>
      <c r="G97" s="281"/>
      <c r="H97" s="281"/>
      <c r="I97" s="281"/>
    </row>
    <row r="98" spans="1:9" x14ac:dyDescent="0.2">
      <c r="A98" s="228"/>
      <c r="B98" s="231"/>
      <c r="C98" s="229"/>
      <c r="D98" s="229"/>
      <c r="E98" s="229"/>
      <c r="F98" s="229"/>
      <c r="G98" s="229"/>
      <c r="H98" s="230"/>
      <c r="I98" s="228"/>
    </row>
    <row r="99" spans="1:9" x14ac:dyDescent="0.2">
      <c r="A99" s="228"/>
      <c r="B99" s="231"/>
      <c r="C99" s="229"/>
      <c r="D99" s="229"/>
      <c r="E99" s="229"/>
      <c r="F99" s="229"/>
      <c r="G99" s="229"/>
      <c r="H99" s="230"/>
      <c r="I99" s="228"/>
    </row>
    <row r="100" spans="1:9" x14ac:dyDescent="0.2">
      <c r="A100" s="228"/>
      <c r="B100" s="228"/>
      <c r="C100" s="229"/>
      <c r="D100" s="229"/>
      <c r="E100" s="229"/>
      <c r="F100" s="229"/>
      <c r="G100" s="229"/>
      <c r="H100" s="230"/>
      <c r="I100" s="228"/>
    </row>
    <row r="101" spans="1:9" x14ac:dyDescent="0.2">
      <c r="A101" s="228"/>
      <c r="B101" s="231"/>
      <c r="C101" s="229"/>
      <c r="D101" s="229"/>
      <c r="E101" s="229"/>
      <c r="F101" s="229"/>
      <c r="G101" s="229"/>
      <c r="H101" s="230"/>
      <c r="I101" s="228"/>
    </row>
    <row r="102" spans="1:9" x14ac:dyDescent="0.2">
      <c r="A102" s="228"/>
      <c r="B102" s="231"/>
      <c r="C102" s="229"/>
      <c r="D102" s="229"/>
      <c r="E102" s="229"/>
      <c r="F102" s="229"/>
      <c r="G102" s="229"/>
      <c r="H102" s="230"/>
      <c r="I102" s="228"/>
    </row>
    <row r="103" spans="1:9" x14ac:dyDescent="0.2">
      <c r="A103" s="228"/>
      <c r="B103" s="231"/>
      <c r="C103" s="229"/>
      <c r="D103" s="229"/>
      <c r="E103" s="229"/>
      <c r="F103" s="229"/>
      <c r="G103" s="229"/>
      <c r="H103" s="230"/>
      <c r="I103" s="228"/>
    </row>
    <row r="104" spans="1:9" x14ac:dyDescent="0.2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1"/>
      <c r="B116" s="281"/>
      <c r="C116" s="281"/>
      <c r="D116" s="281"/>
      <c r="E116" s="281"/>
      <c r="F116" s="281"/>
      <c r="G116" s="281"/>
      <c r="H116" s="281"/>
      <c r="I116" s="281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65"/>
      <c r="B118" s="265"/>
      <c r="C118" s="266"/>
      <c r="D118" s="266"/>
      <c r="E118" s="266"/>
      <c r="F118" s="266"/>
      <c r="G118" s="266"/>
      <c r="H118" s="267"/>
      <c r="I118" s="265"/>
    </row>
  </sheetData>
  <mergeCells count="16">
    <mergeCell ref="A95:I95"/>
    <mergeCell ref="A97:I97"/>
    <mergeCell ref="A116:I116"/>
    <mergeCell ref="B9:B10"/>
    <mergeCell ref="A11:I11"/>
    <mergeCell ref="H9:H10"/>
    <mergeCell ref="A9:A10"/>
    <mergeCell ref="C9:C10"/>
    <mergeCell ref="D9:D10"/>
    <mergeCell ref="F9:F10"/>
    <mergeCell ref="A70:I70"/>
    <mergeCell ref="I9:I10"/>
    <mergeCell ref="A15:I15"/>
    <mergeCell ref="A54:I54"/>
    <mergeCell ref="A68:I68"/>
    <mergeCell ref="G9:G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3679</v>
      </c>
      <c r="F1" s="6"/>
      <c r="G1" s="5" t="s">
        <v>3417</v>
      </c>
      <c r="H1" s="1">
        <f>SUM(H11:H10000)</f>
        <v>134180000</v>
      </c>
    </row>
    <row r="2" spans="1:11" ht="15.75" x14ac:dyDescent="0.25">
      <c r="A2" s="16" t="s">
        <v>3415</v>
      </c>
      <c r="F2" s="62"/>
      <c r="G2" s="63"/>
      <c r="H2" s="61"/>
    </row>
    <row r="3" spans="1:11" x14ac:dyDescent="0.2">
      <c r="A3" s="96">
        <f>'E-Mail'!$B$2</f>
        <v>37036</v>
      </c>
      <c r="F3" s="62"/>
      <c r="G3" s="63"/>
      <c r="H3" s="61"/>
    </row>
    <row r="5" spans="1:11" ht="9.75" customHeight="1" x14ac:dyDescent="0.2">
      <c r="A5" s="52" t="s">
        <v>1234</v>
      </c>
      <c r="J5" s="51"/>
      <c r="K5" s="51"/>
    </row>
    <row r="6" spans="1:11" ht="9.75" customHeight="1" x14ac:dyDescent="0.2">
      <c r="A6" s="52" t="s">
        <v>3678</v>
      </c>
      <c r="J6" s="51"/>
      <c r="K6" s="51"/>
    </row>
    <row r="7" spans="1:11" ht="9.75" customHeight="1" x14ac:dyDescent="0.2">
      <c r="A7" s="52" t="s">
        <v>1080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82" t="s">
        <v>3395</v>
      </c>
      <c r="B9" s="282" t="s">
        <v>3396</v>
      </c>
      <c r="C9" s="284" t="s">
        <v>3397</v>
      </c>
      <c r="D9" s="284" t="s">
        <v>3398</v>
      </c>
      <c r="E9" s="53" t="s">
        <v>3399</v>
      </c>
      <c r="F9" s="284" t="s">
        <v>3401</v>
      </c>
      <c r="G9" s="284" t="s">
        <v>3402</v>
      </c>
      <c r="H9" s="284" t="s">
        <v>3403</v>
      </c>
      <c r="I9" s="282" t="s">
        <v>3404</v>
      </c>
      <c r="J9" s="51"/>
      <c r="K9" s="51"/>
    </row>
    <row r="10" spans="1:11" ht="21.75" thickBot="1" x14ac:dyDescent="0.25">
      <c r="A10" s="283"/>
      <c r="B10" s="283"/>
      <c r="C10" s="285"/>
      <c r="D10" s="285"/>
      <c r="E10" s="54" t="s">
        <v>3400</v>
      </c>
      <c r="F10" s="285"/>
      <c r="G10" s="285"/>
      <c r="H10" s="285"/>
      <c r="I10" s="283"/>
      <c r="J10" s="51"/>
      <c r="K10" s="51"/>
    </row>
    <row r="11" spans="1:11" ht="10.5" customHeight="1" thickTop="1" thickBot="1" x14ac:dyDescent="0.25">
      <c r="A11" s="278" t="s">
        <v>2070</v>
      </c>
      <c r="B11" s="279"/>
      <c r="C11" s="279"/>
      <c r="D11" s="279"/>
      <c r="E11" s="279"/>
      <c r="F11" s="279"/>
      <c r="G11" s="279"/>
      <c r="H11" s="279"/>
      <c r="I11" s="280"/>
      <c r="J11" s="51"/>
      <c r="K11" s="51"/>
    </row>
    <row r="12" spans="1:11" ht="14.25" customHeight="1" thickTop="1" thickBot="1" x14ac:dyDescent="0.25">
      <c r="A12" s="55" t="s">
        <v>2663</v>
      </c>
      <c r="B12" s="55" t="s">
        <v>3756</v>
      </c>
      <c r="C12" s="57">
        <v>-0.315</v>
      </c>
      <c r="D12" s="57">
        <v>-0.315</v>
      </c>
      <c r="E12" s="57">
        <v>-0.315</v>
      </c>
      <c r="F12" s="57">
        <v>-0.315</v>
      </c>
      <c r="G12" s="57" t="s">
        <v>1235</v>
      </c>
      <c r="H12" s="58">
        <v>755000</v>
      </c>
      <c r="I12" s="55" t="s">
        <v>3411</v>
      </c>
      <c r="J12" s="51"/>
      <c r="K12" s="51"/>
    </row>
    <row r="13" spans="1:11" ht="14.25" customHeight="1" thickTop="1" thickBot="1" x14ac:dyDescent="0.25">
      <c r="A13" s="278" t="s">
        <v>2664</v>
      </c>
      <c r="B13" s="279"/>
      <c r="C13" s="279"/>
      <c r="D13" s="279"/>
      <c r="E13" s="279"/>
      <c r="F13" s="279"/>
      <c r="G13" s="279"/>
      <c r="H13" s="279"/>
      <c r="I13" s="280"/>
      <c r="J13" s="51"/>
      <c r="K13" s="51"/>
    </row>
    <row r="14" spans="1:11" ht="14.25" customHeight="1" thickTop="1" thickBot="1" x14ac:dyDescent="0.25">
      <c r="A14" s="55" t="s">
        <v>2665</v>
      </c>
      <c r="B14" s="56">
        <v>37043</v>
      </c>
      <c r="C14" s="57">
        <v>0.16500000000000001</v>
      </c>
      <c r="D14" s="57">
        <v>0.16500000000000001</v>
      </c>
      <c r="E14" s="57">
        <v>0.16500000000000001</v>
      </c>
      <c r="F14" s="57">
        <v>0.16500000000000001</v>
      </c>
      <c r="G14" s="57" t="s">
        <v>1200</v>
      </c>
      <c r="H14" s="58">
        <v>300000</v>
      </c>
      <c r="I14" s="55" t="s">
        <v>3411</v>
      </c>
      <c r="J14" s="51"/>
      <c r="K14" s="51"/>
    </row>
    <row r="15" spans="1:11" ht="14.25" customHeight="1" thickTop="1" thickBot="1" x14ac:dyDescent="0.25">
      <c r="A15" s="55" t="s">
        <v>1236</v>
      </c>
      <c r="B15" s="55" t="s">
        <v>2975</v>
      </c>
      <c r="C15" s="57">
        <v>0.14799999999999999</v>
      </c>
      <c r="D15" s="57">
        <v>0.14799999999999999</v>
      </c>
      <c r="E15" s="57">
        <v>0.14799999999999999</v>
      </c>
      <c r="F15" s="57">
        <v>0.14799999999999999</v>
      </c>
      <c r="G15" s="57" t="s">
        <v>1134</v>
      </c>
      <c r="H15" s="58">
        <v>615000</v>
      </c>
      <c r="I15" s="55" t="s">
        <v>3411</v>
      </c>
      <c r="J15" s="51"/>
      <c r="K15" s="51"/>
    </row>
    <row r="16" spans="1:11" ht="14.25" customHeight="1" thickTop="1" thickBot="1" x14ac:dyDescent="0.25">
      <c r="A16" s="55" t="s">
        <v>1237</v>
      </c>
      <c r="B16" s="55" t="s">
        <v>3756</v>
      </c>
      <c r="C16" s="57">
        <v>0.19500000000000001</v>
      </c>
      <c r="D16" s="57">
        <v>0.20300000000000001</v>
      </c>
      <c r="E16" s="57">
        <v>0.19900000000000001</v>
      </c>
      <c r="F16" s="57">
        <v>0.19500000000000001</v>
      </c>
      <c r="G16" s="57" t="s">
        <v>1238</v>
      </c>
      <c r="H16" s="58">
        <v>3020000</v>
      </c>
      <c r="I16" s="55" t="s">
        <v>3411</v>
      </c>
      <c r="J16" s="51"/>
      <c r="K16" s="51"/>
    </row>
    <row r="17" spans="1:11" ht="14.25" customHeight="1" thickTop="1" thickBot="1" x14ac:dyDescent="0.25">
      <c r="A17" s="278" t="s">
        <v>3757</v>
      </c>
      <c r="B17" s="279"/>
      <c r="C17" s="279"/>
      <c r="D17" s="279"/>
      <c r="E17" s="279"/>
      <c r="F17" s="279"/>
      <c r="G17" s="279"/>
      <c r="H17" s="279"/>
      <c r="I17" s="280"/>
      <c r="J17" s="51"/>
      <c r="K17" s="51"/>
    </row>
    <row r="18" spans="1:11" ht="14.25" customHeight="1" thickTop="1" thickBot="1" x14ac:dyDescent="0.25">
      <c r="A18" s="55" t="s">
        <v>1239</v>
      </c>
      <c r="B18" s="56">
        <v>37043</v>
      </c>
      <c r="C18" s="57">
        <v>-8.3000000000000004E-2</v>
      </c>
      <c r="D18" s="57">
        <v>-8.3000000000000004E-2</v>
      </c>
      <c r="E18" s="57">
        <v>-8.3000000000000004E-2</v>
      </c>
      <c r="F18" s="57">
        <v>-8.3000000000000004E-2</v>
      </c>
      <c r="G18" s="57" t="s">
        <v>1240</v>
      </c>
      <c r="H18" s="58">
        <v>300000</v>
      </c>
      <c r="I18" s="55" t="s">
        <v>3411</v>
      </c>
      <c r="J18" s="51"/>
      <c r="K18" s="51"/>
    </row>
    <row r="19" spans="1:11" ht="14.25" customHeight="1" thickTop="1" thickBot="1" x14ac:dyDescent="0.25">
      <c r="A19" s="55" t="s">
        <v>3466</v>
      </c>
      <c r="B19" s="56">
        <v>37043</v>
      </c>
      <c r="C19" s="57">
        <v>0.20499999999999999</v>
      </c>
      <c r="D19" s="57">
        <v>0.20499999999999999</v>
      </c>
      <c r="E19" s="57">
        <v>0.20499999999999999</v>
      </c>
      <c r="F19" s="57">
        <v>0.20499999999999999</v>
      </c>
      <c r="G19" s="57" t="s">
        <v>1241</v>
      </c>
      <c r="H19" s="58">
        <v>300000</v>
      </c>
      <c r="I19" s="55" t="s">
        <v>3411</v>
      </c>
      <c r="J19" s="51"/>
      <c r="K19" s="51"/>
    </row>
    <row r="20" spans="1:11" ht="14.25" customHeight="1" thickTop="1" thickBot="1" x14ac:dyDescent="0.25">
      <c r="A20" s="55" t="s">
        <v>2666</v>
      </c>
      <c r="B20" s="55" t="s">
        <v>3756</v>
      </c>
      <c r="C20" s="57">
        <v>0.44</v>
      </c>
      <c r="D20" s="57">
        <v>0.44</v>
      </c>
      <c r="E20" s="57">
        <v>0.44</v>
      </c>
      <c r="F20" s="57">
        <v>0.44</v>
      </c>
      <c r="G20" s="57" t="s">
        <v>1242</v>
      </c>
      <c r="H20" s="58">
        <v>755000</v>
      </c>
      <c r="I20" s="55" t="s">
        <v>3411</v>
      </c>
      <c r="J20" s="51"/>
      <c r="K20" s="51"/>
    </row>
    <row r="21" spans="1:11" ht="14.25" customHeight="1" thickTop="1" thickBot="1" x14ac:dyDescent="0.25">
      <c r="A21" s="55" t="s">
        <v>3467</v>
      </c>
      <c r="B21" s="56">
        <v>37043</v>
      </c>
      <c r="C21" s="57">
        <v>0</v>
      </c>
      <c r="D21" s="57">
        <v>0</v>
      </c>
      <c r="E21" s="57">
        <v>0</v>
      </c>
      <c r="F21" s="57">
        <v>0</v>
      </c>
      <c r="G21" s="57" t="s">
        <v>1170</v>
      </c>
      <c r="H21" s="58">
        <v>750000</v>
      </c>
      <c r="I21" s="55" t="s">
        <v>3411</v>
      </c>
      <c r="J21" s="51"/>
      <c r="K21" s="51"/>
    </row>
    <row r="22" spans="1:11" ht="14.25" customHeight="1" thickTop="1" thickBot="1" x14ac:dyDescent="0.25">
      <c r="A22" s="55" t="s">
        <v>2667</v>
      </c>
      <c r="B22" s="56">
        <v>37135</v>
      </c>
      <c r="C22" s="57">
        <v>2.8000000000000001E-2</v>
      </c>
      <c r="D22" s="57">
        <v>2.8000000000000001E-2</v>
      </c>
      <c r="E22" s="57">
        <v>2.8000000000000001E-2</v>
      </c>
      <c r="F22" s="57">
        <v>2.8000000000000001E-2</v>
      </c>
      <c r="G22" s="57" t="s">
        <v>1147</v>
      </c>
      <c r="H22" s="58">
        <v>300000</v>
      </c>
      <c r="I22" s="55" t="s">
        <v>3411</v>
      </c>
      <c r="J22" s="51"/>
      <c r="K22" s="51"/>
    </row>
    <row r="23" spans="1:11" ht="14.25" customHeight="1" thickTop="1" thickBot="1" x14ac:dyDescent="0.25">
      <c r="A23" s="55" t="s">
        <v>1243</v>
      </c>
      <c r="B23" s="56">
        <v>37043</v>
      </c>
      <c r="C23" s="57">
        <v>-7.0000000000000007E-2</v>
      </c>
      <c r="D23" s="57">
        <v>-7.0000000000000007E-2</v>
      </c>
      <c r="E23" s="57">
        <v>-7.0000000000000007E-2</v>
      </c>
      <c r="F23" s="57">
        <v>-7.0000000000000007E-2</v>
      </c>
      <c r="G23" s="57" t="s">
        <v>1244</v>
      </c>
      <c r="H23" s="58">
        <v>300000</v>
      </c>
      <c r="I23" s="55" t="s">
        <v>3411</v>
      </c>
      <c r="J23" s="51"/>
      <c r="K23" s="51"/>
    </row>
    <row r="24" spans="1:11" ht="14.25" customHeight="1" thickTop="1" thickBot="1" x14ac:dyDescent="0.25">
      <c r="A24" s="55" t="s">
        <v>1245</v>
      </c>
      <c r="B24" s="56">
        <v>37165</v>
      </c>
      <c r="C24" s="57">
        <v>0.45</v>
      </c>
      <c r="D24" s="57">
        <v>0.45</v>
      </c>
      <c r="E24" s="57">
        <v>0.45</v>
      </c>
      <c r="F24" s="57">
        <v>0.45</v>
      </c>
      <c r="G24" s="57" t="s">
        <v>1246</v>
      </c>
      <c r="H24" s="58">
        <v>77500</v>
      </c>
      <c r="I24" s="55" t="s">
        <v>3411</v>
      </c>
      <c r="J24" s="51"/>
      <c r="K24" s="51"/>
    </row>
    <row r="25" spans="1:11" ht="14.25" customHeight="1" thickTop="1" thickBot="1" x14ac:dyDescent="0.25">
      <c r="A25" s="55" t="s">
        <v>1995</v>
      </c>
      <c r="B25" s="56">
        <v>37043</v>
      </c>
      <c r="C25" s="57">
        <v>-1.2849999999999999</v>
      </c>
      <c r="D25" s="57">
        <v>-1.28</v>
      </c>
      <c r="E25" s="57">
        <v>-1.2829999999999999</v>
      </c>
      <c r="F25" s="57">
        <v>-1.28</v>
      </c>
      <c r="G25" s="57" t="s">
        <v>1247</v>
      </c>
      <c r="H25" s="58">
        <v>525000</v>
      </c>
      <c r="I25" s="55" t="s">
        <v>3411</v>
      </c>
      <c r="J25" s="51"/>
      <c r="K25" s="51"/>
    </row>
    <row r="26" spans="1:11" ht="14.25" customHeight="1" thickTop="1" thickBot="1" x14ac:dyDescent="0.25">
      <c r="A26" s="55" t="s">
        <v>1248</v>
      </c>
      <c r="B26" s="56">
        <v>37165</v>
      </c>
      <c r="C26" s="57">
        <v>-0.90500000000000003</v>
      </c>
      <c r="D26" s="57">
        <v>-0.90500000000000003</v>
      </c>
      <c r="E26" s="57">
        <v>-0.90500000000000003</v>
      </c>
      <c r="F26" s="57">
        <v>-0.90500000000000003</v>
      </c>
      <c r="G26" s="57" t="s">
        <v>1249</v>
      </c>
      <c r="H26" s="58">
        <v>155000</v>
      </c>
      <c r="I26" s="55" t="s">
        <v>3411</v>
      </c>
      <c r="J26" s="51"/>
      <c r="K26" s="51"/>
    </row>
    <row r="27" spans="1:11" ht="14.25" customHeight="1" thickTop="1" thickBot="1" x14ac:dyDescent="0.25">
      <c r="A27" s="55" t="s">
        <v>1250</v>
      </c>
      <c r="B27" s="56">
        <v>37043</v>
      </c>
      <c r="C27" s="57">
        <v>-9.5000000000000001E-2</v>
      </c>
      <c r="D27" s="57">
        <v>-9.5000000000000001E-2</v>
      </c>
      <c r="E27" s="57">
        <v>-9.5000000000000001E-2</v>
      </c>
      <c r="F27" s="57">
        <v>-9.5000000000000001E-2</v>
      </c>
      <c r="G27" s="57" t="s">
        <v>1251</v>
      </c>
      <c r="H27" s="58">
        <v>75000</v>
      </c>
      <c r="I27" s="55" t="s">
        <v>3411</v>
      </c>
      <c r="J27" s="51"/>
      <c r="K27" s="51"/>
    </row>
    <row r="28" spans="1:11" ht="14.25" customHeight="1" thickTop="1" thickBot="1" x14ac:dyDescent="0.25">
      <c r="A28" s="55" t="s">
        <v>1996</v>
      </c>
      <c r="B28" s="56">
        <v>37043</v>
      </c>
      <c r="C28" s="57">
        <v>-7.0000000000000007E-2</v>
      </c>
      <c r="D28" s="57">
        <v>-1.4999999999999999E-2</v>
      </c>
      <c r="E28" s="57">
        <v>-3.7999999999999999E-2</v>
      </c>
      <c r="F28" s="57">
        <v>-7.0000000000000007E-2</v>
      </c>
      <c r="G28" s="57" t="s">
        <v>1092</v>
      </c>
      <c r="H28" s="58">
        <v>3450000</v>
      </c>
      <c r="I28" s="55" t="s">
        <v>3411</v>
      </c>
      <c r="J28" s="51"/>
      <c r="K28" s="51"/>
    </row>
    <row r="29" spans="1:11" ht="14.25" customHeight="1" thickTop="1" thickBot="1" x14ac:dyDescent="0.25">
      <c r="A29" s="55" t="s">
        <v>1252</v>
      </c>
      <c r="B29" s="55" t="s">
        <v>1965</v>
      </c>
      <c r="C29" s="57">
        <v>0.04</v>
      </c>
      <c r="D29" s="57">
        <v>4.2999999999999997E-2</v>
      </c>
      <c r="E29" s="57">
        <v>4.1000000000000002E-2</v>
      </c>
      <c r="F29" s="57">
        <v>0.04</v>
      </c>
      <c r="G29" s="57" t="s">
        <v>1241</v>
      </c>
      <c r="H29" s="58">
        <v>1380000</v>
      </c>
      <c r="I29" s="55" t="s">
        <v>3411</v>
      </c>
      <c r="J29" s="51"/>
      <c r="K29" s="51"/>
    </row>
    <row r="30" spans="1:11" ht="14.25" customHeight="1" thickTop="1" thickBot="1" x14ac:dyDescent="0.25">
      <c r="A30" s="55" t="s">
        <v>1997</v>
      </c>
      <c r="B30" s="56">
        <v>37043</v>
      </c>
      <c r="C30" s="57">
        <v>-0.71799999999999997</v>
      </c>
      <c r="D30" s="57">
        <v>-0.71799999999999997</v>
      </c>
      <c r="E30" s="57">
        <v>-0.71799999999999997</v>
      </c>
      <c r="F30" s="57">
        <v>-0.71799999999999997</v>
      </c>
      <c r="G30" s="57" t="s">
        <v>1131</v>
      </c>
      <c r="H30" s="58">
        <v>150000</v>
      </c>
      <c r="I30" s="55" t="s">
        <v>3411</v>
      </c>
      <c r="J30" s="51"/>
      <c r="K30" s="51"/>
    </row>
    <row r="31" spans="1:11" ht="14.25" customHeight="1" thickTop="1" thickBot="1" x14ac:dyDescent="0.25">
      <c r="A31" s="55" t="s">
        <v>1253</v>
      </c>
      <c r="B31" s="55" t="s">
        <v>1965</v>
      </c>
      <c r="C31" s="57">
        <v>-0.66</v>
      </c>
      <c r="D31" s="57">
        <v>-0.66</v>
      </c>
      <c r="E31" s="57">
        <v>-0.66</v>
      </c>
      <c r="F31" s="57">
        <v>-0.66</v>
      </c>
      <c r="G31" s="57" t="s">
        <v>1254</v>
      </c>
      <c r="H31" s="58">
        <v>460000</v>
      </c>
      <c r="I31" s="55" t="s">
        <v>3411</v>
      </c>
      <c r="J31" s="51"/>
      <c r="K31" s="51"/>
    </row>
    <row r="32" spans="1:11" ht="14.25" customHeight="1" thickTop="1" thickBot="1" x14ac:dyDescent="0.25">
      <c r="A32" s="55" t="s">
        <v>2071</v>
      </c>
      <c r="B32" s="56">
        <v>37043</v>
      </c>
      <c r="C32" s="57">
        <v>-8.3000000000000004E-2</v>
      </c>
      <c r="D32" s="57">
        <v>-8.3000000000000004E-2</v>
      </c>
      <c r="E32" s="57">
        <v>-8.3000000000000004E-2</v>
      </c>
      <c r="F32" s="57">
        <v>-8.3000000000000004E-2</v>
      </c>
      <c r="G32" s="57" t="s">
        <v>1225</v>
      </c>
      <c r="H32" s="58">
        <v>150000</v>
      </c>
      <c r="I32" s="55" t="s">
        <v>3411</v>
      </c>
      <c r="J32" s="51"/>
      <c r="K32" s="51"/>
    </row>
    <row r="33" spans="1:11" ht="10.5" customHeight="1" thickTop="1" thickBot="1" x14ac:dyDescent="0.25">
      <c r="A33" s="55" t="s">
        <v>3096</v>
      </c>
      <c r="B33" s="56">
        <v>37043</v>
      </c>
      <c r="C33" s="57">
        <v>-7.0000000000000007E-2</v>
      </c>
      <c r="D33" s="57">
        <v>-7.0000000000000007E-2</v>
      </c>
      <c r="E33" s="57">
        <v>-7.0000000000000007E-2</v>
      </c>
      <c r="F33" s="57">
        <v>-7.0000000000000007E-2</v>
      </c>
      <c r="G33" s="57" t="s">
        <v>1255</v>
      </c>
      <c r="H33" s="58">
        <v>600000</v>
      </c>
      <c r="I33" s="55" t="s">
        <v>3411</v>
      </c>
      <c r="J33" s="51"/>
      <c r="K33" s="51"/>
    </row>
    <row r="34" spans="1:11" ht="14.25" customHeight="1" thickTop="1" thickBot="1" x14ac:dyDescent="0.25">
      <c r="A34" s="55" t="s">
        <v>1256</v>
      </c>
      <c r="B34" s="55" t="s">
        <v>3756</v>
      </c>
      <c r="C34" s="57">
        <v>-7.0000000000000007E-2</v>
      </c>
      <c r="D34" s="57">
        <v>-7.0000000000000007E-2</v>
      </c>
      <c r="E34" s="57">
        <v>-7.0000000000000007E-2</v>
      </c>
      <c r="F34" s="57">
        <v>-7.0000000000000007E-2</v>
      </c>
      <c r="G34" s="57" t="s">
        <v>1257</v>
      </c>
      <c r="H34" s="58">
        <v>1510000</v>
      </c>
      <c r="I34" s="55" t="s">
        <v>3411</v>
      </c>
      <c r="J34" s="51"/>
      <c r="K34" s="51"/>
    </row>
    <row r="35" spans="1:11" ht="10.5" customHeight="1" thickTop="1" thickBot="1" x14ac:dyDescent="0.25">
      <c r="A35" s="55" t="s">
        <v>2668</v>
      </c>
      <c r="B35" s="55" t="s">
        <v>3756</v>
      </c>
      <c r="C35" s="57">
        <v>0.98</v>
      </c>
      <c r="D35" s="57">
        <v>0.98</v>
      </c>
      <c r="E35" s="57">
        <v>0.98</v>
      </c>
      <c r="F35" s="57">
        <v>0.98</v>
      </c>
      <c r="G35" s="57" t="s">
        <v>1258</v>
      </c>
      <c r="H35" s="58">
        <v>1132500</v>
      </c>
      <c r="I35" s="55" t="s">
        <v>3411</v>
      </c>
      <c r="J35" s="51"/>
      <c r="K35" s="51"/>
    </row>
    <row r="36" spans="1:11" ht="14.25" customHeight="1" thickTop="1" thickBot="1" x14ac:dyDescent="0.25">
      <c r="A36" s="55" t="s">
        <v>2669</v>
      </c>
      <c r="B36" s="56">
        <v>37043</v>
      </c>
      <c r="C36" s="57">
        <v>-1.4999999999999999E-2</v>
      </c>
      <c r="D36" s="57">
        <v>-1.4999999999999999E-2</v>
      </c>
      <c r="E36" s="57">
        <v>-1.4999999999999999E-2</v>
      </c>
      <c r="F36" s="57">
        <v>-1.4999999999999999E-2</v>
      </c>
      <c r="G36" s="57" t="s">
        <v>1259</v>
      </c>
      <c r="H36" s="58">
        <v>300000</v>
      </c>
      <c r="I36" s="55" t="s">
        <v>3411</v>
      </c>
      <c r="J36" s="51"/>
      <c r="K36" s="51"/>
    </row>
    <row r="37" spans="1:11" ht="10.5" customHeight="1" thickTop="1" thickBot="1" x14ac:dyDescent="0.25">
      <c r="A37" s="55" t="s">
        <v>1260</v>
      </c>
      <c r="B37" s="56">
        <v>37073</v>
      </c>
      <c r="C37" s="57">
        <v>0.505</v>
      </c>
      <c r="D37" s="57">
        <v>0.505</v>
      </c>
      <c r="E37" s="57">
        <v>0.505</v>
      </c>
      <c r="F37" s="57">
        <v>0.505</v>
      </c>
      <c r="G37" s="57" t="s">
        <v>1261</v>
      </c>
      <c r="H37" s="58">
        <v>310000</v>
      </c>
      <c r="I37" s="55" t="s">
        <v>3411</v>
      </c>
      <c r="J37" s="51"/>
      <c r="K37" s="51"/>
    </row>
    <row r="38" spans="1:11" ht="14.25" customHeight="1" thickTop="1" thickBot="1" x14ac:dyDescent="0.25">
      <c r="A38" s="55" t="s">
        <v>2670</v>
      </c>
      <c r="B38" s="56">
        <v>37104</v>
      </c>
      <c r="C38" s="57">
        <v>0.50800000000000001</v>
      </c>
      <c r="D38" s="57">
        <v>0.50800000000000001</v>
      </c>
      <c r="E38" s="57">
        <v>0.50800000000000001</v>
      </c>
      <c r="F38" s="57">
        <v>0.50800000000000001</v>
      </c>
      <c r="G38" s="57" t="s">
        <v>1261</v>
      </c>
      <c r="H38" s="58">
        <v>310000</v>
      </c>
      <c r="I38" s="55" t="s">
        <v>3411</v>
      </c>
      <c r="J38" s="51"/>
      <c r="K38" s="51"/>
    </row>
    <row r="39" spans="1:11" ht="14.25" customHeight="1" thickTop="1" thickBot="1" x14ac:dyDescent="0.25">
      <c r="A39" s="55" t="s">
        <v>3097</v>
      </c>
      <c r="B39" s="55" t="s">
        <v>3756</v>
      </c>
      <c r="C39" s="57">
        <v>1.44</v>
      </c>
      <c r="D39" s="57">
        <v>1.48</v>
      </c>
      <c r="E39" s="57">
        <v>1.4630000000000001</v>
      </c>
      <c r="F39" s="57">
        <v>1.44</v>
      </c>
      <c r="G39" s="57" t="s">
        <v>1178</v>
      </c>
      <c r="H39" s="58">
        <v>2642500</v>
      </c>
      <c r="I39" s="55" t="s">
        <v>3411</v>
      </c>
      <c r="J39" s="51"/>
      <c r="K39" s="51"/>
    </row>
    <row r="40" spans="1:11" ht="14.25" customHeight="1" thickTop="1" thickBot="1" x14ac:dyDescent="0.25">
      <c r="A40" s="55" t="s">
        <v>1262</v>
      </c>
      <c r="B40" s="56">
        <v>37043</v>
      </c>
      <c r="C40" s="57">
        <v>-0.13</v>
      </c>
      <c r="D40" s="57">
        <v>-0.13</v>
      </c>
      <c r="E40" s="57">
        <v>-0.13</v>
      </c>
      <c r="F40" s="57">
        <v>-0.13</v>
      </c>
      <c r="G40" s="57" t="s">
        <v>1249</v>
      </c>
      <c r="H40" s="58">
        <v>300000</v>
      </c>
      <c r="I40" s="55" t="s">
        <v>3411</v>
      </c>
      <c r="J40" s="51"/>
      <c r="K40" s="51"/>
    </row>
    <row r="41" spans="1:11" ht="10.5" customHeight="1" thickTop="1" thickBot="1" x14ac:dyDescent="0.25">
      <c r="A41" s="55" t="s">
        <v>1263</v>
      </c>
      <c r="B41" s="55" t="s">
        <v>3756</v>
      </c>
      <c r="C41" s="57">
        <v>7.0000000000000007E-2</v>
      </c>
      <c r="D41" s="57">
        <v>7.0000000000000007E-2</v>
      </c>
      <c r="E41" s="57">
        <v>7.0000000000000007E-2</v>
      </c>
      <c r="F41" s="57">
        <v>7.0000000000000007E-2</v>
      </c>
      <c r="G41" s="57" t="s">
        <v>1264</v>
      </c>
      <c r="H41" s="58">
        <v>755000</v>
      </c>
      <c r="I41" s="55" t="s">
        <v>3411</v>
      </c>
      <c r="J41" s="51"/>
      <c r="K41" s="51"/>
    </row>
    <row r="42" spans="1:11" ht="14.25" customHeight="1" thickTop="1" thickBot="1" x14ac:dyDescent="0.25">
      <c r="A42" s="55" t="s">
        <v>3468</v>
      </c>
      <c r="B42" s="56">
        <v>37043</v>
      </c>
      <c r="C42" s="57">
        <v>-4.8000000000000001E-2</v>
      </c>
      <c r="D42" s="57">
        <v>-2.5000000000000001E-2</v>
      </c>
      <c r="E42" s="57">
        <v>-3.5000000000000003E-2</v>
      </c>
      <c r="F42" s="57">
        <v>-4.8000000000000001E-2</v>
      </c>
      <c r="G42" s="57" t="s">
        <v>1265</v>
      </c>
      <c r="H42" s="58">
        <v>4200000</v>
      </c>
      <c r="I42" s="55" t="s">
        <v>3411</v>
      </c>
      <c r="J42" s="51"/>
      <c r="K42" s="51"/>
    </row>
    <row r="43" spans="1:11" ht="14.25" thickTop="1" thickBot="1" x14ac:dyDescent="0.25">
      <c r="A43" s="55" t="s">
        <v>1266</v>
      </c>
      <c r="B43" s="56">
        <v>37073</v>
      </c>
      <c r="C43" s="57">
        <v>1.4999999999999999E-2</v>
      </c>
      <c r="D43" s="57">
        <v>2.3E-2</v>
      </c>
      <c r="E43" s="57">
        <v>1.9E-2</v>
      </c>
      <c r="F43" s="57">
        <v>1.4999999999999999E-2</v>
      </c>
      <c r="G43" s="57" t="s">
        <v>1134</v>
      </c>
      <c r="H43" s="58">
        <v>1240000</v>
      </c>
      <c r="I43" s="55" t="s">
        <v>3411</v>
      </c>
      <c r="J43" s="51"/>
      <c r="K43" s="51"/>
    </row>
    <row r="44" spans="1:11" ht="14.25" thickTop="1" thickBot="1" x14ac:dyDescent="0.25">
      <c r="A44" s="278" t="s">
        <v>1954</v>
      </c>
      <c r="B44" s="279"/>
      <c r="C44" s="279"/>
      <c r="D44" s="279"/>
      <c r="E44" s="279"/>
      <c r="F44" s="279"/>
      <c r="G44" s="279"/>
      <c r="H44" s="279"/>
      <c r="I44" s="280"/>
      <c r="J44" s="51"/>
      <c r="K44" s="51"/>
    </row>
    <row r="45" spans="1:11" ht="14.25" thickTop="1" thickBot="1" x14ac:dyDescent="0.25">
      <c r="A45" s="55" t="s">
        <v>1267</v>
      </c>
      <c r="B45" s="56">
        <v>37043</v>
      </c>
      <c r="C45" s="57">
        <v>7.8E-2</v>
      </c>
      <c r="D45" s="57">
        <v>7.8E-2</v>
      </c>
      <c r="E45" s="57">
        <v>7.8E-2</v>
      </c>
      <c r="F45" s="57">
        <v>7.8E-2</v>
      </c>
      <c r="G45" s="57" t="s">
        <v>1268</v>
      </c>
      <c r="H45" s="58">
        <v>750000</v>
      </c>
      <c r="I45" s="55" t="s">
        <v>3411</v>
      </c>
      <c r="J45" s="51"/>
      <c r="K45" s="51"/>
    </row>
    <row r="46" spans="1:11" ht="14.25" thickTop="1" thickBot="1" x14ac:dyDescent="0.25">
      <c r="A46" s="55" t="s">
        <v>1269</v>
      </c>
      <c r="B46" s="55" t="s">
        <v>1960</v>
      </c>
      <c r="C46" s="57">
        <v>7.8E-2</v>
      </c>
      <c r="D46" s="57">
        <v>7.8E-2</v>
      </c>
      <c r="E46" s="57">
        <v>7.8E-2</v>
      </c>
      <c r="F46" s="57">
        <v>7.8E-2</v>
      </c>
      <c r="G46" s="57" t="s">
        <v>1085</v>
      </c>
      <c r="H46" s="58">
        <v>1530000</v>
      </c>
      <c r="I46" s="55" t="s">
        <v>3411</v>
      </c>
      <c r="J46" s="51"/>
      <c r="K46" s="51"/>
    </row>
    <row r="47" spans="1:11" ht="22.5" thickTop="1" thickBot="1" x14ac:dyDescent="0.25">
      <c r="A47" s="55" t="s">
        <v>1984</v>
      </c>
      <c r="B47" s="55" t="s">
        <v>3756</v>
      </c>
      <c r="C47" s="57">
        <v>0.17</v>
      </c>
      <c r="D47" s="57">
        <v>0.17</v>
      </c>
      <c r="E47" s="57">
        <v>0.17</v>
      </c>
      <c r="F47" s="57">
        <v>0.17</v>
      </c>
      <c r="G47" s="57" t="s">
        <v>1270</v>
      </c>
      <c r="H47" s="58">
        <v>1510000</v>
      </c>
      <c r="I47" s="55" t="s">
        <v>3411</v>
      </c>
      <c r="J47" s="51"/>
      <c r="K47" s="51"/>
    </row>
    <row r="48" spans="1:11" ht="14.25" thickTop="1" thickBot="1" x14ac:dyDescent="0.25">
      <c r="A48" s="55" t="s">
        <v>1781</v>
      </c>
      <c r="B48" s="56">
        <v>37043</v>
      </c>
      <c r="C48" s="57">
        <v>7.7</v>
      </c>
      <c r="D48" s="57">
        <v>7.85</v>
      </c>
      <c r="E48" s="57">
        <v>7.8</v>
      </c>
      <c r="F48" s="57">
        <v>7.85</v>
      </c>
      <c r="G48" s="57" t="s">
        <v>1271</v>
      </c>
      <c r="H48" s="58">
        <v>600000</v>
      </c>
      <c r="I48" s="55" t="s">
        <v>3411</v>
      </c>
      <c r="J48" s="51"/>
      <c r="K48" s="51"/>
    </row>
    <row r="49" spans="1:11" ht="14.25" thickTop="1" thickBot="1" x14ac:dyDescent="0.25">
      <c r="A49" s="55" t="s">
        <v>1272</v>
      </c>
      <c r="B49" s="56">
        <v>37196</v>
      </c>
      <c r="C49" s="57">
        <v>5.3</v>
      </c>
      <c r="D49" s="57">
        <v>5.3</v>
      </c>
      <c r="E49" s="57">
        <v>5.3</v>
      </c>
      <c r="F49" s="57">
        <v>5.3</v>
      </c>
      <c r="G49" s="57" t="s">
        <v>1273</v>
      </c>
      <c r="H49" s="58">
        <v>150000</v>
      </c>
      <c r="I49" s="55" t="s">
        <v>3411</v>
      </c>
      <c r="J49" s="51"/>
      <c r="K49" s="51"/>
    </row>
    <row r="50" spans="1:11" ht="14.25" thickTop="1" thickBot="1" x14ac:dyDescent="0.25">
      <c r="A50" s="55" t="s">
        <v>1274</v>
      </c>
      <c r="B50" s="55" t="s">
        <v>1980</v>
      </c>
      <c r="C50" s="57">
        <v>3.85</v>
      </c>
      <c r="D50" s="57">
        <v>4</v>
      </c>
      <c r="E50" s="57">
        <v>3.9249999999999998</v>
      </c>
      <c r="F50" s="57">
        <v>3.85</v>
      </c>
      <c r="G50" s="57" t="s">
        <v>1086</v>
      </c>
      <c r="H50" s="58">
        <v>900000</v>
      </c>
      <c r="I50" s="55" t="s">
        <v>3411</v>
      </c>
      <c r="J50" s="51"/>
      <c r="K50" s="51"/>
    </row>
    <row r="51" spans="1:11" ht="22.5" thickTop="1" thickBot="1" x14ac:dyDescent="0.25">
      <c r="A51" s="55" t="s">
        <v>1275</v>
      </c>
      <c r="B51" s="55" t="s">
        <v>3756</v>
      </c>
      <c r="C51" s="57">
        <v>4.4000000000000004</v>
      </c>
      <c r="D51" s="57">
        <v>4.4000000000000004</v>
      </c>
      <c r="E51" s="57">
        <v>4.4000000000000004</v>
      </c>
      <c r="F51" s="57">
        <v>4.4000000000000004</v>
      </c>
      <c r="G51" s="57" t="s">
        <v>1086</v>
      </c>
      <c r="H51" s="58">
        <v>755000</v>
      </c>
      <c r="I51" s="55" t="s">
        <v>3411</v>
      </c>
      <c r="J51" s="51"/>
      <c r="K51" s="51"/>
    </row>
    <row r="52" spans="1:11" ht="14.25" thickTop="1" thickBot="1" x14ac:dyDescent="0.25">
      <c r="A52" s="278" t="s">
        <v>3758</v>
      </c>
      <c r="B52" s="279"/>
      <c r="C52" s="279"/>
      <c r="D52" s="279"/>
      <c r="E52" s="279"/>
      <c r="F52" s="279"/>
      <c r="G52" s="279"/>
      <c r="H52" s="279"/>
      <c r="I52" s="280"/>
      <c r="J52" s="51"/>
      <c r="K52" s="51"/>
    </row>
    <row r="53" spans="1:11" ht="14.25" thickTop="1" thickBot="1" x14ac:dyDescent="0.25">
      <c r="A53" s="55" t="s">
        <v>1276</v>
      </c>
      <c r="B53" s="56">
        <v>37043</v>
      </c>
      <c r="C53" s="57">
        <v>3.968</v>
      </c>
      <c r="D53" s="57">
        <v>3.9849999999999999</v>
      </c>
      <c r="E53" s="57">
        <v>3.976</v>
      </c>
      <c r="F53" s="57">
        <v>3.968</v>
      </c>
      <c r="G53" s="57" t="s">
        <v>1188</v>
      </c>
      <c r="H53" s="58">
        <v>600000</v>
      </c>
      <c r="I53" s="55" t="s">
        <v>3411</v>
      </c>
      <c r="J53" s="51"/>
      <c r="K53" s="51"/>
    </row>
    <row r="54" spans="1:11" ht="14.25" thickTop="1" thickBot="1" x14ac:dyDescent="0.25">
      <c r="A54" s="278" t="s">
        <v>3098</v>
      </c>
      <c r="B54" s="279"/>
      <c r="C54" s="279"/>
      <c r="D54" s="279"/>
      <c r="E54" s="279"/>
      <c r="F54" s="279"/>
      <c r="G54" s="279"/>
      <c r="H54" s="279"/>
      <c r="I54" s="280"/>
      <c r="J54" s="51"/>
      <c r="K54" s="51"/>
    </row>
    <row r="55" spans="1:11" ht="14.25" thickTop="1" thickBot="1" x14ac:dyDescent="0.25">
      <c r="A55" s="55" t="s">
        <v>2671</v>
      </c>
      <c r="B55" s="56">
        <v>37043</v>
      </c>
      <c r="C55" s="57">
        <v>-8.0000000000000002E-3</v>
      </c>
      <c r="D55" s="57">
        <v>-8.0000000000000002E-3</v>
      </c>
      <c r="E55" s="57">
        <v>-8.0000000000000002E-3</v>
      </c>
      <c r="F55" s="57">
        <v>-8.0000000000000002E-3</v>
      </c>
      <c r="G55" s="57" t="s">
        <v>1196</v>
      </c>
      <c r="H55" s="58">
        <v>300000</v>
      </c>
      <c r="I55" s="55" t="s">
        <v>3411</v>
      </c>
      <c r="J55" s="51"/>
      <c r="K55" s="51"/>
    </row>
    <row r="56" spans="1:11" ht="14.25" thickTop="1" thickBot="1" x14ac:dyDescent="0.25">
      <c r="A56" s="278" t="s">
        <v>1277</v>
      </c>
      <c r="B56" s="279"/>
      <c r="C56" s="279"/>
      <c r="D56" s="279"/>
      <c r="E56" s="279"/>
      <c r="F56" s="279"/>
      <c r="G56" s="279"/>
      <c r="H56" s="279"/>
      <c r="I56" s="280"/>
      <c r="J56" s="51"/>
      <c r="K56" s="51"/>
    </row>
    <row r="57" spans="1:11" ht="14.25" thickTop="1" thickBot="1" x14ac:dyDescent="0.25">
      <c r="A57" s="55" t="s">
        <v>1278</v>
      </c>
      <c r="B57" s="56">
        <v>37043</v>
      </c>
      <c r="C57" s="57">
        <v>-0.02</v>
      </c>
      <c r="D57" s="57">
        <v>-0.02</v>
      </c>
      <c r="E57" s="57">
        <v>-0.02</v>
      </c>
      <c r="F57" s="57">
        <v>-0.02</v>
      </c>
      <c r="G57" s="57" t="s">
        <v>1279</v>
      </c>
      <c r="H57" s="58">
        <v>300000</v>
      </c>
      <c r="I57" s="55" t="s">
        <v>3411</v>
      </c>
      <c r="J57" s="51"/>
      <c r="K57" s="51"/>
    </row>
    <row r="58" spans="1:11" ht="14.25" thickTop="1" thickBot="1" x14ac:dyDescent="0.25">
      <c r="A58" s="278" t="s">
        <v>3759</v>
      </c>
      <c r="B58" s="279"/>
      <c r="C58" s="279"/>
      <c r="D58" s="279"/>
      <c r="E58" s="279"/>
      <c r="F58" s="279"/>
      <c r="G58" s="279"/>
      <c r="H58" s="279"/>
      <c r="I58" s="280"/>
      <c r="J58" s="51"/>
      <c r="K58" s="51"/>
    </row>
    <row r="59" spans="1:11" ht="14.25" thickTop="1" thickBot="1" x14ac:dyDescent="0.25">
      <c r="A59" s="55" t="s">
        <v>3760</v>
      </c>
      <c r="B59" s="56">
        <v>37043</v>
      </c>
      <c r="C59" s="57">
        <v>3.9550000000000001</v>
      </c>
      <c r="D59" s="57">
        <v>4</v>
      </c>
      <c r="E59" s="57">
        <v>3.9820000000000002</v>
      </c>
      <c r="F59" s="57">
        <v>3.97</v>
      </c>
      <c r="G59" s="57" t="s">
        <v>1280</v>
      </c>
      <c r="H59" s="58">
        <v>28650000</v>
      </c>
      <c r="I59" s="55" t="s">
        <v>3411</v>
      </c>
      <c r="J59" s="51"/>
      <c r="K59" s="51"/>
    </row>
    <row r="60" spans="1:11" ht="14.25" thickTop="1" thickBot="1" x14ac:dyDescent="0.25">
      <c r="A60" s="55" t="s">
        <v>2005</v>
      </c>
      <c r="B60" s="56">
        <v>37073</v>
      </c>
      <c r="C60" s="57">
        <v>4.0250000000000004</v>
      </c>
      <c r="D60" s="57">
        <v>4.0629999999999997</v>
      </c>
      <c r="E60" s="57">
        <v>4.0439999999999996</v>
      </c>
      <c r="F60" s="57">
        <v>4.0449999999999999</v>
      </c>
      <c r="G60" s="57" t="s">
        <v>1281</v>
      </c>
      <c r="H60" s="58">
        <v>8060000</v>
      </c>
      <c r="I60" s="55" t="s">
        <v>3411</v>
      </c>
      <c r="J60" s="51"/>
      <c r="K60" s="51"/>
    </row>
    <row r="61" spans="1:11" ht="14.25" thickTop="1" thickBot="1" x14ac:dyDescent="0.25">
      <c r="A61" s="55" t="s">
        <v>2072</v>
      </c>
      <c r="B61" s="56">
        <v>37104</v>
      </c>
      <c r="C61" s="57">
        <v>4.12</v>
      </c>
      <c r="D61" s="57">
        <v>4.1550000000000002</v>
      </c>
      <c r="E61" s="57">
        <v>4.1340000000000003</v>
      </c>
      <c r="F61" s="57">
        <v>4.12</v>
      </c>
      <c r="G61" s="57" t="s">
        <v>1282</v>
      </c>
      <c r="H61" s="58">
        <v>1085000</v>
      </c>
      <c r="I61" s="55" t="s">
        <v>3411</v>
      </c>
      <c r="J61" s="51"/>
      <c r="K61" s="51"/>
    </row>
    <row r="62" spans="1:11" ht="14.25" thickTop="1" thickBot="1" x14ac:dyDescent="0.25">
      <c r="A62" s="55" t="s">
        <v>1972</v>
      </c>
      <c r="B62" s="55" t="s">
        <v>1960</v>
      </c>
      <c r="C62" s="57">
        <v>4.09</v>
      </c>
      <c r="D62" s="57">
        <v>4.1150000000000002</v>
      </c>
      <c r="E62" s="57">
        <v>4.0999999999999996</v>
      </c>
      <c r="F62" s="57">
        <v>4.0949999999999998</v>
      </c>
      <c r="G62" s="57" t="s">
        <v>1283</v>
      </c>
      <c r="H62" s="58">
        <v>13387500</v>
      </c>
      <c r="I62" s="55" t="s">
        <v>3411</v>
      </c>
      <c r="J62" s="51"/>
      <c r="K62" s="51"/>
    </row>
    <row r="63" spans="1:11" ht="22.5" thickTop="1" thickBot="1" x14ac:dyDescent="0.25">
      <c r="A63" s="55" t="s">
        <v>3761</v>
      </c>
      <c r="B63" s="55" t="s">
        <v>3756</v>
      </c>
      <c r="C63" s="57">
        <v>4.46</v>
      </c>
      <c r="D63" s="57">
        <v>4.5</v>
      </c>
      <c r="E63" s="57">
        <v>4.4809999999999999</v>
      </c>
      <c r="F63" s="57">
        <v>4.4749999999999996</v>
      </c>
      <c r="G63" s="57" t="s">
        <v>1125</v>
      </c>
      <c r="H63" s="58">
        <v>14722500</v>
      </c>
      <c r="I63" s="55" t="s">
        <v>3411</v>
      </c>
      <c r="J63" s="51"/>
      <c r="K63" s="51"/>
    </row>
    <row r="64" spans="1:11" ht="14.25" thickTop="1" thickBot="1" x14ac:dyDescent="0.25">
      <c r="A64" s="55" t="s">
        <v>1990</v>
      </c>
      <c r="B64" s="55" t="s">
        <v>1985</v>
      </c>
      <c r="C64" s="57">
        <v>4.18</v>
      </c>
      <c r="D64" s="57">
        <v>4.24</v>
      </c>
      <c r="E64" s="57">
        <v>4.22</v>
      </c>
      <c r="F64" s="57">
        <v>4.1849999999999996</v>
      </c>
      <c r="G64" s="57" t="s">
        <v>1284</v>
      </c>
      <c r="H64" s="58">
        <v>31937500</v>
      </c>
      <c r="I64" s="55" t="s">
        <v>3411</v>
      </c>
      <c r="J64" s="51"/>
      <c r="K64" s="51"/>
    </row>
    <row r="65" spans="1:11" ht="14.25" thickTop="1" thickBot="1" x14ac:dyDescent="0.25">
      <c r="A65" s="55" t="s">
        <v>2633</v>
      </c>
      <c r="B65" s="55" t="s">
        <v>2002</v>
      </c>
      <c r="C65" s="57">
        <v>4.0979999999999999</v>
      </c>
      <c r="D65" s="57">
        <v>4.0979999999999999</v>
      </c>
      <c r="E65" s="57">
        <v>4.0979999999999999</v>
      </c>
      <c r="F65" s="57">
        <v>4.0979999999999999</v>
      </c>
      <c r="G65" s="57" t="s">
        <v>1285</v>
      </c>
      <c r="H65" s="58">
        <v>1825000</v>
      </c>
      <c r="I65" s="55" t="s">
        <v>3411</v>
      </c>
      <c r="J65" s="51"/>
      <c r="K65" s="51"/>
    </row>
    <row r="66" spans="1:11" ht="14.25" thickTop="1" thickBot="1" x14ac:dyDescent="0.25">
      <c r="A66" s="55"/>
      <c r="B66" s="56"/>
      <c r="C66" s="57"/>
      <c r="D66" s="57"/>
      <c r="E66" s="57"/>
      <c r="F66" s="57"/>
      <c r="G66" s="57"/>
      <c r="H66" s="58"/>
      <c r="I66" s="55"/>
      <c r="J66" s="51"/>
      <c r="K66" s="51"/>
    </row>
    <row r="67" spans="1:11" ht="14.25" thickTop="1" thickBot="1" x14ac:dyDescent="0.25">
      <c r="A67" s="55"/>
      <c r="B67" s="55"/>
      <c r="C67" s="57"/>
      <c r="D67" s="57"/>
      <c r="E67" s="57"/>
      <c r="F67" s="57"/>
      <c r="G67" s="57"/>
      <c r="H67" s="58"/>
      <c r="I67" s="55"/>
      <c r="J67" s="51"/>
      <c r="K67" s="51"/>
    </row>
    <row r="68" spans="1:11" ht="14.25" thickTop="1" thickBot="1" x14ac:dyDescent="0.25">
      <c r="A68" s="55"/>
      <c r="B68" s="56"/>
      <c r="C68" s="57"/>
      <c r="D68" s="57"/>
      <c r="E68" s="57"/>
      <c r="F68" s="57"/>
      <c r="G68" s="57"/>
      <c r="H68" s="58"/>
      <c r="I68" s="55"/>
      <c r="J68" s="51"/>
      <c r="K68" s="51"/>
    </row>
    <row r="69" spans="1:11" ht="14.25" thickTop="1" thickBot="1" x14ac:dyDescent="0.25">
      <c r="A69" s="55"/>
      <c r="B69" s="55"/>
      <c r="C69" s="57"/>
      <c r="D69" s="57"/>
      <c r="E69" s="57"/>
      <c r="F69" s="57"/>
      <c r="G69" s="57"/>
      <c r="H69" s="58"/>
      <c r="I69" s="55"/>
      <c r="J69" s="51"/>
      <c r="K69" s="51"/>
    </row>
    <row r="70" spans="1:11" ht="14.25" thickTop="1" thickBot="1" x14ac:dyDescent="0.25">
      <c r="A70" s="55"/>
      <c r="B70" s="55"/>
      <c r="C70" s="57"/>
      <c r="D70" s="57"/>
      <c r="E70" s="57"/>
      <c r="F70" s="57"/>
      <c r="G70" s="57"/>
      <c r="H70" s="58"/>
      <c r="I70" s="55"/>
      <c r="J70" s="51"/>
      <c r="K70" s="51"/>
    </row>
    <row r="71" spans="1:11" ht="14.25" thickTop="1" thickBot="1" x14ac:dyDescent="0.25">
      <c r="A71" s="55"/>
      <c r="B71" s="55"/>
      <c r="C71" s="57"/>
      <c r="D71" s="57"/>
      <c r="E71" s="57"/>
      <c r="F71" s="57"/>
      <c r="G71" s="57"/>
      <c r="H71" s="58"/>
      <c r="I71" s="55"/>
      <c r="J71" s="51"/>
      <c r="K71" s="51"/>
    </row>
    <row r="72" spans="1:11" ht="14.25" thickTop="1" thickBot="1" x14ac:dyDescent="0.25">
      <c r="A72" s="55"/>
      <c r="B72" s="55"/>
      <c r="C72" s="57"/>
      <c r="D72" s="57"/>
      <c r="E72" s="57"/>
      <c r="F72" s="57"/>
      <c r="G72" s="57"/>
      <c r="H72" s="58"/>
      <c r="I72" s="55"/>
      <c r="J72" s="51"/>
      <c r="K72" s="51"/>
    </row>
    <row r="73" spans="1:11" ht="14.25" thickTop="1" thickBot="1" x14ac:dyDescent="0.25">
      <c r="A73" s="55"/>
      <c r="B73" s="55"/>
      <c r="C73" s="57"/>
      <c r="D73" s="57"/>
      <c r="E73" s="57"/>
      <c r="F73" s="57"/>
      <c r="G73" s="57"/>
      <c r="H73" s="58"/>
      <c r="I73" s="55"/>
      <c r="J73" s="51"/>
      <c r="K73" s="51"/>
    </row>
    <row r="74" spans="1:11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  <c r="J74" s="51"/>
      <c r="K74" s="51"/>
    </row>
    <row r="75" spans="1:11" ht="13.5" thickTop="1" x14ac:dyDescent="0.2">
      <c r="J75" s="51"/>
      <c r="K75" s="51"/>
    </row>
    <row r="76" spans="1:11" x14ac:dyDescent="0.2">
      <c r="A76" s="65"/>
      <c r="J76" s="51"/>
      <c r="K76" s="51"/>
    </row>
    <row r="77" spans="1:11" x14ac:dyDescent="0.2">
      <c r="A77" s="65"/>
      <c r="J77" s="51"/>
      <c r="K77" s="51"/>
    </row>
    <row r="78" spans="1:11" x14ac:dyDescent="0.2">
      <c r="A78" s="65"/>
      <c r="J78" s="51"/>
      <c r="K78" s="51"/>
    </row>
    <row r="79" spans="1:11" x14ac:dyDescent="0.2">
      <c r="A79" s="65"/>
      <c r="J79" s="51"/>
      <c r="K79" s="51"/>
    </row>
    <row r="80" spans="1:11" x14ac:dyDescent="0.2">
      <c r="A80" s="281"/>
      <c r="B80" s="281"/>
      <c r="C80" s="281"/>
      <c r="D80" s="281"/>
      <c r="E80" s="281"/>
      <c r="F80" s="281"/>
      <c r="G80" s="281"/>
      <c r="H80" s="281"/>
      <c r="I80" s="281"/>
      <c r="J80" s="51"/>
      <c r="K80" s="51"/>
    </row>
    <row r="81" spans="1:11" x14ac:dyDescent="0.2">
      <c r="A81" s="228"/>
      <c r="B81" s="231"/>
      <c r="C81" s="229"/>
      <c r="D81" s="229"/>
      <c r="E81" s="229"/>
      <c r="F81" s="229"/>
      <c r="G81" s="229"/>
      <c r="H81" s="230"/>
      <c r="I81" s="228"/>
      <c r="J81" s="51"/>
      <c r="K81" s="51"/>
    </row>
    <row r="82" spans="1:11" x14ac:dyDescent="0.2">
      <c r="A82" s="281"/>
      <c r="B82" s="281"/>
      <c r="C82" s="281"/>
      <c r="D82" s="281"/>
      <c r="E82" s="281"/>
      <c r="F82" s="281"/>
      <c r="G82" s="281"/>
      <c r="H82" s="281"/>
      <c r="I82" s="281"/>
      <c r="J82" s="51"/>
      <c r="K82" s="51"/>
    </row>
    <row r="83" spans="1:11" x14ac:dyDescent="0.2">
      <c r="A83" s="228"/>
      <c r="B83" s="231"/>
      <c r="C83" s="229"/>
      <c r="D83" s="229"/>
      <c r="E83" s="229"/>
      <c r="F83" s="229"/>
      <c r="G83" s="229"/>
      <c r="H83" s="230"/>
      <c r="I83" s="228"/>
      <c r="J83" s="51"/>
      <c r="K83" s="51"/>
    </row>
    <row r="84" spans="1:11" x14ac:dyDescent="0.2">
      <c r="A84" s="228"/>
      <c r="B84" s="231"/>
      <c r="C84" s="229"/>
      <c r="D84" s="229"/>
      <c r="E84" s="229"/>
      <c r="F84" s="229"/>
      <c r="G84" s="229"/>
      <c r="H84" s="230"/>
      <c r="I84" s="228"/>
      <c r="J84" s="51"/>
      <c r="K84" s="51"/>
    </row>
    <row r="85" spans="1:11" x14ac:dyDescent="0.2">
      <c r="A85" s="228"/>
      <c r="B85" s="231"/>
      <c r="C85" s="229"/>
      <c r="D85" s="229"/>
      <c r="E85" s="229"/>
      <c r="F85" s="229"/>
      <c r="G85" s="229"/>
      <c r="H85" s="230"/>
      <c r="I85" s="228"/>
      <c r="J85" s="51"/>
      <c r="K85" s="51"/>
    </row>
    <row r="86" spans="1:11" x14ac:dyDescent="0.2">
      <c r="A86" s="228"/>
      <c r="B86" s="228"/>
      <c r="C86" s="229"/>
      <c r="D86" s="229"/>
      <c r="E86" s="229"/>
      <c r="F86" s="229"/>
      <c r="G86" s="229"/>
      <c r="H86" s="230"/>
      <c r="I86" s="228"/>
      <c r="J86" s="51"/>
      <c r="K86" s="51"/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8">
    <mergeCell ref="A9:A10"/>
    <mergeCell ref="B9:B10"/>
    <mergeCell ref="A56:I56"/>
    <mergeCell ref="A58:I58"/>
    <mergeCell ref="D9:D10"/>
    <mergeCell ref="C9:C10"/>
    <mergeCell ref="A13:I13"/>
    <mergeCell ref="A54:I54"/>
    <mergeCell ref="A82:I82"/>
    <mergeCell ref="A80:I80"/>
    <mergeCell ref="H9:H10"/>
    <mergeCell ref="I9:I10"/>
    <mergeCell ref="F9:F10"/>
    <mergeCell ref="A11:I11"/>
    <mergeCell ref="G9:G10"/>
    <mergeCell ref="A17:I17"/>
    <mergeCell ref="A44:I44"/>
    <mergeCell ref="A52:I5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"/>
  <sheetViews>
    <sheetView zoomScale="85" workbookViewId="0"/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3441</v>
      </c>
    </row>
    <row r="2" spans="1:20" ht="15.75" x14ac:dyDescent="0.25">
      <c r="A2" s="47" t="s">
        <v>3713</v>
      </c>
    </row>
    <row r="3" spans="1:20" x14ac:dyDescent="0.2">
      <c r="A3" s="96">
        <f>'E-Mail'!$B$2</f>
        <v>37036</v>
      </c>
    </row>
    <row r="4" spans="1:20" ht="15.75" x14ac:dyDescent="0.25">
      <c r="A4" s="16"/>
    </row>
    <row r="5" spans="1:20" ht="13.5" thickBot="1" x14ac:dyDescent="0.25">
      <c r="A5" s="18" t="s">
        <v>3448</v>
      </c>
      <c r="B5" s="18" t="s">
        <v>3447</v>
      </c>
      <c r="C5" s="18" t="s">
        <v>3403</v>
      </c>
    </row>
    <row r="6" spans="1:20" x14ac:dyDescent="0.2">
      <c r="A6" s="15" t="s">
        <v>3411</v>
      </c>
      <c r="B6" s="19">
        <f>COUNTIF($S$15:$S$4953,A6)</f>
        <v>7</v>
      </c>
      <c r="C6" s="19">
        <f>SUMIF($S$15:$S$4954,A6,$R$15:$R$4954)</f>
        <v>3562500</v>
      </c>
    </row>
    <row r="7" spans="1:20" x14ac:dyDescent="0.2">
      <c r="A7" s="15" t="s">
        <v>3437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3714</v>
      </c>
      <c r="I9" s="108" t="s">
        <v>3715</v>
      </c>
    </row>
    <row r="10" spans="1:20" ht="10.5" customHeight="1" thickTop="1" x14ac:dyDescent="0.2">
      <c r="A10" s="64" t="s">
        <v>3729</v>
      </c>
    </row>
    <row r="11" spans="1:20" ht="10.5" customHeight="1" x14ac:dyDescent="0.2">
      <c r="A11" s="65" t="s">
        <v>3733</v>
      </c>
    </row>
    <row r="12" spans="1:20" x14ac:dyDescent="0.2">
      <c r="A12" s="65" t="s">
        <v>3419</v>
      </c>
    </row>
    <row r="13" spans="1:20" x14ac:dyDescent="0.2">
      <c r="A13" s="65" t="s">
        <v>1286</v>
      </c>
    </row>
    <row r="14" spans="1:20" ht="10.5" customHeight="1" thickBot="1" x14ac:dyDescent="0.25"/>
    <row r="15" spans="1:20" ht="10.5" customHeight="1" thickTop="1" thickBot="1" x14ac:dyDescent="0.25">
      <c r="A15" s="66" t="s">
        <v>3420</v>
      </c>
      <c r="B15" s="66" t="s">
        <v>3421</v>
      </c>
      <c r="C15" s="66" t="s">
        <v>3422</v>
      </c>
      <c r="D15" s="66" t="s">
        <v>3423</v>
      </c>
      <c r="E15" s="66" t="s">
        <v>3424</v>
      </c>
      <c r="F15" s="66" t="s">
        <v>3425</v>
      </c>
      <c r="G15" s="66" t="s">
        <v>3396</v>
      </c>
      <c r="H15" s="66" t="s">
        <v>3714</v>
      </c>
      <c r="I15" s="66" t="s">
        <v>3715</v>
      </c>
      <c r="J15" s="66" t="s">
        <v>3426</v>
      </c>
      <c r="K15" s="66" t="s">
        <v>3427</v>
      </c>
      <c r="L15" s="66" t="s">
        <v>3428</v>
      </c>
      <c r="M15" s="66" t="s">
        <v>3429</v>
      </c>
      <c r="N15" s="66" t="s">
        <v>3430</v>
      </c>
      <c r="O15" s="66" t="s">
        <v>3431</v>
      </c>
      <c r="P15" s="66" t="s">
        <v>3432</v>
      </c>
      <c r="Q15" s="66" t="s">
        <v>3433</v>
      </c>
      <c r="R15" s="66" t="s">
        <v>3434</v>
      </c>
      <c r="S15" s="66" t="s">
        <v>3435</v>
      </c>
      <c r="T15" s="66" t="s">
        <v>3436</v>
      </c>
    </row>
    <row r="16" spans="1:20" ht="24" customHeight="1" thickTop="1" thickBot="1" x14ac:dyDescent="0.25">
      <c r="A16" s="67" t="s">
        <v>2074</v>
      </c>
      <c r="B16" s="69">
        <v>209471292</v>
      </c>
      <c r="C16" s="68"/>
      <c r="D16" s="68" t="s">
        <v>1955</v>
      </c>
      <c r="E16" s="68" t="s">
        <v>3757</v>
      </c>
      <c r="F16" s="68" t="s">
        <v>2073</v>
      </c>
      <c r="G16" s="68" t="s">
        <v>3756</v>
      </c>
      <c r="H16" s="67" t="s">
        <v>2673</v>
      </c>
      <c r="I16" s="67" t="s">
        <v>3469</v>
      </c>
      <c r="J16" s="68"/>
      <c r="K16" s="70"/>
      <c r="L16" s="68"/>
      <c r="M16" s="68" t="s">
        <v>2007</v>
      </c>
      <c r="N16" s="70">
        <v>0.98</v>
      </c>
      <c r="O16" s="68" t="s">
        <v>1992</v>
      </c>
      <c r="P16" s="71">
        <v>2500</v>
      </c>
      <c r="Q16" s="68" t="s">
        <v>1993</v>
      </c>
      <c r="R16" s="71">
        <v>377500</v>
      </c>
      <c r="S16" s="68" t="s">
        <v>3411</v>
      </c>
      <c r="T16" s="68" t="s">
        <v>2674</v>
      </c>
    </row>
    <row r="17" spans="1:20" ht="24" thickTop="1" thickBot="1" x14ac:dyDescent="0.25">
      <c r="A17" s="67" t="s">
        <v>2074</v>
      </c>
      <c r="B17" s="69">
        <v>278463406</v>
      </c>
      <c r="C17" s="68"/>
      <c r="D17" s="68" t="s">
        <v>1955</v>
      </c>
      <c r="E17" s="68" t="s">
        <v>3757</v>
      </c>
      <c r="F17" s="68" t="s">
        <v>2677</v>
      </c>
      <c r="G17" s="68" t="s">
        <v>3756</v>
      </c>
      <c r="H17" s="67" t="s">
        <v>2673</v>
      </c>
      <c r="I17" s="67" t="s">
        <v>3469</v>
      </c>
      <c r="J17" s="68"/>
      <c r="K17" s="70"/>
      <c r="L17" s="68"/>
      <c r="M17" s="68" t="s">
        <v>2007</v>
      </c>
      <c r="N17" s="70">
        <v>0.44</v>
      </c>
      <c r="O17" s="68" t="s">
        <v>1992</v>
      </c>
      <c r="P17" s="71">
        <v>5000</v>
      </c>
      <c r="Q17" s="68" t="s">
        <v>1993</v>
      </c>
      <c r="R17" s="71">
        <v>755000</v>
      </c>
      <c r="S17" s="68" t="s">
        <v>3411</v>
      </c>
      <c r="T17" s="68" t="s">
        <v>2674</v>
      </c>
    </row>
    <row r="18" spans="1:20" ht="24" thickTop="1" thickBot="1" x14ac:dyDescent="0.25">
      <c r="A18" s="67" t="s">
        <v>2074</v>
      </c>
      <c r="B18" s="69">
        <v>209710059</v>
      </c>
      <c r="C18" s="68"/>
      <c r="D18" s="68" t="s">
        <v>1955</v>
      </c>
      <c r="E18" s="68" t="s">
        <v>2664</v>
      </c>
      <c r="F18" s="68" t="s">
        <v>2676</v>
      </c>
      <c r="G18" s="68" t="s">
        <v>3756</v>
      </c>
      <c r="H18" s="67" t="s">
        <v>2673</v>
      </c>
      <c r="I18" s="67" t="s">
        <v>3469</v>
      </c>
      <c r="J18" s="68"/>
      <c r="K18" s="70"/>
      <c r="L18" s="68"/>
      <c r="M18" s="68" t="s">
        <v>2006</v>
      </c>
      <c r="N18" s="70">
        <v>0.20250000000000001</v>
      </c>
      <c r="O18" s="68" t="s">
        <v>1992</v>
      </c>
      <c r="P18" s="71">
        <v>10000</v>
      </c>
      <c r="Q18" s="68" t="s">
        <v>1993</v>
      </c>
      <c r="R18" s="71">
        <v>1510000</v>
      </c>
      <c r="S18" s="68" t="s">
        <v>3411</v>
      </c>
      <c r="T18" s="68" t="s">
        <v>1782</v>
      </c>
    </row>
    <row r="19" spans="1:20" ht="24" thickTop="1" thickBot="1" x14ac:dyDescent="0.25">
      <c r="A19" s="67" t="s">
        <v>2074</v>
      </c>
      <c r="B19" s="69">
        <v>585001231</v>
      </c>
      <c r="C19" s="68"/>
      <c r="D19" s="68" t="s">
        <v>1955</v>
      </c>
      <c r="E19" s="68" t="s">
        <v>3757</v>
      </c>
      <c r="F19" s="68" t="s">
        <v>1287</v>
      </c>
      <c r="G19" s="180">
        <v>37043</v>
      </c>
      <c r="H19" s="67" t="s">
        <v>2008</v>
      </c>
      <c r="I19" s="67" t="s">
        <v>2009</v>
      </c>
      <c r="J19" s="68"/>
      <c r="K19" s="70"/>
      <c r="L19" s="68"/>
      <c r="M19" s="68" t="s">
        <v>2006</v>
      </c>
      <c r="N19" s="70">
        <v>-3.5000000000000003E-2</v>
      </c>
      <c r="O19" s="68" t="s">
        <v>1992</v>
      </c>
      <c r="P19" s="71">
        <v>10000</v>
      </c>
      <c r="Q19" s="68" t="s">
        <v>1993</v>
      </c>
      <c r="R19" s="71">
        <v>300000</v>
      </c>
      <c r="S19" s="68" t="s">
        <v>3411</v>
      </c>
      <c r="T19" s="68" t="s">
        <v>1288</v>
      </c>
    </row>
    <row r="20" spans="1:20" ht="35.25" thickTop="1" thickBot="1" x14ac:dyDescent="0.25">
      <c r="A20" s="67" t="s">
        <v>2074</v>
      </c>
      <c r="B20" s="69">
        <v>223159277</v>
      </c>
      <c r="C20" s="68"/>
      <c r="D20" s="68" t="s">
        <v>1955</v>
      </c>
      <c r="E20" s="68" t="s">
        <v>3738</v>
      </c>
      <c r="F20" s="68" t="s">
        <v>1289</v>
      </c>
      <c r="G20" s="68" t="s">
        <v>3740</v>
      </c>
      <c r="H20" s="67" t="s">
        <v>1290</v>
      </c>
      <c r="I20" s="67" t="s">
        <v>1291</v>
      </c>
      <c r="J20" s="68"/>
      <c r="K20" s="70"/>
      <c r="L20" s="68"/>
      <c r="M20" s="68" t="s">
        <v>1292</v>
      </c>
      <c r="N20" s="70">
        <v>3.72</v>
      </c>
      <c r="O20" s="68" t="s">
        <v>1992</v>
      </c>
      <c r="P20" s="71">
        <v>5000</v>
      </c>
      <c r="Q20" s="68" t="s">
        <v>1993</v>
      </c>
      <c r="R20" s="71">
        <v>20000</v>
      </c>
      <c r="S20" s="68" t="s">
        <v>3411</v>
      </c>
      <c r="T20" s="68" t="s">
        <v>2672</v>
      </c>
    </row>
    <row r="21" spans="1:20" ht="24" thickTop="1" thickBot="1" x14ac:dyDescent="0.25">
      <c r="A21" s="67" t="s">
        <v>2074</v>
      </c>
      <c r="B21" s="69">
        <v>116738815</v>
      </c>
      <c r="C21" s="68"/>
      <c r="D21" s="68" t="s">
        <v>1955</v>
      </c>
      <c r="E21" s="68" t="s">
        <v>2664</v>
      </c>
      <c r="F21" s="68" t="s">
        <v>2676</v>
      </c>
      <c r="G21" s="180">
        <v>37043</v>
      </c>
      <c r="H21" s="67" t="s">
        <v>2008</v>
      </c>
      <c r="I21" s="67" t="s">
        <v>2009</v>
      </c>
      <c r="J21" s="68"/>
      <c r="K21" s="70"/>
      <c r="L21" s="68"/>
      <c r="M21" s="68" t="s">
        <v>2006</v>
      </c>
      <c r="N21" s="70">
        <v>0.16500000000000001</v>
      </c>
      <c r="O21" s="68" t="s">
        <v>1992</v>
      </c>
      <c r="P21" s="71">
        <v>10000</v>
      </c>
      <c r="Q21" s="68" t="s">
        <v>1993</v>
      </c>
      <c r="R21" s="71">
        <v>300000</v>
      </c>
      <c r="S21" s="68" t="s">
        <v>3411</v>
      </c>
      <c r="T21" s="68" t="s">
        <v>1782</v>
      </c>
    </row>
    <row r="22" spans="1:20" ht="24" thickTop="1" thickBot="1" x14ac:dyDescent="0.25">
      <c r="A22" s="67" t="s">
        <v>2074</v>
      </c>
      <c r="B22" s="69">
        <v>123676418</v>
      </c>
      <c r="C22" s="68"/>
      <c r="D22" s="68" t="s">
        <v>1955</v>
      </c>
      <c r="E22" s="68" t="s">
        <v>3757</v>
      </c>
      <c r="F22" s="68" t="s">
        <v>1287</v>
      </c>
      <c r="G22" s="180">
        <v>37043</v>
      </c>
      <c r="H22" s="67" t="s">
        <v>2008</v>
      </c>
      <c r="I22" s="67" t="s">
        <v>2009</v>
      </c>
      <c r="J22" s="68"/>
      <c r="K22" s="70"/>
      <c r="L22" s="68"/>
      <c r="M22" s="68" t="s">
        <v>2006</v>
      </c>
      <c r="N22" s="70">
        <v>-4.4999999999999998E-2</v>
      </c>
      <c r="O22" s="68" t="s">
        <v>1992</v>
      </c>
      <c r="P22" s="71">
        <v>10000</v>
      </c>
      <c r="Q22" s="68" t="s">
        <v>1993</v>
      </c>
      <c r="R22" s="71">
        <v>300000</v>
      </c>
      <c r="S22" s="68" t="s">
        <v>3411</v>
      </c>
      <c r="T22" s="68" t="s">
        <v>1288</v>
      </c>
    </row>
    <row r="23" spans="1:20" ht="14.25" thickTop="1" thickBot="1" x14ac:dyDescent="0.25">
      <c r="A23" s="290" t="s">
        <v>1293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291"/>
      <c r="T23" s="292"/>
    </row>
    <row r="24" spans="1:20" ht="14.25" thickTop="1" thickBot="1" x14ac:dyDescent="0.25">
      <c r="A24" s="67"/>
      <c r="B24" s="69"/>
      <c r="C24" s="68"/>
      <c r="D24" s="68"/>
      <c r="E24" s="68"/>
      <c r="F24" s="68"/>
      <c r="G24" s="180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25" thickTop="1" thickBot="1" x14ac:dyDescent="0.25">
      <c r="A25" s="67"/>
      <c r="B25" s="69"/>
      <c r="C25" s="68"/>
      <c r="D25" s="68"/>
      <c r="E25" s="68"/>
      <c r="F25" s="68"/>
      <c r="G25" s="68"/>
      <c r="H25" s="67"/>
      <c r="I25" s="67"/>
      <c r="J25" s="68"/>
      <c r="K25" s="70"/>
      <c r="L25" s="68"/>
      <c r="M25" s="68"/>
      <c r="N25" s="70"/>
      <c r="O25" s="68"/>
      <c r="P25" s="71"/>
      <c r="Q25" s="68"/>
      <c r="R25" s="71"/>
      <c r="S25" s="68"/>
      <c r="T25" s="68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3.5" thickTop="1" x14ac:dyDescent="0.2">
      <c r="A29" s="287"/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288"/>
      <c r="T29" s="289"/>
    </row>
    <row r="30" spans="1:20" x14ac:dyDescent="0.2">
      <c r="A30" s="255"/>
      <c r="B30" s="256"/>
      <c r="C30" s="257"/>
      <c r="D30" s="257"/>
      <c r="E30" s="257"/>
      <c r="F30" s="257"/>
      <c r="G30" s="258"/>
      <c r="H30" s="255"/>
      <c r="I30" s="255"/>
      <c r="J30" s="257"/>
      <c r="K30" s="259"/>
      <c r="L30" s="257"/>
      <c r="M30" s="257"/>
      <c r="N30" s="259"/>
      <c r="O30" s="257"/>
      <c r="P30" s="260"/>
      <c r="Q30" s="257"/>
      <c r="R30" s="260"/>
      <c r="S30" s="257"/>
      <c r="T30" s="257"/>
    </row>
    <row r="31" spans="1:20" x14ac:dyDescent="0.2">
      <c r="A31" s="255"/>
      <c r="B31" s="256"/>
      <c r="C31" s="257"/>
      <c r="D31" s="257"/>
      <c r="E31" s="257"/>
      <c r="F31" s="257"/>
      <c r="G31" s="257"/>
      <c r="H31" s="255"/>
      <c r="I31" s="255"/>
      <c r="J31" s="257"/>
      <c r="K31" s="259"/>
      <c r="L31" s="257"/>
      <c r="M31" s="257"/>
      <c r="N31" s="259"/>
      <c r="O31" s="257"/>
      <c r="P31" s="260"/>
      <c r="Q31" s="257"/>
      <c r="R31" s="260"/>
      <c r="S31" s="257"/>
      <c r="T31" s="257"/>
    </row>
    <row r="32" spans="1:20" x14ac:dyDescent="0.2">
      <c r="A32" s="255"/>
      <c r="B32" s="256"/>
      <c r="C32" s="257"/>
      <c r="D32" s="257"/>
      <c r="E32" s="257"/>
      <c r="F32" s="257"/>
      <c r="G32" s="257"/>
      <c r="H32" s="255"/>
      <c r="I32" s="255"/>
      <c r="J32" s="257"/>
      <c r="K32" s="259"/>
      <c r="L32" s="257"/>
      <c r="M32" s="257"/>
      <c r="N32" s="259"/>
      <c r="O32" s="257"/>
      <c r="P32" s="260"/>
      <c r="Q32" s="257"/>
      <c r="R32" s="260"/>
      <c r="S32" s="257"/>
      <c r="T32" s="257"/>
    </row>
    <row r="33" spans="1:20" x14ac:dyDescent="0.2">
      <c r="A33" s="255"/>
      <c r="B33" s="256"/>
      <c r="C33" s="257"/>
      <c r="D33" s="257"/>
      <c r="E33" s="257"/>
      <c r="F33" s="257"/>
      <c r="G33" s="258"/>
      <c r="H33" s="255"/>
      <c r="I33" s="255"/>
      <c r="J33" s="257"/>
      <c r="K33" s="259"/>
      <c r="L33" s="257"/>
      <c r="M33" s="257"/>
      <c r="N33" s="259"/>
      <c r="O33" s="257"/>
      <c r="P33" s="260"/>
      <c r="Q33" s="257"/>
      <c r="R33" s="260"/>
      <c r="S33" s="257"/>
      <c r="T33" s="257"/>
    </row>
    <row r="34" spans="1:20" x14ac:dyDescent="0.2">
      <c r="A34" s="286"/>
      <c r="B34" s="286"/>
      <c r="C34" s="286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</row>
  </sheetData>
  <mergeCells count="3">
    <mergeCell ref="A34:T34"/>
    <mergeCell ref="A29:T29"/>
    <mergeCell ref="A23:T23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209471292&amp;dt=May-25-01"/>
    <hyperlink ref="B17" r:id="rId2" display="https://www.intcx.com/ReportServlet/any.class?operation=confirm&amp;dealID=278463406&amp;dt=May-25-01"/>
    <hyperlink ref="B18" r:id="rId3" display="https://www.intcx.com/ReportServlet/any.class?operation=confirm&amp;dealID=209710059&amp;dt=May-25-01"/>
    <hyperlink ref="B19" r:id="rId4" display="https://www.intcx.com/ReportServlet/any.class?operation=confirm&amp;dealID=585001231&amp;dt=May-25-01"/>
    <hyperlink ref="B20" r:id="rId5" display="https://www.intcx.com/ReportServlet/any.class?operation=confirm&amp;dealID=223159277&amp;dt=May-25-01"/>
    <hyperlink ref="B21" r:id="rId6" display="https://www.intcx.com/ReportServlet/any.class?operation=confirm&amp;dealID=116738815&amp;dt=May-25-01"/>
    <hyperlink ref="B22" r:id="rId7" display="https://www.intcx.com/ReportServlet/any.class?operation=confirm&amp;dealID=123676418&amp;dt=May-25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3444</v>
      </c>
    </row>
    <row r="2" spans="1:26" ht="15.75" x14ac:dyDescent="0.25">
      <c r="A2" s="47" t="s">
        <v>3713</v>
      </c>
    </row>
    <row r="3" spans="1:26" x14ac:dyDescent="0.2">
      <c r="A3" s="96">
        <f>'E-Mail'!$B$2</f>
        <v>37036</v>
      </c>
    </row>
    <row r="5" spans="1:26" ht="13.5" thickBot="1" x14ac:dyDescent="0.25">
      <c r="A5" s="18" t="s">
        <v>3448</v>
      </c>
      <c r="B5" s="18" t="s">
        <v>3447</v>
      </c>
      <c r="C5" s="18" t="s">
        <v>3403</v>
      </c>
    </row>
    <row r="6" spans="1:26" x14ac:dyDescent="0.2">
      <c r="A6" s="15" t="s">
        <v>3408</v>
      </c>
      <c r="B6" s="19">
        <f>COUNTIF($S$15:$S$4925,A6)</f>
        <v>10</v>
      </c>
      <c r="C6" s="19">
        <f>SUMIF($S$15:$S$4926,A6,$R$15:$R$4926)</f>
        <v>79600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3714</v>
      </c>
      <c r="I9" s="108" t="s">
        <v>3715</v>
      </c>
    </row>
    <row r="10" spans="1:26" ht="12.75" customHeight="1" thickTop="1" x14ac:dyDescent="0.2">
      <c r="A10" s="64" t="s">
        <v>3724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1294</v>
      </c>
      <c r="U11" s="51"/>
      <c r="V11" s="51"/>
      <c r="W11" s="51"/>
      <c r="X11" s="51"/>
      <c r="Y11" s="51"/>
      <c r="Z11" s="51"/>
    </row>
    <row r="12" spans="1:26" x14ac:dyDescent="0.2">
      <c r="A12" s="65" t="s">
        <v>3419</v>
      </c>
      <c r="U12" s="51"/>
      <c r="V12" s="51"/>
      <c r="W12" s="51"/>
      <c r="X12" s="51"/>
      <c r="Y12" s="51"/>
      <c r="Z12" s="51"/>
    </row>
    <row r="13" spans="1:26" x14ac:dyDescent="0.2">
      <c r="A13" s="65" t="s">
        <v>1286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3420</v>
      </c>
      <c r="B15" s="66" t="s">
        <v>3421</v>
      </c>
      <c r="C15" s="66" t="s">
        <v>3422</v>
      </c>
      <c r="D15" s="66" t="s">
        <v>3423</v>
      </c>
      <c r="E15" s="66" t="s">
        <v>3424</v>
      </c>
      <c r="F15" s="66" t="s">
        <v>3425</v>
      </c>
      <c r="G15" s="66" t="s">
        <v>3396</v>
      </c>
      <c r="H15" s="66" t="s">
        <v>3714</v>
      </c>
      <c r="I15" s="66" t="s">
        <v>3715</v>
      </c>
      <c r="J15" s="66" t="s">
        <v>3426</v>
      </c>
      <c r="K15" s="66" t="s">
        <v>3427</v>
      </c>
      <c r="L15" s="66" t="s">
        <v>3428</v>
      </c>
      <c r="M15" s="66" t="s">
        <v>3429</v>
      </c>
      <c r="N15" s="66" t="s">
        <v>3430</v>
      </c>
      <c r="O15" s="66" t="s">
        <v>3431</v>
      </c>
      <c r="P15" s="66" t="s">
        <v>3432</v>
      </c>
      <c r="Q15" s="66" t="s">
        <v>3433</v>
      </c>
      <c r="R15" s="66" t="s">
        <v>3434</v>
      </c>
      <c r="S15" s="66" t="s">
        <v>3435</v>
      </c>
      <c r="T15" s="66" t="s">
        <v>3436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2074</v>
      </c>
      <c r="B16" s="69">
        <v>233673535</v>
      </c>
      <c r="C16" s="68"/>
      <c r="D16" s="68" t="s">
        <v>1955</v>
      </c>
      <c r="E16" s="68" t="s">
        <v>3405</v>
      </c>
      <c r="F16" s="68" t="s">
        <v>1295</v>
      </c>
      <c r="G16" s="68" t="s">
        <v>3407</v>
      </c>
      <c r="H16" s="67" t="s">
        <v>1291</v>
      </c>
      <c r="I16" s="67" t="s">
        <v>1291</v>
      </c>
      <c r="J16" s="68"/>
      <c r="K16" s="70"/>
      <c r="L16" s="68"/>
      <c r="M16" s="68" t="s">
        <v>1296</v>
      </c>
      <c r="N16" s="70">
        <v>21</v>
      </c>
      <c r="O16" s="68" t="s">
        <v>3442</v>
      </c>
      <c r="P16" s="70">
        <v>50</v>
      </c>
      <c r="Q16" s="68" t="s">
        <v>3443</v>
      </c>
      <c r="R16" s="70">
        <v>800</v>
      </c>
      <c r="S16" s="68" t="s">
        <v>3408</v>
      </c>
      <c r="T16" s="68" t="s">
        <v>1297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2074</v>
      </c>
      <c r="B17" s="69">
        <v>100866848</v>
      </c>
      <c r="C17" s="68"/>
      <c r="D17" s="68" t="s">
        <v>1991</v>
      </c>
      <c r="E17" s="68" t="s">
        <v>3405</v>
      </c>
      <c r="F17" s="68" t="s">
        <v>1298</v>
      </c>
      <c r="G17" s="68" t="s">
        <v>3407</v>
      </c>
      <c r="H17" s="67" t="s">
        <v>1291</v>
      </c>
      <c r="I17" s="67" t="s">
        <v>1291</v>
      </c>
      <c r="J17" s="68"/>
      <c r="K17" s="70"/>
      <c r="L17" s="68"/>
      <c r="M17" s="68" t="s">
        <v>3393</v>
      </c>
      <c r="N17" s="70">
        <v>37.25</v>
      </c>
      <c r="O17" s="68" t="s">
        <v>3442</v>
      </c>
      <c r="P17" s="70">
        <v>50</v>
      </c>
      <c r="Q17" s="68" t="s">
        <v>3443</v>
      </c>
      <c r="R17" s="70">
        <v>800</v>
      </c>
      <c r="S17" s="68" t="s">
        <v>3408</v>
      </c>
      <c r="T17" s="68" t="s">
        <v>2678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2074</v>
      </c>
      <c r="B18" s="69">
        <v>105464967</v>
      </c>
      <c r="C18" s="68"/>
      <c r="D18" s="68" t="s">
        <v>1955</v>
      </c>
      <c r="E18" s="68" t="s">
        <v>3405</v>
      </c>
      <c r="F18" s="68" t="s">
        <v>1299</v>
      </c>
      <c r="G18" s="68" t="s">
        <v>3407</v>
      </c>
      <c r="H18" s="67" t="s">
        <v>1291</v>
      </c>
      <c r="I18" s="67" t="s">
        <v>1291</v>
      </c>
      <c r="J18" s="68"/>
      <c r="K18" s="70"/>
      <c r="L18" s="68"/>
      <c r="M18" s="68" t="s">
        <v>1296</v>
      </c>
      <c r="N18" s="70">
        <v>20</v>
      </c>
      <c r="O18" s="68" t="s">
        <v>3442</v>
      </c>
      <c r="P18" s="70">
        <v>50</v>
      </c>
      <c r="Q18" s="68" t="s">
        <v>3443</v>
      </c>
      <c r="R18" s="70">
        <v>800</v>
      </c>
      <c r="S18" s="68" t="s">
        <v>3408</v>
      </c>
      <c r="T18" s="68" t="s">
        <v>1297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2074</v>
      </c>
      <c r="B19" s="69">
        <v>174709202</v>
      </c>
      <c r="C19" s="68"/>
      <c r="D19" s="68" t="s">
        <v>1955</v>
      </c>
      <c r="E19" s="68" t="s">
        <v>3405</v>
      </c>
      <c r="F19" s="68" t="s">
        <v>1299</v>
      </c>
      <c r="G19" s="68" t="s">
        <v>3407</v>
      </c>
      <c r="H19" s="67" t="s">
        <v>1291</v>
      </c>
      <c r="I19" s="67" t="s">
        <v>1291</v>
      </c>
      <c r="J19" s="68"/>
      <c r="K19" s="70"/>
      <c r="L19" s="68"/>
      <c r="M19" s="68" t="s">
        <v>1296</v>
      </c>
      <c r="N19" s="70">
        <v>19.75</v>
      </c>
      <c r="O19" s="68" t="s">
        <v>3442</v>
      </c>
      <c r="P19" s="70">
        <v>50</v>
      </c>
      <c r="Q19" s="68" t="s">
        <v>3443</v>
      </c>
      <c r="R19" s="70">
        <v>800</v>
      </c>
      <c r="S19" s="68" t="s">
        <v>3408</v>
      </c>
      <c r="T19" s="68" t="s">
        <v>1297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2074</v>
      </c>
      <c r="B20" s="69">
        <v>175389773</v>
      </c>
      <c r="C20" s="68"/>
      <c r="D20" s="68" t="s">
        <v>1955</v>
      </c>
      <c r="E20" s="68" t="s">
        <v>3405</v>
      </c>
      <c r="F20" s="68" t="s">
        <v>1299</v>
      </c>
      <c r="G20" s="68" t="s">
        <v>3407</v>
      </c>
      <c r="H20" s="67" t="s">
        <v>1291</v>
      </c>
      <c r="I20" s="67" t="s">
        <v>1291</v>
      </c>
      <c r="J20" s="68"/>
      <c r="K20" s="70"/>
      <c r="L20" s="68"/>
      <c r="M20" s="68" t="s">
        <v>1296</v>
      </c>
      <c r="N20" s="70">
        <v>19.25</v>
      </c>
      <c r="O20" s="68" t="s">
        <v>3442</v>
      </c>
      <c r="P20" s="70">
        <v>50</v>
      </c>
      <c r="Q20" s="68" t="s">
        <v>3443</v>
      </c>
      <c r="R20" s="70">
        <v>800</v>
      </c>
      <c r="S20" s="68" t="s">
        <v>3408</v>
      </c>
      <c r="T20" s="68" t="s">
        <v>1297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2074</v>
      </c>
      <c r="B21" s="69">
        <v>130086292</v>
      </c>
      <c r="C21" s="68"/>
      <c r="D21" s="68" t="s">
        <v>1955</v>
      </c>
      <c r="E21" s="68" t="s">
        <v>3405</v>
      </c>
      <c r="F21" s="68" t="s">
        <v>1299</v>
      </c>
      <c r="G21" s="68" t="s">
        <v>3407</v>
      </c>
      <c r="H21" s="67" t="s">
        <v>1291</v>
      </c>
      <c r="I21" s="67" t="s">
        <v>1291</v>
      </c>
      <c r="J21" s="68"/>
      <c r="K21" s="70"/>
      <c r="L21" s="68"/>
      <c r="M21" s="68" t="s">
        <v>1296</v>
      </c>
      <c r="N21" s="70">
        <v>18</v>
      </c>
      <c r="O21" s="68" t="s">
        <v>3442</v>
      </c>
      <c r="P21" s="70">
        <v>50</v>
      </c>
      <c r="Q21" s="68" t="s">
        <v>3443</v>
      </c>
      <c r="R21" s="70">
        <v>800</v>
      </c>
      <c r="S21" s="68" t="s">
        <v>3408</v>
      </c>
      <c r="T21" s="68" t="s">
        <v>1297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2074</v>
      </c>
      <c r="B22" s="69">
        <v>184904994</v>
      </c>
      <c r="C22" s="68"/>
      <c r="D22" s="68" t="s">
        <v>1955</v>
      </c>
      <c r="E22" s="68" t="s">
        <v>3405</v>
      </c>
      <c r="F22" s="68" t="s">
        <v>2076</v>
      </c>
      <c r="G22" s="180">
        <v>37135</v>
      </c>
      <c r="H22" s="67" t="s">
        <v>1300</v>
      </c>
      <c r="I22" s="67" t="s">
        <v>1301</v>
      </c>
      <c r="J22" s="68"/>
      <c r="K22" s="70"/>
      <c r="L22" s="68"/>
      <c r="M22" s="68" t="s">
        <v>1296</v>
      </c>
      <c r="N22" s="70">
        <v>47</v>
      </c>
      <c r="O22" s="68" t="s">
        <v>3442</v>
      </c>
      <c r="P22" s="70">
        <v>50</v>
      </c>
      <c r="Q22" s="68" t="s">
        <v>3443</v>
      </c>
      <c r="R22" s="71">
        <v>15200</v>
      </c>
      <c r="S22" s="68" t="s">
        <v>3408</v>
      </c>
      <c r="T22" s="68" t="s">
        <v>2635</v>
      </c>
    </row>
    <row r="23" spans="1:26" ht="14.25" thickTop="1" thickBot="1" x14ac:dyDescent="0.25">
      <c r="A23" s="67" t="s">
        <v>2074</v>
      </c>
      <c r="B23" s="69">
        <v>135017704</v>
      </c>
      <c r="C23" s="68"/>
      <c r="D23" s="68" t="s">
        <v>1955</v>
      </c>
      <c r="E23" s="68" t="s">
        <v>1986</v>
      </c>
      <c r="F23" s="68" t="s">
        <v>2679</v>
      </c>
      <c r="G23" s="180">
        <v>37043</v>
      </c>
      <c r="H23" s="67" t="s">
        <v>2008</v>
      </c>
      <c r="I23" s="67" t="s">
        <v>2009</v>
      </c>
      <c r="J23" s="68"/>
      <c r="K23" s="70"/>
      <c r="L23" s="68"/>
      <c r="M23" s="68" t="s">
        <v>2675</v>
      </c>
      <c r="N23" s="70">
        <v>95</v>
      </c>
      <c r="O23" s="68" t="s">
        <v>3442</v>
      </c>
      <c r="P23" s="70">
        <v>25</v>
      </c>
      <c r="Q23" s="68" t="s">
        <v>3443</v>
      </c>
      <c r="R23" s="71">
        <v>7600</v>
      </c>
      <c r="S23" s="68" t="s">
        <v>3408</v>
      </c>
      <c r="T23" s="68" t="s">
        <v>2075</v>
      </c>
    </row>
    <row r="24" spans="1:26" ht="15" customHeight="1" thickTop="1" thickBot="1" x14ac:dyDescent="0.25">
      <c r="A24" s="67" t="s">
        <v>2074</v>
      </c>
      <c r="B24" s="69">
        <v>180512529</v>
      </c>
      <c r="C24" s="68"/>
      <c r="D24" s="68" t="s">
        <v>1955</v>
      </c>
      <c r="E24" s="68" t="s">
        <v>3405</v>
      </c>
      <c r="F24" s="68" t="s">
        <v>1302</v>
      </c>
      <c r="G24" s="68" t="s">
        <v>3409</v>
      </c>
      <c r="H24" s="67" t="s">
        <v>1303</v>
      </c>
      <c r="I24" s="67" t="s">
        <v>1304</v>
      </c>
      <c r="J24" s="68"/>
      <c r="K24" s="70"/>
      <c r="L24" s="68"/>
      <c r="M24" s="68" t="s">
        <v>2675</v>
      </c>
      <c r="N24" s="70">
        <v>82.25</v>
      </c>
      <c r="O24" s="68" t="s">
        <v>3442</v>
      </c>
      <c r="P24" s="70">
        <v>50</v>
      </c>
      <c r="Q24" s="68" t="s">
        <v>3443</v>
      </c>
      <c r="R24" s="71">
        <v>35200</v>
      </c>
      <c r="S24" s="68" t="s">
        <v>3408</v>
      </c>
      <c r="T24" s="68" t="s">
        <v>1305</v>
      </c>
    </row>
    <row r="25" spans="1:26" ht="14.25" thickTop="1" thickBot="1" x14ac:dyDescent="0.25">
      <c r="A25" s="67" t="s">
        <v>2074</v>
      </c>
      <c r="B25" s="69">
        <v>169077524</v>
      </c>
      <c r="C25" s="68"/>
      <c r="D25" s="68" t="s">
        <v>1955</v>
      </c>
      <c r="E25" s="68" t="s">
        <v>3405</v>
      </c>
      <c r="F25" s="68" t="s">
        <v>1306</v>
      </c>
      <c r="G25" s="180">
        <v>37043</v>
      </c>
      <c r="H25" s="67" t="s">
        <v>2008</v>
      </c>
      <c r="I25" s="67" t="s">
        <v>2009</v>
      </c>
      <c r="J25" s="68"/>
      <c r="K25" s="70"/>
      <c r="L25" s="68"/>
      <c r="M25" s="68" t="s">
        <v>2203</v>
      </c>
      <c r="N25" s="70">
        <v>55.5</v>
      </c>
      <c r="O25" s="68" t="s">
        <v>3442</v>
      </c>
      <c r="P25" s="70">
        <v>50</v>
      </c>
      <c r="Q25" s="68" t="s">
        <v>3443</v>
      </c>
      <c r="R25" s="71">
        <v>16800</v>
      </c>
      <c r="S25" s="68" t="s">
        <v>3408</v>
      </c>
      <c r="T25" s="68" t="s">
        <v>2635</v>
      </c>
    </row>
    <row r="26" spans="1:26" ht="14.25" thickTop="1" thickBot="1" x14ac:dyDescent="0.25">
      <c r="A26" s="290" t="s">
        <v>1293</v>
      </c>
      <c r="B26" s="291"/>
      <c r="C26" s="291"/>
      <c r="D26" s="291"/>
      <c r="E26" s="291"/>
      <c r="F26" s="291"/>
      <c r="G26" s="291"/>
      <c r="H26" s="291"/>
      <c r="I26" s="291"/>
      <c r="J26" s="291"/>
      <c r="K26" s="291"/>
      <c r="L26" s="291"/>
      <c r="M26" s="291"/>
      <c r="N26" s="291"/>
      <c r="O26" s="291"/>
      <c r="P26" s="291"/>
      <c r="Q26" s="291"/>
      <c r="R26" s="291"/>
      <c r="S26" s="291"/>
      <c r="T26" s="292"/>
    </row>
    <row r="27" spans="1:26" ht="13.5" thickTop="1" x14ac:dyDescent="0.2"/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26:T26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33673535&amp;dt=May-25-01"/>
    <hyperlink ref="B17" r:id="rId2" display="https://www.intcx.com/ReportServlet/any.class?operation=confirm&amp;dealID=100866848&amp;dt=May-25-01"/>
    <hyperlink ref="B18" r:id="rId3" display="https://www.intcx.com/ReportServlet/any.class?operation=confirm&amp;dealID=105464967&amp;dt=May-25-01"/>
    <hyperlink ref="B19" r:id="rId4" display="https://www.intcx.com/ReportServlet/any.class?operation=confirm&amp;dealID=174709202&amp;dt=May-25-01"/>
    <hyperlink ref="B20" r:id="rId5" display="https://www.intcx.com/ReportServlet/any.class?operation=confirm&amp;dealID=175389773&amp;dt=May-25-01"/>
    <hyperlink ref="B21" r:id="rId6" display="https://www.intcx.com/ReportServlet/any.class?operation=confirm&amp;dealID=130086292&amp;dt=May-25-01"/>
    <hyperlink ref="B22" r:id="rId7" display="https://www.intcx.com/ReportServlet/any.class?operation=confirm&amp;dealID=184904994&amp;dt=May-25-01"/>
    <hyperlink ref="B23" r:id="rId8" display="https://www.intcx.com/ReportServlet/any.class?operation=confirm&amp;dealID=135017704&amp;dt=May-23-01"/>
    <hyperlink ref="B24" r:id="rId9" display="https://www.intcx.com/ReportServlet/any.class?operation=confirm&amp;dealID=180512529&amp;dt=May-25-01"/>
    <hyperlink ref="B25" r:id="rId10" display="https://www.intcx.com/ReportServlet/any.class?operation=confirm&amp;dealID=169077524&amp;dt=May-25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3" sqref="D13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3445</v>
      </c>
    </row>
    <row r="2" spans="1:20" ht="15.75" x14ac:dyDescent="0.25">
      <c r="A2" s="47" t="s">
        <v>3713</v>
      </c>
    </row>
    <row r="3" spans="1:20" x14ac:dyDescent="0.2">
      <c r="A3" s="96">
        <f>'E-Mail'!$B$2</f>
        <v>37036</v>
      </c>
    </row>
    <row r="5" spans="1:20" ht="13.5" thickBot="1" x14ac:dyDescent="0.25">
      <c r="A5" s="18" t="s">
        <v>3448</v>
      </c>
      <c r="B5" s="18" t="s">
        <v>3447</v>
      </c>
      <c r="C5" s="18" t="s">
        <v>3403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3714</v>
      </c>
      <c r="I9" s="108" t="s">
        <v>3715</v>
      </c>
    </row>
    <row r="10" spans="1:20" x14ac:dyDescent="0.2">
      <c r="A10" s="64" t="s">
        <v>3730</v>
      </c>
    </row>
    <row r="11" spans="1:20" x14ac:dyDescent="0.2">
      <c r="A11" s="65" t="s">
        <v>3733</v>
      </c>
    </row>
    <row r="12" spans="1:20" x14ac:dyDescent="0.2">
      <c r="A12" s="65" t="s">
        <v>3419</v>
      </c>
    </row>
    <row r="13" spans="1:20" x14ac:dyDescent="0.2">
      <c r="A13" s="65" t="s">
        <v>1286</v>
      </c>
    </row>
    <row r="14" spans="1:20" ht="13.5" thickBot="1" x14ac:dyDescent="0.25"/>
    <row r="15" spans="1:20" ht="22.5" thickTop="1" thickBot="1" x14ac:dyDescent="0.25">
      <c r="A15" s="66" t="s">
        <v>3420</v>
      </c>
      <c r="B15" s="66" t="s">
        <v>3421</v>
      </c>
      <c r="C15" s="66" t="s">
        <v>3422</v>
      </c>
      <c r="D15" s="66" t="s">
        <v>3423</v>
      </c>
      <c r="E15" s="66" t="s">
        <v>3424</v>
      </c>
      <c r="F15" s="66" t="s">
        <v>3425</v>
      </c>
      <c r="G15" s="66" t="s">
        <v>3396</v>
      </c>
      <c r="H15" s="66" t="s">
        <v>3714</v>
      </c>
      <c r="I15" s="66" t="s">
        <v>3715</v>
      </c>
      <c r="J15" s="66" t="s">
        <v>3426</v>
      </c>
      <c r="K15" s="66" t="s">
        <v>3427</v>
      </c>
      <c r="L15" s="66" t="s">
        <v>3428</v>
      </c>
      <c r="M15" s="66" t="s">
        <v>3429</v>
      </c>
      <c r="N15" s="66" t="s">
        <v>3430</v>
      </c>
      <c r="O15" s="66" t="s">
        <v>3431</v>
      </c>
      <c r="P15" s="66" t="s">
        <v>3432</v>
      </c>
      <c r="Q15" s="66" t="s">
        <v>3433</v>
      </c>
      <c r="R15" s="66" t="s">
        <v>3434</v>
      </c>
      <c r="S15" s="66" t="s">
        <v>3435</v>
      </c>
      <c r="T15" s="66" t="s">
        <v>3436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3669</v>
      </c>
    </row>
    <row r="2" spans="1:25" x14ac:dyDescent="0.2">
      <c r="A2" s="97" t="s">
        <v>3441</v>
      </c>
    </row>
    <row r="3" spans="1:25" x14ac:dyDescent="0.2">
      <c r="A3" s="96">
        <f>'E-Mail'!$B$2</f>
        <v>37036</v>
      </c>
    </row>
    <row r="4" spans="1:25" x14ac:dyDescent="0.2">
      <c r="A4" s="97"/>
    </row>
    <row r="5" spans="1:25" ht="13.5" thickBot="1" x14ac:dyDescent="0.25">
      <c r="A5" s="18" t="s">
        <v>3448</v>
      </c>
      <c r="B5" s="18" t="s">
        <v>3447</v>
      </c>
      <c r="C5" s="18" t="s">
        <v>3403</v>
      </c>
      <c r="P5" s="115"/>
      <c r="Q5" s="115"/>
      <c r="R5" s="116"/>
    </row>
    <row r="6" spans="1:25" x14ac:dyDescent="0.2">
      <c r="A6" s="15" t="s">
        <v>3702</v>
      </c>
      <c r="B6" s="19">
        <f>COUNTIF($F$10:$F$4996,A6)</f>
        <v>0</v>
      </c>
      <c r="C6" s="19">
        <f>SUMIF($F$10:$F$4997,A6,$C$10:$C$4997)</f>
        <v>0</v>
      </c>
      <c r="D6" t="s">
        <v>1962</v>
      </c>
    </row>
    <row r="7" spans="1:25" x14ac:dyDescent="0.2">
      <c r="A7" s="15" t="s">
        <v>3453</v>
      </c>
      <c r="B7" s="19">
        <f>COUNTIF($F$10:$F$4996,A7)</f>
        <v>13</v>
      </c>
      <c r="C7" s="19">
        <f>SUMIF($F$10:$F$4997,A7,$C$10:$C$4997)</f>
        <v>236000</v>
      </c>
    </row>
    <row r="8" spans="1:25" x14ac:dyDescent="0.2">
      <c r="A8" s="15" t="s">
        <v>3451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3668</v>
      </c>
      <c r="B10" s="22" t="s">
        <v>3671</v>
      </c>
      <c r="C10" s="23" t="s">
        <v>3450</v>
      </c>
      <c r="D10" s="72" t="s">
        <v>3680</v>
      </c>
      <c r="E10" s="72" t="s">
        <v>3681</v>
      </c>
      <c r="F10" s="72" t="s">
        <v>3682</v>
      </c>
      <c r="G10" s="72" t="s">
        <v>3683</v>
      </c>
      <c r="H10" s="72" t="s">
        <v>3684</v>
      </c>
      <c r="I10" s="72" t="s">
        <v>3685</v>
      </c>
      <c r="J10" s="72" t="s">
        <v>3686</v>
      </c>
      <c r="K10" s="72" t="s">
        <v>3687</v>
      </c>
      <c r="L10" s="72" t="s">
        <v>3688</v>
      </c>
      <c r="M10" s="72" t="s">
        <v>3689</v>
      </c>
      <c r="N10" s="72" t="s">
        <v>3690</v>
      </c>
      <c r="O10" s="72" t="s">
        <v>3691</v>
      </c>
      <c r="P10" s="72" t="s">
        <v>3692</v>
      </c>
      <c r="Q10" s="72" t="s">
        <v>3693</v>
      </c>
      <c r="R10" s="72" t="s">
        <v>3694</v>
      </c>
      <c r="S10" s="72" t="s">
        <v>3695</v>
      </c>
      <c r="T10" s="72" t="s">
        <v>3696</v>
      </c>
      <c r="U10" s="72" t="s">
        <v>3697</v>
      </c>
      <c r="V10" s="72" t="s">
        <v>3698</v>
      </c>
      <c r="W10" s="72" t="s">
        <v>3699</v>
      </c>
      <c r="X10" s="72" t="s">
        <v>3700</v>
      </c>
      <c r="Y10" s="72" t="s">
        <v>3701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4</v>
      </c>
      <c r="C11" s="29">
        <f>IF(F11="Coal",B11*W11*12500,B11*W11)</f>
        <v>20000</v>
      </c>
      <c r="D11" s="73" t="s">
        <v>3762</v>
      </c>
      <c r="E11" s="73" t="s">
        <v>3763</v>
      </c>
      <c r="F11" s="73" t="s">
        <v>3453</v>
      </c>
      <c r="G11" s="73" t="s">
        <v>3454</v>
      </c>
      <c r="H11" s="73" t="s">
        <v>2077</v>
      </c>
      <c r="I11" s="73" t="s">
        <v>1948</v>
      </c>
      <c r="J11" s="73" t="s">
        <v>1949</v>
      </c>
      <c r="K11" s="73" t="s">
        <v>1950</v>
      </c>
      <c r="L11" s="73" t="s">
        <v>2078</v>
      </c>
      <c r="M11" s="73" t="s">
        <v>1951</v>
      </c>
      <c r="N11" s="73"/>
      <c r="O11" s="73" t="s">
        <v>1956</v>
      </c>
      <c r="P11" s="77">
        <v>37037</v>
      </c>
      <c r="Q11" s="77">
        <v>37040</v>
      </c>
      <c r="R11" s="73"/>
      <c r="S11" s="73"/>
      <c r="T11" s="74">
        <v>37036</v>
      </c>
      <c r="U11" s="73" t="s">
        <v>1307</v>
      </c>
      <c r="V11" s="73" t="s">
        <v>1957</v>
      </c>
      <c r="W11" s="73">
        <v>5000</v>
      </c>
      <c r="X11" s="73">
        <v>3.77</v>
      </c>
      <c r="Y11" s="73">
        <v>33073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4</v>
      </c>
      <c r="C12" s="29">
        <f t="shared" ref="C12:C71" si="1">IF(F12="Coal",B12*W12*12500,B12*W12)</f>
        <v>20000</v>
      </c>
      <c r="D12" s="75" t="s">
        <v>3762</v>
      </c>
      <c r="E12" s="75" t="s">
        <v>3763</v>
      </c>
      <c r="F12" s="75" t="s">
        <v>3453</v>
      </c>
      <c r="G12" s="75" t="s">
        <v>3454</v>
      </c>
      <c r="H12" s="75" t="s">
        <v>2077</v>
      </c>
      <c r="I12" s="75" t="s">
        <v>1948</v>
      </c>
      <c r="J12" s="75" t="s">
        <v>1949</v>
      </c>
      <c r="K12" s="75" t="s">
        <v>1950</v>
      </c>
      <c r="L12" s="75" t="s">
        <v>2078</v>
      </c>
      <c r="M12" s="75" t="s">
        <v>1951</v>
      </c>
      <c r="N12" s="75"/>
      <c r="O12" s="75" t="s">
        <v>1956</v>
      </c>
      <c r="P12" s="78">
        <v>37037</v>
      </c>
      <c r="Q12" s="78">
        <v>37040</v>
      </c>
      <c r="R12" s="75"/>
      <c r="S12" s="75"/>
      <c r="T12" s="76">
        <v>37036</v>
      </c>
      <c r="U12" s="75" t="s">
        <v>1308</v>
      </c>
      <c r="V12" s="75" t="s">
        <v>1957</v>
      </c>
      <c r="W12" s="75">
        <v>5000</v>
      </c>
      <c r="X12" s="75">
        <v>3.7749999999999999</v>
      </c>
      <c r="Y12" s="75">
        <v>33090</v>
      </c>
    </row>
    <row r="13" spans="1:25" ht="25.5" x14ac:dyDescent="0.2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4</v>
      </c>
      <c r="C13" s="29">
        <f t="shared" si="1"/>
        <v>20000</v>
      </c>
      <c r="D13" s="73" t="s">
        <v>3762</v>
      </c>
      <c r="E13" s="73" t="s">
        <v>3763</v>
      </c>
      <c r="F13" s="73" t="s">
        <v>3453</v>
      </c>
      <c r="G13" s="73" t="s">
        <v>3461</v>
      </c>
      <c r="H13" s="73" t="s">
        <v>1309</v>
      </c>
      <c r="I13" s="73" t="s">
        <v>1948</v>
      </c>
      <c r="J13" s="73" t="s">
        <v>1949</v>
      </c>
      <c r="K13" s="73" t="s">
        <v>1950</v>
      </c>
      <c r="L13" s="73" t="s">
        <v>1310</v>
      </c>
      <c r="M13" s="73" t="s">
        <v>1951</v>
      </c>
      <c r="N13" s="73"/>
      <c r="O13" s="73" t="s">
        <v>1956</v>
      </c>
      <c r="P13" s="77">
        <v>37037</v>
      </c>
      <c r="Q13" s="77">
        <v>37040</v>
      </c>
      <c r="R13" s="73"/>
      <c r="S13" s="73"/>
      <c r="T13" s="74">
        <v>37036</v>
      </c>
      <c r="U13" s="73" t="s">
        <v>1311</v>
      </c>
      <c r="V13" s="73" t="s">
        <v>2010</v>
      </c>
      <c r="W13" s="73">
        <v>5000</v>
      </c>
      <c r="X13" s="73">
        <v>3.9375</v>
      </c>
      <c r="Y13" s="73">
        <v>33054</v>
      </c>
    </row>
    <row r="14" spans="1:25" ht="25.5" x14ac:dyDescent="0.2">
      <c r="A14" s="29" t="str">
        <f t="shared" si="0"/>
        <v>Kelli Stevens</v>
      </c>
      <c r="B14" s="28">
        <f t="shared" si="2"/>
        <v>4</v>
      </c>
      <c r="C14" s="29">
        <f t="shared" si="1"/>
        <v>20000</v>
      </c>
      <c r="D14" s="75" t="s">
        <v>3762</v>
      </c>
      <c r="E14" s="75" t="s">
        <v>3763</v>
      </c>
      <c r="F14" s="75" t="s">
        <v>3453</v>
      </c>
      <c r="G14" s="75" t="s">
        <v>3461</v>
      </c>
      <c r="H14" s="75" t="s">
        <v>1309</v>
      </c>
      <c r="I14" s="75" t="s">
        <v>1948</v>
      </c>
      <c r="J14" s="75" t="s">
        <v>1949</v>
      </c>
      <c r="K14" s="75" t="s">
        <v>1950</v>
      </c>
      <c r="L14" s="75" t="s">
        <v>1310</v>
      </c>
      <c r="M14" s="75" t="s">
        <v>1951</v>
      </c>
      <c r="N14" s="75"/>
      <c r="O14" s="75" t="s">
        <v>1956</v>
      </c>
      <c r="P14" s="78">
        <v>37037</v>
      </c>
      <c r="Q14" s="78">
        <v>37040</v>
      </c>
      <c r="R14" s="75"/>
      <c r="S14" s="75"/>
      <c r="T14" s="76">
        <v>37036</v>
      </c>
      <c r="U14" s="75" t="s">
        <v>1312</v>
      </c>
      <c r="V14" s="75" t="s">
        <v>2010</v>
      </c>
      <c r="W14" s="75">
        <v>5000</v>
      </c>
      <c r="X14" s="75">
        <v>3.9375</v>
      </c>
      <c r="Y14" s="75">
        <v>33055</v>
      </c>
    </row>
    <row r="15" spans="1:25" ht="25.5" x14ac:dyDescent="0.2">
      <c r="A15" s="29" t="str">
        <f t="shared" si="0"/>
        <v>Kelli Stevens</v>
      </c>
      <c r="B15" s="28">
        <f t="shared" si="2"/>
        <v>4</v>
      </c>
      <c r="C15" s="29">
        <f t="shared" si="1"/>
        <v>20000</v>
      </c>
      <c r="D15" s="73" t="s">
        <v>3762</v>
      </c>
      <c r="E15" s="73" t="s">
        <v>3763</v>
      </c>
      <c r="F15" s="73" t="s">
        <v>3453</v>
      </c>
      <c r="G15" s="73" t="s">
        <v>3461</v>
      </c>
      <c r="H15" s="73" t="s">
        <v>1309</v>
      </c>
      <c r="I15" s="73" t="s">
        <v>1948</v>
      </c>
      <c r="J15" s="73" t="s">
        <v>1949</v>
      </c>
      <c r="K15" s="73" t="s">
        <v>1950</v>
      </c>
      <c r="L15" s="73" t="s">
        <v>1310</v>
      </c>
      <c r="M15" s="73" t="s">
        <v>1951</v>
      </c>
      <c r="N15" s="73"/>
      <c r="O15" s="73" t="s">
        <v>1956</v>
      </c>
      <c r="P15" s="77">
        <v>37037</v>
      </c>
      <c r="Q15" s="77">
        <v>37040</v>
      </c>
      <c r="R15" s="73"/>
      <c r="S15" s="73"/>
      <c r="T15" s="74">
        <v>37036</v>
      </c>
      <c r="U15" s="73" t="s">
        <v>1313</v>
      </c>
      <c r="V15" s="73" t="s">
        <v>1957</v>
      </c>
      <c r="W15" s="73">
        <v>5000</v>
      </c>
      <c r="X15" s="73">
        <v>3.9375</v>
      </c>
      <c r="Y15" s="73">
        <v>33065</v>
      </c>
    </row>
    <row r="16" spans="1:25" ht="25.5" x14ac:dyDescent="0.2">
      <c r="A16" s="29" t="str">
        <f t="shared" si="0"/>
        <v>Kelli Stevens</v>
      </c>
      <c r="B16" s="28">
        <f t="shared" si="2"/>
        <v>4</v>
      </c>
      <c r="C16" s="29">
        <f t="shared" si="1"/>
        <v>20000</v>
      </c>
      <c r="D16" s="75" t="s">
        <v>3762</v>
      </c>
      <c r="E16" s="75" t="s">
        <v>3763</v>
      </c>
      <c r="F16" s="75" t="s">
        <v>3453</v>
      </c>
      <c r="G16" s="75" t="s">
        <v>3461</v>
      </c>
      <c r="H16" s="75" t="s">
        <v>1309</v>
      </c>
      <c r="I16" s="75" t="s">
        <v>1948</v>
      </c>
      <c r="J16" s="75" t="s">
        <v>1949</v>
      </c>
      <c r="K16" s="75" t="s">
        <v>1950</v>
      </c>
      <c r="L16" s="75" t="s">
        <v>1310</v>
      </c>
      <c r="M16" s="75" t="s">
        <v>1951</v>
      </c>
      <c r="N16" s="75"/>
      <c r="O16" s="75" t="s">
        <v>1956</v>
      </c>
      <c r="P16" s="78">
        <v>37037</v>
      </c>
      <c r="Q16" s="78">
        <v>37040</v>
      </c>
      <c r="R16" s="75"/>
      <c r="S16" s="75"/>
      <c r="T16" s="76">
        <v>37036</v>
      </c>
      <c r="U16" s="75" t="s">
        <v>2682</v>
      </c>
      <c r="V16" s="75" t="s">
        <v>2010</v>
      </c>
      <c r="W16" s="75">
        <v>5000</v>
      </c>
      <c r="X16" s="75">
        <v>3.9224999999999999</v>
      </c>
      <c r="Y16" s="75">
        <v>33084</v>
      </c>
    </row>
    <row r="17" spans="1:25" ht="25.5" x14ac:dyDescent="0.2">
      <c r="A17" s="29" t="str">
        <f t="shared" si="0"/>
        <v>Kelli Stevens</v>
      </c>
      <c r="B17" s="28">
        <f t="shared" si="2"/>
        <v>4</v>
      </c>
      <c r="C17" s="29">
        <f t="shared" si="1"/>
        <v>20000</v>
      </c>
      <c r="D17" s="73" t="s">
        <v>3762</v>
      </c>
      <c r="E17" s="73" t="s">
        <v>3763</v>
      </c>
      <c r="F17" s="73" t="s">
        <v>3453</v>
      </c>
      <c r="G17" s="73" t="s">
        <v>3461</v>
      </c>
      <c r="H17" s="73" t="s">
        <v>1309</v>
      </c>
      <c r="I17" s="73" t="s">
        <v>1948</v>
      </c>
      <c r="J17" s="73" t="s">
        <v>1949</v>
      </c>
      <c r="K17" s="73" t="s">
        <v>1950</v>
      </c>
      <c r="L17" s="73" t="s">
        <v>1310</v>
      </c>
      <c r="M17" s="73" t="s">
        <v>1951</v>
      </c>
      <c r="N17" s="73"/>
      <c r="O17" s="73" t="s">
        <v>1956</v>
      </c>
      <c r="P17" s="77">
        <v>37037</v>
      </c>
      <c r="Q17" s="77">
        <v>37040</v>
      </c>
      <c r="R17" s="73"/>
      <c r="S17" s="73"/>
      <c r="T17" s="74">
        <v>37036</v>
      </c>
      <c r="U17" s="73" t="s">
        <v>2682</v>
      </c>
      <c r="V17" s="73" t="s">
        <v>2010</v>
      </c>
      <c r="W17" s="73">
        <v>5000</v>
      </c>
      <c r="X17" s="73">
        <v>3.93</v>
      </c>
      <c r="Y17" s="73">
        <v>33083</v>
      </c>
    </row>
    <row r="18" spans="1:25" ht="25.5" x14ac:dyDescent="0.2">
      <c r="A18" s="29" t="str">
        <f t="shared" si="0"/>
        <v>Kelli Stevens</v>
      </c>
      <c r="B18" s="28">
        <f t="shared" si="2"/>
        <v>4</v>
      </c>
      <c r="C18" s="29">
        <f t="shared" si="1"/>
        <v>20000</v>
      </c>
      <c r="D18" s="75" t="s">
        <v>3762</v>
      </c>
      <c r="E18" s="75" t="s">
        <v>3763</v>
      </c>
      <c r="F18" s="75" t="s">
        <v>3453</v>
      </c>
      <c r="G18" s="75" t="s">
        <v>3461</v>
      </c>
      <c r="H18" s="75" t="s">
        <v>3099</v>
      </c>
      <c r="I18" s="75" t="s">
        <v>1948</v>
      </c>
      <c r="J18" s="75" t="s">
        <v>1949</v>
      </c>
      <c r="K18" s="75" t="s">
        <v>1950</v>
      </c>
      <c r="L18" s="75" t="s">
        <v>2683</v>
      </c>
      <c r="M18" s="75" t="s">
        <v>1951</v>
      </c>
      <c r="N18" s="75"/>
      <c r="O18" s="75" t="s">
        <v>1956</v>
      </c>
      <c r="P18" s="78">
        <v>37037</v>
      </c>
      <c r="Q18" s="78">
        <v>37040</v>
      </c>
      <c r="R18" s="75"/>
      <c r="S18" s="75"/>
      <c r="T18" s="76">
        <v>37036</v>
      </c>
      <c r="U18" s="75" t="s">
        <v>1314</v>
      </c>
      <c r="V18" s="75" t="s">
        <v>1957</v>
      </c>
      <c r="W18" s="75">
        <v>5000</v>
      </c>
      <c r="X18" s="75">
        <v>3.76</v>
      </c>
      <c r="Y18" s="75">
        <v>32965</v>
      </c>
    </row>
    <row r="19" spans="1:25" ht="25.5" x14ac:dyDescent="0.2">
      <c r="A19" s="29" t="str">
        <f t="shared" si="0"/>
        <v>Kelli Stevens</v>
      </c>
      <c r="B19" s="28">
        <f t="shared" si="2"/>
        <v>4</v>
      </c>
      <c r="C19" s="29">
        <f t="shared" si="1"/>
        <v>8000</v>
      </c>
      <c r="D19" s="73" t="s">
        <v>3762</v>
      </c>
      <c r="E19" s="73" t="s">
        <v>3763</v>
      </c>
      <c r="F19" s="73" t="s">
        <v>3453</v>
      </c>
      <c r="G19" s="73" t="s">
        <v>3461</v>
      </c>
      <c r="H19" s="73" t="s">
        <v>3099</v>
      </c>
      <c r="I19" s="73" t="s">
        <v>1948</v>
      </c>
      <c r="J19" s="73" t="s">
        <v>1949</v>
      </c>
      <c r="K19" s="73" t="s">
        <v>1950</v>
      </c>
      <c r="L19" s="73" t="s">
        <v>2683</v>
      </c>
      <c r="M19" s="73" t="s">
        <v>1951</v>
      </c>
      <c r="N19" s="73"/>
      <c r="O19" s="73" t="s">
        <v>1956</v>
      </c>
      <c r="P19" s="77">
        <v>37037</v>
      </c>
      <c r="Q19" s="77">
        <v>37040</v>
      </c>
      <c r="R19" s="73"/>
      <c r="S19" s="73"/>
      <c r="T19" s="74">
        <v>37036</v>
      </c>
      <c r="U19" s="73" t="s">
        <v>1315</v>
      </c>
      <c r="V19" s="73" t="s">
        <v>2010</v>
      </c>
      <c r="W19" s="73">
        <v>2000</v>
      </c>
      <c r="X19" s="73">
        <v>3.6875</v>
      </c>
      <c r="Y19" s="73">
        <v>33096</v>
      </c>
    </row>
    <row r="20" spans="1:25" ht="25.5" x14ac:dyDescent="0.2">
      <c r="A20" s="29" t="str">
        <f t="shared" si="0"/>
        <v>Kelli Stevens</v>
      </c>
      <c r="B20" s="28">
        <f t="shared" si="2"/>
        <v>4</v>
      </c>
      <c r="C20" s="29">
        <f t="shared" si="1"/>
        <v>20000</v>
      </c>
      <c r="D20" s="75" t="s">
        <v>3762</v>
      </c>
      <c r="E20" s="75" t="s">
        <v>3763</v>
      </c>
      <c r="F20" s="75" t="s">
        <v>3453</v>
      </c>
      <c r="G20" s="75" t="s">
        <v>3461</v>
      </c>
      <c r="H20" s="75" t="s">
        <v>3099</v>
      </c>
      <c r="I20" s="75" t="s">
        <v>1948</v>
      </c>
      <c r="J20" s="75" t="s">
        <v>1949</v>
      </c>
      <c r="K20" s="75" t="s">
        <v>1950</v>
      </c>
      <c r="L20" s="75" t="s">
        <v>2079</v>
      </c>
      <c r="M20" s="75" t="s">
        <v>1951</v>
      </c>
      <c r="N20" s="75"/>
      <c r="O20" s="75" t="s">
        <v>1956</v>
      </c>
      <c r="P20" s="78">
        <v>37037</v>
      </c>
      <c r="Q20" s="78">
        <v>37040</v>
      </c>
      <c r="R20" s="75"/>
      <c r="S20" s="75"/>
      <c r="T20" s="76">
        <v>37036</v>
      </c>
      <c r="U20" s="75" t="s">
        <v>1316</v>
      </c>
      <c r="V20" s="75" t="s">
        <v>1957</v>
      </c>
      <c r="W20" s="75">
        <v>5000</v>
      </c>
      <c r="X20" s="75">
        <v>3.7524999999999999</v>
      </c>
      <c r="Y20" s="75">
        <v>32981</v>
      </c>
    </row>
    <row r="21" spans="1:25" ht="25.5" x14ac:dyDescent="0.2">
      <c r="A21" s="29" t="str">
        <f t="shared" si="0"/>
        <v>Kelli Stevens</v>
      </c>
      <c r="B21" s="28">
        <f t="shared" si="2"/>
        <v>4</v>
      </c>
      <c r="C21" s="29">
        <f t="shared" si="1"/>
        <v>20000</v>
      </c>
      <c r="D21" s="73" t="s">
        <v>3762</v>
      </c>
      <c r="E21" s="73" t="s">
        <v>3763</v>
      </c>
      <c r="F21" s="73" t="s">
        <v>3453</v>
      </c>
      <c r="G21" s="73" t="s">
        <v>3461</v>
      </c>
      <c r="H21" s="73" t="s">
        <v>3099</v>
      </c>
      <c r="I21" s="73" t="s">
        <v>1948</v>
      </c>
      <c r="J21" s="73" t="s">
        <v>1949</v>
      </c>
      <c r="K21" s="73" t="s">
        <v>1950</v>
      </c>
      <c r="L21" s="73" t="s">
        <v>2684</v>
      </c>
      <c r="M21" s="73" t="s">
        <v>1951</v>
      </c>
      <c r="N21" s="73"/>
      <c r="O21" s="73" t="s">
        <v>1956</v>
      </c>
      <c r="P21" s="77">
        <v>37037</v>
      </c>
      <c r="Q21" s="77">
        <v>37040</v>
      </c>
      <c r="R21" s="73"/>
      <c r="S21" s="73"/>
      <c r="T21" s="74">
        <v>37036</v>
      </c>
      <c r="U21" s="73" t="s">
        <v>1317</v>
      </c>
      <c r="V21" s="73" t="s">
        <v>2010</v>
      </c>
      <c r="W21" s="73">
        <v>5000</v>
      </c>
      <c r="X21" s="73">
        <v>3.7225000000000001</v>
      </c>
      <c r="Y21" s="73">
        <v>32985</v>
      </c>
    </row>
    <row r="22" spans="1:25" ht="25.5" x14ac:dyDescent="0.2">
      <c r="A22" s="29" t="str">
        <f t="shared" si="0"/>
        <v>Kelli Stevens</v>
      </c>
      <c r="B22" s="28">
        <f t="shared" si="2"/>
        <v>4</v>
      </c>
      <c r="C22" s="29">
        <f t="shared" si="1"/>
        <v>20000</v>
      </c>
      <c r="D22" s="75" t="s">
        <v>3762</v>
      </c>
      <c r="E22" s="75" t="s">
        <v>3763</v>
      </c>
      <c r="F22" s="75" t="s">
        <v>3453</v>
      </c>
      <c r="G22" s="75" t="s">
        <v>3461</v>
      </c>
      <c r="H22" s="75" t="s">
        <v>3099</v>
      </c>
      <c r="I22" s="75" t="s">
        <v>1948</v>
      </c>
      <c r="J22" s="75" t="s">
        <v>1949</v>
      </c>
      <c r="K22" s="75" t="s">
        <v>1950</v>
      </c>
      <c r="L22" s="75" t="s">
        <v>2080</v>
      </c>
      <c r="M22" s="75" t="s">
        <v>1951</v>
      </c>
      <c r="N22" s="75"/>
      <c r="O22" s="75" t="s">
        <v>1956</v>
      </c>
      <c r="P22" s="78">
        <v>37037</v>
      </c>
      <c r="Q22" s="78">
        <v>37040</v>
      </c>
      <c r="R22" s="75"/>
      <c r="S22" s="75"/>
      <c r="T22" s="76">
        <v>37036</v>
      </c>
      <c r="U22" s="75" t="s">
        <v>1314</v>
      </c>
      <c r="V22" s="75" t="s">
        <v>1957</v>
      </c>
      <c r="W22" s="75">
        <v>5000</v>
      </c>
      <c r="X22" s="75">
        <v>3.7625000000000002</v>
      </c>
      <c r="Y22" s="75">
        <v>32964</v>
      </c>
    </row>
    <row r="23" spans="1:25" ht="25.5" x14ac:dyDescent="0.2">
      <c r="A23" s="29" t="str">
        <f t="shared" si="0"/>
        <v>Kelli Stevens</v>
      </c>
      <c r="B23" s="28">
        <f t="shared" si="2"/>
        <v>4</v>
      </c>
      <c r="C23" s="29">
        <f t="shared" si="1"/>
        <v>8000</v>
      </c>
      <c r="D23" s="73" t="s">
        <v>3762</v>
      </c>
      <c r="E23" s="73" t="s">
        <v>3763</v>
      </c>
      <c r="F23" s="73" t="s">
        <v>3453</v>
      </c>
      <c r="G23" s="73" t="s">
        <v>3461</v>
      </c>
      <c r="H23" s="73" t="s">
        <v>3099</v>
      </c>
      <c r="I23" s="73" t="s">
        <v>1948</v>
      </c>
      <c r="J23" s="73" t="s">
        <v>1949</v>
      </c>
      <c r="K23" s="73" t="s">
        <v>1950</v>
      </c>
      <c r="L23" s="73" t="s">
        <v>2080</v>
      </c>
      <c r="M23" s="73" t="s">
        <v>1951</v>
      </c>
      <c r="N23" s="73"/>
      <c r="O23" s="73" t="s">
        <v>1956</v>
      </c>
      <c r="P23" s="77">
        <v>37037</v>
      </c>
      <c r="Q23" s="77">
        <v>37040</v>
      </c>
      <c r="R23" s="73"/>
      <c r="S23" s="73"/>
      <c r="T23" s="74">
        <v>37036</v>
      </c>
      <c r="U23" s="73" t="s">
        <v>1318</v>
      </c>
      <c r="V23" s="73" t="s">
        <v>1957</v>
      </c>
      <c r="W23" s="73">
        <v>2000</v>
      </c>
      <c r="X23" s="73">
        <v>3.7475000000000001</v>
      </c>
      <c r="Y23" s="73">
        <v>33089</v>
      </c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3669</v>
      </c>
      <c r="B1" s="247" t="str">
        <f>IF(B6=0,"No Activity","")</f>
        <v/>
      </c>
      <c r="AI1" s="293" t="s">
        <v>1970</v>
      </c>
      <c r="AJ1" s="294"/>
    </row>
    <row r="2" spans="1:37" ht="13.5" thickBot="1" x14ac:dyDescent="0.25">
      <c r="A2" s="97" t="s">
        <v>3444</v>
      </c>
      <c r="AI2" s="157" t="s">
        <v>1968</v>
      </c>
      <c r="AJ2" s="158"/>
      <c r="AK2" s="159" t="s">
        <v>1971</v>
      </c>
    </row>
    <row r="3" spans="1:37" ht="13.5" thickBot="1" x14ac:dyDescent="0.25">
      <c r="A3" s="96">
        <f>'E-Mail'!$B$2</f>
        <v>37036</v>
      </c>
      <c r="AI3" s="79" t="s">
        <v>3694</v>
      </c>
      <c r="AJ3" s="154" t="s">
        <v>1969</v>
      </c>
      <c r="AK3" s="160"/>
    </row>
    <row r="4" spans="1:37" x14ac:dyDescent="0.2">
      <c r="A4" s="97"/>
      <c r="AI4" s="8" t="s">
        <v>1966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3448</v>
      </c>
      <c r="B5" s="18" t="s">
        <v>3447</v>
      </c>
      <c r="C5" s="18" t="s">
        <v>3403</v>
      </c>
      <c r="AI5" s="150" t="s">
        <v>1952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3451</v>
      </c>
      <c r="B6" s="19">
        <f>COUNTIF($H$9:$H$4989,A6)</f>
        <v>4</v>
      </c>
      <c r="C6" s="19">
        <f>SUMIF($H$9:$H$4990,A6,$D$9:$D$4990)</f>
        <v>97600</v>
      </c>
      <c r="AI6" s="150" t="s">
        <v>1963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3438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3668</v>
      </c>
      <c r="B9" s="6" t="s">
        <v>1967</v>
      </c>
      <c r="C9" s="33" t="s">
        <v>3671</v>
      </c>
      <c r="D9" s="33" t="s">
        <v>3450</v>
      </c>
      <c r="E9" s="34" t="s">
        <v>2895</v>
      </c>
      <c r="F9" s="72" t="s">
        <v>3680</v>
      </c>
      <c r="G9" s="72" t="s">
        <v>3681</v>
      </c>
      <c r="H9" s="72" t="s">
        <v>3682</v>
      </c>
      <c r="I9" s="72" t="s">
        <v>3683</v>
      </c>
      <c r="J9" s="72" t="s">
        <v>3684</v>
      </c>
      <c r="K9" s="72" t="s">
        <v>3685</v>
      </c>
      <c r="L9" s="72" t="s">
        <v>3686</v>
      </c>
      <c r="M9" s="72" t="s">
        <v>3687</v>
      </c>
      <c r="N9" s="72" t="s">
        <v>3688</v>
      </c>
      <c r="O9" s="72" t="s">
        <v>3689</v>
      </c>
      <c r="P9" s="72" t="s">
        <v>3690</v>
      </c>
      <c r="Q9" s="72" t="s">
        <v>3691</v>
      </c>
      <c r="R9" s="72" t="s">
        <v>3692</v>
      </c>
      <c r="S9" s="72" t="s">
        <v>3693</v>
      </c>
      <c r="T9" s="72" t="s">
        <v>3694</v>
      </c>
      <c r="U9" s="72" t="s">
        <v>3695</v>
      </c>
      <c r="V9" s="72" t="s">
        <v>3696</v>
      </c>
      <c r="W9" s="72" t="s">
        <v>3697</v>
      </c>
      <c r="X9" s="72" t="s">
        <v>3698</v>
      </c>
      <c r="Y9" s="72" t="s">
        <v>3699</v>
      </c>
      <c r="Z9" s="72" t="s">
        <v>3700</v>
      </c>
      <c r="AA9" s="72" t="s">
        <v>3701</v>
      </c>
      <c r="AF9" s="151" t="s">
        <v>3694</v>
      </c>
      <c r="AG9" s="152" t="s">
        <v>1967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1793600</v>
      </c>
      <c r="F10" s="73" t="s">
        <v>3762</v>
      </c>
      <c r="G10" s="73" t="s">
        <v>2685</v>
      </c>
      <c r="H10" s="73" t="s">
        <v>3451</v>
      </c>
      <c r="I10" s="73" t="s">
        <v>2896</v>
      </c>
      <c r="J10" s="73" t="s">
        <v>2686</v>
      </c>
      <c r="K10" s="73" t="s">
        <v>2680</v>
      </c>
      <c r="L10" s="73" t="s">
        <v>1949</v>
      </c>
      <c r="M10" s="73" t="s">
        <v>1950</v>
      </c>
      <c r="N10" s="73" t="s">
        <v>2687</v>
      </c>
      <c r="O10" s="73" t="s">
        <v>1951</v>
      </c>
      <c r="P10" s="73"/>
      <c r="Q10" s="73" t="s">
        <v>2688</v>
      </c>
      <c r="R10" s="77">
        <v>37257</v>
      </c>
      <c r="S10" s="77">
        <v>37315</v>
      </c>
      <c r="T10" s="73" t="s">
        <v>1952</v>
      </c>
      <c r="U10" s="73"/>
      <c r="V10" s="74">
        <v>37036</v>
      </c>
      <c r="W10" s="73" t="s">
        <v>1319</v>
      </c>
      <c r="X10" s="73" t="s">
        <v>2010</v>
      </c>
      <c r="Y10" s="73">
        <v>50</v>
      </c>
      <c r="Z10" s="73">
        <v>38</v>
      </c>
      <c r="AA10" s="73">
        <v>33105</v>
      </c>
      <c r="AF10" s="73" t="s">
        <v>1952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61</v>
      </c>
      <c r="D11" s="38">
        <f t="shared" si="4"/>
        <v>48800</v>
      </c>
      <c r="E11" s="39">
        <f t="shared" si="5"/>
        <v>1756800</v>
      </c>
      <c r="F11" s="75" t="s">
        <v>3762</v>
      </c>
      <c r="G11" s="75" t="s">
        <v>2685</v>
      </c>
      <c r="H11" s="75" t="s">
        <v>3451</v>
      </c>
      <c r="I11" s="75" t="s">
        <v>2896</v>
      </c>
      <c r="J11" s="75" t="s">
        <v>2686</v>
      </c>
      <c r="K11" s="75" t="s">
        <v>2680</v>
      </c>
      <c r="L11" s="75" t="s">
        <v>1949</v>
      </c>
      <c r="M11" s="75" t="s">
        <v>1950</v>
      </c>
      <c r="N11" s="75" t="s">
        <v>2687</v>
      </c>
      <c r="O11" s="75" t="s">
        <v>1951</v>
      </c>
      <c r="P11" s="75"/>
      <c r="Q11" s="75" t="s">
        <v>1320</v>
      </c>
      <c r="R11" s="78">
        <v>37316</v>
      </c>
      <c r="S11" s="78">
        <v>37376</v>
      </c>
      <c r="T11" s="75" t="s">
        <v>1952</v>
      </c>
      <c r="U11" s="75"/>
      <c r="V11" s="76">
        <v>37036</v>
      </c>
      <c r="W11" s="75" t="s">
        <v>1319</v>
      </c>
      <c r="X11" s="75" t="s">
        <v>2010</v>
      </c>
      <c r="Y11" s="75">
        <v>50</v>
      </c>
      <c r="Z11" s="75">
        <v>36</v>
      </c>
      <c r="AA11" s="75">
        <v>33104</v>
      </c>
      <c r="AF11" s="73" t="s">
        <v>3394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Jeff King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19000</v>
      </c>
      <c r="F12" s="73" t="s">
        <v>3762</v>
      </c>
      <c r="G12" s="73" t="s">
        <v>2685</v>
      </c>
      <c r="H12" s="73" t="s">
        <v>3451</v>
      </c>
      <c r="I12" s="73" t="s">
        <v>2897</v>
      </c>
      <c r="J12" s="73" t="s">
        <v>1321</v>
      </c>
      <c r="K12" s="73" t="s">
        <v>2680</v>
      </c>
      <c r="L12" s="73" t="s">
        <v>1949</v>
      </c>
      <c r="M12" s="73" t="s">
        <v>1950</v>
      </c>
      <c r="N12" s="73" t="s">
        <v>2690</v>
      </c>
      <c r="O12" s="73" t="s">
        <v>1951</v>
      </c>
      <c r="P12" s="73"/>
      <c r="Q12" s="73" t="s">
        <v>2681</v>
      </c>
      <c r="R12" s="77">
        <v>37040</v>
      </c>
      <c r="S12" s="77">
        <v>37040</v>
      </c>
      <c r="T12" s="73" t="s">
        <v>1952</v>
      </c>
      <c r="U12" s="73"/>
      <c r="V12" s="74">
        <v>37036</v>
      </c>
      <c r="W12" s="73" t="s">
        <v>1322</v>
      </c>
      <c r="X12" s="73" t="s">
        <v>2010</v>
      </c>
      <c r="Y12" s="73">
        <v>50</v>
      </c>
      <c r="Z12" s="73">
        <v>23.75</v>
      </c>
      <c r="AA12" s="73">
        <v>32920</v>
      </c>
      <c r="AF12" s="73" t="s">
        <v>1966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Jeff King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17800</v>
      </c>
      <c r="F13" s="75" t="s">
        <v>3762</v>
      </c>
      <c r="G13" s="75" t="s">
        <v>2685</v>
      </c>
      <c r="H13" s="75" t="s">
        <v>3451</v>
      </c>
      <c r="I13" s="75" t="s">
        <v>2897</v>
      </c>
      <c r="J13" s="75" t="s">
        <v>1321</v>
      </c>
      <c r="K13" s="75" t="s">
        <v>2680</v>
      </c>
      <c r="L13" s="75" t="s">
        <v>1949</v>
      </c>
      <c r="M13" s="75" t="s">
        <v>1950</v>
      </c>
      <c r="N13" s="75" t="s">
        <v>2690</v>
      </c>
      <c r="O13" s="75" t="s">
        <v>1951</v>
      </c>
      <c r="P13" s="75"/>
      <c r="Q13" s="75" t="s">
        <v>2681</v>
      </c>
      <c r="R13" s="78">
        <v>37040</v>
      </c>
      <c r="S13" s="78">
        <v>37040</v>
      </c>
      <c r="T13" s="75" t="s">
        <v>1952</v>
      </c>
      <c r="U13" s="75"/>
      <c r="V13" s="76">
        <v>37036</v>
      </c>
      <c r="W13" s="75" t="s">
        <v>1323</v>
      </c>
      <c r="X13" s="75" t="s">
        <v>2010</v>
      </c>
      <c r="Y13" s="75">
        <v>50</v>
      </c>
      <c r="Z13" s="75">
        <v>22.25</v>
      </c>
      <c r="AA13" s="75">
        <v>32925</v>
      </c>
      <c r="AF13" s="73" t="s">
        <v>3100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75" t="s">
        <v>2689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3669</v>
      </c>
      <c r="B1" s="177" t="str">
        <f>IF(B6=0,"No Activity","")</f>
        <v>No Activity</v>
      </c>
      <c r="C1" s="49"/>
    </row>
    <row r="2" spans="1:25" x14ac:dyDescent="0.2">
      <c r="A2" s="97" t="s">
        <v>3670</v>
      </c>
      <c r="B2" s="49"/>
      <c r="C2" s="49"/>
    </row>
    <row r="3" spans="1:25" x14ac:dyDescent="0.2">
      <c r="A3" s="96">
        <f>'E-Mail'!$B$2</f>
        <v>37036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3448</v>
      </c>
      <c r="B5" s="18" t="s">
        <v>3447</v>
      </c>
      <c r="C5" s="18" t="s">
        <v>3403</v>
      </c>
    </row>
    <row r="6" spans="1:25" x14ac:dyDescent="0.2">
      <c r="A6" s="15" t="s">
        <v>2899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3668</v>
      </c>
      <c r="B9" s="41" t="s">
        <v>3672</v>
      </c>
      <c r="C9" s="42" t="s">
        <v>3450</v>
      </c>
      <c r="D9" s="72" t="s">
        <v>3680</v>
      </c>
      <c r="E9" s="72" t="s">
        <v>3681</v>
      </c>
      <c r="F9" s="72" t="s">
        <v>3682</v>
      </c>
      <c r="G9" s="72" t="s">
        <v>3683</v>
      </c>
      <c r="H9" s="72" t="s">
        <v>3684</v>
      </c>
      <c r="I9" s="72" t="s">
        <v>3685</v>
      </c>
      <c r="J9" s="72" t="s">
        <v>3686</v>
      </c>
      <c r="K9" s="72" t="s">
        <v>3687</v>
      </c>
      <c r="L9" s="72" t="s">
        <v>3688</v>
      </c>
      <c r="M9" s="72" t="s">
        <v>3689</v>
      </c>
      <c r="N9" s="72" t="s">
        <v>3690</v>
      </c>
      <c r="O9" s="72" t="s">
        <v>3691</v>
      </c>
      <c r="P9" s="72" t="s">
        <v>3692</v>
      </c>
      <c r="Q9" s="72" t="s">
        <v>3693</v>
      </c>
      <c r="R9" s="72" t="s">
        <v>3694</v>
      </c>
      <c r="S9" s="72" t="s">
        <v>3695</v>
      </c>
      <c r="T9" s="72" t="s">
        <v>3696</v>
      </c>
      <c r="U9" s="72" t="s">
        <v>3697</v>
      </c>
      <c r="V9" s="72" t="s">
        <v>3698</v>
      </c>
      <c r="W9" s="72" t="s">
        <v>3699</v>
      </c>
      <c r="X9" s="72" t="s">
        <v>3700</v>
      </c>
      <c r="Y9" s="72" t="s">
        <v>3701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M1859" activePane="bottomRight" state="frozen"/>
      <selection pane="topRight" activeCell="G1" sqref="G1"/>
      <selection pane="bottomLeft" activeCell="A10" sqref="A10"/>
      <selection pane="bottomRight" activeCell="B2" sqref="B2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3073</v>
      </c>
      <c r="B1" s="221">
        <v>5973098</v>
      </c>
      <c r="C1" s="17" t="s">
        <v>3074</v>
      </c>
    </row>
    <row r="2" spans="1:29" x14ac:dyDescent="0.2">
      <c r="A2" s="196" t="s">
        <v>3063</v>
      </c>
      <c r="B2" s="215">
        <f t="shared" ref="B2:B7" si="0">SUMIF($A$11:$A$10002,A2,$F$11:$F$10002)</f>
        <v>72573246</v>
      </c>
      <c r="G2" s="197" t="s">
        <v>2204</v>
      </c>
    </row>
    <row r="3" spans="1:29" ht="18.75" thickBot="1" x14ac:dyDescent="0.3">
      <c r="A3" s="219" t="s">
        <v>3064</v>
      </c>
      <c r="B3" s="217">
        <f t="shared" si="0"/>
        <v>351248395</v>
      </c>
      <c r="G3" s="203" t="s">
        <v>2205</v>
      </c>
    </row>
    <row r="4" spans="1:29" ht="15.75" x14ac:dyDescent="0.25">
      <c r="A4" s="218" t="s">
        <v>3065</v>
      </c>
      <c r="B4" s="216">
        <f t="shared" si="0"/>
        <v>0</v>
      </c>
      <c r="H4" s="204"/>
    </row>
    <row r="5" spans="1:29" ht="15.75" x14ac:dyDescent="0.25">
      <c r="A5" s="218" t="s">
        <v>3067</v>
      </c>
      <c r="B5" s="216">
        <f t="shared" si="0"/>
        <v>0</v>
      </c>
      <c r="H5" s="204"/>
    </row>
    <row r="6" spans="1:29" ht="15.75" x14ac:dyDescent="0.25">
      <c r="A6" s="218" t="s">
        <v>3066</v>
      </c>
      <c r="B6" s="216">
        <f t="shared" si="0"/>
        <v>10245000</v>
      </c>
      <c r="H6" s="204"/>
    </row>
    <row r="7" spans="1:29" ht="13.5" thickBot="1" x14ac:dyDescent="0.25">
      <c r="A7" s="219" t="s">
        <v>3068</v>
      </c>
      <c r="B7" s="217">
        <f t="shared" si="0"/>
        <v>455000</v>
      </c>
    </row>
    <row r="8" spans="1:29" x14ac:dyDescent="0.2">
      <c r="A8" s="220" t="s">
        <v>3072</v>
      </c>
      <c r="B8" s="19"/>
      <c r="G8" s="222" t="s">
        <v>3075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3069</v>
      </c>
      <c r="B10" s="214" t="s">
        <v>3059</v>
      </c>
      <c r="C10" s="214" t="s">
        <v>3058</v>
      </c>
      <c r="D10" s="214" t="s">
        <v>3060</v>
      </c>
      <c r="E10" s="214" t="s">
        <v>3062</v>
      </c>
      <c r="F10" s="42" t="s">
        <v>3403</v>
      </c>
      <c r="G10" s="205" t="s">
        <v>2206</v>
      </c>
      <c r="H10" s="206" t="s">
        <v>2207</v>
      </c>
      <c r="I10" s="207" t="s">
        <v>2208</v>
      </c>
      <c r="J10" s="207" t="s">
        <v>2209</v>
      </c>
      <c r="K10" s="207" t="s">
        <v>2210</v>
      </c>
      <c r="L10" s="207" t="s">
        <v>2211</v>
      </c>
      <c r="M10" s="207" t="s">
        <v>2212</v>
      </c>
      <c r="N10" s="207" t="s">
        <v>2213</v>
      </c>
      <c r="O10" s="207" t="s">
        <v>2214</v>
      </c>
      <c r="P10" s="208" t="s">
        <v>2215</v>
      </c>
      <c r="Q10" s="208" t="s">
        <v>2216</v>
      </c>
      <c r="R10" s="209" t="s">
        <v>2217</v>
      </c>
      <c r="S10" s="207" t="s">
        <v>2218</v>
      </c>
      <c r="T10" s="207" t="s">
        <v>2219</v>
      </c>
      <c r="U10" s="210" t="s">
        <v>3430</v>
      </c>
      <c r="V10" s="207" t="s">
        <v>2220</v>
      </c>
      <c r="W10" s="207" t="s">
        <v>2221</v>
      </c>
      <c r="X10" s="207" t="s">
        <v>2222</v>
      </c>
      <c r="Y10" s="207" t="s">
        <v>2223</v>
      </c>
      <c r="Z10" s="207" t="s">
        <v>3720</v>
      </c>
      <c r="AA10" s="207" t="s">
        <v>3421</v>
      </c>
      <c r="AB10" s="206" t="s">
        <v>2224</v>
      </c>
      <c r="AC10" s="206" t="s">
        <v>2225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1294793</v>
      </c>
      <c r="H11" s="198">
        <v>37035.89334490741</v>
      </c>
      <c r="I11" t="s">
        <v>2254</v>
      </c>
      <c r="M11" t="s">
        <v>1791</v>
      </c>
      <c r="N11" t="s">
        <v>2227</v>
      </c>
      <c r="O11" t="s">
        <v>2228</v>
      </c>
      <c r="P11" s="199">
        <v>20</v>
      </c>
      <c r="S11" t="s">
        <v>2229</v>
      </c>
      <c r="T11" t="s">
        <v>2230</v>
      </c>
      <c r="U11" s="201">
        <v>1738</v>
      </c>
      <c r="V11" t="s">
        <v>1325</v>
      </c>
      <c r="W11" t="s">
        <v>2231</v>
      </c>
      <c r="X11" t="s">
        <v>2232</v>
      </c>
      <c r="Y11" t="s">
        <v>2233</v>
      </c>
      <c r="Z11" t="s">
        <v>2234</v>
      </c>
      <c r="AA11">
        <v>2151706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1294801</v>
      </c>
      <c r="H12" s="198">
        <v>37036.013032407405</v>
      </c>
      <c r="I12" t="s">
        <v>2299</v>
      </c>
      <c r="M12" t="s">
        <v>1791</v>
      </c>
      <c r="N12" t="s">
        <v>2240</v>
      </c>
      <c r="O12" t="s">
        <v>2241</v>
      </c>
      <c r="P12" s="199">
        <v>20</v>
      </c>
      <c r="S12" t="s">
        <v>2229</v>
      </c>
      <c r="T12" t="s">
        <v>2230</v>
      </c>
      <c r="U12" s="201">
        <v>1542</v>
      </c>
      <c r="V12" t="s">
        <v>1326</v>
      </c>
      <c r="W12" t="s">
        <v>2231</v>
      </c>
      <c r="X12" t="s">
        <v>2232</v>
      </c>
      <c r="Y12" t="s">
        <v>2233</v>
      </c>
      <c r="Z12" t="s">
        <v>2234</v>
      </c>
      <c r="AA12">
        <v>2151704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1294802</v>
      </c>
      <c r="H13" s="198">
        <v>37036.013865740744</v>
      </c>
      <c r="I13" t="s">
        <v>2299</v>
      </c>
      <c r="M13" t="s">
        <v>1791</v>
      </c>
      <c r="N13" t="s">
        <v>2240</v>
      </c>
      <c r="O13" t="s">
        <v>2241</v>
      </c>
      <c r="P13" s="199">
        <v>20</v>
      </c>
      <c r="S13" t="s">
        <v>2229</v>
      </c>
      <c r="T13" t="s">
        <v>2230</v>
      </c>
      <c r="U13" s="201">
        <v>1540.5</v>
      </c>
      <c r="V13" t="s">
        <v>1326</v>
      </c>
      <c r="W13" t="s">
        <v>2231</v>
      </c>
      <c r="X13" t="s">
        <v>2232</v>
      </c>
      <c r="Y13" t="s">
        <v>2233</v>
      </c>
      <c r="Z13" t="s">
        <v>2234</v>
      </c>
      <c r="AA13">
        <v>2151702</v>
      </c>
    </row>
    <row r="14" spans="1:29" x14ac:dyDescent="0.2">
      <c r="A14" s="44" t="str">
        <f t="shared" si="1"/>
        <v xml:space="preserve"> Power Physical</v>
      </c>
      <c r="B14" s="44" t="str">
        <f t="shared" si="2"/>
        <v/>
      </c>
      <c r="C14" s="44" t="str">
        <f t="shared" si="3"/>
        <v>Power</v>
      </c>
      <c r="D14" s="44" t="str">
        <f t="shared" si="4"/>
        <v>Physical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25</v>
      </c>
      <c r="G14" s="202">
        <v>1294803</v>
      </c>
      <c r="H14" s="198">
        <v>37036.042824074073</v>
      </c>
      <c r="I14" t="s">
        <v>1327</v>
      </c>
      <c r="M14" t="s">
        <v>3451</v>
      </c>
      <c r="N14" t="s">
        <v>1328</v>
      </c>
      <c r="O14" t="s">
        <v>1329</v>
      </c>
      <c r="P14" s="199">
        <v>25</v>
      </c>
      <c r="S14" t="s">
        <v>1784</v>
      </c>
      <c r="T14" t="s">
        <v>1330</v>
      </c>
      <c r="U14" s="201">
        <v>28.5</v>
      </c>
      <c r="V14" t="s">
        <v>1331</v>
      </c>
      <c r="W14" t="s">
        <v>1332</v>
      </c>
      <c r="X14" t="s">
        <v>1333</v>
      </c>
      <c r="Y14" t="s">
        <v>1334</v>
      </c>
      <c r="Z14" t="s">
        <v>2235</v>
      </c>
      <c r="AA14">
        <v>106379.1</v>
      </c>
      <c r="AB14" s="198">
        <v>37039.875</v>
      </c>
      <c r="AC14" s="198">
        <v>37039.875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25</v>
      </c>
      <c r="G15" s="202">
        <v>1294804</v>
      </c>
      <c r="H15" s="198">
        <v>37036.043368055558</v>
      </c>
      <c r="I15" t="s">
        <v>1335</v>
      </c>
      <c r="M15" t="s">
        <v>3451</v>
      </c>
      <c r="N15" t="s">
        <v>1328</v>
      </c>
      <c r="O15" t="s">
        <v>1336</v>
      </c>
      <c r="P15" s="199">
        <v>25</v>
      </c>
      <c r="S15" t="s">
        <v>1784</v>
      </c>
      <c r="T15" t="s">
        <v>1330</v>
      </c>
      <c r="U15" s="201">
        <v>22</v>
      </c>
      <c r="V15" t="s">
        <v>1337</v>
      </c>
      <c r="W15" t="s">
        <v>1332</v>
      </c>
      <c r="X15" t="s">
        <v>1333</v>
      </c>
      <c r="Y15" t="s">
        <v>1334</v>
      </c>
      <c r="Z15" t="s">
        <v>2235</v>
      </c>
      <c r="AA15">
        <v>106380.1</v>
      </c>
      <c r="AB15" s="198">
        <v>37039.875</v>
      </c>
      <c r="AC15" s="198">
        <v>37039.875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1294805</v>
      </c>
      <c r="H16" s="198">
        <v>37036.043425925927</v>
      </c>
      <c r="I16" t="s">
        <v>1335</v>
      </c>
      <c r="M16" t="s">
        <v>3451</v>
      </c>
      <c r="N16" t="s">
        <v>1328</v>
      </c>
      <c r="O16" t="s">
        <v>1329</v>
      </c>
      <c r="P16" s="199">
        <v>25</v>
      </c>
      <c r="S16" t="s">
        <v>1784</v>
      </c>
      <c r="T16" t="s">
        <v>1330</v>
      </c>
      <c r="U16" s="201">
        <v>28</v>
      </c>
      <c r="V16" t="s">
        <v>1337</v>
      </c>
      <c r="W16" t="s">
        <v>1332</v>
      </c>
      <c r="X16" t="s">
        <v>1333</v>
      </c>
      <c r="Y16" t="s">
        <v>1334</v>
      </c>
      <c r="Z16" t="s">
        <v>2235</v>
      </c>
      <c r="AA16">
        <v>106381.1</v>
      </c>
      <c r="AB16" s="198">
        <v>37039.875</v>
      </c>
      <c r="AC16" s="198">
        <v>37039.875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1294806</v>
      </c>
      <c r="H17" s="198">
        <v>37036.043935185182</v>
      </c>
      <c r="I17" t="s">
        <v>1338</v>
      </c>
      <c r="M17" t="s">
        <v>3451</v>
      </c>
      <c r="N17" t="s">
        <v>1328</v>
      </c>
      <c r="O17" t="s">
        <v>1329</v>
      </c>
      <c r="Q17" s="199">
        <v>25</v>
      </c>
      <c r="S17" t="s">
        <v>1784</v>
      </c>
      <c r="T17" t="s">
        <v>1330</v>
      </c>
      <c r="U17" s="201">
        <v>28.25</v>
      </c>
      <c r="V17" t="s">
        <v>1339</v>
      </c>
      <c r="W17" t="s">
        <v>1332</v>
      </c>
      <c r="X17" t="s">
        <v>1333</v>
      </c>
      <c r="Y17" t="s">
        <v>1334</v>
      </c>
      <c r="Z17" t="s">
        <v>2235</v>
      </c>
      <c r="AA17">
        <v>106382.1</v>
      </c>
      <c r="AB17" s="198">
        <v>37039.875</v>
      </c>
      <c r="AC17" s="198">
        <v>37039.875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25</v>
      </c>
      <c r="G18" s="202">
        <v>1294807</v>
      </c>
      <c r="H18" s="198">
        <v>37036.045590277776</v>
      </c>
      <c r="I18" t="s">
        <v>1340</v>
      </c>
      <c r="M18" t="s">
        <v>3451</v>
      </c>
      <c r="N18" t="s">
        <v>1341</v>
      </c>
      <c r="O18" t="s">
        <v>1342</v>
      </c>
      <c r="P18" s="199">
        <v>25</v>
      </c>
      <c r="S18" t="s">
        <v>1784</v>
      </c>
      <c r="T18" t="s">
        <v>1330</v>
      </c>
      <c r="U18" s="201">
        <v>14.25</v>
      </c>
      <c r="V18" t="s">
        <v>1343</v>
      </c>
      <c r="W18" t="s">
        <v>1344</v>
      </c>
      <c r="X18" t="s">
        <v>1333</v>
      </c>
      <c r="Y18" t="s">
        <v>1334</v>
      </c>
      <c r="Z18" t="s">
        <v>2235</v>
      </c>
      <c r="AA18">
        <v>106383.1</v>
      </c>
      <c r="AB18" s="198">
        <v>37039.875</v>
      </c>
      <c r="AC18" s="198">
        <v>37039.875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1294808</v>
      </c>
      <c r="H19" s="198">
        <v>37036.046006944445</v>
      </c>
      <c r="I19" t="s">
        <v>1345</v>
      </c>
      <c r="M19" t="s">
        <v>3451</v>
      </c>
      <c r="N19" t="s">
        <v>1328</v>
      </c>
      <c r="O19" t="s">
        <v>1329</v>
      </c>
      <c r="P19" s="199">
        <v>25</v>
      </c>
      <c r="S19" t="s">
        <v>1784</v>
      </c>
      <c r="T19" t="s">
        <v>1330</v>
      </c>
      <c r="U19" s="201">
        <v>27.75</v>
      </c>
      <c r="V19" t="s">
        <v>1346</v>
      </c>
      <c r="W19" t="s">
        <v>1332</v>
      </c>
      <c r="X19" t="s">
        <v>1333</v>
      </c>
      <c r="Y19" t="s">
        <v>1334</v>
      </c>
      <c r="Z19" t="s">
        <v>2235</v>
      </c>
      <c r="AA19">
        <v>106384.1</v>
      </c>
      <c r="AB19" s="198">
        <v>37039.875</v>
      </c>
      <c r="AC19" s="198">
        <v>37039.875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1294809</v>
      </c>
      <c r="H20" s="198">
        <v>37036.046030092592</v>
      </c>
      <c r="I20" t="s">
        <v>1347</v>
      </c>
      <c r="M20" t="s">
        <v>3451</v>
      </c>
      <c r="N20" t="s">
        <v>1341</v>
      </c>
      <c r="O20" t="s">
        <v>1342</v>
      </c>
      <c r="P20" s="199">
        <v>25</v>
      </c>
      <c r="S20" t="s">
        <v>1784</v>
      </c>
      <c r="T20" t="s">
        <v>1330</v>
      </c>
      <c r="U20" s="201">
        <v>13.85</v>
      </c>
      <c r="V20" t="s">
        <v>1348</v>
      </c>
      <c r="W20" t="s">
        <v>1344</v>
      </c>
      <c r="X20" t="s">
        <v>1333</v>
      </c>
      <c r="Y20" t="s">
        <v>1334</v>
      </c>
      <c r="Z20" t="s">
        <v>2235</v>
      </c>
      <c r="AA20">
        <v>106385.1</v>
      </c>
      <c r="AB20" s="198">
        <v>37039.875</v>
      </c>
      <c r="AC20" s="198">
        <v>37039.875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1294810</v>
      </c>
      <c r="H21" s="198">
        <v>37036.046377314815</v>
      </c>
      <c r="I21" t="s">
        <v>1338</v>
      </c>
      <c r="M21" t="s">
        <v>3451</v>
      </c>
      <c r="N21" t="s">
        <v>1328</v>
      </c>
      <c r="O21" t="s">
        <v>1329</v>
      </c>
      <c r="Q21" s="199">
        <v>25</v>
      </c>
      <c r="S21" t="s">
        <v>1784</v>
      </c>
      <c r="T21" t="s">
        <v>1330</v>
      </c>
      <c r="U21" s="201">
        <v>28</v>
      </c>
      <c r="V21" t="s">
        <v>1339</v>
      </c>
      <c r="W21" t="s">
        <v>1332</v>
      </c>
      <c r="X21" t="s">
        <v>1333</v>
      </c>
      <c r="Y21" t="s">
        <v>1334</v>
      </c>
      <c r="Z21" t="s">
        <v>2235</v>
      </c>
      <c r="AA21">
        <v>106386.1</v>
      </c>
      <c r="AB21" s="198">
        <v>37039.875</v>
      </c>
      <c r="AC21" s="198">
        <v>37039.875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1294811</v>
      </c>
      <c r="H22" s="198">
        <v>37036.048101851855</v>
      </c>
      <c r="I22" t="s">
        <v>1345</v>
      </c>
      <c r="M22" t="s">
        <v>3451</v>
      </c>
      <c r="N22" t="s">
        <v>1328</v>
      </c>
      <c r="O22" t="s">
        <v>1329</v>
      </c>
      <c r="P22" s="199">
        <v>25</v>
      </c>
      <c r="S22" t="s">
        <v>1784</v>
      </c>
      <c r="T22" t="s">
        <v>1330</v>
      </c>
      <c r="U22" s="201">
        <v>27.75</v>
      </c>
      <c r="V22" t="s">
        <v>1346</v>
      </c>
      <c r="W22" t="s">
        <v>1332</v>
      </c>
      <c r="X22" t="s">
        <v>1333</v>
      </c>
      <c r="Y22" t="s">
        <v>1334</v>
      </c>
      <c r="Z22" t="s">
        <v>2235</v>
      </c>
      <c r="AA22">
        <v>106387.1</v>
      </c>
      <c r="AB22" s="198">
        <v>37039.875</v>
      </c>
      <c r="AC22" s="198">
        <v>37039.875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1294812</v>
      </c>
      <c r="H23" s="198">
        <v>37036.048460648148</v>
      </c>
      <c r="I23" t="s">
        <v>1349</v>
      </c>
      <c r="M23" t="s">
        <v>3451</v>
      </c>
      <c r="N23" t="s">
        <v>1341</v>
      </c>
      <c r="O23" t="s">
        <v>1350</v>
      </c>
      <c r="P23" s="199">
        <v>25</v>
      </c>
      <c r="S23" t="s">
        <v>1784</v>
      </c>
      <c r="T23" t="s">
        <v>1330</v>
      </c>
      <c r="U23" s="201">
        <v>21.8</v>
      </c>
      <c r="V23" t="s">
        <v>1351</v>
      </c>
      <c r="W23" t="s">
        <v>1344</v>
      </c>
      <c r="X23" t="s">
        <v>1333</v>
      </c>
      <c r="Y23" t="s">
        <v>1334</v>
      </c>
      <c r="Z23" t="s">
        <v>2235</v>
      </c>
      <c r="AA23">
        <v>106388.1</v>
      </c>
      <c r="AB23" s="198">
        <v>37039.875</v>
      </c>
      <c r="AC23" s="198">
        <v>37039.875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1294813</v>
      </c>
      <c r="H24" s="198">
        <v>37036.049143518518</v>
      </c>
      <c r="I24" t="s">
        <v>1345</v>
      </c>
      <c r="M24" t="s">
        <v>3451</v>
      </c>
      <c r="N24" t="s">
        <v>1328</v>
      </c>
      <c r="O24" t="s">
        <v>1329</v>
      </c>
      <c r="P24" s="199">
        <v>25</v>
      </c>
      <c r="S24" t="s">
        <v>1784</v>
      </c>
      <c r="T24" t="s">
        <v>1330</v>
      </c>
      <c r="U24" s="201">
        <v>27.7</v>
      </c>
      <c r="V24" t="s">
        <v>1346</v>
      </c>
      <c r="W24" t="s">
        <v>1332</v>
      </c>
      <c r="X24" t="s">
        <v>1333</v>
      </c>
      <c r="Y24" t="s">
        <v>1334</v>
      </c>
      <c r="Z24" t="s">
        <v>2235</v>
      </c>
      <c r="AA24">
        <v>106389.1</v>
      </c>
      <c r="AB24" s="198">
        <v>37039.875</v>
      </c>
      <c r="AC24" s="198">
        <v>37039.875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1294814</v>
      </c>
      <c r="H25" s="198">
        <v>37036.049189814818</v>
      </c>
      <c r="I25" t="s">
        <v>1352</v>
      </c>
      <c r="M25" t="s">
        <v>3451</v>
      </c>
      <c r="N25" t="s">
        <v>1328</v>
      </c>
      <c r="O25" t="s">
        <v>1336</v>
      </c>
      <c r="P25" s="199">
        <v>25</v>
      </c>
      <c r="S25" t="s">
        <v>1784</v>
      </c>
      <c r="T25" t="s">
        <v>1330</v>
      </c>
      <c r="U25" s="201">
        <v>21.9</v>
      </c>
      <c r="V25" t="s">
        <v>1353</v>
      </c>
      <c r="W25" t="s">
        <v>1332</v>
      </c>
      <c r="X25" t="s">
        <v>1333</v>
      </c>
      <c r="Y25" t="s">
        <v>1334</v>
      </c>
      <c r="Z25" t="s">
        <v>2235</v>
      </c>
      <c r="AA25">
        <v>106390.1</v>
      </c>
      <c r="AB25" s="198">
        <v>37039.875</v>
      </c>
      <c r="AC25" s="198">
        <v>37039.875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1294815</v>
      </c>
      <c r="H26" s="198">
        <v>37036.049363425926</v>
      </c>
      <c r="I26" t="s">
        <v>2238</v>
      </c>
      <c r="M26" t="s">
        <v>3451</v>
      </c>
      <c r="N26" t="s">
        <v>1328</v>
      </c>
      <c r="O26" t="s">
        <v>1329</v>
      </c>
      <c r="Q26" s="199">
        <v>25</v>
      </c>
      <c r="S26" t="s">
        <v>1784</v>
      </c>
      <c r="T26" t="s">
        <v>1330</v>
      </c>
      <c r="U26" s="201">
        <v>27.8</v>
      </c>
      <c r="V26" t="s">
        <v>1354</v>
      </c>
      <c r="W26" t="s">
        <v>1332</v>
      </c>
      <c r="X26" t="s">
        <v>1333</v>
      </c>
      <c r="Y26" t="s">
        <v>1334</v>
      </c>
      <c r="Z26" t="s">
        <v>2235</v>
      </c>
      <c r="AA26">
        <v>106391.1</v>
      </c>
      <c r="AB26" s="198">
        <v>37039.875</v>
      </c>
      <c r="AC26" s="198">
        <v>37039.875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1294816</v>
      </c>
      <c r="H27" s="198">
        <v>37036.049861111111</v>
      </c>
      <c r="I27" t="s">
        <v>2237</v>
      </c>
      <c r="M27" t="s">
        <v>3451</v>
      </c>
      <c r="N27" t="s">
        <v>1328</v>
      </c>
      <c r="O27" t="s">
        <v>1336</v>
      </c>
      <c r="Q27" s="199">
        <v>25</v>
      </c>
      <c r="S27" t="s">
        <v>1784</v>
      </c>
      <c r="T27" t="s">
        <v>1330</v>
      </c>
      <c r="U27" s="201">
        <v>22</v>
      </c>
      <c r="V27" t="s">
        <v>1355</v>
      </c>
      <c r="W27" t="s">
        <v>1332</v>
      </c>
      <c r="X27" t="s">
        <v>1333</v>
      </c>
      <c r="Y27" t="s">
        <v>1334</v>
      </c>
      <c r="Z27" t="s">
        <v>2235</v>
      </c>
      <c r="AA27">
        <v>106392.1</v>
      </c>
      <c r="AB27" s="198">
        <v>37039.875</v>
      </c>
      <c r="AC27" s="198">
        <v>37039.875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1294817</v>
      </c>
      <c r="H28" s="198">
        <v>37036.050057870372</v>
      </c>
      <c r="I28" t="s">
        <v>3303</v>
      </c>
      <c r="M28" t="s">
        <v>3451</v>
      </c>
      <c r="N28" t="s">
        <v>1328</v>
      </c>
      <c r="O28" t="s">
        <v>1336</v>
      </c>
      <c r="P28" s="199">
        <v>25</v>
      </c>
      <c r="S28" t="s">
        <v>1784</v>
      </c>
      <c r="T28" t="s">
        <v>1330</v>
      </c>
      <c r="U28" s="201">
        <v>21.9</v>
      </c>
      <c r="V28" t="s">
        <v>1356</v>
      </c>
      <c r="W28" t="s">
        <v>1332</v>
      </c>
      <c r="X28" t="s">
        <v>1333</v>
      </c>
      <c r="Y28" t="s">
        <v>1334</v>
      </c>
      <c r="Z28" t="s">
        <v>2235</v>
      </c>
      <c r="AA28">
        <v>106393.1</v>
      </c>
      <c r="AB28" s="198">
        <v>37039.875</v>
      </c>
      <c r="AC28" s="198">
        <v>37039.875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1294818</v>
      </c>
      <c r="H29" s="198">
        <v>37036.050219907411</v>
      </c>
      <c r="I29" t="s">
        <v>2237</v>
      </c>
      <c r="M29" t="s">
        <v>3451</v>
      </c>
      <c r="N29" t="s">
        <v>1328</v>
      </c>
      <c r="O29" t="s">
        <v>1329</v>
      </c>
      <c r="Q29" s="199">
        <v>25</v>
      </c>
      <c r="S29" t="s">
        <v>1784</v>
      </c>
      <c r="T29" t="s">
        <v>1330</v>
      </c>
      <c r="U29" s="201">
        <v>28</v>
      </c>
      <c r="V29" t="s">
        <v>1355</v>
      </c>
      <c r="W29" t="s">
        <v>1332</v>
      </c>
      <c r="X29" t="s">
        <v>1333</v>
      </c>
      <c r="Y29" t="s">
        <v>1334</v>
      </c>
      <c r="Z29" t="s">
        <v>2235</v>
      </c>
      <c r="AA29">
        <v>106394.1</v>
      </c>
      <c r="AB29" s="198">
        <v>37039.875</v>
      </c>
      <c r="AC29" s="198">
        <v>37039.875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1294819</v>
      </c>
      <c r="H30" s="198">
        <v>37036.051712962966</v>
      </c>
      <c r="I30" t="s">
        <v>2237</v>
      </c>
      <c r="M30" t="s">
        <v>3451</v>
      </c>
      <c r="N30" t="s">
        <v>1328</v>
      </c>
      <c r="O30" t="s">
        <v>1336</v>
      </c>
      <c r="Q30" s="199">
        <v>25</v>
      </c>
      <c r="S30" t="s">
        <v>1784</v>
      </c>
      <c r="T30" t="s">
        <v>1330</v>
      </c>
      <c r="U30" s="201">
        <v>22.1</v>
      </c>
      <c r="V30" t="s">
        <v>1355</v>
      </c>
      <c r="W30" t="s">
        <v>1332</v>
      </c>
      <c r="X30" t="s">
        <v>1333</v>
      </c>
      <c r="Y30" t="s">
        <v>1334</v>
      </c>
      <c r="Z30" t="s">
        <v>2235</v>
      </c>
      <c r="AA30">
        <v>106395.1</v>
      </c>
      <c r="AB30" s="198">
        <v>37039.875</v>
      </c>
      <c r="AC30" s="198">
        <v>37039.875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25</v>
      </c>
      <c r="G31" s="202">
        <v>1294820</v>
      </c>
      <c r="H31" s="198">
        <v>37036.05196759259</v>
      </c>
      <c r="I31" t="s">
        <v>2237</v>
      </c>
      <c r="M31" t="s">
        <v>3451</v>
      </c>
      <c r="N31" t="s">
        <v>1328</v>
      </c>
      <c r="O31" t="s">
        <v>1329</v>
      </c>
      <c r="Q31" s="199">
        <v>25</v>
      </c>
      <c r="S31" t="s">
        <v>1784</v>
      </c>
      <c r="T31" t="s">
        <v>1330</v>
      </c>
      <c r="U31" s="201">
        <v>28.2</v>
      </c>
      <c r="V31" t="s">
        <v>1355</v>
      </c>
      <c r="W31" t="s">
        <v>1332</v>
      </c>
      <c r="X31" t="s">
        <v>1333</v>
      </c>
      <c r="Y31" t="s">
        <v>1334</v>
      </c>
      <c r="Z31" t="s">
        <v>2235</v>
      </c>
      <c r="AA31">
        <v>106396.1</v>
      </c>
      <c r="AB31" s="198">
        <v>37039.875</v>
      </c>
      <c r="AC31" s="198">
        <v>37039.875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1294821</v>
      </c>
      <c r="H32" s="198">
        <v>37036.054571759261</v>
      </c>
      <c r="I32" t="s">
        <v>1327</v>
      </c>
      <c r="M32" t="s">
        <v>3451</v>
      </c>
      <c r="N32" t="s">
        <v>1328</v>
      </c>
      <c r="O32" t="s">
        <v>1336</v>
      </c>
      <c r="Q32" s="199">
        <v>25</v>
      </c>
      <c r="S32" t="s">
        <v>1784</v>
      </c>
      <c r="T32" t="s">
        <v>1330</v>
      </c>
      <c r="U32" s="201">
        <v>22.3</v>
      </c>
      <c r="V32" t="s">
        <v>1331</v>
      </c>
      <c r="W32" t="s">
        <v>1332</v>
      </c>
      <c r="X32" t="s">
        <v>1333</v>
      </c>
      <c r="Y32" t="s">
        <v>1334</v>
      </c>
      <c r="Z32" t="s">
        <v>2235</v>
      </c>
      <c r="AA32">
        <v>106397.1</v>
      </c>
      <c r="AB32" s="198">
        <v>37039.875</v>
      </c>
      <c r="AC32" s="198">
        <v>37039.875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2</v>
      </c>
      <c r="F33" s="213">
        <f t="shared" si="5"/>
        <v>50</v>
      </c>
      <c r="G33" s="202">
        <v>1294822</v>
      </c>
      <c r="H33" s="198">
        <v>37036.055451388886</v>
      </c>
      <c r="I33" t="s">
        <v>1357</v>
      </c>
      <c r="M33" t="s">
        <v>3451</v>
      </c>
      <c r="N33" t="s">
        <v>1328</v>
      </c>
      <c r="O33" t="s">
        <v>1358</v>
      </c>
      <c r="Q33" s="199">
        <v>25</v>
      </c>
      <c r="S33" t="s">
        <v>1784</v>
      </c>
      <c r="T33" t="s">
        <v>1330</v>
      </c>
      <c r="U33" s="201">
        <v>15.8</v>
      </c>
      <c r="V33" t="s">
        <v>1359</v>
      </c>
      <c r="W33" t="s">
        <v>1332</v>
      </c>
      <c r="X33" t="s">
        <v>1333</v>
      </c>
      <c r="Y33" t="s">
        <v>1334</v>
      </c>
      <c r="Z33" t="s">
        <v>2235</v>
      </c>
      <c r="AA33">
        <v>106398.1</v>
      </c>
      <c r="AB33" s="198">
        <v>37037.875</v>
      </c>
      <c r="AC33" s="198">
        <v>37038.875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1294823</v>
      </c>
      <c r="H34" s="198">
        <v>37036.055659722224</v>
      </c>
      <c r="I34" t="s">
        <v>1357</v>
      </c>
      <c r="M34" t="s">
        <v>3451</v>
      </c>
      <c r="N34" t="s">
        <v>1328</v>
      </c>
      <c r="O34" t="s">
        <v>1329</v>
      </c>
      <c r="Q34" s="199">
        <v>25</v>
      </c>
      <c r="S34" t="s">
        <v>1784</v>
      </c>
      <c r="T34" t="s">
        <v>1330</v>
      </c>
      <c r="U34" s="201">
        <v>28.3</v>
      </c>
      <c r="V34" t="s">
        <v>1359</v>
      </c>
      <c r="W34" t="s">
        <v>1332</v>
      </c>
      <c r="X34" t="s">
        <v>1333</v>
      </c>
      <c r="Y34" t="s">
        <v>1334</v>
      </c>
      <c r="Z34" t="s">
        <v>2235</v>
      </c>
      <c r="AA34">
        <v>106399.1</v>
      </c>
      <c r="AB34" s="198">
        <v>37039.875</v>
      </c>
      <c r="AC34" s="198">
        <v>37039.875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1294824</v>
      </c>
      <c r="H35" s="198">
        <v>37036.056331018517</v>
      </c>
      <c r="I35" t="s">
        <v>1352</v>
      </c>
      <c r="M35" t="s">
        <v>3451</v>
      </c>
      <c r="N35" t="s">
        <v>1341</v>
      </c>
      <c r="O35" t="s">
        <v>1360</v>
      </c>
      <c r="Q35" s="199">
        <v>25</v>
      </c>
      <c r="S35" t="s">
        <v>1784</v>
      </c>
      <c r="T35" t="s">
        <v>1330</v>
      </c>
      <c r="U35" s="201">
        <v>28.55</v>
      </c>
      <c r="V35" t="s">
        <v>1353</v>
      </c>
      <c r="W35" t="s">
        <v>1344</v>
      </c>
      <c r="X35" t="s">
        <v>1333</v>
      </c>
      <c r="Y35" t="s">
        <v>1334</v>
      </c>
      <c r="Z35" t="s">
        <v>2235</v>
      </c>
      <c r="AA35">
        <v>106400.1</v>
      </c>
      <c r="AB35" s="198">
        <v>37039.875</v>
      </c>
      <c r="AC35" s="198">
        <v>37039.875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25</v>
      </c>
      <c r="G36" s="202">
        <v>1294825</v>
      </c>
      <c r="H36" s="198">
        <v>37036.057233796295</v>
      </c>
      <c r="I36" t="s">
        <v>1352</v>
      </c>
      <c r="M36" t="s">
        <v>3451</v>
      </c>
      <c r="N36" t="s">
        <v>1341</v>
      </c>
      <c r="O36" t="s">
        <v>1350</v>
      </c>
      <c r="Q36" s="199">
        <v>25</v>
      </c>
      <c r="S36" t="s">
        <v>1784</v>
      </c>
      <c r="T36" t="s">
        <v>1330</v>
      </c>
      <c r="U36" s="201">
        <v>22.6</v>
      </c>
      <c r="V36" t="s">
        <v>1353</v>
      </c>
      <c r="W36" t="s">
        <v>1344</v>
      </c>
      <c r="X36" t="s">
        <v>1333</v>
      </c>
      <c r="Y36" t="s">
        <v>1334</v>
      </c>
      <c r="Z36" t="s">
        <v>2235</v>
      </c>
      <c r="AA36">
        <v>106401.1</v>
      </c>
      <c r="AB36" s="198">
        <v>37039.875</v>
      </c>
      <c r="AC36" s="198">
        <v>37039.875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1294826</v>
      </c>
      <c r="H37" s="198">
        <v>37036.058715277781</v>
      </c>
      <c r="I37" t="s">
        <v>1352</v>
      </c>
      <c r="M37" t="s">
        <v>3451</v>
      </c>
      <c r="N37" t="s">
        <v>1341</v>
      </c>
      <c r="O37" t="s">
        <v>1350</v>
      </c>
      <c r="Q37" s="199">
        <v>25</v>
      </c>
      <c r="S37" t="s">
        <v>1784</v>
      </c>
      <c r="T37" t="s">
        <v>1330</v>
      </c>
      <c r="U37" s="201">
        <v>22.75</v>
      </c>
      <c r="V37" t="s">
        <v>1353</v>
      </c>
      <c r="W37" t="s">
        <v>1344</v>
      </c>
      <c r="X37" t="s">
        <v>1333</v>
      </c>
      <c r="Y37" t="s">
        <v>1334</v>
      </c>
      <c r="Z37" t="s">
        <v>2235</v>
      </c>
      <c r="AA37">
        <v>106402.1</v>
      </c>
      <c r="AB37" s="198">
        <v>37039.875</v>
      </c>
      <c r="AC37" s="198">
        <v>37039.875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1294827</v>
      </c>
      <c r="H38" s="198">
        <v>37036.058761574073</v>
      </c>
      <c r="I38" t="s">
        <v>1352</v>
      </c>
      <c r="M38" t="s">
        <v>3451</v>
      </c>
      <c r="N38" t="s">
        <v>1341</v>
      </c>
      <c r="O38" t="s">
        <v>1360</v>
      </c>
      <c r="Q38" s="199">
        <v>25</v>
      </c>
      <c r="S38" t="s">
        <v>1784</v>
      </c>
      <c r="T38" t="s">
        <v>1330</v>
      </c>
      <c r="U38" s="201">
        <v>28.75</v>
      </c>
      <c r="V38" t="s">
        <v>1353</v>
      </c>
      <c r="W38" t="s">
        <v>1344</v>
      </c>
      <c r="X38" t="s">
        <v>1333</v>
      </c>
      <c r="Y38" t="s">
        <v>1334</v>
      </c>
      <c r="Z38" t="s">
        <v>2235</v>
      </c>
      <c r="AA38">
        <v>106403.1</v>
      </c>
      <c r="AB38" s="198">
        <v>37039.875</v>
      </c>
      <c r="AC38" s="198">
        <v>37039.875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2</v>
      </c>
      <c r="F39" s="213">
        <f t="shared" si="5"/>
        <v>40</v>
      </c>
      <c r="G39" s="202">
        <v>1294828</v>
      </c>
      <c r="H39" s="198">
        <v>37036.059039351851</v>
      </c>
      <c r="I39" t="s">
        <v>1361</v>
      </c>
      <c r="M39" t="s">
        <v>3451</v>
      </c>
      <c r="N39" t="s">
        <v>1362</v>
      </c>
      <c r="O39" t="s">
        <v>1363</v>
      </c>
      <c r="P39" s="199">
        <v>20</v>
      </c>
      <c r="S39" t="s">
        <v>1784</v>
      </c>
      <c r="T39" t="s">
        <v>1330</v>
      </c>
      <c r="U39" s="201">
        <v>15.35</v>
      </c>
      <c r="V39" t="s">
        <v>1364</v>
      </c>
      <c r="W39" t="s">
        <v>1365</v>
      </c>
      <c r="X39" t="s">
        <v>1333</v>
      </c>
      <c r="Y39" t="s">
        <v>1334</v>
      </c>
      <c r="Z39" t="s">
        <v>2235</v>
      </c>
      <c r="AA39">
        <v>106404.1</v>
      </c>
      <c r="AB39" s="198">
        <v>37037.875</v>
      </c>
      <c r="AC39" s="198">
        <v>37038.875</v>
      </c>
    </row>
    <row r="40" spans="1:29" x14ac:dyDescent="0.2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20</v>
      </c>
      <c r="G40" s="202">
        <v>1294829</v>
      </c>
      <c r="H40" s="198">
        <v>37036.061377314814</v>
      </c>
      <c r="I40" t="s">
        <v>2285</v>
      </c>
      <c r="M40" t="s">
        <v>1791</v>
      </c>
      <c r="N40" t="s">
        <v>2240</v>
      </c>
      <c r="O40" t="s">
        <v>2241</v>
      </c>
      <c r="Q40" s="199">
        <v>20</v>
      </c>
      <c r="S40" t="s">
        <v>2229</v>
      </c>
      <c r="T40" t="s">
        <v>2230</v>
      </c>
      <c r="U40" s="201">
        <v>1542</v>
      </c>
      <c r="V40" t="s">
        <v>3764</v>
      </c>
      <c r="W40" t="s">
        <v>2231</v>
      </c>
      <c r="X40" t="s">
        <v>2232</v>
      </c>
      <c r="Y40" t="s">
        <v>2233</v>
      </c>
      <c r="Z40" t="s">
        <v>2234</v>
      </c>
      <c r="AA40">
        <v>2151700</v>
      </c>
    </row>
    <row r="41" spans="1:29" x14ac:dyDescent="0.2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20</v>
      </c>
      <c r="G41" s="202">
        <v>1294830</v>
      </c>
      <c r="H41" s="198">
        <v>37036.061400462961</v>
      </c>
      <c r="I41" t="s">
        <v>2254</v>
      </c>
      <c r="M41" t="s">
        <v>1791</v>
      </c>
      <c r="N41" t="s">
        <v>2227</v>
      </c>
      <c r="O41" t="s">
        <v>2228</v>
      </c>
      <c r="P41" s="199">
        <v>20</v>
      </c>
      <c r="S41" t="s">
        <v>2229</v>
      </c>
      <c r="T41" t="s">
        <v>2230</v>
      </c>
      <c r="U41" s="201">
        <v>1735.5</v>
      </c>
      <c r="V41" t="s">
        <v>2287</v>
      </c>
      <c r="W41" t="s">
        <v>2231</v>
      </c>
      <c r="X41" t="s">
        <v>2232</v>
      </c>
      <c r="Y41" t="s">
        <v>2233</v>
      </c>
      <c r="Z41" t="s">
        <v>2234</v>
      </c>
      <c r="AA41">
        <v>2151698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2</v>
      </c>
      <c r="F42" s="213">
        <f t="shared" si="5"/>
        <v>50</v>
      </c>
      <c r="G42" s="202">
        <v>1294831</v>
      </c>
      <c r="H42" s="198">
        <v>37036.061979166669</v>
      </c>
      <c r="I42" t="s">
        <v>1357</v>
      </c>
      <c r="M42" t="s">
        <v>3451</v>
      </c>
      <c r="N42" t="s">
        <v>1328</v>
      </c>
      <c r="O42" t="s">
        <v>1358</v>
      </c>
      <c r="Q42" s="199">
        <v>25</v>
      </c>
      <c r="S42" t="s">
        <v>1784</v>
      </c>
      <c r="T42" t="s">
        <v>1330</v>
      </c>
      <c r="U42" s="201">
        <v>15.85</v>
      </c>
      <c r="V42" t="s">
        <v>1359</v>
      </c>
      <c r="W42" t="s">
        <v>1332</v>
      </c>
      <c r="X42" t="s">
        <v>1333</v>
      </c>
      <c r="Y42" t="s">
        <v>1334</v>
      </c>
      <c r="Z42" t="s">
        <v>2235</v>
      </c>
      <c r="AA42">
        <v>106405.1</v>
      </c>
      <c r="AB42" s="198">
        <v>37037.875</v>
      </c>
      <c r="AC42" s="198">
        <v>37038.875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100</v>
      </c>
      <c r="G43" s="202">
        <v>1294832</v>
      </c>
      <c r="H43" s="198">
        <v>37036.062858796293</v>
      </c>
      <c r="I43" t="s">
        <v>3765</v>
      </c>
      <c r="M43" t="s">
        <v>3451</v>
      </c>
      <c r="N43" t="s">
        <v>1362</v>
      </c>
      <c r="O43" t="s">
        <v>3766</v>
      </c>
      <c r="P43" s="199">
        <v>100</v>
      </c>
      <c r="S43" t="s">
        <v>1784</v>
      </c>
      <c r="T43" t="s">
        <v>1330</v>
      </c>
      <c r="U43" s="201">
        <v>27.8</v>
      </c>
      <c r="V43" t="s">
        <v>3767</v>
      </c>
      <c r="W43" t="s">
        <v>1365</v>
      </c>
      <c r="X43" t="s">
        <v>1333</v>
      </c>
      <c r="Y43" t="s">
        <v>1334</v>
      </c>
      <c r="Z43" t="s">
        <v>2235</v>
      </c>
      <c r="AA43">
        <v>106406.1</v>
      </c>
      <c r="AB43" s="198">
        <v>37039.875</v>
      </c>
      <c r="AC43" s="198">
        <v>37039.875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2</v>
      </c>
      <c r="F44" s="213">
        <f t="shared" si="5"/>
        <v>50</v>
      </c>
      <c r="G44" s="202">
        <v>1294833</v>
      </c>
      <c r="H44" s="198">
        <v>37036.064803240741</v>
      </c>
      <c r="I44" t="s">
        <v>1349</v>
      </c>
      <c r="M44" t="s">
        <v>3451</v>
      </c>
      <c r="N44" t="s">
        <v>1341</v>
      </c>
      <c r="O44" t="s">
        <v>3768</v>
      </c>
      <c r="Q44" s="199">
        <v>25</v>
      </c>
      <c r="S44" t="s">
        <v>1784</v>
      </c>
      <c r="T44" t="s">
        <v>1330</v>
      </c>
      <c r="U44" s="201">
        <v>16</v>
      </c>
      <c r="V44" t="s">
        <v>1351</v>
      </c>
      <c r="W44" t="s">
        <v>1344</v>
      </c>
      <c r="X44" t="s">
        <v>1333</v>
      </c>
      <c r="Y44" t="s">
        <v>1334</v>
      </c>
      <c r="Z44" t="s">
        <v>2235</v>
      </c>
      <c r="AA44">
        <v>106407.1</v>
      </c>
      <c r="AB44" s="198">
        <v>37037.875</v>
      </c>
      <c r="AC44" s="198">
        <v>37038.875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20</v>
      </c>
      <c r="G45" s="202">
        <v>1294834</v>
      </c>
      <c r="H45" s="198">
        <v>37036.064930555556</v>
      </c>
      <c r="I45" t="s">
        <v>3769</v>
      </c>
      <c r="M45" t="s">
        <v>3451</v>
      </c>
      <c r="N45" t="s">
        <v>1362</v>
      </c>
      <c r="O45" t="s">
        <v>3766</v>
      </c>
      <c r="P45" s="199">
        <v>20</v>
      </c>
      <c r="S45" t="s">
        <v>1784</v>
      </c>
      <c r="T45" t="s">
        <v>1330</v>
      </c>
      <c r="U45" s="201">
        <v>27.7</v>
      </c>
      <c r="V45" t="s">
        <v>3770</v>
      </c>
      <c r="W45" t="s">
        <v>1365</v>
      </c>
      <c r="X45" t="s">
        <v>1333</v>
      </c>
      <c r="Y45" t="s">
        <v>1334</v>
      </c>
      <c r="Z45" t="s">
        <v>2235</v>
      </c>
      <c r="AA45">
        <v>106408.1</v>
      </c>
      <c r="AB45" s="198">
        <v>37039.875</v>
      </c>
      <c r="AC45" s="198">
        <v>37039.875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1294835</v>
      </c>
      <c r="H46" s="198">
        <v>37036.06591435185</v>
      </c>
      <c r="I46" t="s">
        <v>1347</v>
      </c>
      <c r="M46" t="s">
        <v>3451</v>
      </c>
      <c r="N46" t="s">
        <v>1341</v>
      </c>
      <c r="O46" t="s">
        <v>1342</v>
      </c>
      <c r="P46" s="199">
        <v>25</v>
      </c>
      <c r="S46" t="s">
        <v>1784</v>
      </c>
      <c r="T46" t="s">
        <v>1330</v>
      </c>
      <c r="U46" s="201">
        <v>13.7</v>
      </c>
      <c r="V46" t="s">
        <v>3771</v>
      </c>
      <c r="W46" t="s">
        <v>1344</v>
      </c>
      <c r="X46" t="s">
        <v>1333</v>
      </c>
      <c r="Y46" t="s">
        <v>1334</v>
      </c>
      <c r="Z46" t="s">
        <v>2235</v>
      </c>
      <c r="AA46">
        <v>106409.1</v>
      </c>
      <c r="AB46" s="198">
        <v>37039.875</v>
      </c>
      <c r="AC46" s="198">
        <v>37039.875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2</v>
      </c>
      <c r="F47" s="213">
        <f t="shared" si="5"/>
        <v>50</v>
      </c>
      <c r="G47" s="202">
        <v>1294836</v>
      </c>
      <c r="H47" s="198">
        <v>37036.066076388888</v>
      </c>
      <c r="I47" t="s">
        <v>3303</v>
      </c>
      <c r="M47" t="s">
        <v>3451</v>
      </c>
      <c r="N47" t="s">
        <v>1328</v>
      </c>
      <c r="O47" t="s">
        <v>1358</v>
      </c>
      <c r="P47" s="199">
        <v>25</v>
      </c>
      <c r="S47" t="s">
        <v>1784</v>
      </c>
      <c r="T47" t="s">
        <v>1330</v>
      </c>
      <c r="U47" s="201">
        <v>15.85</v>
      </c>
      <c r="V47" t="s">
        <v>1356</v>
      </c>
      <c r="W47" t="s">
        <v>1332</v>
      </c>
      <c r="X47" t="s">
        <v>1333</v>
      </c>
      <c r="Y47" t="s">
        <v>1334</v>
      </c>
      <c r="Z47" t="s">
        <v>2235</v>
      </c>
      <c r="AA47">
        <v>106410.1</v>
      </c>
      <c r="AB47" s="198">
        <v>37037.875</v>
      </c>
      <c r="AC47" s="198">
        <v>37038.875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1294837</v>
      </c>
      <c r="H48" s="198">
        <v>37036.066469907404</v>
      </c>
      <c r="I48" t="s">
        <v>3772</v>
      </c>
      <c r="M48" t="s">
        <v>3451</v>
      </c>
      <c r="N48" t="s">
        <v>1362</v>
      </c>
      <c r="O48" t="s">
        <v>3773</v>
      </c>
      <c r="P48" s="199">
        <v>25</v>
      </c>
      <c r="S48" t="s">
        <v>1784</v>
      </c>
      <c r="T48" t="s">
        <v>1330</v>
      </c>
      <c r="U48" s="201">
        <v>21.9</v>
      </c>
      <c r="V48" t="s">
        <v>3774</v>
      </c>
      <c r="W48" t="s">
        <v>1365</v>
      </c>
      <c r="X48" t="s">
        <v>1333</v>
      </c>
      <c r="Y48" t="s">
        <v>1334</v>
      </c>
      <c r="Z48" t="s">
        <v>2235</v>
      </c>
      <c r="AA48">
        <v>106411.1</v>
      </c>
      <c r="AB48" s="198">
        <v>37039.875</v>
      </c>
      <c r="AC48" s="198">
        <v>37039.875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20</v>
      </c>
      <c r="G49" s="202">
        <v>1294838</v>
      </c>
      <c r="H49" s="198">
        <v>37036.066863425927</v>
      </c>
      <c r="I49" t="s">
        <v>2299</v>
      </c>
      <c r="M49" t="s">
        <v>1791</v>
      </c>
      <c r="N49" t="s">
        <v>2240</v>
      </c>
      <c r="O49" t="s">
        <v>2241</v>
      </c>
      <c r="P49" s="199">
        <v>20</v>
      </c>
      <c r="S49" t="s">
        <v>2229</v>
      </c>
      <c r="T49" t="s">
        <v>2230</v>
      </c>
      <c r="U49" s="201">
        <v>1540.5</v>
      </c>
      <c r="V49" t="s">
        <v>3031</v>
      </c>
      <c r="W49" t="s">
        <v>2231</v>
      </c>
      <c r="X49" t="s">
        <v>2232</v>
      </c>
      <c r="Y49" t="s">
        <v>2233</v>
      </c>
      <c r="Z49" t="s">
        <v>2234</v>
      </c>
      <c r="AA49">
        <v>2151847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1294839</v>
      </c>
      <c r="H50" s="198">
        <v>37036.067048611112</v>
      </c>
      <c r="I50" t="s">
        <v>3772</v>
      </c>
      <c r="M50" t="s">
        <v>3451</v>
      </c>
      <c r="N50" t="s">
        <v>1362</v>
      </c>
      <c r="O50" t="s">
        <v>3775</v>
      </c>
      <c r="P50" s="199">
        <v>25</v>
      </c>
      <c r="S50" t="s">
        <v>1784</v>
      </c>
      <c r="T50" t="s">
        <v>1330</v>
      </c>
      <c r="U50" s="201">
        <v>13.5</v>
      </c>
      <c r="V50" t="s">
        <v>3774</v>
      </c>
      <c r="W50" t="s">
        <v>1365</v>
      </c>
      <c r="X50" t="s">
        <v>1333</v>
      </c>
      <c r="Y50" t="s">
        <v>1334</v>
      </c>
      <c r="Z50" t="s">
        <v>2235</v>
      </c>
      <c r="AA50">
        <v>106412.1</v>
      </c>
      <c r="AB50" s="198">
        <v>37039.875</v>
      </c>
      <c r="AC50" s="198">
        <v>37039.875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20</v>
      </c>
      <c r="G51" s="202">
        <v>1294840</v>
      </c>
      <c r="H51" s="198">
        <v>37036.068796296298</v>
      </c>
      <c r="I51" t="s">
        <v>1361</v>
      </c>
      <c r="M51" t="s">
        <v>3451</v>
      </c>
      <c r="N51" t="s">
        <v>1362</v>
      </c>
      <c r="O51" t="s">
        <v>3773</v>
      </c>
      <c r="P51" s="199">
        <v>20</v>
      </c>
      <c r="S51" t="s">
        <v>1784</v>
      </c>
      <c r="T51" t="s">
        <v>1330</v>
      </c>
      <c r="U51" s="201">
        <v>21.75</v>
      </c>
      <c r="V51" t="s">
        <v>1364</v>
      </c>
      <c r="W51" t="s">
        <v>1365</v>
      </c>
      <c r="X51" t="s">
        <v>1333</v>
      </c>
      <c r="Y51" t="s">
        <v>1334</v>
      </c>
      <c r="Z51" t="s">
        <v>2235</v>
      </c>
      <c r="AA51">
        <v>106414.1</v>
      </c>
      <c r="AB51" s="198">
        <v>37039.875</v>
      </c>
      <c r="AC51" s="198">
        <v>37039.875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1294841</v>
      </c>
      <c r="H52" s="198">
        <v>37036.068865740737</v>
      </c>
      <c r="I52" t="s">
        <v>1352</v>
      </c>
      <c r="M52" t="s">
        <v>3451</v>
      </c>
      <c r="N52" t="s">
        <v>1341</v>
      </c>
      <c r="O52" t="s">
        <v>1360</v>
      </c>
      <c r="Q52" s="199">
        <v>25</v>
      </c>
      <c r="S52" t="s">
        <v>1784</v>
      </c>
      <c r="T52" t="s">
        <v>1330</v>
      </c>
      <c r="U52" s="201">
        <v>29</v>
      </c>
      <c r="V52" t="s">
        <v>1353</v>
      </c>
      <c r="W52" t="s">
        <v>1344</v>
      </c>
      <c r="X52" t="s">
        <v>1333</v>
      </c>
      <c r="Y52" t="s">
        <v>1334</v>
      </c>
      <c r="Z52" t="s">
        <v>2235</v>
      </c>
      <c r="AA52">
        <v>106415.1</v>
      </c>
      <c r="AB52" s="198">
        <v>37039.875</v>
      </c>
      <c r="AC52" s="198">
        <v>37039.875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25</v>
      </c>
      <c r="G53" s="202">
        <v>1294842</v>
      </c>
      <c r="H53" s="198">
        <v>37036.069409722222</v>
      </c>
      <c r="I53" t="s">
        <v>1352</v>
      </c>
      <c r="M53" t="s">
        <v>3451</v>
      </c>
      <c r="N53" t="s">
        <v>1328</v>
      </c>
      <c r="O53" t="s">
        <v>1329</v>
      </c>
      <c r="Q53" s="199">
        <v>25</v>
      </c>
      <c r="S53" t="s">
        <v>1784</v>
      </c>
      <c r="T53" t="s">
        <v>1330</v>
      </c>
      <c r="U53" s="201">
        <v>28.8</v>
      </c>
      <c r="V53" t="s">
        <v>1353</v>
      </c>
      <c r="W53" t="s">
        <v>1332</v>
      </c>
      <c r="X53" t="s">
        <v>1333</v>
      </c>
      <c r="Y53" t="s">
        <v>1334</v>
      </c>
      <c r="Z53" t="s">
        <v>2235</v>
      </c>
      <c r="AA53">
        <v>106416.1</v>
      </c>
      <c r="AB53" s="198">
        <v>37039.875</v>
      </c>
      <c r="AC53" s="198">
        <v>37039.875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2</v>
      </c>
      <c r="F54" s="213">
        <f t="shared" si="5"/>
        <v>50</v>
      </c>
      <c r="G54" s="202">
        <v>1294843</v>
      </c>
      <c r="H54" s="198">
        <v>37036.069537037038</v>
      </c>
      <c r="I54" t="s">
        <v>2625</v>
      </c>
      <c r="M54" t="s">
        <v>3451</v>
      </c>
      <c r="N54" t="s">
        <v>1328</v>
      </c>
      <c r="O54" t="s">
        <v>1358</v>
      </c>
      <c r="P54" s="199">
        <v>25</v>
      </c>
      <c r="S54" t="s">
        <v>1784</v>
      </c>
      <c r="T54" t="s">
        <v>1330</v>
      </c>
      <c r="U54" s="201">
        <v>15.85</v>
      </c>
      <c r="V54" t="s">
        <v>3776</v>
      </c>
      <c r="W54" t="s">
        <v>1332</v>
      </c>
      <c r="X54" t="s">
        <v>1333</v>
      </c>
      <c r="Y54" t="s">
        <v>1334</v>
      </c>
      <c r="Z54" t="s">
        <v>2235</v>
      </c>
      <c r="AA54">
        <v>106417.1</v>
      </c>
      <c r="AB54" s="198">
        <v>37037.875</v>
      </c>
      <c r="AC54" s="198">
        <v>37038.875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2</v>
      </c>
      <c r="F55" s="213">
        <f t="shared" si="5"/>
        <v>60</v>
      </c>
      <c r="G55" s="202">
        <v>1294844</v>
      </c>
      <c r="H55" s="198">
        <v>37036.070057870369</v>
      </c>
      <c r="I55" t="s">
        <v>3765</v>
      </c>
      <c r="M55" t="s">
        <v>3451</v>
      </c>
      <c r="N55" t="s">
        <v>1362</v>
      </c>
      <c r="O55" t="s">
        <v>1363</v>
      </c>
      <c r="P55" s="199">
        <v>30</v>
      </c>
      <c r="S55" t="s">
        <v>1784</v>
      </c>
      <c r="T55" t="s">
        <v>1330</v>
      </c>
      <c r="U55" s="201">
        <v>15.25</v>
      </c>
      <c r="V55" t="s">
        <v>3767</v>
      </c>
      <c r="W55" t="s">
        <v>1365</v>
      </c>
      <c r="X55" t="s">
        <v>1333</v>
      </c>
      <c r="Y55" t="s">
        <v>1334</v>
      </c>
      <c r="Z55" t="s">
        <v>2235</v>
      </c>
      <c r="AA55">
        <v>106418.1</v>
      </c>
      <c r="AB55" s="198">
        <v>37037.875</v>
      </c>
      <c r="AC55" s="198">
        <v>37038.875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2</v>
      </c>
      <c r="F56" s="213">
        <f t="shared" si="5"/>
        <v>50</v>
      </c>
      <c r="G56" s="202">
        <v>1294845</v>
      </c>
      <c r="H56" s="198">
        <v>37036.070196759261</v>
      </c>
      <c r="I56" t="s">
        <v>3777</v>
      </c>
      <c r="M56" t="s">
        <v>3451</v>
      </c>
      <c r="N56" t="s">
        <v>1328</v>
      </c>
      <c r="O56" t="s">
        <v>1358</v>
      </c>
      <c r="Q56" s="199">
        <v>25</v>
      </c>
      <c r="S56" t="s">
        <v>1784</v>
      </c>
      <c r="T56" t="s">
        <v>1330</v>
      </c>
      <c r="U56" s="201">
        <v>15.9</v>
      </c>
      <c r="V56" t="s">
        <v>3778</v>
      </c>
      <c r="W56" t="s">
        <v>1332</v>
      </c>
      <c r="X56" t="s">
        <v>1333</v>
      </c>
      <c r="Y56" t="s">
        <v>1334</v>
      </c>
      <c r="Z56" t="s">
        <v>2235</v>
      </c>
      <c r="AA56">
        <v>106419.1</v>
      </c>
      <c r="AB56" s="198">
        <v>37037.875</v>
      </c>
      <c r="AC56" s="198">
        <v>37038.875</v>
      </c>
    </row>
    <row r="57" spans="1:29" x14ac:dyDescent="0.2">
      <c r="A57" s="44" t="str">
        <f t="shared" si="1"/>
        <v xml:space="preserve"> Metals Financial</v>
      </c>
      <c r="B57" s="44" t="str">
        <f t="shared" si="2"/>
        <v/>
      </c>
      <c r="C57" s="44" t="str">
        <f t="shared" si="3"/>
        <v>Metals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13">
        <f t="shared" si="5"/>
        <v>15</v>
      </c>
      <c r="G57" s="202">
        <v>1294846</v>
      </c>
      <c r="H57" s="198">
        <v>37036.070763888885</v>
      </c>
      <c r="I57" t="s">
        <v>2284</v>
      </c>
      <c r="M57" t="s">
        <v>1791</v>
      </c>
      <c r="N57" t="s">
        <v>2240</v>
      </c>
      <c r="O57" t="s">
        <v>2241</v>
      </c>
      <c r="Q57" s="199">
        <v>15</v>
      </c>
      <c r="S57" t="s">
        <v>2229</v>
      </c>
      <c r="T57" t="s">
        <v>2230</v>
      </c>
      <c r="U57" s="201">
        <v>1541</v>
      </c>
      <c r="V57" t="s">
        <v>2300</v>
      </c>
      <c r="W57" t="s">
        <v>2236</v>
      </c>
      <c r="X57" t="s">
        <v>2232</v>
      </c>
      <c r="Y57" t="s">
        <v>2233</v>
      </c>
      <c r="Z57" t="s">
        <v>2234</v>
      </c>
      <c r="AA57">
        <v>2151841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1294848</v>
      </c>
      <c r="H58" s="198">
        <v>37036.073611111111</v>
      </c>
      <c r="I58" t="s">
        <v>3779</v>
      </c>
      <c r="M58" t="s">
        <v>3451</v>
      </c>
      <c r="N58" t="s">
        <v>1341</v>
      </c>
      <c r="O58" t="s">
        <v>1360</v>
      </c>
      <c r="P58" s="199">
        <v>25</v>
      </c>
      <c r="S58" t="s">
        <v>1784</v>
      </c>
      <c r="T58" t="s">
        <v>1330</v>
      </c>
      <c r="U58" s="201">
        <v>28.7</v>
      </c>
      <c r="V58" t="s">
        <v>3780</v>
      </c>
      <c r="W58" t="s">
        <v>1344</v>
      </c>
      <c r="X58" t="s">
        <v>1333</v>
      </c>
      <c r="Y58" t="s">
        <v>1334</v>
      </c>
      <c r="Z58" t="s">
        <v>2235</v>
      </c>
      <c r="AA58">
        <v>106421.1</v>
      </c>
      <c r="AB58" s="198">
        <v>37039.875</v>
      </c>
      <c r="AC58" s="198">
        <v>37039.875</v>
      </c>
    </row>
    <row r="59" spans="1:29" x14ac:dyDescent="0.2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3">
        <f t="shared" si="5"/>
        <v>5</v>
      </c>
      <c r="G59" s="202">
        <v>1294849</v>
      </c>
      <c r="H59" s="198">
        <v>37036.074155092596</v>
      </c>
      <c r="I59" t="s">
        <v>2252</v>
      </c>
      <c r="M59" t="s">
        <v>1791</v>
      </c>
      <c r="N59" t="s">
        <v>2240</v>
      </c>
      <c r="O59" t="s">
        <v>2241</v>
      </c>
      <c r="Q59" s="199">
        <v>5</v>
      </c>
      <c r="S59" t="s">
        <v>2229</v>
      </c>
      <c r="T59" t="s">
        <v>2230</v>
      </c>
      <c r="U59" s="201">
        <v>1541</v>
      </c>
      <c r="V59" t="s">
        <v>3781</v>
      </c>
      <c r="W59" t="s">
        <v>2236</v>
      </c>
      <c r="X59" t="s">
        <v>2232</v>
      </c>
      <c r="Y59" t="s">
        <v>2233</v>
      </c>
      <c r="Z59" t="s">
        <v>2234</v>
      </c>
      <c r="AA59">
        <v>2151837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25</v>
      </c>
      <c r="G60" s="202">
        <v>1294850</v>
      </c>
      <c r="H60" s="198">
        <v>37036.074641203704</v>
      </c>
      <c r="I60" t="s">
        <v>1352</v>
      </c>
      <c r="M60" t="s">
        <v>3451</v>
      </c>
      <c r="N60" t="s">
        <v>1328</v>
      </c>
      <c r="O60" t="s">
        <v>1329</v>
      </c>
      <c r="Q60" s="199">
        <v>25</v>
      </c>
      <c r="S60" t="s">
        <v>1784</v>
      </c>
      <c r="T60" t="s">
        <v>1330</v>
      </c>
      <c r="U60" s="201">
        <v>29.1</v>
      </c>
      <c r="V60" t="s">
        <v>1353</v>
      </c>
      <c r="W60" t="s">
        <v>1332</v>
      </c>
      <c r="X60" t="s">
        <v>1333</v>
      </c>
      <c r="Y60" t="s">
        <v>1334</v>
      </c>
      <c r="Z60" t="s">
        <v>2235</v>
      </c>
      <c r="AA60">
        <v>106422.1</v>
      </c>
      <c r="AB60" s="198">
        <v>37039.875</v>
      </c>
      <c r="AC60" s="198">
        <v>37039.875</v>
      </c>
    </row>
    <row r="61" spans="1:29" x14ac:dyDescent="0.2">
      <c r="A61" s="44" t="str">
        <f t="shared" si="1"/>
        <v xml:space="preserve"> Power Financial</v>
      </c>
      <c r="B61" s="44" t="str">
        <f t="shared" si="2"/>
        <v/>
      </c>
      <c r="C61" s="44" t="str">
        <f t="shared" si="3"/>
        <v>Power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93</v>
      </c>
      <c r="F61" s="213">
        <f t="shared" si="5"/>
        <v>930</v>
      </c>
      <c r="G61" s="202">
        <v>1294851</v>
      </c>
      <c r="H61" s="198">
        <v>37036.075416666667</v>
      </c>
      <c r="I61" t="s">
        <v>3782</v>
      </c>
      <c r="M61" t="s">
        <v>3451</v>
      </c>
      <c r="N61" t="s">
        <v>3783</v>
      </c>
      <c r="O61" t="s">
        <v>3784</v>
      </c>
      <c r="P61" s="199">
        <v>10</v>
      </c>
      <c r="S61" t="s">
        <v>1784</v>
      </c>
      <c r="T61" t="s">
        <v>3785</v>
      </c>
      <c r="U61" s="201">
        <v>217.25</v>
      </c>
      <c r="V61" t="s">
        <v>3786</v>
      </c>
      <c r="W61" t="s">
        <v>3787</v>
      </c>
      <c r="X61" t="s">
        <v>3788</v>
      </c>
      <c r="Y61" t="s">
        <v>3789</v>
      </c>
      <c r="Z61" t="s">
        <v>3790</v>
      </c>
      <c r="AA61">
        <v>1294851</v>
      </c>
      <c r="AB61" s="198">
        <v>37165</v>
      </c>
      <c r="AC61" s="198">
        <v>37257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2</v>
      </c>
      <c r="F62" s="213">
        <f t="shared" si="5"/>
        <v>50</v>
      </c>
      <c r="G62" s="202">
        <v>1294852</v>
      </c>
      <c r="H62" s="198">
        <v>37036.075983796298</v>
      </c>
      <c r="I62" t="s">
        <v>3791</v>
      </c>
      <c r="M62" t="s">
        <v>3451</v>
      </c>
      <c r="N62" t="s">
        <v>1328</v>
      </c>
      <c r="O62" t="s">
        <v>1358</v>
      </c>
      <c r="P62" s="199">
        <v>25</v>
      </c>
      <c r="S62" t="s">
        <v>1784</v>
      </c>
      <c r="T62" t="s">
        <v>1330</v>
      </c>
      <c r="U62" s="201">
        <v>15.8</v>
      </c>
      <c r="V62" t="s">
        <v>3792</v>
      </c>
      <c r="W62" t="s">
        <v>1332</v>
      </c>
      <c r="X62" t="s">
        <v>1333</v>
      </c>
      <c r="Y62" t="s">
        <v>1334</v>
      </c>
      <c r="Z62" t="s">
        <v>2235</v>
      </c>
      <c r="AA62">
        <v>106423.1</v>
      </c>
      <c r="AB62" s="198">
        <v>37037.875</v>
      </c>
      <c r="AC62" s="198">
        <v>37038.875</v>
      </c>
    </row>
    <row r="63" spans="1:29" x14ac:dyDescent="0.2">
      <c r="A63" s="44" t="str">
        <f t="shared" si="1"/>
        <v xml:space="preserve"> Power Financial</v>
      </c>
      <c r="B63" s="44" t="str">
        <f t="shared" si="2"/>
        <v/>
      </c>
      <c r="C63" s="44" t="str">
        <f t="shared" si="3"/>
        <v>Power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93</v>
      </c>
      <c r="F63" s="213">
        <f t="shared" si="5"/>
        <v>930</v>
      </c>
      <c r="G63" s="202">
        <v>1294853</v>
      </c>
      <c r="H63" s="198">
        <v>37036.07675925926</v>
      </c>
      <c r="I63" t="s">
        <v>3782</v>
      </c>
      <c r="M63" t="s">
        <v>3451</v>
      </c>
      <c r="N63" t="s">
        <v>3783</v>
      </c>
      <c r="O63" t="s">
        <v>3784</v>
      </c>
      <c r="P63" s="199">
        <v>10</v>
      </c>
      <c r="S63" t="s">
        <v>1784</v>
      </c>
      <c r="T63" t="s">
        <v>3785</v>
      </c>
      <c r="U63" s="201">
        <v>217.25</v>
      </c>
      <c r="V63" t="s">
        <v>3786</v>
      </c>
      <c r="W63" t="s">
        <v>3787</v>
      </c>
      <c r="X63" t="s">
        <v>3788</v>
      </c>
      <c r="Y63" t="s">
        <v>3789</v>
      </c>
      <c r="Z63" t="s">
        <v>3790</v>
      </c>
      <c r="AA63">
        <v>1294853</v>
      </c>
      <c r="AB63" s="198">
        <v>37165</v>
      </c>
      <c r="AC63" s="198">
        <v>37257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1294854</v>
      </c>
      <c r="H64" s="198">
        <v>37036.077881944446</v>
      </c>
      <c r="I64" t="s">
        <v>3793</v>
      </c>
      <c r="M64" t="s">
        <v>3451</v>
      </c>
      <c r="N64" t="s">
        <v>1341</v>
      </c>
      <c r="O64" t="s">
        <v>1342</v>
      </c>
      <c r="P64" s="199">
        <v>25</v>
      </c>
      <c r="S64" t="s">
        <v>1784</v>
      </c>
      <c r="T64" t="s">
        <v>1330</v>
      </c>
      <c r="U64" s="201">
        <v>13.5</v>
      </c>
      <c r="V64" t="s">
        <v>3794</v>
      </c>
      <c r="W64" t="s">
        <v>1344</v>
      </c>
      <c r="X64" t="s">
        <v>1333</v>
      </c>
      <c r="Y64" t="s">
        <v>1334</v>
      </c>
      <c r="Z64" t="s">
        <v>2235</v>
      </c>
      <c r="AA64">
        <v>106424.1</v>
      </c>
      <c r="AB64" s="198">
        <v>37039.875</v>
      </c>
      <c r="AC64" s="198">
        <v>37039.875</v>
      </c>
    </row>
    <row r="65" spans="1:29" x14ac:dyDescent="0.2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</v>
      </c>
      <c r="G65" s="202">
        <v>1294855</v>
      </c>
      <c r="H65" s="198">
        <v>37036.079375000001</v>
      </c>
      <c r="I65" t="s">
        <v>2245</v>
      </c>
      <c r="M65" t="s">
        <v>1791</v>
      </c>
      <c r="N65" t="s">
        <v>2297</v>
      </c>
      <c r="O65" t="s">
        <v>2298</v>
      </c>
      <c r="P65" s="199">
        <v>5</v>
      </c>
      <c r="S65" t="s">
        <v>2229</v>
      </c>
      <c r="T65" t="s">
        <v>2230</v>
      </c>
      <c r="U65" s="201">
        <v>950</v>
      </c>
      <c r="V65" t="s">
        <v>3795</v>
      </c>
      <c r="W65" t="s">
        <v>2258</v>
      </c>
      <c r="X65" t="s">
        <v>2232</v>
      </c>
      <c r="Y65" t="s">
        <v>2233</v>
      </c>
      <c r="Z65" t="s">
        <v>2234</v>
      </c>
      <c r="AA65">
        <v>2151835</v>
      </c>
    </row>
    <row r="66" spans="1:29" x14ac:dyDescent="0.2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10</v>
      </c>
      <c r="G66" s="202">
        <v>1294857</v>
      </c>
      <c r="H66" s="198">
        <v>37036.079861111109</v>
      </c>
      <c r="I66" t="s">
        <v>2254</v>
      </c>
      <c r="M66" t="s">
        <v>1791</v>
      </c>
      <c r="N66" t="s">
        <v>2227</v>
      </c>
      <c r="O66" t="s">
        <v>2228</v>
      </c>
      <c r="P66" s="199">
        <v>10</v>
      </c>
      <c r="S66" t="s">
        <v>2229</v>
      </c>
      <c r="T66" t="s">
        <v>2230</v>
      </c>
      <c r="U66" s="201">
        <v>1735</v>
      </c>
      <c r="V66" t="s">
        <v>2287</v>
      </c>
      <c r="W66" t="s">
        <v>2236</v>
      </c>
      <c r="X66" t="s">
        <v>2232</v>
      </c>
      <c r="Y66" t="s">
        <v>2233</v>
      </c>
      <c r="Z66" t="s">
        <v>2234</v>
      </c>
      <c r="AA66">
        <v>2151833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15</v>
      </c>
      <c r="G67" s="202">
        <v>1294856</v>
      </c>
      <c r="H67" s="198">
        <v>37036.079861111109</v>
      </c>
      <c r="I67" t="s">
        <v>3772</v>
      </c>
      <c r="M67" t="s">
        <v>3451</v>
      </c>
      <c r="N67" t="s">
        <v>1362</v>
      </c>
      <c r="O67" t="s">
        <v>3773</v>
      </c>
      <c r="P67" s="199">
        <v>15</v>
      </c>
      <c r="S67" t="s">
        <v>1784</v>
      </c>
      <c r="T67" t="s">
        <v>1330</v>
      </c>
      <c r="U67" s="201">
        <v>22</v>
      </c>
      <c r="V67" t="s">
        <v>3774</v>
      </c>
      <c r="W67" t="s">
        <v>1365</v>
      </c>
      <c r="X67" t="s">
        <v>1333</v>
      </c>
      <c r="Y67" t="s">
        <v>1334</v>
      </c>
      <c r="Z67" t="s">
        <v>2235</v>
      </c>
      <c r="AA67">
        <v>106425.1</v>
      </c>
      <c r="AB67" s="198">
        <v>37039.875</v>
      </c>
      <c r="AC67" s="198">
        <v>37039.875</v>
      </c>
    </row>
    <row r="68" spans="1:29" x14ac:dyDescent="0.2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13">
        <f t="shared" si="5"/>
        <v>2</v>
      </c>
      <c r="G68" s="202">
        <v>1294858</v>
      </c>
      <c r="H68" s="198">
        <v>37036.080023148148</v>
      </c>
      <c r="I68" t="s">
        <v>2254</v>
      </c>
      <c r="M68" t="s">
        <v>1791</v>
      </c>
      <c r="N68" t="s">
        <v>2227</v>
      </c>
      <c r="O68" t="s">
        <v>2228</v>
      </c>
      <c r="P68" s="199">
        <v>2</v>
      </c>
      <c r="S68" t="s">
        <v>2229</v>
      </c>
      <c r="T68" t="s">
        <v>2230</v>
      </c>
      <c r="U68" s="201">
        <v>1735</v>
      </c>
      <c r="V68" t="s">
        <v>2287</v>
      </c>
      <c r="W68" t="s">
        <v>2236</v>
      </c>
      <c r="X68" t="s">
        <v>2232</v>
      </c>
      <c r="Y68" t="s">
        <v>2233</v>
      </c>
      <c r="Z68" t="s">
        <v>2234</v>
      </c>
      <c r="AA68">
        <v>2151829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10</v>
      </c>
      <c r="G69" s="202">
        <v>1294859</v>
      </c>
      <c r="H69" s="198">
        <v>37036.080196759256</v>
      </c>
      <c r="I69" t="s">
        <v>3796</v>
      </c>
      <c r="M69" t="s">
        <v>3451</v>
      </c>
      <c r="N69" t="s">
        <v>1328</v>
      </c>
      <c r="O69" t="s">
        <v>1329</v>
      </c>
      <c r="P69" s="199">
        <v>10</v>
      </c>
      <c r="S69" t="s">
        <v>1784</v>
      </c>
      <c r="T69" t="s">
        <v>1330</v>
      </c>
      <c r="U69" s="201">
        <v>29</v>
      </c>
      <c r="V69" t="s">
        <v>3797</v>
      </c>
      <c r="W69" t="s">
        <v>1332</v>
      </c>
      <c r="X69" t="s">
        <v>1333</v>
      </c>
      <c r="Y69" t="s">
        <v>1334</v>
      </c>
      <c r="Z69" t="s">
        <v>2235</v>
      </c>
      <c r="AA69">
        <v>106426.1</v>
      </c>
      <c r="AB69" s="198">
        <v>37039.875</v>
      </c>
      <c r="AC69" s="198">
        <v>37039.875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1294860</v>
      </c>
      <c r="H70" s="198">
        <v>37036.080243055556</v>
      </c>
      <c r="I70" t="s">
        <v>3772</v>
      </c>
      <c r="M70" t="s">
        <v>3451</v>
      </c>
      <c r="N70" t="s">
        <v>1362</v>
      </c>
      <c r="O70" t="s">
        <v>3775</v>
      </c>
      <c r="P70" s="199">
        <v>25</v>
      </c>
      <c r="S70" t="s">
        <v>1784</v>
      </c>
      <c r="T70" t="s">
        <v>1330</v>
      </c>
      <c r="U70" s="201">
        <v>13.4</v>
      </c>
      <c r="V70" t="s">
        <v>3774</v>
      </c>
      <c r="W70" t="s">
        <v>1365</v>
      </c>
      <c r="X70" t="s">
        <v>1333</v>
      </c>
      <c r="Y70" t="s">
        <v>1334</v>
      </c>
      <c r="Z70" t="s">
        <v>2235</v>
      </c>
      <c r="AA70">
        <v>106427.1</v>
      </c>
      <c r="AB70" s="198">
        <v>37039.875</v>
      </c>
      <c r="AC70" s="198">
        <v>37039.875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25</v>
      </c>
      <c r="G71" s="202">
        <v>1294861</v>
      </c>
      <c r="H71" s="198">
        <v>37036.082002314812</v>
      </c>
      <c r="I71" t="s">
        <v>1347</v>
      </c>
      <c r="M71" t="s">
        <v>3451</v>
      </c>
      <c r="N71" t="s">
        <v>1328</v>
      </c>
      <c r="O71" t="s">
        <v>1329</v>
      </c>
      <c r="Q71" s="199">
        <v>25</v>
      </c>
      <c r="S71" t="s">
        <v>1784</v>
      </c>
      <c r="T71" t="s">
        <v>1330</v>
      </c>
      <c r="U71" s="201">
        <v>29.5</v>
      </c>
      <c r="V71" t="s">
        <v>1348</v>
      </c>
      <c r="W71" t="s">
        <v>1332</v>
      </c>
      <c r="X71" t="s">
        <v>1333</v>
      </c>
      <c r="Y71" t="s">
        <v>1334</v>
      </c>
      <c r="Z71" t="s">
        <v>2235</v>
      </c>
      <c r="AA71">
        <v>106428.1</v>
      </c>
      <c r="AB71" s="198">
        <v>37039.875</v>
      </c>
      <c r="AC71" s="198">
        <v>37039.875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25</v>
      </c>
      <c r="G72" s="202">
        <v>1294862</v>
      </c>
      <c r="H72" s="198">
        <v>37036.083252314813</v>
      </c>
      <c r="I72" t="s">
        <v>3798</v>
      </c>
      <c r="M72" t="s">
        <v>3451</v>
      </c>
      <c r="N72" t="s">
        <v>1362</v>
      </c>
      <c r="O72" t="s">
        <v>3773</v>
      </c>
      <c r="Q72" s="199">
        <v>25</v>
      </c>
      <c r="S72" t="s">
        <v>1784</v>
      </c>
      <c r="T72" t="s">
        <v>1330</v>
      </c>
      <c r="U72" s="201">
        <v>22.6</v>
      </c>
      <c r="V72" t="s">
        <v>3799</v>
      </c>
      <c r="W72" t="s">
        <v>1365</v>
      </c>
      <c r="X72" t="s">
        <v>1333</v>
      </c>
      <c r="Y72" t="s">
        <v>1334</v>
      </c>
      <c r="Z72" t="s">
        <v>2235</v>
      </c>
      <c r="AA72">
        <v>106429.1</v>
      </c>
      <c r="AB72" s="198">
        <v>37039.875</v>
      </c>
      <c r="AC72" s="198">
        <v>37039.875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25</v>
      </c>
      <c r="G73" s="202">
        <v>1294863</v>
      </c>
      <c r="H73" s="198">
        <v>37036.086238425924</v>
      </c>
      <c r="I73" t="s">
        <v>1347</v>
      </c>
      <c r="M73" t="s">
        <v>3451</v>
      </c>
      <c r="N73" t="s">
        <v>1328</v>
      </c>
      <c r="O73" t="s">
        <v>1329</v>
      </c>
      <c r="Q73" s="199">
        <v>25</v>
      </c>
      <c r="S73" t="s">
        <v>1784</v>
      </c>
      <c r="T73" t="s">
        <v>1330</v>
      </c>
      <c r="U73" s="201">
        <v>29.7</v>
      </c>
      <c r="V73" t="s">
        <v>3771</v>
      </c>
      <c r="W73" t="s">
        <v>1332</v>
      </c>
      <c r="X73" t="s">
        <v>1333</v>
      </c>
      <c r="Y73" t="s">
        <v>1334</v>
      </c>
      <c r="Z73" t="s">
        <v>2235</v>
      </c>
      <c r="AA73">
        <v>106430.1</v>
      </c>
      <c r="AB73" s="198">
        <v>37039.875</v>
      </c>
      <c r="AC73" s="198">
        <v>37039.875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20</v>
      </c>
      <c r="G74" s="202">
        <v>1294864</v>
      </c>
      <c r="H74" s="198">
        <v>37036.088171296295</v>
      </c>
      <c r="I74" t="s">
        <v>2290</v>
      </c>
      <c r="M74" t="s">
        <v>1791</v>
      </c>
      <c r="N74" t="s">
        <v>2227</v>
      </c>
      <c r="O74" t="s">
        <v>2228</v>
      </c>
      <c r="Q74" s="199">
        <v>20</v>
      </c>
      <c r="S74" t="s">
        <v>2229</v>
      </c>
      <c r="T74" t="s">
        <v>2230</v>
      </c>
      <c r="U74" s="201">
        <v>1737</v>
      </c>
      <c r="V74" t="s">
        <v>2292</v>
      </c>
      <c r="W74" t="s">
        <v>2236</v>
      </c>
      <c r="X74" t="s">
        <v>2232</v>
      </c>
      <c r="Y74" t="s">
        <v>2233</v>
      </c>
      <c r="Z74" t="s">
        <v>2234</v>
      </c>
      <c r="AA74">
        <v>2151817</v>
      </c>
    </row>
    <row r="75" spans="1:29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5</v>
      </c>
      <c r="G75" s="202">
        <v>1294865</v>
      </c>
      <c r="H75" s="198">
        <v>37036.089733796296</v>
      </c>
      <c r="I75" t="s">
        <v>2617</v>
      </c>
      <c r="M75" t="s">
        <v>1791</v>
      </c>
      <c r="N75" t="s">
        <v>2227</v>
      </c>
      <c r="O75" t="s">
        <v>2228</v>
      </c>
      <c r="Q75" s="199">
        <v>5</v>
      </c>
      <c r="S75" t="s">
        <v>2229</v>
      </c>
      <c r="T75" t="s">
        <v>2230</v>
      </c>
      <c r="U75" s="201">
        <v>1738</v>
      </c>
      <c r="V75" t="s">
        <v>3309</v>
      </c>
      <c r="W75" t="s">
        <v>2236</v>
      </c>
      <c r="X75" t="s">
        <v>2232</v>
      </c>
      <c r="Y75" t="s">
        <v>2233</v>
      </c>
      <c r="Z75" t="s">
        <v>2234</v>
      </c>
      <c r="AA75">
        <v>2151819</v>
      </c>
    </row>
    <row r="76" spans="1:29" x14ac:dyDescent="0.2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8</v>
      </c>
      <c r="G76" s="202">
        <v>1294866</v>
      </c>
      <c r="H76" s="198">
        <v>37036.090879629628</v>
      </c>
      <c r="I76" t="s">
        <v>2301</v>
      </c>
      <c r="M76" t="s">
        <v>1791</v>
      </c>
      <c r="N76" t="s">
        <v>2227</v>
      </c>
      <c r="O76" t="s">
        <v>2228</v>
      </c>
      <c r="P76" s="199">
        <v>8</v>
      </c>
      <c r="S76" t="s">
        <v>2229</v>
      </c>
      <c r="T76" t="s">
        <v>2230</v>
      </c>
      <c r="U76" s="201">
        <v>1736</v>
      </c>
      <c r="V76" t="s">
        <v>2742</v>
      </c>
      <c r="W76" t="s">
        <v>2236</v>
      </c>
      <c r="X76" t="s">
        <v>2232</v>
      </c>
      <c r="Y76" t="s">
        <v>2233</v>
      </c>
      <c r="Z76" t="s">
        <v>2234</v>
      </c>
      <c r="AA76">
        <v>2151821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15</v>
      </c>
      <c r="G77" s="202">
        <v>1294867</v>
      </c>
      <c r="H77" s="198">
        <v>37036.091226851851</v>
      </c>
      <c r="I77" t="s">
        <v>3105</v>
      </c>
      <c r="M77" t="s">
        <v>1791</v>
      </c>
      <c r="N77" t="s">
        <v>2227</v>
      </c>
      <c r="O77" t="s">
        <v>2228</v>
      </c>
      <c r="Q77" s="199">
        <v>15</v>
      </c>
      <c r="S77" t="s">
        <v>2229</v>
      </c>
      <c r="T77" t="s">
        <v>2230</v>
      </c>
      <c r="U77" s="201">
        <v>1737</v>
      </c>
      <c r="V77" t="s">
        <v>3106</v>
      </c>
      <c r="W77" t="s">
        <v>2236</v>
      </c>
      <c r="X77" t="s">
        <v>2232</v>
      </c>
      <c r="Y77" t="s">
        <v>2233</v>
      </c>
      <c r="Z77" t="s">
        <v>2234</v>
      </c>
      <c r="AA77">
        <v>2151823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30</v>
      </c>
      <c r="F78" s="213">
        <f t="shared" si="10"/>
        <v>750</v>
      </c>
      <c r="G78" s="202">
        <v>1294868</v>
      </c>
      <c r="H78" s="198">
        <v>37036.091909722221</v>
      </c>
      <c r="I78" t="s">
        <v>1327</v>
      </c>
      <c r="M78" t="s">
        <v>3451</v>
      </c>
      <c r="N78" t="s">
        <v>1328</v>
      </c>
      <c r="O78" t="s">
        <v>3800</v>
      </c>
      <c r="Q78" s="199">
        <v>25</v>
      </c>
      <c r="S78" t="s">
        <v>1784</v>
      </c>
      <c r="T78" t="s">
        <v>1330</v>
      </c>
      <c r="U78" s="201">
        <v>19.05</v>
      </c>
      <c r="V78" t="s">
        <v>3801</v>
      </c>
      <c r="W78" t="s">
        <v>1332</v>
      </c>
      <c r="X78" t="s">
        <v>1333</v>
      </c>
      <c r="Y78" t="s">
        <v>1334</v>
      </c>
      <c r="Z78" t="s">
        <v>2235</v>
      </c>
      <c r="AA78">
        <v>106433.1</v>
      </c>
      <c r="AB78" s="198">
        <v>37043</v>
      </c>
      <c r="AC78" s="198">
        <v>37072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31</v>
      </c>
      <c r="F79" s="213">
        <f t="shared" si="10"/>
        <v>775</v>
      </c>
      <c r="G79" s="202">
        <v>1294869</v>
      </c>
      <c r="H79" s="198">
        <v>37036.092013888891</v>
      </c>
      <c r="I79" t="s">
        <v>2238</v>
      </c>
      <c r="M79" t="s">
        <v>3451</v>
      </c>
      <c r="N79" t="s">
        <v>1328</v>
      </c>
      <c r="O79" t="s">
        <v>3802</v>
      </c>
      <c r="Q79" s="199">
        <v>25</v>
      </c>
      <c r="S79" t="s">
        <v>1784</v>
      </c>
      <c r="T79" t="s">
        <v>1330</v>
      </c>
      <c r="U79" s="201">
        <v>19.350000000000001</v>
      </c>
      <c r="V79" t="s">
        <v>3803</v>
      </c>
      <c r="W79" t="s">
        <v>1332</v>
      </c>
      <c r="X79" t="s">
        <v>1333</v>
      </c>
      <c r="Y79" t="s">
        <v>1334</v>
      </c>
      <c r="Z79" t="s">
        <v>2235</v>
      </c>
      <c r="AA79">
        <v>106434.1</v>
      </c>
      <c r="AB79" s="198">
        <v>37073</v>
      </c>
      <c r="AC79" s="198">
        <v>37103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30</v>
      </c>
      <c r="F80" s="213">
        <f t="shared" si="10"/>
        <v>750</v>
      </c>
      <c r="G80" s="202">
        <v>1294870</v>
      </c>
      <c r="H80" s="198">
        <v>37036.0940625</v>
      </c>
      <c r="I80" t="s">
        <v>3804</v>
      </c>
      <c r="M80" t="s">
        <v>3451</v>
      </c>
      <c r="N80" t="s">
        <v>1328</v>
      </c>
      <c r="O80" t="s">
        <v>3805</v>
      </c>
      <c r="Q80" s="199">
        <v>25</v>
      </c>
      <c r="S80" t="s">
        <v>1784</v>
      </c>
      <c r="T80" t="s">
        <v>1330</v>
      </c>
      <c r="U80" s="201">
        <v>25.8</v>
      </c>
      <c r="V80" t="s">
        <v>3806</v>
      </c>
      <c r="W80" t="s">
        <v>1332</v>
      </c>
      <c r="X80" t="s">
        <v>1333</v>
      </c>
      <c r="Y80" t="s">
        <v>1334</v>
      </c>
      <c r="Z80" t="s">
        <v>2235</v>
      </c>
      <c r="AA80">
        <v>106435.1</v>
      </c>
      <c r="AB80" s="198">
        <v>37043</v>
      </c>
      <c r="AC80" s="198">
        <v>37072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30</v>
      </c>
      <c r="F81" s="213">
        <f t="shared" si="10"/>
        <v>750</v>
      </c>
      <c r="G81" s="202">
        <v>1294871</v>
      </c>
      <c r="H81" s="198">
        <v>37036.094224537039</v>
      </c>
      <c r="I81" t="s">
        <v>2624</v>
      </c>
      <c r="M81" t="s">
        <v>3451</v>
      </c>
      <c r="N81" t="s">
        <v>1328</v>
      </c>
      <c r="O81" t="s">
        <v>3800</v>
      </c>
      <c r="Q81" s="199">
        <v>25</v>
      </c>
      <c r="S81" t="s">
        <v>1784</v>
      </c>
      <c r="T81" t="s">
        <v>1330</v>
      </c>
      <c r="U81" s="201">
        <v>19.05</v>
      </c>
      <c r="V81" t="s">
        <v>3807</v>
      </c>
      <c r="W81" t="s">
        <v>1332</v>
      </c>
      <c r="X81" t="s">
        <v>1333</v>
      </c>
      <c r="Y81" t="s">
        <v>1334</v>
      </c>
      <c r="Z81" t="s">
        <v>2235</v>
      </c>
      <c r="AA81">
        <v>106436.1</v>
      </c>
      <c r="AB81" s="198">
        <v>37043</v>
      </c>
      <c r="AC81" s="198">
        <v>37072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1294872</v>
      </c>
      <c r="H82" s="198">
        <v>37036.097118055557</v>
      </c>
      <c r="I82" t="s">
        <v>3808</v>
      </c>
      <c r="M82" t="s">
        <v>3451</v>
      </c>
      <c r="N82" t="s">
        <v>1362</v>
      </c>
      <c r="O82" t="s">
        <v>3766</v>
      </c>
      <c r="P82" s="199">
        <v>25</v>
      </c>
      <c r="S82" t="s">
        <v>1784</v>
      </c>
      <c r="T82" t="s">
        <v>1330</v>
      </c>
      <c r="U82" s="201">
        <v>28.9</v>
      </c>
      <c r="V82" t="s">
        <v>3809</v>
      </c>
      <c r="W82" t="s">
        <v>1365</v>
      </c>
      <c r="X82" t="s">
        <v>1333</v>
      </c>
      <c r="Y82" t="s">
        <v>1334</v>
      </c>
      <c r="Z82" t="s">
        <v>2235</v>
      </c>
      <c r="AA82">
        <v>106440.1</v>
      </c>
      <c r="AB82" s="198">
        <v>37039.875</v>
      </c>
      <c r="AC82" s="198">
        <v>37039.875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25</v>
      </c>
      <c r="G83" s="202">
        <v>1294873</v>
      </c>
      <c r="H83" s="198">
        <v>37036.097245370373</v>
      </c>
      <c r="I83" t="s">
        <v>3808</v>
      </c>
      <c r="M83" t="s">
        <v>3451</v>
      </c>
      <c r="N83" t="s">
        <v>1362</v>
      </c>
      <c r="O83" t="s">
        <v>3810</v>
      </c>
      <c r="P83" s="199">
        <v>25</v>
      </c>
      <c r="S83" t="s">
        <v>1784</v>
      </c>
      <c r="T83" t="s">
        <v>1330</v>
      </c>
      <c r="U83" s="201">
        <v>21.1</v>
      </c>
      <c r="V83" t="s">
        <v>3809</v>
      </c>
      <c r="W83" t="s">
        <v>1365</v>
      </c>
      <c r="X83" t="s">
        <v>1333</v>
      </c>
      <c r="Y83" t="s">
        <v>1334</v>
      </c>
      <c r="Z83" t="s">
        <v>2235</v>
      </c>
      <c r="AA83">
        <v>106441.1</v>
      </c>
      <c r="AB83" s="198">
        <v>37039.875</v>
      </c>
      <c r="AC83" s="198">
        <v>37039.875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1</v>
      </c>
      <c r="G84" s="202">
        <v>1294874</v>
      </c>
      <c r="H84" s="198">
        <v>37036.098865740743</v>
      </c>
      <c r="I84" t="s">
        <v>2252</v>
      </c>
      <c r="M84" t="s">
        <v>1791</v>
      </c>
      <c r="N84" t="s">
        <v>2255</v>
      </c>
      <c r="O84" t="s">
        <v>2256</v>
      </c>
      <c r="P84" s="199">
        <v>1</v>
      </c>
      <c r="S84" t="s">
        <v>2257</v>
      </c>
      <c r="T84" t="s">
        <v>2230</v>
      </c>
      <c r="U84" s="201">
        <v>7130</v>
      </c>
      <c r="V84" t="s">
        <v>2296</v>
      </c>
      <c r="W84" t="s">
        <v>2258</v>
      </c>
      <c r="X84" t="s">
        <v>2232</v>
      </c>
      <c r="Y84" t="s">
        <v>2233</v>
      </c>
      <c r="Z84" t="s">
        <v>2234</v>
      </c>
      <c r="AA84">
        <v>2151827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25</v>
      </c>
      <c r="G85" s="202">
        <v>1294875</v>
      </c>
      <c r="H85" s="198">
        <v>37036.101469907408</v>
      </c>
      <c r="I85" t="s">
        <v>3808</v>
      </c>
      <c r="M85" t="s">
        <v>3451</v>
      </c>
      <c r="N85" t="s">
        <v>1362</v>
      </c>
      <c r="O85" t="s">
        <v>3810</v>
      </c>
      <c r="P85" s="199">
        <v>25</v>
      </c>
      <c r="S85" t="s">
        <v>1784</v>
      </c>
      <c r="T85" t="s">
        <v>1330</v>
      </c>
      <c r="U85" s="201">
        <v>20.95</v>
      </c>
      <c r="V85" t="s">
        <v>3809</v>
      </c>
      <c r="W85" t="s">
        <v>1365</v>
      </c>
      <c r="X85" t="s">
        <v>1333</v>
      </c>
      <c r="Y85" t="s">
        <v>1334</v>
      </c>
      <c r="Z85" t="s">
        <v>2235</v>
      </c>
      <c r="AA85">
        <v>106442.1</v>
      </c>
      <c r="AB85" s="198">
        <v>37039.875</v>
      </c>
      <c r="AC85" s="198">
        <v>37039.875</v>
      </c>
    </row>
    <row r="86" spans="1:29" x14ac:dyDescent="0.2">
      <c r="A86" s="44" t="str">
        <f t="shared" si="6"/>
        <v>US Crude Financial</v>
      </c>
      <c r="B86" s="44" t="str">
        <f t="shared" si="7"/>
        <v>US</v>
      </c>
      <c r="C86" s="44" t="str">
        <f t="shared" si="8"/>
        <v>Crude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30000</v>
      </c>
      <c r="G86" s="202">
        <v>1294876</v>
      </c>
      <c r="H86" s="198">
        <v>37036.103356481479</v>
      </c>
      <c r="I86" t="s">
        <v>2084</v>
      </c>
      <c r="M86" t="s">
        <v>1994</v>
      </c>
      <c r="N86" t="s">
        <v>2731</v>
      </c>
      <c r="O86" t="s">
        <v>1815</v>
      </c>
      <c r="Q86" s="199">
        <v>30000</v>
      </c>
      <c r="S86" t="s">
        <v>1792</v>
      </c>
      <c r="T86" t="s">
        <v>2230</v>
      </c>
      <c r="U86" s="201">
        <v>28.35</v>
      </c>
      <c r="V86" t="s">
        <v>2085</v>
      </c>
      <c r="W86" t="s">
        <v>2733</v>
      </c>
      <c r="X86" t="s">
        <v>2734</v>
      </c>
      <c r="Y86" t="s">
        <v>3473</v>
      </c>
      <c r="Z86" t="s">
        <v>3729</v>
      </c>
      <c r="AA86">
        <v>107840</v>
      </c>
      <c r="AB86" s="198">
        <v>37073</v>
      </c>
      <c r="AC86" s="198">
        <v>37103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50</v>
      </c>
      <c r="G87" s="202">
        <v>1294877</v>
      </c>
      <c r="H87" s="198">
        <v>37036.10423611111</v>
      </c>
      <c r="I87" t="s">
        <v>3765</v>
      </c>
      <c r="M87" t="s">
        <v>3451</v>
      </c>
      <c r="N87" t="s">
        <v>1362</v>
      </c>
      <c r="O87" t="s">
        <v>3810</v>
      </c>
      <c r="P87" s="199">
        <v>50</v>
      </c>
      <c r="S87" t="s">
        <v>1784</v>
      </c>
      <c r="T87" t="s">
        <v>1330</v>
      </c>
      <c r="U87" s="201">
        <v>20.75</v>
      </c>
      <c r="V87" t="s">
        <v>3767</v>
      </c>
      <c r="W87" t="s">
        <v>1365</v>
      </c>
      <c r="X87" t="s">
        <v>1333</v>
      </c>
      <c r="Y87" t="s">
        <v>1334</v>
      </c>
      <c r="Z87" t="s">
        <v>2235</v>
      </c>
      <c r="AA87">
        <v>106443.1</v>
      </c>
      <c r="AB87" s="198">
        <v>37039.875</v>
      </c>
      <c r="AC87" s="198">
        <v>37039.875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50</v>
      </c>
      <c r="G88" s="202">
        <v>1294879</v>
      </c>
      <c r="H88" s="198">
        <v>37036.104537037034</v>
      </c>
      <c r="I88" t="s">
        <v>3765</v>
      </c>
      <c r="M88" t="s">
        <v>3451</v>
      </c>
      <c r="N88" t="s">
        <v>1362</v>
      </c>
      <c r="O88" t="s">
        <v>3810</v>
      </c>
      <c r="P88" s="199">
        <v>50</v>
      </c>
      <c r="S88" t="s">
        <v>1784</v>
      </c>
      <c r="T88" t="s">
        <v>1330</v>
      </c>
      <c r="U88" s="201">
        <v>20.5</v>
      </c>
      <c r="V88" t="s">
        <v>3767</v>
      </c>
      <c r="W88" t="s">
        <v>1365</v>
      </c>
      <c r="X88" t="s">
        <v>1333</v>
      </c>
      <c r="Y88" t="s">
        <v>1334</v>
      </c>
      <c r="Z88" t="s">
        <v>2235</v>
      </c>
      <c r="AA88">
        <v>106444.1</v>
      </c>
      <c r="AB88" s="198">
        <v>37039.875</v>
      </c>
      <c r="AC88" s="198">
        <v>37039.875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31</v>
      </c>
      <c r="F89" s="213">
        <f t="shared" si="10"/>
        <v>775</v>
      </c>
      <c r="G89" s="202">
        <v>1294883</v>
      </c>
      <c r="H89" s="198">
        <v>37036.10800925926</v>
      </c>
      <c r="I89" t="s">
        <v>2624</v>
      </c>
      <c r="M89" t="s">
        <v>3451</v>
      </c>
      <c r="N89" t="s">
        <v>1328</v>
      </c>
      <c r="O89" t="s">
        <v>3802</v>
      </c>
      <c r="Q89" s="199">
        <v>25</v>
      </c>
      <c r="S89" t="s">
        <v>1784</v>
      </c>
      <c r="T89" t="s">
        <v>1330</v>
      </c>
      <c r="U89" s="201">
        <v>19.399999999999999</v>
      </c>
      <c r="V89" t="s">
        <v>3807</v>
      </c>
      <c r="W89" t="s">
        <v>1332</v>
      </c>
      <c r="X89" t="s">
        <v>1333</v>
      </c>
      <c r="Y89" t="s">
        <v>1334</v>
      </c>
      <c r="Z89" t="s">
        <v>2235</v>
      </c>
      <c r="AA89">
        <v>106446.1</v>
      </c>
      <c r="AB89" s="198">
        <v>37073</v>
      </c>
      <c r="AC89" s="198">
        <v>37103</v>
      </c>
    </row>
    <row r="90" spans="1:29" x14ac:dyDescent="0.2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20</v>
      </c>
      <c r="G90" s="202">
        <v>1294884</v>
      </c>
      <c r="H90" s="198">
        <v>37036.108437499999</v>
      </c>
      <c r="I90" t="s">
        <v>2200</v>
      </c>
      <c r="M90" t="s">
        <v>1791</v>
      </c>
      <c r="N90" t="s">
        <v>2240</v>
      </c>
      <c r="O90" t="s">
        <v>2241</v>
      </c>
      <c r="P90" s="199">
        <v>20</v>
      </c>
      <c r="S90" t="s">
        <v>2229</v>
      </c>
      <c r="T90" t="s">
        <v>2230</v>
      </c>
      <c r="U90" s="201">
        <v>1542</v>
      </c>
      <c r="V90" t="s">
        <v>2244</v>
      </c>
      <c r="W90" t="s">
        <v>2236</v>
      </c>
      <c r="X90" t="s">
        <v>2232</v>
      </c>
      <c r="Y90" t="s">
        <v>2233</v>
      </c>
      <c r="Z90" t="s">
        <v>2234</v>
      </c>
      <c r="AA90">
        <v>2151863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7</v>
      </c>
      <c r="G91" s="202">
        <v>1294885</v>
      </c>
      <c r="H91" s="198">
        <v>37036.108958333331</v>
      </c>
      <c r="I91" t="s">
        <v>2239</v>
      </c>
      <c r="M91" t="s">
        <v>1791</v>
      </c>
      <c r="N91" t="s">
        <v>2240</v>
      </c>
      <c r="O91" t="s">
        <v>2241</v>
      </c>
      <c r="Q91" s="199">
        <v>7</v>
      </c>
      <c r="S91" t="s">
        <v>2229</v>
      </c>
      <c r="T91" t="s">
        <v>2230</v>
      </c>
      <c r="U91" s="201">
        <v>1543</v>
      </c>
      <c r="V91" t="s">
        <v>2242</v>
      </c>
      <c r="W91" t="s">
        <v>2236</v>
      </c>
      <c r="X91" t="s">
        <v>2232</v>
      </c>
      <c r="Y91" t="s">
        <v>2233</v>
      </c>
      <c r="Z91" t="s">
        <v>2234</v>
      </c>
      <c r="AA91">
        <v>2151865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25</v>
      </c>
      <c r="G92" s="202">
        <v>1294888</v>
      </c>
      <c r="H92" s="198">
        <v>37036.109409722223</v>
      </c>
      <c r="I92" t="s">
        <v>3811</v>
      </c>
      <c r="M92" t="s">
        <v>3451</v>
      </c>
      <c r="N92" t="s">
        <v>1362</v>
      </c>
      <c r="O92" t="s">
        <v>3810</v>
      </c>
      <c r="P92" s="199">
        <v>25</v>
      </c>
      <c r="S92" t="s">
        <v>1784</v>
      </c>
      <c r="T92" t="s">
        <v>1330</v>
      </c>
      <c r="U92" s="201">
        <v>20.25</v>
      </c>
      <c r="V92" t="s">
        <v>3812</v>
      </c>
      <c r="W92" t="s">
        <v>1365</v>
      </c>
      <c r="X92" t="s">
        <v>1333</v>
      </c>
      <c r="Y92" t="s">
        <v>1334</v>
      </c>
      <c r="Z92" t="s">
        <v>2235</v>
      </c>
      <c r="AA92">
        <v>106447.1</v>
      </c>
      <c r="AB92" s="198">
        <v>37039.875</v>
      </c>
      <c r="AC92" s="198">
        <v>37039.875</v>
      </c>
    </row>
    <row r="93" spans="1:29" x14ac:dyDescent="0.2">
      <c r="A93" s="44" t="str">
        <f t="shared" si="6"/>
        <v xml:space="preserve"> Natural Gas Physical</v>
      </c>
      <c r="B93" s="44" t="str">
        <f t="shared" si="7"/>
        <v/>
      </c>
      <c r="C93" s="44" t="str">
        <f t="shared" si="8"/>
        <v>Natural Gas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92</v>
      </c>
      <c r="F93" s="213">
        <f t="shared" si="10"/>
        <v>2300000</v>
      </c>
      <c r="G93" s="202">
        <v>1294889</v>
      </c>
      <c r="H93" s="198">
        <v>37036.110023148147</v>
      </c>
      <c r="I93" t="s">
        <v>2624</v>
      </c>
      <c r="M93" t="s">
        <v>1785</v>
      </c>
      <c r="N93" t="s">
        <v>2263</v>
      </c>
      <c r="O93" t="s">
        <v>2289</v>
      </c>
      <c r="P93" s="199">
        <v>25000</v>
      </c>
      <c r="S93" t="s">
        <v>2265</v>
      </c>
      <c r="T93" t="s">
        <v>2266</v>
      </c>
      <c r="U93" s="201">
        <v>24.1</v>
      </c>
      <c r="V93" t="s">
        <v>2700</v>
      </c>
      <c r="W93" t="s">
        <v>2267</v>
      </c>
      <c r="X93" t="s">
        <v>2268</v>
      </c>
      <c r="Y93" t="s">
        <v>2269</v>
      </c>
      <c r="Z93" t="s">
        <v>2235</v>
      </c>
      <c r="AA93">
        <v>104885</v>
      </c>
      <c r="AB93" s="198">
        <v>37165</v>
      </c>
      <c r="AC93" s="198">
        <v>37256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1294890</v>
      </c>
      <c r="H94" s="198">
        <v>37036.110046296293</v>
      </c>
      <c r="I94" t="s">
        <v>2200</v>
      </c>
      <c r="M94" t="s">
        <v>1791</v>
      </c>
      <c r="N94" t="s">
        <v>2240</v>
      </c>
      <c r="O94" t="s">
        <v>2241</v>
      </c>
      <c r="P94" s="199">
        <v>20</v>
      </c>
      <c r="S94" t="s">
        <v>2229</v>
      </c>
      <c r="T94" t="s">
        <v>2230</v>
      </c>
      <c r="U94" s="201">
        <v>1541</v>
      </c>
      <c r="V94" t="s">
        <v>2244</v>
      </c>
      <c r="W94" t="s">
        <v>2236</v>
      </c>
      <c r="X94" t="s">
        <v>2232</v>
      </c>
      <c r="Y94" t="s">
        <v>2233</v>
      </c>
      <c r="Z94" t="s">
        <v>2234</v>
      </c>
      <c r="AA94">
        <v>2151867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1</v>
      </c>
      <c r="G95" s="202">
        <v>1294891</v>
      </c>
      <c r="H95" s="198">
        <v>37036.110752314817</v>
      </c>
      <c r="I95" t="s">
        <v>2252</v>
      </c>
      <c r="M95" t="s">
        <v>1791</v>
      </c>
      <c r="N95" t="s">
        <v>2227</v>
      </c>
      <c r="O95" t="s">
        <v>2228</v>
      </c>
      <c r="P95" s="199">
        <v>1</v>
      </c>
      <c r="S95" t="s">
        <v>2229</v>
      </c>
      <c r="T95" t="s">
        <v>2230</v>
      </c>
      <c r="U95" s="201">
        <v>1737</v>
      </c>
      <c r="V95" t="s">
        <v>2296</v>
      </c>
      <c r="W95" t="s">
        <v>2236</v>
      </c>
      <c r="X95" t="s">
        <v>2232</v>
      </c>
      <c r="Y95" t="s">
        <v>2233</v>
      </c>
      <c r="Z95" t="s">
        <v>2234</v>
      </c>
      <c r="AA95">
        <v>2151869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20</v>
      </c>
      <c r="G96" s="202">
        <v>1294893</v>
      </c>
      <c r="H96" s="198">
        <v>37036.110902777778</v>
      </c>
      <c r="I96" t="s">
        <v>2200</v>
      </c>
      <c r="M96" t="s">
        <v>1791</v>
      </c>
      <c r="N96" t="s">
        <v>2240</v>
      </c>
      <c r="O96" t="s">
        <v>2241</v>
      </c>
      <c r="P96" s="199">
        <v>20</v>
      </c>
      <c r="S96" t="s">
        <v>2229</v>
      </c>
      <c r="T96" t="s">
        <v>2230</v>
      </c>
      <c r="U96" s="201">
        <v>1541</v>
      </c>
      <c r="V96" t="s">
        <v>2244</v>
      </c>
      <c r="W96" t="s">
        <v>2236</v>
      </c>
      <c r="X96" t="s">
        <v>2232</v>
      </c>
      <c r="Y96" t="s">
        <v>2233</v>
      </c>
      <c r="Z96" t="s">
        <v>2234</v>
      </c>
      <c r="AA96">
        <v>2151873</v>
      </c>
    </row>
    <row r="97" spans="1:29" x14ac:dyDescent="0.2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8</v>
      </c>
      <c r="G97" s="202">
        <v>1294895</v>
      </c>
      <c r="H97" s="198">
        <v>37036.111145833333</v>
      </c>
      <c r="I97" t="s">
        <v>2619</v>
      </c>
      <c r="M97" t="s">
        <v>1791</v>
      </c>
      <c r="N97" t="s">
        <v>2240</v>
      </c>
      <c r="O97" t="s">
        <v>2241</v>
      </c>
      <c r="Q97" s="199">
        <v>8</v>
      </c>
      <c r="S97" t="s">
        <v>2229</v>
      </c>
      <c r="T97" t="s">
        <v>2230</v>
      </c>
      <c r="U97" s="201">
        <v>1542</v>
      </c>
      <c r="V97" t="s">
        <v>2691</v>
      </c>
      <c r="W97" t="s">
        <v>2236</v>
      </c>
      <c r="X97" t="s">
        <v>2232</v>
      </c>
      <c r="Y97" t="s">
        <v>2233</v>
      </c>
      <c r="Z97" t="s">
        <v>2234</v>
      </c>
      <c r="AA97">
        <v>2151877</v>
      </c>
    </row>
    <row r="98" spans="1:29" x14ac:dyDescent="0.2">
      <c r="A98" s="44" t="str">
        <f t="shared" si="6"/>
        <v xml:space="preserve"> Natural Gas Physical</v>
      </c>
      <c r="B98" s="44" t="str">
        <f t="shared" si="7"/>
        <v/>
      </c>
      <c r="C98" s="44" t="str">
        <f t="shared" si="8"/>
        <v>Natural Gas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183</v>
      </c>
      <c r="F98" s="213">
        <f t="shared" si="10"/>
        <v>4575000</v>
      </c>
      <c r="G98" s="202">
        <v>1294897</v>
      </c>
      <c r="H98" s="198">
        <v>37036.111840277779</v>
      </c>
      <c r="I98" t="s">
        <v>2279</v>
      </c>
      <c r="M98" t="s">
        <v>1785</v>
      </c>
      <c r="N98" t="s">
        <v>2263</v>
      </c>
      <c r="O98" t="s">
        <v>2082</v>
      </c>
      <c r="P98" s="199">
        <v>25000</v>
      </c>
      <c r="S98" t="s">
        <v>2265</v>
      </c>
      <c r="T98" t="s">
        <v>2266</v>
      </c>
      <c r="U98" s="201">
        <v>19.75</v>
      </c>
      <c r="V98" t="s">
        <v>3311</v>
      </c>
      <c r="W98" t="s">
        <v>2267</v>
      </c>
      <c r="X98" t="s">
        <v>2268</v>
      </c>
      <c r="Y98" t="s">
        <v>2269</v>
      </c>
      <c r="Z98" t="s">
        <v>2235</v>
      </c>
      <c r="AA98">
        <v>104890</v>
      </c>
      <c r="AB98" s="198">
        <v>37712</v>
      </c>
      <c r="AC98" s="198">
        <v>37894</v>
      </c>
    </row>
    <row r="99" spans="1:29" x14ac:dyDescent="0.2">
      <c r="A99" s="44" t="str">
        <f t="shared" si="6"/>
        <v xml:space="preserve"> Power Financial</v>
      </c>
      <c r="B99" s="44" t="str">
        <f t="shared" si="7"/>
        <v/>
      </c>
      <c r="C99" s="44" t="str">
        <f t="shared" si="8"/>
        <v>Power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8</v>
      </c>
      <c r="F99" s="213">
        <f t="shared" si="10"/>
        <v>400</v>
      </c>
      <c r="G99" s="202">
        <v>1294898</v>
      </c>
      <c r="H99" s="198">
        <v>37036.114259259259</v>
      </c>
      <c r="I99" t="s">
        <v>3813</v>
      </c>
      <c r="M99" t="s">
        <v>3451</v>
      </c>
      <c r="N99" t="s">
        <v>3783</v>
      </c>
      <c r="O99" t="s">
        <v>3814</v>
      </c>
      <c r="P99" s="199">
        <v>50</v>
      </c>
      <c r="S99" t="s">
        <v>1784</v>
      </c>
      <c r="T99" t="s">
        <v>3785</v>
      </c>
      <c r="U99" s="201">
        <v>195</v>
      </c>
      <c r="V99" t="s">
        <v>3815</v>
      </c>
      <c r="W99" t="s">
        <v>3816</v>
      </c>
      <c r="X99" t="s">
        <v>3788</v>
      </c>
      <c r="Y99" t="s">
        <v>3789</v>
      </c>
      <c r="Z99" t="s">
        <v>3790</v>
      </c>
      <c r="AA99">
        <v>1294898</v>
      </c>
      <c r="AB99" s="198">
        <v>37039</v>
      </c>
      <c r="AC99" s="198">
        <v>37046</v>
      </c>
    </row>
    <row r="100" spans="1:29" x14ac:dyDescent="0.2">
      <c r="A100" s="44" t="str">
        <f t="shared" si="6"/>
        <v xml:space="preserve"> Natural Gas Physical</v>
      </c>
      <c r="B100" s="44" t="str">
        <f t="shared" si="7"/>
        <v/>
      </c>
      <c r="C100" s="44" t="str">
        <f t="shared" si="8"/>
        <v>Natural Gas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90</v>
      </c>
      <c r="F100" s="213">
        <f t="shared" si="10"/>
        <v>2250000</v>
      </c>
      <c r="G100" s="202">
        <v>1294899</v>
      </c>
      <c r="H100" s="198">
        <v>37036.115428240744</v>
      </c>
      <c r="I100" t="s">
        <v>2288</v>
      </c>
      <c r="M100" t="s">
        <v>1785</v>
      </c>
      <c r="N100" t="s">
        <v>2263</v>
      </c>
      <c r="O100" t="s">
        <v>2264</v>
      </c>
      <c r="Q100" s="199">
        <v>25000</v>
      </c>
      <c r="S100" t="s">
        <v>2265</v>
      </c>
      <c r="T100" t="s">
        <v>2266</v>
      </c>
      <c r="U100" s="201">
        <v>25.95</v>
      </c>
      <c r="V100" t="s">
        <v>3817</v>
      </c>
      <c r="W100" t="s">
        <v>2267</v>
      </c>
      <c r="X100" t="s">
        <v>2268</v>
      </c>
      <c r="Y100" t="s">
        <v>2269</v>
      </c>
      <c r="Z100" t="s">
        <v>2235</v>
      </c>
      <c r="AA100">
        <v>104886</v>
      </c>
      <c r="AB100" s="198">
        <v>37257</v>
      </c>
      <c r="AC100" s="198">
        <v>37346</v>
      </c>
    </row>
    <row r="101" spans="1:29" x14ac:dyDescent="0.2">
      <c r="A101" s="44" t="str">
        <f t="shared" si="6"/>
        <v xml:space="preserve"> Natural Gas Physical</v>
      </c>
      <c r="B101" s="44" t="str">
        <f t="shared" si="7"/>
        <v/>
      </c>
      <c r="C101" s="44" t="str">
        <f t="shared" si="8"/>
        <v>Natural Gas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92</v>
      </c>
      <c r="F101" s="213">
        <f t="shared" si="10"/>
        <v>2300000</v>
      </c>
      <c r="G101" s="202">
        <v>1294901</v>
      </c>
      <c r="H101" s="198">
        <v>37036.116053240738</v>
      </c>
      <c r="I101" t="s">
        <v>1783</v>
      </c>
      <c r="M101" t="s">
        <v>1785</v>
      </c>
      <c r="N101" t="s">
        <v>2263</v>
      </c>
      <c r="O101" t="s">
        <v>2289</v>
      </c>
      <c r="Q101" s="199">
        <v>25000</v>
      </c>
      <c r="S101" t="s">
        <v>2265</v>
      </c>
      <c r="T101" t="s">
        <v>2266</v>
      </c>
      <c r="U101" s="201">
        <v>24.1</v>
      </c>
      <c r="V101" t="s">
        <v>2713</v>
      </c>
      <c r="W101" t="s">
        <v>2267</v>
      </c>
      <c r="X101" t="s">
        <v>2268</v>
      </c>
      <c r="Y101" t="s">
        <v>2269</v>
      </c>
      <c r="Z101" t="s">
        <v>2235</v>
      </c>
      <c r="AA101">
        <v>104891</v>
      </c>
      <c r="AB101" s="198">
        <v>37165</v>
      </c>
      <c r="AC101" s="198">
        <v>37256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20</v>
      </c>
      <c r="G102" s="202">
        <v>1294902</v>
      </c>
      <c r="H102" s="198">
        <v>37036.116203703707</v>
      </c>
      <c r="I102" t="s">
        <v>2200</v>
      </c>
      <c r="M102" t="s">
        <v>1791</v>
      </c>
      <c r="N102" t="s">
        <v>2240</v>
      </c>
      <c r="O102" t="s">
        <v>2241</v>
      </c>
      <c r="P102" s="199">
        <v>20</v>
      </c>
      <c r="S102" t="s">
        <v>2229</v>
      </c>
      <c r="T102" t="s">
        <v>2230</v>
      </c>
      <c r="U102" s="201">
        <v>1541</v>
      </c>
      <c r="V102" t="s">
        <v>2244</v>
      </c>
      <c r="W102" t="s">
        <v>2236</v>
      </c>
      <c r="X102" t="s">
        <v>2232</v>
      </c>
      <c r="Y102" t="s">
        <v>2233</v>
      </c>
      <c r="Z102" t="s">
        <v>2234</v>
      </c>
      <c r="AA102">
        <v>2151893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10</v>
      </c>
      <c r="G103" s="202">
        <v>1294903</v>
      </c>
      <c r="H103" s="198">
        <v>37036.116469907407</v>
      </c>
      <c r="I103" t="s">
        <v>2282</v>
      </c>
      <c r="M103" t="s">
        <v>1791</v>
      </c>
      <c r="N103" t="s">
        <v>2240</v>
      </c>
      <c r="O103" t="s">
        <v>2241</v>
      </c>
      <c r="P103" s="199">
        <v>10</v>
      </c>
      <c r="S103" t="s">
        <v>2229</v>
      </c>
      <c r="T103" t="s">
        <v>2230</v>
      </c>
      <c r="U103" s="201">
        <v>1540</v>
      </c>
      <c r="V103" t="s">
        <v>1841</v>
      </c>
      <c r="W103" t="s">
        <v>2236</v>
      </c>
      <c r="X103" t="s">
        <v>2232</v>
      </c>
      <c r="Y103" t="s">
        <v>2233</v>
      </c>
      <c r="Z103" t="s">
        <v>2234</v>
      </c>
      <c r="AA103">
        <v>2151895</v>
      </c>
    </row>
    <row r="104" spans="1:29" x14ac:dyDescent="0.2">
      <c r="A104" s="44" t="str">
        <f t="shared" si="6"/>
        <v xml:space="preserve"> Power Financial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29</v>
      </c>
      <c r="F104" s="213">
        <f t="shared" si="10"/>
        <v>725</v>
      </c>
      <c r="G104" s="202">
        <v>1294904</v>
      </c>
      <c r="H104" s="198">
        <v>37036.116724537038</v>
      </c>
      <c r="I104" t="s">
        <v>3818</v>
      </c>
      <c r="M104" t="s">
        <v>3451</v>
      </c>
      <c r="N104" t="s">
        <v>3783</v>
      </c>
      <c r="O104" t="s">
        <v>3819</v>
      </c>
      <c r="P104" s="199">
        <v>25</v>
      </c>
      <c r="S104" t="s">
        <v>1784</v>
      </c>
      <c r="T104" t="s">
        <v>3785</v>
      </c>
      <c r="U104" s="201">
        <v>206.5</v>
      </c>
      <c r="V104" t="s">
        <v>3820</v>
      </c>
      <c r="W104" t="s">
        <v>3816</v>
      </c>
      <c r="X104" t="s">
        <v>3788</v>
      </c>
      <c r="Y104" t="s">
        <v>3789</v>
      </c>
      <c r="Z104" t="s">
        <v>3790</v>
      </c>
      <c r="AA104">
        <v>1294904</v>
      </c>
      <c r="AB104" s="198">
        <v>37116</v>
      </c>
      <c r="AC104" s="198">
        <v>37144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10</v>
      </c>
      <c r="G105" s="202">
        <v>1294905</v>
      </c>
      <c r="H105" s="198">
        <v>37036.117060185185</v>
      </c>
      <c r="I105" t="s">
        <v>2621</v>
      </c>
      <c r="M105" t="s">
        <v>1791</v>
      </c>
      <c r="N105" t="s">
        <v>2227</v>
      </c>
      <c r="O105" t="s">
        <v>2228</v>
      </c>
      <c r="Q105" s="199">
        <v>10</v>
      </c>
      <c r="S105" t="s">
        <v>2229</v>
      </c>
      <c r="T105" t="s">
        <v>2230</v>
      </c>
      <c r="U105" s="201">
        <v>1739</v>
      </c>
      <c r="V105" t="s">
        <v>2622</v>
      </c>
      <c r="W105" t="s">
        <v>2236</v>
      </c>
      <c r="X105" t="s">
        <v>2232</v>
      </c>
      <c r="Y105" t="s">
        <v>2233</v>
      </c>
      <c r="Z105" t="s">
        <v>2234</v>
      </c>
      <c r="AA105">
        <v>2151897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20</v>
      </c>
      <c r="G106" s="202">
        <v>1294906</v>
      </c>
      <c r="H106" s="198">
        <v>37036.1171412037</v>
      </c>
      <c r="I106" t="s">
        <v>2619</v>
      </c>
      <c r="M106" t="s">
        <v>1791</v>
      </c>
      <c r="N106" t="s">
        <v>2240</v>
      </c>
      <c r="O106" t="s">
        <v>2241</v>
      </c>
      <c r="Q106" s="199">
        <v>20</v>
      </c>
      <c r="S106" t="s">
        <v>2229</v>
      </c>
      <c r="T106" t="s">
        <v>2230</v>
      </c>
      <c r="U106" s="201">
        <v>1542</v>
      </c>
      <c r="V106" t="s">
        <v>2691</v>
      </c>
      <c r="W106" t="s">
        <v>2236</v>
      </c>
      <c r="X106" t="s">
        <v>2232</v>
      </c>
      <c r="Y106" t="s">
        <v>2233</v>
      </c>
      <c r="Z106" t="s">
        <v>2234</v>
      </c>
      <c r="AA106">
        <v>2151899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10</v>
      </c>
      <c r="G107" s="202">
        <v>1294907</v>
      </c>
      <c r="H107" s="198">
        <v>37036.117222222223</v>
      </c>
      <c r="I107" t="s">
        <v>2200</v>
      </c>
      <c r="M107" t="s">
        <v>1791</v>
      </c>
      <c r="N107" t="s">
        <v>2240</v>
      </c>
      <c r="O107" t="s">
        <v>2241</v>
      </c>
      <c r="P107" s="199">
        <v>10</v>
      </c>
      <c r="S107" t="s">
        <v>2229</v>
      </c>
      <c r="T107" t="s">
        <v>2230</v>
      </c>
      <c r="U107" s="201">
        <v>1541</v>
      </c>
      <c r="V107" t="s">
        <v>2244</v>
      </c>
      <c r="W107" t="s">
        <v>2236</v>
      </c>
      <c r="X107" t="s">
        <v>2232</v>
      </c>
      <c r="Y107" t="s">
        <v>2233</v>
      </c>
      <c r="Z107" t="s">
        <v>2234</v>
      </c>
      <c r="AA107">
        <v>2151901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9</v>
      </c>
      <c r="G108" s="202">
        <v>1294908</v>
      </c>
      <c r="H108" s="198">
        <v>37036.117523148147</v>
      </c>
      <c r="I108" t="s">
        <v>2200</v>
      </c>
      <c r="M108" t="s">
        <v>1791</v>
      </c>
      <c r="N108" t="s">
        <v>2227</v>
      </c>
      <c r="O108" t="s">
        <v>2228</v>
      </c>
      <c r="P108" s="199">
        <v>9</v>
      </c>
      <c r="S108" t="s">
        <v>2229</v>
      </c>
      <c r="T108" t="s">
        <v>2230</v>
      </c>
      <c r="U108" s="201">
        <v>1738</v>
      </c>
      <c r="V108" t="s">
        <v>2243</v>
      </c>
      <c r="W108" t="s">
        <v>2236</v>
      </c>
      <c r="X108" t="s">
        <v>2232</v>
      </c>
      <c r="Y108" t="s">
        <v>2233</v>
      </c>
      <c r="Z108" t="s">
        <v>2234</v>
      </c>
      <c r="AA108">
        <v>2151903</v>
      </c>
    </row>
    <row r="109" spans="1:29" x14ac:dyDescent="0.2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50</v>
      </c>
      <c r="G109" s="202">
        <v>1294909</v>
      </c>
      <c r="H109" s="198">
        <v>37036.117685185185</v>
      </c>
      <c r="I109" t="s">
        <v>3765</v>
      </c>
      <c r="M109" t="s">
        <v>3451</v>
      </c>
      <c r="N109" t="s">
        <v>1362</v>
      </c>
      <c r="O109" t="s">
        <v>3775</v>
      </c>
      <c r="P109" s="199">
        <v>50</v>
      </c>
      <c r="S109" t="s">
        <v>1784</v>
      </c>
      <c r="T109" t="s">
        <v>1330</v>
      </c>
      <c r="U109" s="201">
        <v>13.35</v>
      </c>
      <c r="V109" t="s">
        <v>3767</v>
      </c>
      <c r="W109" t="s">
        <v>1365</v>
      </c>
      <c r="X109" t="s">
        <v>1333</v>
      </c>
      <c r="Y109" t="s">
        <v>1334</v>
      </c>
      <c r="Z109" t="s">
        <v>2235</v>
      </c>
      <c r="AA109">
        <v>106451.1</v>
      </c>
      <c r="AB109" s="198">
        <v>37039.875</v>
      </c>
      <c r="AC109" s="198">
        <v>37039.875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30</v>
      </c>
      <c r="G110" s="202">
        <v>1294910</v>
      </c>
      <c r="H110" s="198">
        <v>37036.117928240739</v>
      </c>
      <c r="I110" t="s">
        <v>3765</v>
      </c>
      <c r="M110" t="s">
        <v>3451</v>
      </c>
      <c r="N110" t="s">
        <v>1362</v>
      </c>
      <c r="O110" t="s">
        <v>3775</v>
      </c>
      <c r="P110" s="199">
        <v>30</v>
      </c>
      <c r="S110" t="s">
        <v>1784</v>
      </c>
      <c r="T110" t="s">
        <v>1330</v>
      </c>
      <c r="U110" s="201">
        <v>13.2</v>
      </c>
      <c r="V110" t="s">
        <v>3767</v>
      </c>
      <c r="W110" t="s">
        <v>1365</v>
      </c>
      <c r="X110" t="s">
        <v>1333</v>
      </c>
      <c r="Y110" t="s">
        <v>1334</v>
      </c>
      <c r="Z110" t="s">
        <v>2235</v>
      </c>
      <c r="AA110">
        <v>106452.1</v>
      </c>
      <c r="AB110" s="198">
        <v>37039.875</v>
      </c>
      <c r="AC110" s="198">
        <v>37039.875</v>
      </c>
    </row>
    <row r="111" spans="1:29" x14ac:dyDescent="0.2">
      <c r="A111" s="44" t="str">
        <f t="shared" si="6"/>
        <v xml:space="preserve"> Natural Gas Physical</v>
      </c>
      <c r="B111" s="44" t="str">
        <f t="shared" si="7"/>
        <v/>
      </c>
      <c r="C111" s="44" t="str">
        <f t="shared" si="8"/>
        <v>Natural Gas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92</v>
      </c>
      <c r="F111" s="213">
        <f t="shared" si="10"/>
        <v>2300000</v>
      </c>
      <c r="G111" s="202">
        <v>1294911</v>
      </c>
      <c r="H111" s="198">
        <v>37036.118043981478</v>
      </c>
      <c r="I111" t="s">
        <v>2279</v>
      </c>
      <c r="M111" t="s">
        <v>1785</v>
      </c>
      <c r="N111" t="s">
        <v>2263</v>
      </c>
      <c r="O111" t="s">
        <v>2289</v>
      </c>
      <c r="Q111" s="199">
        <v>25000</v>
      </c>
      <c r="S111" t="s">
        <v>2265</v>
      </c>
      <c r="T111" t="s">
        <v>2266</v>
      </c>
      <c r="U111" s="201">
        <v>24.15</v>
      </c>
      <c r="V111" t="s">
        <v>3311</v>
      </c>
      <c r="W111" t="s">
        <v>2267</v>
      </c>
      <c r="X111" t="s">
        <v>2268</v>
      </c>
      <c r="Y111" t="s">
        <v>2269</v>
      </c>
      <c r="Z111" t="s">
        <v>2235</v>
      </c>
      <c r="AA111">
        <v>104887</v>
      </c>
      <c r="AB111" s="198">
        <v>37165</v>
      </c>
      <c r="AC111" s="198">
        <v>37256</v>
      </c>
    </row>
    <row r="112" spans="1:29" x14ac:dyDescent="0.2">
      <c r="A112" s="44" t="str">
        <f t="shared" si="6"/>
        <v xml:space="preserve"> Natural Gas Physical</v>
      </c>
      <c r="B112" s="44" t="str">
        <f t="shared" si="7"/>
        <v/>
      </c>
      <c r="C112" s="44" t="str">
        <f t="shared" si="8"/>
        <v>Natural Gas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90</v>
      </c>
      <c r="F112" s="213">
        <f t="shared" si="10"/>
        <v>2250000</v>
      </c>
      <c r="G112" s="202">
        <v>1294912</v>
      </c>
      <c r="H112" s="198">
        <v>37036.118252314816</v>
      </c>
      <c r="I112" t="s">
        <v>2288</v>
      </c>
      <c r="M112" t="s">
        <v>1785</v>
      </c>
      <c r="N112" t="s">
        <v>2263</v>
      </c>
      <c r="O112" t="s">
        <v>2264</v>
      </c>
      <c r="Q112" s="199">
        <v>25000</v>
      </c>
      <c r="S112" t="s">
        <v>2265</v>
      </c>
      <c r="T112" t="s">
        <v>2266</v>
      </c>
      <c r="U112" s="201">
        <v>26</v>
      </c>
      <c r="V112" t="s">
        <v>3817</v>
      </c>
      <c r="W112" t="s">
        <v>2267</v>
      </c>
      <c r="X112" t="s">
        <v>2268</v>
      </c>
      <c r="Y112" t="s">
        <v>2269</v>
      </c>
      <c r="Z112" t="s">
        <v>2235</v>
      </c>
      <c r="AA112">
        <v>104888</v>
      </c>
      <c r="AB112" s="198">
        <v>37257</v>
      </c>
      <c r="AC112" s="198">
        <v>37346</v>
      </c>
    </row>
    <row r="113" spans="1:29" x14ac:dyDescent="0.2">
      <c r="A113" s="44" t="str">
        <f t="shared" si="6"/>
        <v xml:space="preserve"> Natural Gas Physical</v>
      </c>
      <c r="B113" s="44" t="str">
        <f t="shared" si="7"/>
        <v/>
      </c>
      <c r="C113" s="44" t="str">
        <f t="shared" si="8"/>
        <v>Natural Gas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92</v>
      </c>
      <c r="F113" s="213">
        <f t="shared" si="10"/>
        <v>2300000</v>
      </c>
      <c r="G113" s="202">
        <v>1294913</v>
      </c>
      <c r="H113" s="198">
        <v>37036.118298611109</v>
      </c>
      <c r="I113" t="s">
        <v>1783</v>
      </c>
      <c r="M113" t="s">
        <v>1785</v>
      </c>
      <c r="N113" t="s">
        <v>2263</v>
      </c>
      <c r="O113" t="s">
        <v>2272</v>
      </c>
      <c r="Q113" s="199">
        <v>25000</v>
      </c>
      <c r="S113" t="s">
        <v>2265</v>
      </c>
      <c r="T113" t="s">
        <v>2266</v>
      </c>
      <c r="U113" s="201">
        <v>20.5</v>
      </c>
      <c r="V113" t="s">
        <v>2713</v>
      </c>
      <c r="W113" t="s">
        <v>2267</v>
      </c>
      <c r="X113" t="s">
        <v>2268</v>
      </c>
      <c r="Y113" t="s">
        <v>2269</v>
      </c>
      <c r="Z113" t="s">
        <v>2235</v>
      </c>
      <c r="AA113">
        <v>104889</v>
      </c>
      <c r="AB113" s="198">
        <v>37073</v>
      </c>
      <c r="AC113" s="198">
        <v>37164</v>
      </c>
    </row>
    <row r="114" spans="1:29" x14ac:dyDescent="0.2">
      <c r="A114" s="44" t="str">
        <f t="shared" si="6"/>
        <v xml:space="preserve"> Power Physical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Physical</v>
      </c>
      <c r="E114" s="44">
        <f>IF(VLOOKUP(S114,'DD-Lookup'!$J$6:$L$50,3,FALSE)="Monthly",(YEAR(AC114)-YEAR(AB114))*12+MONTH(AC114)-MONTH(AB114)+1,(AC114-AB114+1))</f>
        <v>2</v>
      </c>
      <c r="F114" s="213">
        <f t="shared" si="10"/>
        <v>50</v>
      </c>
      <c r="G114" s="202">
        <v>1294914</v>
      </c>
      <c r="H114" s="198">
        <v>37036.118888888886</v>
      </c>
      <c r="I114" t="s">
        <v>3821</v>
      </c>
      <c r="M114" t="s">
        <v>3451</v>
      </c>
      <c r="N114" t="s">
        <v>3822</v>
      </c>
      <c r="O114" t="s">
        <v>3823</v>
      </c>
      <c r="P114" s="199">
        <v>25</v>
      </c>
      <c r="S114" t="s">
        <v>1784</v>
      </c>
      <c r="T114" t="s">
        <v>1330</v>
      </c>
      <c r="U114" s="201">
        <v>15.55</v>
      </c>
      <c r="V114" t="s">
        <v>3824</v>
      </c>
      <c r="W114" t="s">
        <v>3825</v>
      </c>
      <c r="X114" t="s">
        <v>1333</v>
      </c>
      <c r="Y114" t="s">
        <v>1334</v>
      </c>
      <c r="Z114" t="s">
        <v>2235</v>
      </c>
      <c r="AA114">
        <v>106456.1</v>
      </c>
      <c r="AB114" s="198">
        <v>37037.875</v>
      </c>
      <c r="AC114" s="198">
        <v>37038.875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</v>
      </c>
      <c r="G115" s="202">
        <v>1294915</v>
      </c>
      <c r="H115" s="198">
        <v>37036.119143518517</v>
      </c>
      <c r="I115" t="s">
        <v>2252</v>
      </c>
      <c r="M115" t="s">
        <v>1791</v>
      </c>
      <c r="N115" t="s">
        <v>2227</v>
      </c>
      <c r="O115" t="s">
        <v>2228</v>
      </c>
      <c r="Q115" s="199">
        <v>1</v>
      </c>
      <c r="S115" t="s">
        <v>2229</v>
      </c>
      <c r="T115" t="s">
        <v>2230</v>
      </c>
      <c r="U115" s="201">
        <v>1739</v>
      </c>
      <c r="V115" t="s">
        <v>2296</v>
      </c>
      <c r="W115" t="s">
        <v>2236</v>
      </c>
      <c r="X115" t="s">
        <v>2232</v>
      </c>
      <c r="Y115" t="s">
        <v>2233</v>
      </c>
      <c r="Z115" t="s">
        <v>2234</v>
      </c>
      <c r="AA115">
        <v>2151905</v>
      </c>
    </row>
    <row r="116" spans="1:29" x14ac:dyDescent="0.2">
      <c r="A116" s="44" t="str">
        <f t="shared" si="6"/>
        <v xml:space="preserve"> Power Physical</v>
      </c>
      <c r="B116" s="44" t="str">
        <f t="shared" si="7"/>
        <v/>
      </c>
      <c r="C116" s="44" t="str">
        <f t="shared" si="8"/>
        <v>Power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50</v>
      </c>
      <c r="G116" s="202">
        <v>1294916</v>
      </c>
      <c r="H116" s="198">
        <v>37036.119328703702</v>
      </c>
      <c r="I116" t="s">
        <v>3779</v>
      </c>
      <c r="M116" t="s">
        <v>3451</v>
      </c>
      <c r="N116" t="s">
        <v>1362</v>
      </c>
      <c r="O116" t="s">
        <v>3775</v>
      </c>
      <c r="P116" s="199">
        <v>50</v>
      </c>
      <c r="S116" t="s">
        <v>1784</v>
      </c>
      <c r="T116" t="s">
        <v>1330</v>
      </c>
      <c r="U116" s="201">
        <v>12.95</v>
      </c>
      <c r="V116" t="s">
        <v>3780</v>
      </c>
      <c r="W116" t="s">
        <v>1365</v>
      </c>
      <c r="X116" t="s">
        <v>1333</v>
      </c>
      <c r="Y116" t="s">
        <v>1334</v>
      </c>
      <c r="Z116" t="s">
        <v>2235</v>
      </c>
      <c r="AA116">
        <v>106460.1</v>
      </c>
      <c r="AB116" s="198">
        <v>37039.875</v>
      </c>
      <c r="AC116" s="198">
        <v>37039.875</v>
      </c>
    </row>
    <row r="117" spans="1:29" x14ac:dyDescent="0.2">
      <c r="A117" s="44" t="str">
        <f t="shared" si="6"/>
        <v xml:space="preserve"> Power Physical</v>
      </c>
      <c r="B117" s="44" t="str">
        <f t="shared" si="7"/>
        <v/>
      </c>
      <c r="C117" s="44" t="str">
        <f t="shared" si="8"/>
        <v>Power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25</v>
      </c>
      <c r="G117" s="202">
        <v>1294917</v>
      </c>
      <c r="H117" s="198">
        <v>37036.121006944442</v>
      </c>
      <c r="I117" t="s">
        <v>3765</v>
      </c>
      <c r="M117" t="s">
        <v>3451</v>
      </c>
      <c r="N117" t="s">
        <v>1362</v>
      </c>
      <c r="O117" t="s">
        <v>3810</v>
      </c>
      <c r="P117" s="199">
        <v>25</v>
      </c>
      <c r="S117" t="s">
        <v>1784</v>
      </c>
      <c r="T117" t="s">
        <v>1330</v>
      </c>
      <c r="U117" s="201">
        <v>20</v>
      </c>
      <c r="V117" t="s">
        <v>3767</v>
      </c>
      <c r="W117" t="s">
        <v>1365</v>
      </c>
      <c r="X117" t="s">
        <v>1333</v>
      </c>
      <c r="Y117" t="s">
        <v>1334</v>
      </c>
      <c r="Z117" t="s">
        <v>2235</v>
      </c>
      <c r="AA117">
        <v>106465.1</v>
      </c>
      <c r="AB117" s="198">
        <v>37039.875</v>
      </c>
      <c r="AC117" s="198">
        <v>37039.875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15</v>
      </c>
      <c r="G118" s="202">
        <v>1294918</v>
      </c>
      <c r="H118" s="198">
        <v>37036.12572916667</v>
      </c>
      <c r="I118" t="s">
        <v>2200</v>
      </c>
      <c r="M118" t="s">
        <v>1791</v>
      </c>
      <c r="N118" t="s">
        <v>2297</v>
      </c>
      <c r="O118" t="s">
        <v>2298</v>
      </c>
      <c r="P118" s="199">
        <v>15</v>
      </c>
      <c r="S118" t="s">
        <v>2229</v>
      </c>
      <c r="T118" t="s">
        <v>2230</v>
      </c>
      <c r="U118" s="201">
        <v>950</v>
      </c>
      <c r="V118" t="s">
        <v>2243</v>
      </c>
      <c r="W118" t="s">
        <v>2258</v>
      </c>
      <c r="X118" t="s">
        <v>2232</v>
      </c>
      <c r="Y118" t="s">
        <v>2233</v>
      </c>
      <c r="Z118" t="s">
        <v>2234</v>
      </c>
      <c r="AA118">
        <v>2151915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</v>
      </c>
      <c r="G119" s="202">
        <v>1294919</v>
      </c>
      <c r="H119" s="198">
        <v>37036.125925925924</v>
      </c>
      <c r="I119" t="s">
        <v>2252</v>
      </c>
      <c r="M119" t="s">
        <v>1791</v>
      </c>
      <c r="N119" t="s">
        <v>2255</v>
      </c>
      <c r="O119" t="s">
        <v>2256</v>
      </c>
      <c r="P119" s="199">
        <v>1</v>
      </c>
      <c r="S119" t="s">
        <v>2257</v>
      </c>
      <c r="T119" t="s">
        <v>2230</v>
      </c>
      <c r="U119" s="201">
        <v>7140</v>
      </c>
      <c r="V119" t="s">
        <v>2296</v>
      </c>
      <c r="W119" t="s">
        <v>2258</v>
      </c>
      <c r="X119" t="s">
        <v>2232</v>
      </c>
      <c r="Y119" t="s">
        <v>2233</v>
      </c>
      <c r="Z119" t="s">
        <v>2234</v>
      </c>
      <c r="AA119">
        <v>2151917</v>
      </c>
    </row>
    <row r="120" spans="1:29" x14ac:dyDescent="0.2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92</v>
      </c>
      <c r="F120" s="213">
        <f t="shared" si="10"/>
        <v>2300000</v>
      </c>
      <c r="G120" s="202">
        <v>1294921</v>
      </c>
      <c r="H120" s="198">
        <v>37036.128032407411</v>
      </c>
      <c r="I120" t="s">
        <v>3108</v>
      </c>
      <c r="M120" t="s">
        <v>1785</v>
      </c>
      <c r="N120" t="s">
        <v>2263</v>
      </c>
      <c r="O120" t="s">
        <v>2272</v>
      </c>
      <c r="Q120" s="199">
        <v>25000</v>
      </c>
      <c r="S120" t="s">
        <v>2265</v>
      </c>
      <c r="T120" t="s">
        <v>2266</v>
      </c>
      <c r="U120" s="201">
        <v>20.55</v>
      </c>
      <c r="V120" t="s">
        <v>3109</v>
      </c>
      <c r="W120" t="s">
        <v>2267</v>
      </c>
      <c r="X120" t="s">
        <v>2268</v>
      </c>
      <c r="Y120" t="s">
        <v>2269</v>
      </c>
      <c r="Z120" t="s">
        <v>2235</v>
      </c>
      <c r="AA120">
        <v>104892</v>
      </c>
      <c r="AB120" s="198">
        <v>37073</v>
      </c>
      <c r="AC120" s="198">
        <v>37164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20</v>
      </c>
      <c r="G121" s="202">
        <v>1294922</v>
      </c>
      <c r="H121" s="198">
        <v>37036.128182870372</v>
      </c>
      <c r="I121" t="s">
        <v>2200</v>
      </c>
      <c r="M121" t="s">
        <v>1791</v>
      </c>
      <c r="N121" t="s">
        <v>2227</v>
      </c>
      <c r="O121" t="s">
        <v>2228</v>
      </c>
      <c r="P121" s="199">
        <v>20</v>
      </c>
      <c r="S121" t="s">
        <v>2229</v>
      </c>
      <c r="T121" t="s">
        <v>2230</v>
      </c>
      <c r="U121" s="201">
        <v>1738</v>
      </c>
      <c r="V121" t="s">
        <v>2243</v>
      </c>
      <c r="W121" t="s">
        <v>2236</v>
      </c>
      <c r="X121" t="s">
        <v>2232</v>
      </c>
      <c r="Y121" t="s">
        <v>2233</v>
      </c>
      <c r="Z121" t="s">
        <v>2234</v>
      </c>
      <c r="AA121">
        <v>2151936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10</v>
      </c>
      <c r="G122" s="202">
        <v>1294923</v>
      </c>
      <c r="H122" s="198">
        <v>37036.128854166665</v>
      </c>
      <c r="I122" t="s">
        <v>2301</v>
      </c>
      <c r="M122" t="s">
        <v>1791</v>
      </c>
      <c r="N122" t="s">
        <v>2275</v>
      </c>
      <c r="O122" t="s">
        <v>2276</v>
      </c>
      <c r="P122" s="199">
        <v>10</v>
      </c>
      <c r="S122" t="s">
        <v>2277</v>
      </c>
      <c r="T122" t="s">
        <v>2230</v>
      </c>
      <c r="U122" s="201">
        <v>4960</v>
      </c>
      <c r="V122" t="s">
        <v>3826</v>
      </c>
      <c r="W122" t="s">
        <v>2249</v>
      </c>
      <c r="X122" t="s">
        <v>2232</v>
      </c>
      <c r="Y122" t="s">
        <v>2233</v>
      </c>
      <c r="Z122" t="s">
        <v>2234</v>
      </c>
      <c r="AA122">
        <v>2151938</v>
      </c>
    </row>
    <row r="123" spans="1:29" x14ac:dyDescent="0.2">
      <c r="A123" s="44" t="str">
        <f t="shared" si="6"/>
        <v>US Crude Financial</v>
      </c>
      <c r="B123" s="44" t="str">
        <f t="shared" si="7"/>
        <v>US</v>
      </c>
      <c r="C123" s="44" t="str">
        <f t="shared" si="8"/>
        <v>Crude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20000</v>
      </c>
      <c r="G123" s="202">
        <v>1294924</v>
      </c>
      <c r="H123" s="198">
        <v>37036.129050925927</v>
      </c>
      <c r="I123" t="s">
        <v>2703</v>
      </c>
      <c r="M123" t="s">
        <v>1994</v>
      </c>
      <c r="N123" t="s">
        <v>2731</v>
      </c>
      <c r="O123" t="s">
        <v>1815</v>
      </c>
      <c r="Q123" s="199">
        <v>20000</v>
      </c>
      <c r="S123" t="s">
        <v>1792</v>
      </c>
      <c r="T123" t="s">
        <v>2230</v>
      </c>
      <c r="U123" s="201">
        <v>28.35</v>
      </c>
      <c r="V123" t="s">
        <v>2704</v>
      </c>
      <c r="W123" t="s">
        <v>2733</v>
      </c>
      <c r="X123" t="s">
        <v>2734</v>
      </c>
      <c r="Y123" t="s">
        <v>3473</v>
      </c>
      <c r="Z123" t="s">
        <v>3729</v>
      </c>
      <c r="AA123">
        <v>107841</v>
      </c>
      <c r="AB123" s="198">
        <v>37073</v>
      </c>
      <c r="AC123" s="198">
        <v>37103</v>
      </c>
    </row>
    <row r="124" spans="1:29" x14ac:dyDescent="0.2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2</v>
      </c>
      <c r="F124" s="213">
        <f t="shared" si="10"/>
        <v>50</v>
      </c>
      <c r="G124" s="202">
        <v>1294925</v>
      </c>
      <c r="H124" s="198">
        <v>37036.129386574074</v>
      </c>
      <c r="I124" t="s">
        <v>3821</v>
      </c>
      <c r="M124" t="s">
        <v>3451</v>
      </c>
      <c r="N124" t="s">
        <v>3822</v>
      </c>
      <c r="O124" t="s">
        <v>3823</v>
      </c>
      <c r="P124" s="199">
        <v>25</v>
      </c>
      <c r="S124" t="s">
        <v>1784</v>
      </c>
      <c r="T124" t="s">
        <v>1330</v>
      </c>
      <c r="U124" s="201">
        <v>15.4</v>
      </c>
      <c r="V124" t="s">
        <v>3824</v>
      </c>
      <c r="W124" t="s">
        <v>3825</v>
      </c>
      <c r="X124" t="s">
        <v>1333</v>
      </c>
      <c r="Y124" t="s">
        <v>1334</v>
      </c>
      <c r="Z124" t="s">
        <v>2235</v>
      </c>
      <c r="AA124">
        <v>106474.1</v>
      </c>
      <c r="AB124" s="198">
        <v>37037.875</v>
      </c>
      <c r="AC124" s="198">
        <v>37038.875</v>
      </c>
    </row>
    <row r="125" spans="1:29" x14ac:dyDescent="0.2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20</v>
      </c>
      <c r="G125" s="202">
        <v>1294928</v>
      </c>
      <c r="H125" s="198">
        <v>37036.130706018521</v>
      </c>
      <c r="I125" t="s">
        <v>2200</v>
      </c>
      <c r="M125" t="s">
        <v>1791</v>
      </c>
      <c r="N125" t="s">
        <v>2227</v>
      </c>
      <c r="O125" t="s">
        <v>2228</v>
      </c>
      <c r="P125" s="199">
        <v>20</v>
      </c>
      <c r="S125" t="s">
        <v>2229</v>
      </c>
      <c r="T125" t="s">
        <v>2230</v>
      </c>
      <c r="U125" s="201">
        <v>1738</v>
      </c>
      <c r="V125" t="s">
        <v>2244</v>
      </c>
      <c r="W125" t="s">
        <v>2236</v>
      </c>
      <c r="X125" t="s">
        <v>2232</v>
      </c>
      <c r="Y125" t="s">
        <v>2233</v>
      </c>
      <c r="Z125" t="s">
        <v>2234</v>
      </c>
      <c r="AA125">
        <v>2151944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1294931</v>
      </c>
      <c r="H126" s="198">
        <v>37036.132037037038</v>
      </c>
      <c r="I126" t="s">
        <v>2200</v>
      </c>
      <c r="M126" t="s">
        <v>1791</v>
      </c>
      <c r="N126" t="s">
        <v>2227</v>
      </c>
      <c r="O126" t="s">
        <v>2228</v>
      </c>
      <c r="P126" s="199">
        <v>20</v>
      </c>
      <c r="S126" t="s">
        <v>2229</v>
      </c>
      <c r="T126" t="s">
        <v>2230</v>
      </c>
      <c r="U126" s="201">
        <v>1739</v>
      </c>
      <c r="V126" t="s">
        <v>2244</v>
      </c>
      <c r="W126" t="s">
        <v>2236</v>
      </c>
      <c r="X126" t="s">
        <v>2232</v>
      </c>
      <c r="Y126" t="s">
        <v>2233</v>
      </c>
      <c r="Z126" t="s">
        <v>2234</v>
      </c>
      <c r="AA126">
        <v>2151950</v>
      </c>
    </row>
    <row r="127" spans="1:29" x14ac:dyDescent="0.2">
      <c r="A127" s="44" t="str">
        <f t="shared" si="6"/>
        <v xml:space="preserve"> Natural Gas Physical</v>
      </c>
      <c r="B127" s="44" t="str">
        <f t="shared" si="7"/>
        <v/>
      </c>
      <c r="C127" s="44" t="str">
        <f t="shared" si="8"/>
        <v>Natural Gas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30</v>
      </c>
      <c r="F127" s="213">
        <f t="shared" si="10"/>
        <v>750000</v>
      </c>
      <c r="G127" s="202">
        <v>1294933</v>
      </c>
      <c r="H127" s="198">
        <v>37036.132962962962</v>
      </c>
      <c r="I127" t="s">
        <v>2280</v>
      </c>
      <c r="M127" t="s">
        <v>1785</v>
      </c>
      <c r="N127" t="s">
        <v>2263</v>
      </c>
      <c r="O127" t="s">
        <v>2271</v>
      </c>
      <c r="Q127" s="199">
        <v>25000</v>
      </c>
      <c r="S127" t="s">
        <v>2265</v>
      </c>
      <c r="T127" t="s">
        <v>2266</v>
      </c>
      <c r="U127" s="201">
        <v>20.399999999999999</v>
      </c>
      <c r="V127" t="s">
        <v>2281</v>
      </c>
      <c r="W127" t="s">
        <v>2267</v>
      </c>
      <c r="X127" t="s">
        <v>2268</v>
      </c>
      <c r="Y127" t="s">
        <v>2269</v>
      </c>
      <c r="Z127" t="s">
        <v>2235</v>
      </c>
      <c r="AA127">
        <v>104893</v>
      </c>
      <c r="AB127" s="198">
        <v>37043.875</v>
      </c>
      <c r="AC127" s="198">
        <v>37072.875</v>
      </c>
    </row>
    <row r="128" spans="1:29" x14ac:dyDescent="0.2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30</v>
      </c>
      <c r="F128" s="213">
        <f t="shared" si="10"/>
        <v>750000</v>
      </c>
      <c r="G128" s="202">
        <v>1294934</v>
      </c>
      <c r="H128" s="198">
        <v>37036.133009259262</v>
      </c>
      <c r="I128" t="s">
        <v>2288</v>
      </c>
      <c r="M128" t="s">
        <v>1785</v>
      </c>
      <c r="N128" t="s">
        <v>2263</v>
      </c>
      <c r="O128" t="s">
        <v>2271</v>
      </c>
      <c r="Q128" s="199">
        <v>25000</v>
      </c>
      <c r="S128" t="s">
        <v>2265</v>
      </c>
      <c r="T128" t="s">
        <v>2266</v>
      </c>
      <c r="U128" s="201">
        <v>20.45</v>
      </c>
      <c r="V128" t="s">
        <v>3827</v>
      </c>
      <c r="W128" t="s">
        <v>2267</v>
      </c>
      <c r="X128" t="s">
        <v>2268</v>
      </c>
      <c r="Y128" t="s">
        <v>2269</v>
      </c>
      <c r="Z128" t="s">
        <v>2235</v>
      </c>
      <c r="AA128">
        <v>104894</v>
      </c>
      <c r="AB128" s="198">
        <v>37043.875</v>
      </c>
      <c r="AC128" s="198">
        <v>37072.875</v>
      </c>
    </row>
    <row r="129" spans="1:29" x14ac:dyDescent="0.2">
      <c r="A129" s="44" t="str">
        <f t="shared" si="6"/>
        <v xml:space="preserve"> Power Physical</v>
      </c>
      <c r="B129" s="44" t="str">
        <f t="shared" si="7"/>
        <v/>
      </c>
      <c r="C129" s="44" t="str">
        <f t="shared" si="8"/>
        <v>Power</v>
      </c>
      <c r="D129" s="44" t="str">
        <f t="shared" si="9"/>
        <v>Physical</v>
      </c>
      <c r="E129" s="44">
        <f>IF(VLOOKUP(S129,'DD-Lookup'!$J$6:$L$50,3,FALSE)="Monthly",(YEAR(AC129)-YEAR(AB129))*12+MONTH(AC129)-MONTH(AB129)+1,(AC129-AB129+1))</f>
        <v>182</v>
      </c>
      <c r="F129" s="213">
        <f t="shared" si="10"/>
        <v>3640</v>
      </c>
      <c r="G129" s="202">
        <v>1294935</v>
      </c>
      <c r="H129" s="198">
        <v>37036.134641203702</v>
      </c>
      <c r="I129" t="s">
        <v>2624</v>
      </c>
      <c r="M129" t="s">
        <v>3451</v>
      </c>
      <c r="N129" t="s">
        <v>2304</v>
      </c>
      <c r="O129" t="s">
        <v>3474</v>
      </c>
      <c r="Q129" s="199">
        <v>20</v>
      </c>
      <c r="S129" t="s">
        <v>1784</v>
      </c>
      <c r="T129" t="s">
        <v>2266</v>
      </c>
      <c r="U129" s="201">
        <v>18.39</v>
      </c>
      <c r="V129" t="s">
        <v>2706</v>
      </c>
      <c r="W129" t="s">
        <v>2305</v>
      </c>
      <c r="X129" t="s">
        <v>2609</v>
      </c>
      <c r="Y129" t="s">
        <v>2610</v>
      </c>
      <c r="Z129" t="s">
        <v>2611</v>
      </c>
      <c r="AA129">
        <v>106476.1</v>
      </c>
      <c r="AB129" s="198">
        <v>37347</v>
      </c>
      <c r="AC129" s="198">
        <v>37528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10</v>
      </c>
      <c r="G130" s="202">
        <v>1294936</v>
      </c>
      <c r="H130" s="198">
        <v>37036.13484953704</v>
      </c>
      <c r="I130" t="s">
        <v>2245</v>
      </c>
      <c r="M130" t="s">
        <v>1791</v>
      </c>
      <c r="N130" t="s">
        <v>2297</v>
      </c>
      <c r="O130" t="s">
        <v>2298</v>
      </c>
      <c r="Q130" s="199">
        <v>10</v>
      </c>
      <c r="S130" t="s">
        <v>2229</v>
      </c>
      <c r="T130" t="s">
        <v>2230</v>
      </c>
      <c r="U130" s="201">
        <v>951</v>
      </c>
      <c r="V130" t="s">
        <v>3795</v>
      </c>
      <c r="W130" t="s">
        <v>2258</v>
      </c>
      <c r="X130" t="s">
        <v>2232</v>
      </c>
      <c r="Y130" t="s">
        <v>2233</v>
      </c>
      <c r="Z130" t="s">
        <v>2234</v>
      </c>
      <c r="AA130">
        <v>2151956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10</v>
      </c>
      <c r="G131" s="202">
        <v>1294937</v>
      </c>
      <c r="H131" s="198">
        <v>37036.135810185187</v>
      </c>
      <c r="I131" t="s">
        <v>2245</v>
      </c>
      <c r="M131" t="s">
        <v>1791</v>
      </c>
      <c r="N131" t="s">
        <v>2297</v>
      </c>
      <c r="O131" t="s">
        <v>2298</v>
      </c>
      <c r="Q131" s="199">
        <v>10</v>
      </c>
      <c r="S131" t="s">
        <v>2229</v>
      </c>
      <c r="T131" t="s">
        <v>2230</v>
      </c>
      <c r="U131" s="201">
        <v>951</v>
      </c>
      <c r="V131" t="s">
        <v>3795</v>
      </c>
      <c r="W131" t="s">
        <v>2258</v>
      </c>
      <c r="X131" t="s">
        <v>2232</v>
      </c>
      <c r="Y131" t="s">
        <v>2233</v>
      </c>
      <c r="Z131" t="s">
        <v>2234</v>
      </c>
      <c r="AA131">
        <v>2151958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4</v>
      </c>
      <c r="G132" s="202">
        <v>1294939</v>
      </c>
      <c r="H132" s="198">
        <v>37036.136956018519</v>
      </c>
      <c r="I132" t="s">
        <v>2735</v>
      </c>
      <c r="M132" t="s">
        <v>1791</v>
      </c>
      <c r="N132" t="s">
        <v>2227</v>
      </c>
      <c r="O132" t="s">
        <v>2228</v>
      </c>
      <c r="P132" s="199">
        <v>4</v>
      </c>
      <c r="S132" t="s">
        <v>2229</v>
      </c>
      <c r="T132" t="s">
        <v>2230</v>
      </c>
      <c r="U132" s="201">
        <v>1740</v>
      </c>
      <c r="V132" t="s">
        <v>2712</v>
      </c>
      <c r="W132" t="s">
        <v>2236</v>
      </c>
      <c r="X132" t="s">
        <v>2232</v>
      </c>
      <c r="Y132" t="s">
        <v>2233</v>
      </c>
      <c r="Z132" t="s">
        <v>2234</v>
      </c>
      <c r="AA132">
        <v>2151962</v>
      </c>
    </row>
    <row r="133" spans="1:29" x14ac:dyDescent="0.2">
      <c r="A133" s="44" t="str">
        <f t="shared" si="6"/>
        <v>US Crude Financial</v>
      </c>
      <c r="B133" s="44" t="str">
        <f t="shared" si="7"/>
        <v>US</v>
      </c>
      <c r="C133" s="44" t="str">
        <f t="shared" si="8"/>
        <v>Crude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50000</v>
      </c>
      <c r="G133" s="202">
        <v>1294941</v>
      </c>
      <c r="H133" s="198">
        <v>37036.13722222222</v>
      </c>
      <c r="I133" t="s">
        <v>2200</v>
      </c>
      <c r="M133" t="s">
        <v>1994</v>
      </c>
      <c r="N133" t="s">
        <v>2731</v>
      </c>
      <c r="O133" t="s">
        <v>1815</v>
      </c>
      <c r="Q133" s="199">
        <v>50000</v>
      </c>
      <c r="S133" t="s">
        <v>1792</v>
      </c>
      <c r="T133" t="s">
        <v>2230</v>
      </c>
      <c r="U133" s="201">
        <v>28.37</v>
      </c>
      <c r="V133" t="s">
        <v>3828</v>
      </c>
      <c r="W133" t="s">
        <v>2733</v>
      </c>
      <c r="X133" t="s">
        <v>2734</v>
      </c>
      <c r="Y133" t="s">
        <v>3473</v>
      </c>
      <c r="Z133" t="s">
        <v>3729</v>
      </c>
      <c r="AA133">
        <v>107842</v>
      </c>
      <c r="AB133" s="198">
        <v>37073</v>
      </c>
      <c r="AC133" s="198">
        <v>37103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1294942</v>
      </c>
      <c r="H134" s="198">
        <v>37036.137928240743</v>
      </c>
      <c r="I134" t="s">
        <v>2200</v>
      </c>
      <c r="M134" t="s">
        <v>1791</v>
      </c>
      <c r="N134" t="s">
        <v>2240</v>
      </c>
      <c r="O134" t="s">
        <v>2241</v>
      </c>
      <c r="P134" s="199">
        <v>20</v>
      </c>
      <c r="S134" t="s">
        <v>2229</v>
      </c>
      <c r="T134" t="s">
        <v>2230</v>
      </c>
      <c r="U134" s="201">
        <v>1542</v>
      </c>
      <c r="V134" t="s">
        <v>2244</v>
      </c>
      <c r="W134" t="s">
        <v>2236</v>
      </c>
      <c r="X134" t="s">
        <v>2232</v>
      </c>
      <c r="Y134" t="s">
        <v>2233</v>
      </c>
      <c r="Z134" t="s">
        <v>2234</v>
      </c>
      <c r="AA134">
        <v>2151966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1294943</v>
      </c>
      <c r="H135" s="198">
        <v>37036.139293981483</v>
      </c>
      <c r="I135" t="s">
        <v>2302</v>
      </c>
      <c r="M135" t="s">
        <v>1791</v>
      </c>
      <c r="N135" t="s">
        <v>2240</v>
      </c>
      <c r="O135" t="s">
        <v>2241</v>
      </c>
      <c r="Q135" s="199">
        <v>20</v>
      </c>
      <c r="S135" t="s">
        <v>2229</v>
      </c>
      <c r="T135" t="s">
        <v>2230</v>
      </c>
      <c r="U135" s="201">
        <v>1543</v>
      </c>
      <c r="V135" t="s">
        <v>2702</v>
      </c>
      <c r="W135" t="s">
        <v>2236</v>
      </c>
      <c r="X135" t="s">
        <v>2232</v>
      </c>
      <c r="Y135" t="s">
        <v>2233</v>
      </c>
      <c r="Z135" t="s">
        <v>2234</v>
      </c>
      <c r="AA135">
        <v>2151968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20</v>
      </c>
      <c r="G136" s="202">
        <v>1294944</v>
      </c>
      <c r="H136" s="198">
        <v>37036.139548611114</v>
      </c>
      <c r="I136" t="s">
        <v>2200</v>
      </c>
      <c r="M136" t="s">
        <v>1791</v>
      </c>
      <c r="N136" t="s">
        <v>2240</v>
      </c>
      <c r="O136" t="s">
        <v>2241</v>
      </c>
      <c r="P136" s="199">
        <v>20</v>
      </c>
      <c r="S136" t="s">
        <v>2229</v>
      </c>
      <c r="T136" t="s">
        <v>2230</v>
      </c>
      <c r="U136" s="201">
        <v>1542</v>
      </c>
      <c r="V136" t="s">
        <v>2244</v>
      </c>
      <c r="W136" t="s">
        <v>2236</v>
      </c>
      <c r="X136" t="s">
        <v>2232</v>
      </c>
      <c r="Y136" t="s">
        <v>2233</v>
      </c>
      <c r="Z136" t="s">
        <v>2234</v>
      </c>
      <c r="AA136">
        <v>2151970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10</v>
      </c>
      <c r="G137" s="202">
        <v>1294945</v>
      </c>
      <c r="H137" s="198">
        <v>37036.139953703707</v>
      </c>
      <c r="I137" t="s">
        <v>2290</v>
      </c>
      <c r="M137" t="s">
        <v>1791</v>
      </c>
      <c r="N137" t="s">
        <v>2227</v>
      </c>
      <c r="O137" t="s">
        <v>2228</v>
      </c>
      <c r="P137" s="199">
        <v>10</v>
      </c>
      <c r="S137" t="s">
        <v>2229</v>
      </c>
      <c r="T137" t="s">
        <v>2230</v>
      </c>
      <c r="U137" s="201">
        <v>1740</v>
      </c>
      <c r="V137" t="s">
        <v>2292</v>
      </c>
      <c r="W137" t="s">
        <v>2236</v>
      </c>
      <c r="X137" t="s">
        <v>2232</v>
      </c>
      <c r="Y137" t="s">
        <v>2233</v>
      </c>
      <c r="Z137" t="s">
        <v>2234</v>
      </c>
      <c r="AA137">
        <v>2151972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182</v>
      </c>
      <c r="F138" s="213">
        <f t="shared" si="10"/>
        <v>3640</v>
      </c>
      <c r="G138" s="202">
        <v>1294946</v>
      </c>
      <c r="H138" s="198">
        <v>37036.140173611115</v>
      </c>
      <c r="I138" t="s">
        <v>3829</v>
      </c>
      <c r="M138" t="s">
        <v>3451</v>
      </c>
      <c r="N138" t="s">
        <v>2304</v>
      </c>
      <c r="O138" t="s">
        <v>2716</v>
      </c>
      <c r="Q138" s="199">
        <v>20</v>
      </c>
      <c r="S138" t="s">
        <v>1784</v>
      </c>
      <c r="T138" t="s">
        <v>2266</v>
      </c>
      <c r="U138" s="201">
        <v>18.350000000000001</v>
      </c>
      <c r="V138" t="s">
        <v>3830</v>
      </c>
      <c r="W138" t="s">
        <v>2305</v>
      </c>
      <c r="X138" t="s">
        <v>2609</v>
      </c>
      <c r="Y138" t="s">
        <v>2610</v>
      </c>
      <c r="Z138" t="s">
        <v>2611</v>
      </c>
      <c r="AA138">
        <v>106482.1</v>
      </c>
      <c r="AB138" s="198">
        <v>37711</v>
      </c>
      <c r="AC138" s="198">
        <v>37892</v>
      </c>
    </row>
    <row r="139" spans="1:29" x14ac:dyDescent="0.2">
      <c r="A139" s="44" t="str">
        <f t="shared" ref="A139:A202" si="11">B139&amp;" "&amp;C139&amp;" "&amp;D139</f>
        <v>US Crude Financial</v>
      </c>
      <c r="B139" s="44" t="str">
        <f t="shared" ref="B139:B202" si="12">IF((LEFT(N139,2)="US"),"US","")</f>
        <v>US</v>
      </c>
      <c r="C139" s="44" t="str">
        <f t="shared" ref="C139:C202" si="13">M139</f>
        <v>Crude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50000</v>
      </c>
      <c r="G139" s="202">
        <v>1294947</v>
      </c>
      <c r="H139" s="198">
        <v>37036.140208333331</v>
      </c>
      <c r="I139" t="s">
        <v>2200</v>
      </c>
      <c r="M139" t="s">
        <v>1994</v>
      </c>
      <c r="N139" t="s">
        <v>2731</v>
      </c>
      <c r="O139" t="s">
        <v>1815</v>
      </c>
      <c r="Q139" s="199">
        <v>50000</v>
      </c>
      <c r="S139" t="s">
        <v>1792</v>
      </c>
      <c r="T139" t="s">
        <v>2230</v>
      </c>
      <c r="U139" s="201">
        <v>28.39</v>
      </c>
      <c r="V139" t="s">
        <v>3828</v>
      </c>
      <c r="W139" t="s">
        <v>2733</v>
      </c>
      <c r="X139" t="s">
        <v>2734</v>
      </c>
      <c r="Y139" t="s">
        <v>3473</v>
      </c>
      <c r="Z139" t="s">
        <v>3729</v>
      </c>
      <c r="AA139">
        <v>107843</v>
      </c>
      <c r="AB139" s="198">
        <v>37073</v>
      </c>
      <c r="AC139" s="198">
        <v>37103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</v>
      </c>
      <c r="G140" s="202">
        <v>1294948</v>
      </c>
      <c r="H140" s="198">
        <v>37036.140648148146</v>
      </c>
      <c r="I140" t="s">
        <v>2252</v>
      </c>
      <c r="M140" t="s">
        <v>1791</v>
      </c>
      <c r="N140" t="s">
        <v>2227</v>
      </c>
      <c r="O140" t="s">
        <v>2228</v>
      </c>
      <c r="P140" s="199">
        <v>1</v>
      </c>
      <c r="S140" t="s">
        <v>2229</v>
      </c>
      <c r="T140" t="s">
        <v>2230</v>
      </c>
      <c r="U140" s="201">
        <v>1740</v>
      </c>
      <c r="V140" t="s">
        <v>2296</v>
      </c>
      <c r="W140" t="s">
        <v>2236</v>
      </c>
      <c r="X140" t="s">
        <v>2232</v>
      </c>
      <c r="Y140" t="s">
        <v>2233</v>
      </c>
      <c r="Z140" t="s">
        <v>2234</v>
      </c>
      <c r="AA140">
        <v>2151974</v>
      </c>
    </row>
    <row r="141" spans="1:29" x14ac:dyDescent="0.2">
      <c r="A141" s="44" t="str">
        <f t="shared" si="11"/>
        <v xml:space="preserve"> Natural Gas Physical</v>
      </c>
      <c r="B141" s="44" t="str">
        <f t="shared" si="12"/>
        <v/>
      </c>
      <c r="C141" s="44" t="str">
        <f t="shared" si="13"/>
        <v>Natural Gas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92</v>
      </c>
      <c r="F141" s="213">
        <f t="shared" si="15"/>
        <v>9200000</v>
      </c>
      <c r="G141" s="202">
        <v>1294949</v>
      </c>
      <c r="H141" s="198">
        <v>37036.141064814816</v>
      </c>
      <c r="I141" t="s">
        <v>1783</v>
      </c>
      <c r="M141" t="s">
        <v>1785</v>
      </c>
      <c r="N141" t="s">
        <v>3831</v>
      </c>
      <c r="O141" t="s">
        <v>3832</v>
      </c>
      <c r="P141" s="199">
        <v>100000</v>
      </c>
      <c r="S141" t="s">
        <v>2265</v>
      </c>
      <c r="T141" t="s">
        <v>2266</v>
      </c>
      <c r="U141" s="201">
        <v>0.27500000000000002</v>
      </c>
      <c r="V141" t="s">
        <v>2713</v>
      </c>
      <c r="W141" t="s">
        <v>2267</v>
      </c>
      <c r="X141" t="s">
        <v>2268</v>
      </c>
      <c r="Y141" t="s">
        <v>2269</v>
      </c>
      <c r="Z141" t="s">
        <v>2235</v>
      </c>
      <c r="AA141">
        <v>104896</v>
      </c>
      <c r="AB141" s="198">
        <v>37073</v>
      </c>
      <c r="AC141" s="198">
        <v>37164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1294950</v>
      </c>
      <c r="H142" s="198">
        <v>37036.141331018516</v>
      </c>
      <c r="I142" t="s">
        <v>2299</v>
      </c>
      <c r="M142" t="s">
        <v>1791</v>
      </c>
      <c r="N142" t="s">
        <v>2246</v>
      </c>
      <c r="O142" t="s">
        <v>2247</v>
      </c>
      <c r="P142" s="199">
        <v>10</v>
      </c>
      <c r="S142" t="s">
        <v>2248</v>
      </c>
      <c r="T142" t="s">
        <v>2230</v>
      </c>
      <c r="U142" s="201">
        <v>1267</v>
      </c>
      <c r="V142" t="s">
        <v>3031</v>
      </c>
      <c r="W142" t="s">
        <v>2249</v>
      </c>
      <c r="X142" t="s">
        <v>2232</v>
      </c>
      <c r="Y142" t="s">
        <v>2233</v>
      </c>
      <c r="Z142" t="s">
        <v>2234</v>
      </c>
      <c r="AA142">
        <v>2151976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5</v>
      </c>
      <c r="G143" s="202">
        <v>1294951</v>
      </c>
      <c r="H143" s="198">
        <v>37036.141562500001</v>
      </c>
      <c r="I143" t="s">
        <v>2282</v>
      </c>
      <c r="M143" t="s">
        <v>1791</v>
      </c>
      <c r="N143" t="s">
        <v>2227</v>
      </c>
      <c r="O143" t="s">
        <v>2228</v>
      </c>
      <c r="P143" s="199">
        <v>5</v>
      </c>
      <c r="S143" t="s">
        <v>2229</v>
      </c>
      <c r="T143" t="s">
        <v>2230</v>
      </c>
      <c r="U143" s="201">
        <v>1740</v>
      </c>
      <c r="V143" t="s">
        <v>2711</v>
      </c>
      <c r="W143" t="s">
        <v>2236</v>
      </c>
      <c r="X143" t="s">
        <v>2232</v>
      </c>
      <c r="Y143" t="s">
        <v>2233</v>
      </c>
      <c r="Z143" t="s">
        <v>2234</v>
      </c>
      <c r="AA143">
        <v>2151978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20</v>
      </c>
      <c r="G144" s="202">
        <v>1294953</v>
      </c>
      <c r="H144" s="198">
        <v>37036.143171296295</v>
      </c>
      <c r="I144" t="s">
        <v>2290</v>
      </c>
      <c r="M144" t="s">
        <v>1791</v>
      </c>
      <c r="N144" t="s">
        <v>2227</v>
      </c>
      <c r="O144" t="s">
        <v>2228</v>
      </c>
      <c r="P144" s="199">
        <v>20</v>
      </c>
      <c r="S144" t="s">
        <v>2229</v>
      </c>
      <c r="T144" t="s">
        <v>2230</v>
      </c>
      <c r="U144" s="201">
        <v>1739</v>
      </c>
      <c r="V144" t="s">
        <v>2292</v>
      </c>
      <c r="W144" t="s">
        <v>2236</v>
      </c>
      <c r="X144" t="s">
        <v>2232</v>
      </c>
      <c r="Y144" t="s">
        <v>2233</v>
      </c>
      <c r="Z144" t="s">
        <v>2234</v>
      </c>
      <c r="AA144">
        <v>2151982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4</v>
      </c>
      <c r="G145" s="202">
        <v>1294954</v>
      </c>
      <c r="H145" s="198">
        <v>37036.143379629626</v>
      </c>
      <c r="I145" t="s">
        <v>2252</v>
      </c>
      <c r="M145" t="s">
        <v>1791</v>
      </c>
      <c r="N145" t="s">
        <v>2240</v>
      </c>
      <c r="O145" t="s">
        <v>2241</v>
      </c>
      <c r="P145" s="199">
        <v>4</v>
      </c>
      <c r="S145" t="s">
        <v>2229</v>
      </c>
      <c r="T145" t="s">
        <v>2230</v>
      </c>
      <c r="U145" s="201">
        <v>1541</v>
      </c>
      <c r="V145" t="s">
        <v>2296</v>
      </c>
      <c r="W145" t="s">
        <v>2236</v>
      </c>
      <c r="X145" t="s">
        <v>2232</v>
      </c>
      <c r="Y145" t="s">
        <v>2233</v>
      </c>
      <c r="Z145" t="s">
        <v>2234</v>
      </c>
      <c r="AA145">
        <v>2151984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5</v>
      </c>
      <c r="G146" s="202">
        <v>1294956</v>
      </c>
      <c r="H146" s="198">
        <v>37036.144074074073</v>
      </c>
      <c r="I146" t="s">
        <v>2261</v>
      </c>
      <c r="M146" t="s">
        <v>1791</v>
      </c>
      <c r="N146" t="s">
        <v>2227</v>
      </c>
      <c r="O146" t="s">
        <v>2228</v>
      </c>
      <c r="Q146" s="199">
        <v>5</v>
      </c>
      <c r="S146" t="s">
        <v>2229</v>
      </c>
      <c r="T146" t="s">
        <v>2230</v>
      </c>
      <c r="U146" s="201">
        <v>1739</v>
      </c>
      <c r="V146" t="s">
        <v>2737</v>
      </c>
      <c r="W146" t="s">
        <v>2236</v>
      </c>
      <c r="X146" t="s">
        <v>2232</v>
      </c>
      <c r="Y146" t="s">
        <v>2233</v>
      </c>
      <c r="Z146" t="s">
        <v>2234</v>
      </c>
      <c r="AA146">
        <v>2151988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20</v>
      </c>
      <c r="G147" s="202">
        <v>1294958</v>
      </c>
      <c r="H147" s="198">
        <v>37036.144641203704</v>
      </c>
      <c r="I147" t="s">
        <v>2301</v>
      </c>
      <c r="M147" t="s">
        <v>1791</v>
      </c>
      <c r="N147" t="s">
        <v>2297</v>
      </c>
      <c r="O147" t="s">
        <v>2298</v>
      </c>
      <c r="P147" s="199">
        <v>20</v>
      </c>
      <c r="S147" t="s">
        <v>2229</v>
      </c>
      <c r="T147" t="s">
        <v>2230</v>
      </c>
      <c r="U147" s="201">
        <v>950</v>
      </c>
      <c r="V147" t="s">
        <v>3826</v>
      </c>
      <c r="W147" t="s">
        <v>2258</v>
      </c>
      <c r="X147" t="s">
        <v>2232</v>
      </c>
      <c r="Y147" t="s">
        <v>2233</v>
      </c>
      <c r="Z147" t="s">
        <v>2234</v>
      </c>
      <c r="AA147">
        <v>2151992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2</v>
      </c>
      <c r="G148" s="202">
        <v>1294959</v>
      </c>
      <c r="H148" s="198">
        <v>37036.14472222222</v>
      </c>
      <c r="I148" t="s">
        <v>2252</v>
      </c>
      <c r="M148" t="s">
        <v>1791</v>
      </c>
      <c r="N148" t="s">
        <v>2255</v>
      </c>
      <c r="O148" t="s">
        <v>2256</v>
      </c>
      <c r="Q148" s="199">
        <v>2</v>
      </c>
      <c r="S148" t="s">
        <v>2257</v>
      </c>
      <c r="T148" t="s">
        <v>2230</v>
      </c>
      <c r="U148" s="201">
        <v>7150</v>
      </c>
      <c r="V148" t="s">
        <v>2296</v>
      </c>
      <c r="W148" t="s">
        <v>2258</v>
      </c>
      <c r="X148" t="s">
        <v>2232</v>
      </c>
      <c r="Y148" t="s">
        <v>2233</v>
      </c>
      <c r="Z148" t="s">
        <v>2234</v>
      </c>
      <c r="AA148">
        <v>2151994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8</v>
      </c>
      <c r="G149" s="202">
        <v>1294961</v>
      </c>
      <c r="H149" s="198">
        <v>37036.144988425927</v>
      </c>
      <c r="I149" t="s">
        <v>2200</v>
      </c>
      <c r="M149" t="s">
        <v>1791</v>
      </c>
      <c r="N149" t="s">
        <v>2255</v>
      </c>
      <c r="O149" t="s">
        <v>2256</v>
      </c>
      <c r="Q149" s="199">
        <v>8</v>
      </c>
      <c r="S149" t="s">
        <v>2257</v>
      </c>
      <c r="T149" t="s">
        <v>2230</v>
      </c>
      <c r="U149" s="201">
        <v>7145</v>
      </c>
      <c r="V149" t="s">
        <v>2244</v>
      </c>
      <c r="W149" t="s">
        <v>2258</v>
      </c>
      <c r="X149" t="s">
        <v>2232</v>
      </c>
      <c r="Y149" t="s">
        <v>2233</v>
      </c>
      <c r="Z149" t="s">
        <v>2234</v>
      </c>
      <c r="AA149">
        <v>2151998</v>
      </c>
    </row>
    <row r="150" spans="1:29" x14ac:dyDescent="0.2">
      <c r="A150" s="44" t="str">
        <f t="shared" si="11"/>
        <v xml:space="preserve"> Power Financial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93</v>
      </c>
      <c r="F150" s="213">
        <f t="shared" si="15"/>
        <v>465</v>
      </c>
      <c r="G150" s="202">
        <v>1294962</v>
      </c>
      <c r="H150" s="198">
        <v>37036.145590277774</v>
      </c>
      <c r="I150" t="s">
        <v>3818</v>
      </c>
      <c r="M150" t="s">
        <v>3451</v>
      </c>
      <c r="N150" t="s">
        <v>3783</v>
      </c>
      <c r="O150" t="s">
        <v>3784</v>
      </c>
      <c r="Q150" s="199">
        <v>5</v>
      </c>
      <c r="S150" t="s">
        <v>1784</v>
      </c>
      <c r="T150" t="s">
        <v>3785</v>
      </c>
      <c r="U150" s="201">
        <v>217.5</v>
      </c>
      <c r="V150" t="s">
        <v>3820</v>
      </c>
      <c r="W150" t="s">
        <v>3787</v>
      </c>
      <c r="X150" t="s">
        <v>3788</v>
      </c>
      <c r="Y150" t="s">
        <v>3789</v>
      </c>
      <c r="Z150" t="s">
        <v>3790</v>
      </c>
      <c r="AA150">
        <v>1294962</v>
      </c>
      <c r="AB150" s="198">
        <v>37165</v>
      </c>
      <c r="AC150" s="198">
        <v>37257</v>
      </c>
    </row>
    <row r="151" spans="1:29" x14ac:dyDescent="0.2">
      <c r="A151" s="44" t="str">
        <f t="shared" si="11"/>
        <v xml:space="preserve"> Crude Financial</v>
      </c>
      <c r="B151" s="44" t="str">
        <f t="shared" si="12"/>
        <v/>
      </c>
      <c r="C151" s="44" t="str">
        <f t="shared" si="13"/>
        <v>Crude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50000</v>
      </c>
      <c r="G151" s="202">
        <v>1294963</v>
      </c>
      <c r="H151" s="198">
        <v>37036.146099537036</v>
      </c>
      <c r="I151" t="s">
        <v>3833</v>
      </c>
      <c r="M151" t="s">
        <v>1994</v>
      </c>
      <c r="N151" t="s">
        <v>3834</v>
      </c>
      <c r="O151" t="s">
        <v>3835</v>
      </c>
      <c r="Q151" s="199">
        <v>50000</v>
      </c>
      <c r="S151" t="s">
        <v>1788</v>
      </c>
      <c r="T151" t="s">
        <v>2230</v>
      </c>
      <c r="U151" s="201">
        <v>25.69</v>
      </c>
      <c r="V151" t="s">
        <v>3836</v>
      </c>
      <c r="W151" t="s">
        <v>3837</v>
      </c>
      <c r="X151" t="s">
        <v>3838</v>
      </c>
      <c r="Y151" t="s">
        <v>3473</v>
      </c>
      <c r="Z151" t="s">
        <v>2251</v>
      </c>
      <c r="AA151">
        <v>107844</v>
      </c>
      <c r="AB151" s="198">
        <v>37073</v>
      </c>
      <c r="AC151" s="198">
        <v>37103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13</v>
      </c>
      <c r="G152" s="202">
        <v>1294964</v>
      </c>
      <c r="H152" s="198">
        <v>37036.146643518521</v>
      </c>
      <c r="I152" t="s">
        <v>2239</v>
      </c>
      <c r="M152" t="s">
        <v>1791</v>
      </c>
      <c r="N152" t="s">
        <v>2240</v>
      </c>
      <c r="O152" t="s">
        <v>2241</v>
      </c>
      <c r="P152" s="199">
        <v>13</v>
      </c>
      <c r="S152" t="s">
        <v>2229</v>
      </c>
      <c r="T152" t="s">
        <v>2230</v>
      </c>
      <c r="U152" s="201">
        <v>1540</v>
      </c>
      <c r="V152" t="s">
        <v>2242</v>
      </c>
      <c r="W152" t="s">
        <v>2236</v>
      </c>
      <c r="X152" t="s">
        <v>2232</v>
      </c>
      <c r="Y152" t="s">
        <v>2233</v>
      </c>
      <c r="Z152" t="s">
        <v>2234</v>
      </c>
      <c r="AA152">
        <v>2152000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15</v>
      </c>
      <c r="G153" s="202">
        <v>1294965</v>
      </c>
      <c r="H153" s="198">
        <v>37036.146944444445</v>
      </c>
      <c r="I153" t="s">
        <v>2200</v>
      </c>
      <c r="M153" t="s">
        <v>1791</v>
      </c>
      <c r="N153" t="s">
        <v>2227</v>
      </c>
      <c r="O153" t="s">
        <v>2228</v>
      </c>
      <c r="Q153" s="199">
        <v>15</v>
      </c>
      <c r="S153" t="s">
        <v>2229</v>
      </c>
      <c r="T153" t="s">
        <v>2230</v>
      </c>
      <c r="U153" s="201">
        <v>1738</v>
      </c>
      <c r="V153" t="s">
        <v>2244</v>
      </c>
      <c r="W153" t="s">
        <v>2236</v>
      </c>
      <c r="X153" t="s">
        <v>2232</v>
      </c>
      <c r="Y153" t="s">
        <v>2233</v>
      </c>
      <c r="Z153" t="s">
        <v>2234</v>
      </c>
      <c r="AA153">
        <v>2152002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3</v>
      </c>
      <c r="G154" s="202">
        <v>1294967</v>
      </c>
      <c r="H154" s="198">
        <v>37036.14738425926</v>
      </c>
      <c r="I154" t="s">
        <v>2239</v>
      </c>
      <c r="M154" t="s">
        <v>1791</v>
      </c>
      <c r="N154" t="s">
        <v>2240</v>
      </c>
      <c r="O154" t="s">
        <v>2241</v>
      </c>
      <c r="P154" s="199">
        <v>3</v>
      </c>
      <c r="S154" t="s">
        <v>2229</v>
      </c>
      <c r="T154" t="s">
        <v>2230</v>
      </c>
      <c r="U154" s="201">
        <v>1540</v>
      </c>
      <c r="V154" t="s">
        <v>2242</v>
      </c>
      <c r="W154" t="s">
        <v>2236</v>
      </c>
      <c r="X154" t="s">
        <v>2232</v>
      </c>
      <c r="Y154" t="s">
        <v>2233</v>
      </c>
      <c r="Z154" t="s">
        <v>2234</v>
      </c>
      <c r="AA154">
        <v>2152006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20</v>
      </c>
      <c r="G155" s="202">
        <v>1294969</v>
      </c>
      <c r="H155" s="198">
        <v>37036.147592592592</v>
      </c>
      <c r="I155" t="s">
        <v>2252</v>
      </c>
      <c r="M155" t="s">
        <v>1791</v>
      </c>
      <c r="N155" t="s">
        <v>2240</v>
      </c>
      <c r="O155" t="s">
        <v>2241</v>
      </c>
      <c r="P155" s="199">
        <v>20</v>
      </c>
      <c r="S155" t="s">
        <v>2229</v>
      </c>
      <c r="T155" t="s">
        <v>2230</v>
      </c>
      <c r="U155" s="201">
        <v>1540</v>
      </c>
      <c r="V155" t="s">
        <v>3472</v>
      </c>
      <c r="W155" t="s">
        <v>2236</v>
      </c>
      <c r="X155" t="s">
        <v>2232</v>
      </c>
      <c r="Y155" t="s">
        <v>2233</v>
      </c>
      <c r="Z155" t="s">
        <v>2234</v>
      </c>
      <c r="AA155">
        <v>2152010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20</v>
      </c>
      <c r="G156" s="202">
        <v>1294971</v>
      </c>
      <c r="H156" s="198">
        <v>37036.14775462963</v>
      </c>
      <c r="I156" t="s">
        <v>2290</v>
      </c>
      <c r="M156" t="s">
        <v>1791</v>
      </c>
      <c r="N156" t="s">
        <v>2240</v>
      </c>
      <c r="O156" t="s">
        <v>2241</v>
      </c>
      <c r="P156" s="199">
        <v>20</v>
      </c>
      <c r="S156" t="s">
        <v>2229</v>
      </c>
      <c r="T156" t="s">
        <v>2230</v>
      </c>
      <c r="U156" s="201">
        <v>1540</v>
      </c>
      <c r="V156" t="s">
        <v>2086</v>
      </c>
      <c r="W156" t="s">
        <v>2236</v>
      </c>
      <c r="X156" t="s">
        <v>2232</v>
      </c>
      <c r="Y156" t="s">
        <v>2233</v>
      </c>
      <c r="Z156" t="s">
        <v>2234</v>
      </c>
      <c r="AA156">
        <v>2152014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20</v>
      </c>
      <c r="G157" s="202">
        <v>1294973</v>
      </c>
      <c r="H157" s="198">
        <v>37036.148101851853</v>
      </c>
      <c r="I157" t="s">
        <v>2200</v>
      </c>
      <c r="M157" t="s">
        <v>1791</v>
      </c>
      <c r="N157" t="s">
        <v>2227</v>
      </c>
      <c r="O157" t="s">
        <v>2228</v>
      </c>
      <c r="Q157" s="199">
        <v>20</v>
      </c>
      <c r="S157" t="s">
        <v>2229</v>
      </c>
      <c r="T157" t="s">
        <v>2230</v>
      </c>
      <c r="U157" s="201">
        <v>1737</v>
      </c>
      <c r="V157" t="s">
        <v>2244</v>
      </c>
      <c r="W157" t="s">
        <v>2236</v>
      </c>
      <c r="X157" t="s">
        <v>2232</v>
      </c>
      <c r="Y157" t="s">
        <v>2233</v>
      </c>
      <c r="Z157" t="s">
        <v>2234</v>
      </c>
      <c r="AA157">
        <v>2152018</v>
      </c>
    </row>
    <row r="158" spans="1:29" x14ac:dyDescent="0.2">
      <c r="A158" s="44" t="str">
        <f t="shared" si="11"/>
        <v>US Crude Financial</v>
      </c>
      <c r="B158" s="44" t="str">
        <f t="shared" si="12"/>
        <v>US</v>
      </c>
      <c r="C158" s="44" t="str">
        <f t="shared" si="13"/>
        <v>Crude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50000</v>
      </c>
      <c r="G158" s="202">
        <v>1294974</v>
      </c>
      <c r="H158" s="198">
        <v>37036.148136574076</v>
      </c>
      <c r="I158" t="s">
        <v>2200</v>
      </c>
      <c r="M158" t="s">
        <v>1994</v>
      </c>
      <c r="N158" t="s">
        <v>2731</v>
      </c>
      <c r="O158" t="s">
        <v>1815</v>
      </c>
      <c r="Q158" s="199">
        <v>50000</v>
      </c>
      <c r="S158" t="s">
        <v>1792</v>
      </c>
      <c r="T158" t="s">
        <v>2230</v>
      </c>
      <c r="U158" s="201">
        <v>28.41</v>
      </c>
      <c r="V158" t="s">
        <v>3828</v>
      </c>
      <c r="W158" t="s">
        <v>2733</v>
      </c>
      <c r="X158" t="s">
        <v>2734</v>
      </c>
      <c r="Y158" t="s">
        <v>3473</v>
      </c>
      <c r="Z158" t="s">
        <v>3729</v>
      </c>
      <c r="AA158">
        <v>107845</v>
      </c>
      <c r="AB158" s="198">
        <v>37073</v>
      </c>
      <c r="AC158" s="198">
        <v>37103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19</v>
      </c>
      <c r="G159" s="202">
        <v>1294976</v>
      </c>
      <c r="H159" s="198">
        <v>37036.149398148147</v>
      </c>
      <c r="I159" t="s">
        <v>2714</v>
      </c>
      <c r="M159" t="s">
        <v>1791</v>
      </c>
      <c r="N159" t="s">
        <v>2227</v>
      </c>
      <c r="O159" t="s">
        <v>2228</v>
      </c>
      <c r="P159" s="199">
        <v>19</v>
      </c>
      <c r="S159" t="s">
        <v>2229</v>
      </c>
      <c r="T159" t="s">
        <v>2230</v>
      </c>
      <c r="U159" s="201">
        <v>1735</v>
      </c>
      <c r="V159" t="s">
        <v>2724</v>
      </c>
      <c r="W159" t="s">
        <v>2236</v>
      </c>
      <c r="X159" t="s">
        <v>2232</v>
      </c>
      <c r="Y159" t="s">
        <v>2233</v>
      </c>
      <c r="Z159" t="s">
        <v>2234</v>
      </c>
      <c r="AA159">
        <v>2152022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1</v>
      </c>
      <c r="G160" s="202">
        <v>1294977</v>
      </c>
      <c r="H160" s="198">
        <v>37036.149606481478</v>
      </c>
      <c r="I160" t="s">
        <v>2301</v>
      </c>
      <c r="M160" t="s">
        <v>1791</v>
      </c>
      <c r="N160" t="s">
        <v>2227</v>
      </c>
      <c r="O160" t="s">
        <v>2228</v>
      </c>
      <c r="P160" s="199">
        <v>1</v>
      </c>
      <c r="S160" t="s">
        <v>2229</v>
      </c>
      <c r="T160" t="s">
        <v>2230</v>
      </c>
      <c r="U160" s="201">
        <v>1735</v>
      </c>
      <c r="V160" t="s">
        <v>2742</v>
      </c>
      <c r="W160" t="s">
        <v>2236</v>
      </c>
      <c r="X160" t="s">
        <v>2232</v>
      </c>
      <c r="Y160" t="s">
        <v>2233</v>
      </c>
      <c r="Z160" t="s">
        <v>2234</v>
      </c>
      <c r="AA160">
        <v>2152024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5</v>
      </c>
      <c r="G161" s="202">
        <v>1294979</v>
      </c>
      <c r="H161" s="198">
        <v>37036.149861111109</v>
      </c>
      <c r="I161" t="s">
        <v>2612</v>
      </c>
      <c r="M161" t="s">
        <v>1791</v>
      </c>
      <c r="N161" t="s">
        <v>2227</v>
      </c>
      <c r="O161" t="s">
        <v>2228</v>
      </c>
      <c r="Q161" s="199">
        <v>5</v>
      </c>
      <c r="S161" t="s">
        <v>2229</v>
      </c>
      <c r="T161" t="s">
        <v>2230</v>
      </c>
      <c r="U161" s="201">
        <v>1735</v>
      </c>
      <c r="V161" t="s">
        <v>2613</v>
      </c>
      <c r="W161" t="s">
        <v>2236</v>
      </c>
      <c r="X161" t="s">
        <v>2232</v>
      </c>
      <c r="Y161" t="s">
        <v>2233</v>
      </c>
      <c r="Z161" t="s">
        <v>2234</v>
      </c>
      <c r="AA161">
        <v>2152028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20</v>
      </c>
      <c r="G162" s="202">
        <v>1294980</v>
      </c>
      <c r="H162" s="198">
        <v>37036.149930555555</v>
      </c>
      <c r="I162" t="s">
        <v>2252</v>
      </c>
      <c r="M162" t="s">
        <v>1791</v>
      </c>
      <c r="N162" t="s">
        <v>2240</v>
      </c>
      <c r="O162" t="s">
        <v>2241</v>
      </c>
      <c r="P162" s="199">
        <v>20</v>
      </c>
      <c r="S162" t="s">
        <v>2229</v>
      </c>
      <c r="T162" t="s">
        <v>2230</v>
      </c>
      <c r="U162" s="201">
        <v>1539</v>
      </c>
      <c r="V162" t="s">
        <v>3472</v>
      </c>
      <c r="W162" t="s">
        <v>2236</v>
      </c>
      <c r="X162" t="s">
        <v>2232</v>
      </c>
      <c r="Y162" t="s">
        <v>2233</v>
      </c>
      <c r="Z162" t="s">
        <v>2234</v>
      </c>
      <c r="AA162">
        <v>2152030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1294981</v>
      </c>
      <c r="H163" s="198">
        <v>37036.150104166663</v>
      </c>
      <c r="I163" t="s">
        <v>2284</v>
      </c>
      <c r="M163" t="s">
        <v>1791</v>
      </c>
      <c r="N163" t="s">
        <v>2227</v>
      </c>
      <c r="O163" t="s">
        <v>2228</v>
      </c>
      <c r="Q163" s="199">
        <v>10</v>
      </c>
      <c r="S163" t="s">
        <v>2229</v>
      </c>
      <c r="T163" t="s">
        <v>2230</v>
      </c>
      <c r="U163" s="201">
        <v>1735</v>
      </c>
      <c r="V163" t="s">
        <v>2300</v>
      </c>
      <c r="W163" t="s">
        <v>2236</v>
      </c>
      <c r="X163" t="s">
        <v>2232</v>
      </c>
      <c r="Y163" t="s">
        <v>2233</v>
      </c>
      <c r="Z163" t="s">
        <v>2234</v>
      </c>
      <c r="AA163">
        <v>2152032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10</v>
      </c>
      <c r="G164" s="202">
        <v>1294985</v>
      </c>
      <c r="H164" s="198">
        <v>37036.151319444441</v>
      </c>
      <c r="I164" t="s">
        <v>2261</v>
      </c>
      <c r="M164" t="s">
        <v>1791</v>
      </c>
      <c r="N164" t="s">
        <v>2227</v>
      </c>
      <c r="O164" t="s">
        <v>2228</v>
      </c>
      <c r="P164" s="199">
        <v>10</v>
      </c>
      <c r="S164" t="s">
        <v>2229</v>
      </c>
      <c r="T164" t="s">
        <v>2230</v>
      </c>
      <c r="U164" s="201">
        <v>1734</v>
      </c>
      <c r="V164" t="s">
        <v>1644</v>
      </c>
      <c r="W164" t="s">
        <v>2236</v>
      </c>
      <c r="X164" t="s">
        <v>2232</v>
      </c>
      <c r="Y164" t="s">
        <v>2233</v>
      </c>
      <c r="Z164" t="s">
        <v>2234</v>
      </c>
      <c r="AA164">
        <v>2152042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20</v>
      </c>
      <c r="G165" s="202">
        <v>1294987</v>
      </c>
      <c r="H165" s="198">
        <v>37036.152465277781</v>
      </c>
      <c r="I165" t="s">
        <v>2200</v>
      </c>
      <c r="M165" t="s">
        <v>1791</v>
      </c>
      <c r="N165" t="s">
        <v>2227</v>
      </c>
      <c r="O165" t="s">
        <v>2228</v>
      </c>
      <c r="Q165" s="199">
        <v>20</v>
      </c>
      <c r="S165" t="s">
        <v>2229</v>
      </c>
      <c r="T165" t="s">
        <v>2230</v>
      </c>
      <c r="U165" s="201">
        <v>1736</v>
      </c>
      <c r="V165" t="s">
        <v>2243</v>
      </c>
      <c r="W165" t="s">
        <v>2236</v>
      </c>
      <c r="X165" t="s">
        <v>2232</v>
      </c>
      <c r="Y165" t="s">
        <v>2233</v>
      </c>
      <c r="Z165" t="s">
        <v>2234</v>
      </c>
      <c r="AA165">
        <v>2152046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10</v>
      </c>
      <c r="G166" s="202">
        <v>1294988</v>
      </c>
      <c r="H166" s="198">
        <v>37036.152581018519</v>
      </c>
      <c r="I166" t="s">
        <v>2245</v>
      </c>
      <c r="M166" t="s">
        <v>1791</v>
      </c>
      <c r="N166" t="s">
        <v>2227</v>
      </c>
      <c r="O166" t="s">
        <v>2228</v>
      </c>
      <c r="P166" s="199">
        <v>10</v>
      </c>
      <c r="S166" t="s">
        <v>2229</v>
      </c>
      <c r="T166" t="s">
        <v>2230</v>
      </c>
      <c r="U166" s="201">
        <v>1735</v>
      </c>
      <c r="V166" t="s">
        <v>3795</v>
      </c>
      <c r="W166" t="s">
        <v>2236</v>
      </c>
      <c r="X166" t="s">
        <v>2232</v>
      </c>
      <c r="Y166" t="s">
        <v>2233</v>
      </c>
      <c r="Z166" t="s">
        <v>2234</v>
      </c>
      <c r="AA166">
        <v>2152048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20</v>
      </c>
      <c r="G167" s="202">
        <v>1294989</v>
      </c>
      <c r="H167" s="198">
        <v>37036.152685185189</v>
      </c>
      <c r="I167" t="s">
        <v>2200</v>
      </c>
      <c r="M167" t="s">
        <v>1791</v>
      </c>
      <c r="N167" t="s">
        <v>2227</v>
      </c>
      <c r="O167" t="s">
        <v>2228</v>
      </c>
      <c r="Q167" s="199">
        <v>20</v>
      </c>
      <c r="S167" t="s">
        <v>2229</v>
      </c>
      <c r="T167" t="s">
        <v>2230</v>
      </c>
      <c r="U167" s="201">
        <v>1736</v>
      </c>
      <c r="V167" t="s">
        <v>2243</v>
      </c>
      <c r="W167" t="s">
        <v>2236</v>
      </c>
      <c r="X167" t="s">
        <v>2232</v>
      </c>
      <c r="Y167" t="s">
        <v>2233</v>
      </c>
      <c r="Z167" t="s">
        <v>2234</v>
      </c>
      <c r="AA167">
        <v>2152050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20</v>
      </c>
      <c r="G168" s="202">
        <v>1294990</v>
      </c>
      <c r="H168" s="198">
        <v>37036.152777777781</v>
      </c>
      <c r="I168" t="s">
        <v>2714</v>
      </c>
      <c r="M168" t="s">
        <v>1791</v>
      </c>
      <c r="N168" t="s">
        <v>2240</v>
      </c>
      <c r="O168" t="s">
        <v>2241</v>
      </c>
      <c r="Q168" s="199">
        <v>20</v>
      </c>
      <c r="S168" t="s">
        <v>2229</v>
      </c>
      <c r="T168" t="s">
        <v>2230</v>
      </c>
      <c r="U168" s="201">
        <v>1540</v>
      </c>
      <c r="V168" t="s">
        <v>2715</v>
      </c>
      <c r="W168" t="s">
        <v>2236</v>
      </c>
      <c r="X168" t="s">
        <v>2232</v>
      </c>
      <c r="Y168" t="s">
        <v>2233</v>
      </c>
      <c r="Z168" t="s">
        <v>2234</v>
      </c>
      <c r="AA168">
        <v>2152052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12</v>
      </c>
      <c r="G169" s="202">
        <v>1294991</v>
      </c>
      <c r="H169" s="198">
        <v>37036.154814814814</v>
      </c>
      <c r="I169" t="s">
        <v>2245</v>
      </c>
      <c r="M169" t="s">
        <v>1791</v>
      </c>
      <c r="N169" t="s">
        <v>2227</v>
      </c>
      <c r="O169" t="s">
        <v>2228</v>
      </c>
      <c r="Q169" s="199">
        <v>12</v>
      </c>
      <c r="S169" t="s">
        <v>2229</v>
      </c>
      <c r="T169" t="s">
        <v>2230</v>
      </c>
      <c r="U169" s="201">
        <v>1737</v>
      </c>
      <c r="V169" t="s">
        <v>2182</v>
      </c>
      <c r="W169" t="s">
        <v>2236</v>
      </c>
      <c r="X169" t="s">
        <v>2232</v>
      </c>
      <c r="Y169" t="s">
        <v>2233</v>
      </c>
      <c r="Z169" t="s">
        <v>2234</v>
      </c>
      <c r="AA169">
        <v>2152054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8</v>
      </c>
      <c r="G170" s="202">
        <v>1294992</v>
      </c>
      <c r="H170" s="198">
        <v>37036.154942129629</v>
      </c>
      <c r="I170" t="s">
        <v>2621</v>
      </c>
      <c r="M170" t="s">
        <v>1791</v>
      </c>
      <c r="N170" t="s">
        <v>2227</v>
      </c>
      <c r="O170" t="s">
        <v>2228</v>
      </c>
      <c r="Q170" s="199">
        <v>8</v>
      </c>
      <c r="S170" t="s">
        <v>2229</v>
      </c>
      <c r="T170" t="s">
        <v>2230</v>
      </c>
      <c r="U170" s="201">
        <v>1737</v>
      </c>
      <c r="V170" t="s">
        <v>2622</v>
      </c>
      <c r="W170" t="s">
        <v>2236</v>
      </c>
      <c r="X170" t="s">
        <v>2232</v>
      </c>
      <c r="Y170" t="s">
        <v>2233</v>
      </c>
      <c r="Z170" t="s">
        <v>2234</v>
      </c>
      <c r="AA170">
        <v>2152056</v>
      </c>
    </row>
    <row r="171" spans="1:29" x14ac:dyDescent="0.2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92</v>
      </c>
      <c r="F171" s="213">
        <f t="shared" si="15"/>
        <v>2300000</v>
      </c>
      <c r="G171" s="202">
        <v>1294995</v>
      </c>
      <c r="H171" s="198">
        <v>37036.157395833332</v>
      </c>
      <c r="I171" t="s">
        <v>2280</v>
      </c>
      <c r="M171" t="s">
        <v>1785</v>
      </c>
      <c r="N171" t="s">
        <v>2263</v>
      </c>
      <c r="O171" t="s">
        <v>2272</v>
      </c>
      <c r="Q171" s="199">
        <v>25000</v>
      </c>
      <c r="S171" t="s">
        <v>2265</v>
      </c>
      <c r="T171" t="s">
        <v>2266</v>
      </c>
      <c r="U171" s="201">
        <v>20.6</v>
      </c>
      <c r="V171" t="s">
        <v>2281</v>
      </c>
      <c r="W171" t="s">
        <v>2267</v>
      </c>
      <c r="X171" t="s">
        <v>2268</v>
      </c>
      <c r="Y171" t="s">
        <v>2269</v>
      </c>
      <c r="Z171" t="s">
        <v>2235</v>
      </c>
      <c r="AA171">
        <v>104907</v>
      </c>
      <c r="AB171" s="198">
        <v>37073</v>
      </c>
      <c r="AC171" s="198">
        <v>37164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20</v>
      </c>
      <c r="G172" s="202">
        <v>1294997</v>
      </c>
      <c r="H172" s="198">
        <v>37036.157534722224</v>
      </c>
      <c r="I172" t="s">
        <v>2200</v>
      </c>
      <c r="M172" t="s">
        <v>1791</v>
      </c>
      <c r="N172" t="s">
        <v>2240</v>
      </c>
      <c r="O172" t="s">
        <v>2241</v>
      </c>
      <c r="P172" s="199">
        <v>20</v>
      </c>
      <c r="S172" t="s">
        <v>2229</v>
      </c>
      <c r="T172" t="s">
        <v>2230</v>
      </c>
      <c r="U172" s="201">
        <v>1540</v>
      </c>
      <c r="V172" t="s">
        <v>2244</v>
      </c>
      <c r="W172" t="s">
        <v>2236</v>
      </c>
      <c r="X172" t="s">
        <v>2232</v>
      </c>
      <c r="Y172" t="s">
        <v>2233</v>
      </c>
      <c r="Z172" t="s">
        <v>2234</v>
      </c>
      <c r="AA172">
        <v>2152064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20</v>
      </c>
      <c r="G173" s="202">
        <v>1294998</v>
      </c>
      <c r="H173" s="198">
        <v>37036.157627314817</v>
      </c>
      <c r="I173" t="s">
        <v>3105</v>
      </c>
      <c r="M173" t="s">
        <v>1791</v>
      </c>
      <c r="N173" t="s">
        <v>2227</v>
      </c>
      <c r="O173" t="s">
        <v>2228</v>
      </c>
      <c r="Q173" s="199">
        <v>20</v>
      </c>
      <c r="S173" t="s">
        <v>2229</v>
      </c>
      <c r="T173" t="s">
        <v>2230</v>
      </c>
      <c r="U173" s="201">
        <v>1736</v>
      </c>
      <c r="V173" t="s">
        <v>3106</v>
      </c>
      <c r="W173" t="s">
        <v>2236</v>
      </c>
      <c r="X173" t="s">
        <v>2232</v>
      </c>
      <c r="Y173" t="s">
        <v>2233</v>
      </c>
      <c r="Z173" t="s">
        <v>2234</v>
      </c>
      <c r="AA173">
        <v>2152066</v>
      </c>
    </row>
    <row r="174" spans="1:29" x14ac:dyDescent="0.2">
      <c r="A174" s="44" t="str">
        <f t="shared" si="11"/>
        <v xml:space="preserve"> Natural Gas Physical</v>
      </c>
      <c r="B174" s="44" t="str">
        <f t="shared" si="12"/>
        <v/>
      </c>
      <c r="C174" s="44" t="str">
        <f t="shared" si="13"/>
        <v>Natural Gas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30</v>
      </c>
      <c r="F174" s="213">
        <f t="shared" si="15"/>
        <v>750000</v>
      </c>
      <c r="G174" s="202">
        <v>1294999</v>
      </c>
      <c r="H174" s="198">
        <v>37036.158333333333</v>
      </c>
      <c r="I174" t="s">
        <v>1783</v>
      </c>
      <c r="M174" t="s">
        <v>1785</v>
      </c>
      <c r="N174" t="s">
        <v>2263</v>
      </c>
      <c r="O174" t="s">
        <v>2271</v>
      </c>
      <c r="Q174" s="199">
        <v>25000</v>
      </c>
      <c r="S174" t="s">
        <v>2265</v>
      </c>
      <c r="T174" t="s">
        <v>2266</v>
      </c>
      <c r="U174" s="201">
        <v>20.5</v>
      </c>
      <c r="V174" t="s">
        <v>2713</v>
      </c>
      <c r="W174" t="s">
        <v>2267</v>
      </c>
      <c r="X174" t="s">
        <v>2268</v>
      </c>
      <c r="Y174" t="s">
        <v>2269</v>
      </c>
      <c r="Z174" t="s">
        <v>2235</v>
      </c>
      <c r="AA174">
        <v>104902</v>
      </c>
      <c r="AB174" s="198">
        <v>37043.875</v>
      </c>
      <c r="AC174" s="198">
        <v>37072.875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10</v>
      </c>
      <c r="G175" s="202">
        <v>1295000</v>
      </c>
      <c r="H175" s="198">
        <v>37036.158449074072</v>
      </c>
      <c r="I175" t="s">
        <v>2200</v>
      </c>
      <c r="M175" t="s">
        <v>1791</v>
      </c>
      <c r="N175" t="s">
        <v>2255</v>
      </c>
      <c r="O175" t="s">
        <v>2256</v>
      </c>
      <c r="P175" s="199">
        <v>10</v>
      </c>
      <c r="S175" t="s">
        <v>2257</v>
      </c>
      <c r="T175" t="s">
        <v>2230</v>
      </c>
      <c r="U175" s="201">
        <v>7155</v>
      </c>
      <c r="V175" t="s">
        <v>2244</v>
      </c>
      <c r="W175" t="s">
        <v>2258</v>
      </c>
      <c r="X175" t="s">
        <v>2232</v>
      </c>
      <c r="Y175" t="s">
        <v>2233</v>
      </c>
      <c r="Z175" t="s">
        <v>2234</v>
      </c>
      <c r="AA175">
        <v>2152068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10</v>
      </c>
      <c r="G176" s="202">
        <v>1295001</v>
      </c>
      <c r="H176" s="198">
        <v>37036.158784722225</v>
      </c>
      <c r="I176" t="s">
        <v>2252</v>
      </c>
      <c r="M176" t="s">
        <v>1791</v>
      </c>
      <c r="N176" t="s">
        <v>2246</v>
      </c>
      <c r="O176" t="s">
        <v>2247</v>
      </c>
      <c r="Q176" s="199">
        <v>10</v>
      </c>
      <c r="S176" t="s">
        <v>2248</v>
      </c>
      <c r="T176" t="s">
        <v>2230</v>
      </c>
      <c r="U176" s="201">
        <v>1270</v>
      </c>
      <c r="V176" t="s">
        <v>2701</v>
      </c>
      <c r="W176" t="s">
        <v>2249</v>
      </c>
      <c r="X176" t="s">
        <v>2232</v>
      </c>
      <c r="Y176" t="s">
        <v>2233</v>
      </c>
      <c r="Z176" t="s">
        <v>2234</v>
      </c>
      <c r="AA176">
        <v>2152071</v>
      </c>
    </row>
    <row r="177" spans="1:29" x14ac:dyDescent="0.2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1</v>
      </c>
      <c r="F177" s="213">
        <f t="shared" si="15"/>
        <v>50000</v>
      </c>
      <c r="G177" s="202">
        <v>1295002</v>
      </c>
      <c r="H177" s="198">
        <v>37036.160486111112</v>
      </c>
      <c r="I177" t="s">
        <v>2270</v>
      </c>
      <c r="M177" t="s">
        <v>1785</v>
      </c>
      <c r="N177" t="s">
        <v>2614</v>
      </c>
      <c r="O177" t="s">
        <v>3839</v>
      </c>
      <c r="P177" s="199">
        <v>50000</v>
      </c>
      <c r="S177" t="s">
        <v>2265</v>
      </c>
      <c r="T177" t="s">
        <v>2266</v>
      </c>
      <c r="U177" s="201">
        <v>22.3</v>
      </c>
      <c r="V177" t="s">
        <v>2705</v>
      </c>
      <c r="W177" t="s">
        <v>2615</v>
      </c>
      <c r="X177" t="s">
        <v>2616</v>
      </c>
      <c r="Y177" t="s">
        <v>2269</v>
      </c>
      <c r="Z177" t="s">
        <v>2235</v>
      </c>
      <c r="AA177">
        <v>104903</v>
      </c>
      <c r="AB177" s="198">
        <v>37040.875</v>
      </c>
      <c r="AC177" s="198">
        <v>37040.875</v>
      </c>
    </row>
    <row r="178" spans="1:29" x14ac:dyDescent="0.2">
      <c r="A178" s="44" t="str">
        <f t="shared" si="11"/>
        <v xml:space="preserve"> Natural Gas Physical</v>
      </c>
      <c r="B178" s="44" t="str">
        <f t="shared" si="12"/>
        <v/>
      </c>
      <c r="C178" s="44" t="str">
        <f t="shared" si="13"/>
        <v>Natural Gas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50000</v>
      </c>
      <c r="G178" s="202">
        <v>1295003</v>
      </c>
      <c r="H178" s="198">
        <v>37036.160567129627</v>
      </c>
      <c r="I178" t="s">
        <v>2270</v>
      </c>
      <c r="M178" t="s">
        <v>1785</v>
      </c>
      <c r="N178" t="s">
        <v>2368</v>
      </c>
      <c r="O178" t="s">
        <v>1366</v>
      </c>
      <c r="P178" s="199">
        <v>50000</v>
      </c>
      <c r="S178" t="s">
        <v>2265</v>
      </c>
      <c r="T178" t="s">
        <v>2266</v>
      </c>
      <c r="U178" s="201">
        <v>22.3</v>
      </c>
      <c r="V178" t="s">
        <v>2705</v>
      </c>
      <c r="W178" t="s">
        <v>2615</v>
      </c>
      <c r="X178" t="s">
        <v>2616</v>
      </c>
      <c r="Y178" t="s">
        <v>2269</v>
      </c>
      <c r="Z178" t="s">
        <v>2235</v>
      </c>
      <c r="AA178">
        <v>104904</v>
      </c>
      <c r="AB178" s="198">
        <v>37040.875</v>
      </c>
      <c r="AC178" s="198">
        <v>37040.875</v>
      </c>
    </row>
    <row r="179" spans="1:29" x14ac:dyDescent="0.2">
      <c r="A179" s="44" t="str">
        <f t="shared" si="11"/>
        <v xml:space="preserve"> Natural Gas Physical</v>
      </c>
      <c r="B179" s="44" t="str">
        <f t="shared" si="12"/>
        <v/>
      </c>
      <c r="C179" s="44" t="str">
        <f t="shared" si="13"/>
        <v>Natural Gas</v>
      </c>
      <c r="D179" s="44" t="str">
        <f t="shared" si="14"/>
        <v>Physical</v>
      </c>
      <c r="E179" s="44">
        <f>IF(VLOOKUP(S179,'DD-Lookup'!$J$6:$L$50,3,FALSE)="Monthly",(YEAR(AC179)-YEAR(AB179))*12+MONTH(AC179)-MONTH(AB179)+1,(AC179-AB179+1))</f>
        <v>92</v>
      </c>
      <c r="F179" s="213">
        <f t="shared" si="15"/>
        <v>2300000</v>
      </c>
      <c r="G179" s="202">
        <v>1295004</v>
      </c>
      <c r="H179" s="198">
        <v>37036.160983796297</v>
      </c>
      <c r="I179" t="s">
        <v>1783</v>
      </c>
      <c r="M179" t="s">
        <v>1785</v>
      </c>
      <c r="N179" t="s">
        <v>2263</v>
      </c>
      <c r="O179" t="s">
        <v>2289</v>
      </c>
      <c r="Q179" s="199">
        <v>25000</v>
      </c>
      <c r="S179" t="s">
        <v>2265</v>
      </c>
      <c r="T179" t="s">
        <v>2266</v>
      </c>
      <c r="U179" s="201">
        <v>24.2</v>
      </c>
      <c r="V179" t="s">
        <v>2713</v>
      </c>
      <c r="W179" t="s">
        <v>2267</v>
      </c>
      <c r="X179" t="s">
        <v>2268</v>
      </c>
      <c r="Y179" t="s">
        <v>2269</v>
      </c>
      <c r="Z179" t="s">
        <v>2235</v>
      </c>
      <c r="AA179">
        <v>104905</v>
      </c>
      <c r="AB179" s="198">
        <v>37165</v>
      </c>
      <c r="AC179" s="198">
        <v>37256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10</v>
      </c>
      <c r="G180" s="202">
        <v>1295006</v>
      </c>
      <c r="H180" s="198">
        <v>37036.161828703705</v>
      </c>
      <c r="I180" t="s">
        <v>2621</v>
      </c>
      <c r="M180" t="s">
        <v>1791</v>
      </c>
      <c r="N180" t="s">
        <v>2227</v>
      </c>
      <c r="O180" t="s">
        <v>2228</v>
      </c>
      <c r="Q180" s="199">
        <v>10</v>
      </c>
      <c r="S180" t="s">
        <v>2229</v>
      </c>
      <c r="T180" t="s">
        <v>2230</v>
      </c>
      <c r="U180" s="201">
        <v>1737</v>
      </c>
      <c r="V180" t="s">
        <v>2622</v>
      </c>
      <c r="W180" t="s">
        <v>2236</v>
      </c>
      <c r="X180" t="s">
        <v>2232</v>
      </c>
      <c r="Y180" t="s">
        <v>2233</v>
      </c>
      <c r="Z180" t="s">
        <v>2234</v>
      </c>
      <c r="AA180">
        <v>2152083</v>
      </c>
    </row>
    <row r="181" spans="1:29" x14ac:dyDescent="0.2">
      <c r="A181" s="44" t="str">
        <f t="shared" si="11"/>
        <v xml:space="preserve"> Natural Gas Physical</v>
      </c>
      <c r="B181" s="44" t="str">
        <f t="shared" si="12"/>
        <v/>
      </c>
      <c r="C181" s="44" t="str">
        <f t="shared" si="13"/>
        <v>Natural Gas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92</v>
      </c>
      <c r="F181" s="213">
        <f t="shared" si="15"/>
        <v>2300000</v>
      </c>
      <c r="G181" s="202">
        <v>1295005</v>
      </c>
      <c r="H181" s="198">
        <v>37036.161828703705</v>
      </c>
      <c r="I181" t="s">
        <v>3108</v>
      </c>
      <c r="M181" t="s">
        <v>1785</v>
      </c>
      <c r="N181" t="s">
        <v>2263</v>
      </c>
      <c r="O181" t="s">
        <v>2272</v>
      </c>
      <c r="Q181" s="199">
        <v>25000</v>
      </c>
      <c r="S181" t="s">
        <v>2265</v>
      </c>
      <c r="T181" t="s">
        <v>2266</v>
      </c>
      <c r="U181" s="201">
        <v>20.65</v>
      </c>
      <c r="V181" t="s">
        <v>3109</v>
      </c>
      <c r="W181" t="s">
        <v>2267</v>
      </c>
      <c r="X181" t="s">
        <v>2268</v>
      </c>
      <c r="Y181" t="s">
        <v>2269</v>
      </c>
      <c r="Z181" t="s">
        <v>2235</v>
      </c>
      <c r="AA181">
        <v>104906</v>
      </c>
      <c r="AB181" s="198">
        <v>37073</v>
      </c>
      <c r="AC181" s="198">
        <v>37164</v>
      </c>
    </row>
    <row r="182" spans="1:29" x14ac:dyDescent="0.2">
      <c r="A182" s="44" t="str">
        <f t="shared" si="11"/>
        <v xml:space="preserve"> Natural Gas Physical</v>
      </c>
      <c r="B182" s="44" t="str">
        <f t="shared" si="12"/>
        <v/>
      </c>
      <c r="C182" s="44" t="str">
        <f t="shared" si="13"/>
        <v>Natural Gas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30</v>
      </c>
      <c r="F182" s="213">
        <f t="shared" si="15"/>
        <v>750000</v>
      </c>
      <c r="G182" s="202">
        <v>1295007</v>
      </c>
      <c r="H182" s="198">
        <v>37036.162060185183</v>
      </c>
      <c r="I182" t="s">
        <v>2624</v>
      </c>
      <c r="M182" t="s">
        <v>1785</v>
      </c>
      <c r="N182" t="s">
        <v>2263</v>
      </c>
      <c r="O182" t="s">
        <v>2271</v>
      </c>
      <c r="Q182" s="199">
        <v>25000</v>
      </c>
      <c r="S182" t="s">
        <v>2265</v>
      </c>
      <c r="T182" t="s">
        <v>2266</v>
      </c>
      <c r="U182" s="201">
        <v>20.55</v>
      </c>
      <c r="V182" t="s">
        <v>2700</v>
      </c>
      <c r="W182" t="s">
        <v>2267</v>
      </c>
      <c r="X182" t="s">
        <v>2268</v>
      </c>
      <c r="Y182" t="s">
        <v>2269</v>
      </c>
      <c r="Z182" t="s">
        <v>2235</v>
      </c>
      <c r="AA182">
        <v>104908</v>
      </c>
      <c r="AB182" s="198">
        <v>37043.875</v>
      </c>
      <c r="AC182" s="198">
        <v>37072.875</v>
      </c>
    </row>
    <row r="183" spans="1:29" x14ac:dyDescent="0.2">
      <c r="A183" s="44" t="str">
        <f t="shared" si="11"/>
        <v xml:space="preserve"> Natural Gas Physical</v>
      </c>
      <c r="B183" s="44" t="str">
        <f t="shared" si="12"/>
        <v/>
      </c>
      <c r="C183" s="44" t="str">
        <f t="shared" si="13"/>
        <v>Natural Gas</v>
      </c>
      <c r="D183" s="44" t="str">
        <f t="shared" si="14"/>
        <v>Physical</v>
      </c>
      <c r="E183" s="44">
        <f>IF(VLOOKUP(S183,'DD-Lookup'!$J$6:$L$50,3,FALSE)="Monthly",(YEAR(AC183)-YEAR(AB183))*12+MONTH(AC183)-MONTH(AB183)+1,(AC183-AB183+1))</f>
        <v>92</v>
      </c>
      <c r="F183" s="213">
        <f t="shared" si="15"/>
        <v>2300000</v>
      </c>
      <c r="G183" s="202">
        <v>1295008</v>
      </c>
      <c r="H183" s="198">
        <v>37036.162060185183</v>
      </c>
      <c r="I183" t="s">
        <v>2053</v>
      </c>
      <c r="M183" t="s">
        <v>1785</v>
      </c>
      <c r="N183" t="s">
        <v>2614</v>
      </c>
      <c r="O183" t="s">
        <v>1367</v>
      </c>
      <c r="Q183" s="199">
        <v>25000</v>
      </c>
      <c r="S183" t="s">
        <v>2265</v>
      </c>
      <c r="T183" t="s">
        <v>2266</v>
      </c>
      <c r="U183" s="201">
        <v>21</v>
      </c>
      <c r="V183" t="s">
        <v>1368</v>
      </c>
      <c r="W183" t="s">
        <v>2615</v>
      </c>
      <c r="X183" t="s">
        <v>2616</v>
      </c>
      <c r="Y183" t="s">
        <v>2269</v>
      </c>
      <c r="Z183" t="s">
        <v>2235</v>
      </c>
      <c r="AA183">
        <v>104909</v>
      </c>
      <c r="AB183" s="198">
        <v>37073</v>
      </c>
      <c r="AC183" s="198">
        <v>37164</v>
      </c>
    </row>
    <row r="184" spans="1:29" x14ac:dyDescent="0.2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90</v>
      </c>
      <c r="F184" s="213">
        <f t="shared" si="15"/>
        <v>2250000</v>
      </c>
      <c r="G184" s="202">
        <v>1295009</v>
      </c>
      <c r="H184" s="198">
        <v>37036.163900462961</v>
      </c>
      <c r="I184" t="s">
        <v>2053</v>
      </c>
      <c r="M184" t="s">
        <v>1785</v>
      </c>
      <c r="N184" t="s">
        <v>2263</v>
      </c>
      <c r="O184" t="s">
        <v>2264</v>
      </c>
      <c r="Q184" s="199">
        <v>25000</v>
      </c>
      <c r="S184" t="s">
        <v>2265</v>
      </c>
      <c r="T184" t="s">
        <v>2266</v>
      </c>
      <c r="U184" s="201">
        <v>26.1</v>
      </c>
      <c r="V184" t="s">
        <v>1369</v>
      </c>
      <c r="W184" t="s">
        <v>2267</v>
      </c>
      <c r="X184" t="s">
        <v>2268</v>
      </c>
      <c r="Y184" t="s">
        <v>2269</v>
      </c>
      <c r="Z184" t="s">
        <v>2235</v>
      </c>
      <c r="AA184">
        <v>104910</v>
      </c>
      <c r="AB184" s="198">
        <v>37257</v>
      </c>
      <c r="AC184" s="198">
        <v>37346</v>
      </c>
    </row>
    <row r="185" spans="1:29" x14ac:dyDescent="0.2">
      <c r="A185" s="44" t="str">
        <f t="shared" si="11"/>
        <v xml:space="preserve"> Power Physical</v>
      </c>
      <c r="B185" s="44" t="str">
        <f t="shared" si="12"/>
        <v/>
      </c>
      <c r="C185" s="44" t="str">
        <f t="shared" si="13"/>
        <v>Power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31</v>
      </c>
      <c r="F185" s="213">
        <f t="shared" si="15"/>
        <v>775</v>
      </c>
      <c r="G185" s="202">
        <v>1295010</v>
      </c>
      <c r="H185" s="198">
        <v>37036.164270833331</v>
      </c>
      <c r="I185" t="s">
        <v>3804</v>
      </c>
      <c r="M185" t="s">
        <v>3451</v>
      </c>
      <c r="N185" t="s">
        <v>1328</v>
      </c>
      <c r="O185" t="s">
        <v>1370</v>
      </c>
      <c r="Q185" s="199">
        <v>25</v>
      </c>
      <c r="S185" t="s">
        <v>1784</v>
      </c>
      <c r="T185" t="s">
        <v>1330</v>
      </c>
      <c r="U185" s="201">
        <v>25.8</v>
      </c>
      <c r="V185" t="s">
        <v>3806</v>
      </c>
      <c r="W185" t="s">
        <v>1332</v>
      </c>
      <c r="X185" t="s">
        <v>1333</v>
      </c>
      <c r="Y185" t="s">
        <v>1334</v>
      </c>
      <c r="Z185" t="s">
        <v>2235</v>
      </c>
      <c r="AA185">
        <v>106534.1</v>
      </c>
      <c r="AB185" s="198">
        <v>37073</v>
      </c>
      <c r="AC185" s="198">
        <v>37103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10</v>
      </c>
      <c r="G186" s="202">
        <v>1295012</v>
      </c>
      <c r="H186" s="198">
        <v>37036.165497685186</v>
      </c>
      <c r="I186" t="s">
        <v>2714</v>
      </c>
      <c r="M186" t="s">
        <v>1791</v>
      </c>
      <c r="N186" t="s">
        <v>2240</v>
      </c>
      <c r="O186" t="s">
        <v>2241</v>
      </c>
      <c r="P186" s="199">
        <v>10</v>
      </c>
      <c r="S186" t="s">
        <v>2229</v>
      </c>
      <c r="T186" t="s">
        <v>2230</v>
      </c>
      <c r="U186" s="201">
        <v>1539</v>
      </c>
      <c r="V186" t="s">
        <v>2724</v>
      </c>
      <c r="W186" t="s">
        <v>2236</v>
      </c>
      <c r="X186" t="s">
        <v>2232</v>
      </c>
      <c r="Y186" t="s">
        <v>2233</v>
      </c>
      <c r="Z186" t="s">
        <v>2234</v>
      </c>
      <c r="AA186">
        <v>2152104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10</v>
      </c>
      <c r="G187" s="202">
        <v>1295013</v>
      </c>
      <c r="H187" s="198">
        <v>37036.165729166663</v>
      </c>
      <c r="I187" t="s">
        <v>2714</v>
      </c>
      <c r="M187" t="s">
        <v>1791</v>
      </c>
      <c r="N187" t="s">
        <v>2240</v>
      </c>
      <c r="O187" t="s">
        <v>3112</v>
      </c>
      <c r="P187" s="199">
        <v>10</v>
      </c>
      <c r="S187" t="s">
        <v>2229</v>
      </c>
      <c r="T187" t="s">
        <v>2230</v>
      </c>
      <c r="U187" s="201">
        <v>1532</v>
      </c>
      <c r="V187" t="s">
        <v>2724</v>
      </c>
      <c r="W187" t="s">
        <v>2236</v>
      </c>
      <c r="X187" t="s">
        <v>2232</v>
      </c>
      <c r="Y187" t="s">
        <v>2233</v>
      </c>
      <c r="Z187" t="s">
        <v>2234</v>
      </c>
      <c r="AA187">
        <v>2152106</v>
      </c>
      <c r="AB187" s="198">
        <v>37062</v>
      </c>
      <c r="AC187" s="198">
        <v>37062</v>
      </c>
    </row>
    <row r="188" spans="1:29" x14ac:dyDescent="0.2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7</v>
      </c>
      <c r="G188" s="202">
        <v>1295014</v>
      </c>
      <c r="H188" s="198">
        <v>37036.165868055556</v>
      </c>
      <c r="I188" t="s">
        <v>2285</v>
      </c>
      <c r="M188" t="s">
        <v>1791</v>
      </c>
      <c r="N188" t="s">
        <v>2255</v>
      </c>
      <c r="O188" t="s">
        <v>2256</v>
      </c>
      <c r="P188" s="199">
        <v>7</v>
      </c>
      <c r="S188" t="s">
        <v>2257</v>
      </c>
      <c r="T188" t="s">
        <v>2230</v>
      </c>
      <c r="U188" s="201">
        <v>7140</v>
      </c>
      <c r="V188" t="s">
        <v>3110</v>
      </c>
      <c r="W188" t="s">
        <v>2258</v>
      </c>
      <c r="X188" t="s">
        <v>2232</v>
      </c>
      <c r="Y188" t="s">
        <v>2233</v>
      </c>
      <c r="Z188" t="s">
        <v>2234</v>
      </c>
      <c r="AA188">
        <v>2152108</v>
      </c>
    </row>
    <row r="189" spans="1:29" x14ac:dyDescent="0.2">
      <c r="A189" s="44" t="str">
        <f t="shared" si="11"/>
        <v xml:space="preserve"> Natural Gas Physical</v>
      </c>
      <c r="B189" s="44" t="str">
        <f t="shared" si="12"/>
        <v/>
      </c>
      <c r="C189" s="44" t="str">
        <f t="shared" si="13"/>
        <v>Natural Gas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92</v>
      </c>
      <c r="F189" s="213">
        <f t="shared" si="15"/>
        <v>2300000</v>
      </c>
      <c r="G189" s="202">
        <v>1295015</v>
      </c>
      <c r="H189" s="198">
        <v>37036.167430555557</v>
      </c>
      <c r="I189" t="s">
        <v>1783</v>
      </c>
      <c r="M189" t="s">
        <v>1785</v>
      </c>
      <c r="N189" t="s">
        <v>2263</v>
      </c>
      <c r="O189" t="s">
        <v>2273</v>
      </c>
      <c r="Q189" s="199">
        <v>25000</v>
      </c>
      <c r="S189" t="s">
        <v>2265</v>
      </c>
      <c r="T189" t="s">
        <v>2266</v>
      </c>
      <c r="U189" s="201">
        <v>23.75</v>
      </c>
      <c r="V189" t="s">
        <v>1371</v>
      </c>
      <c r="W189" t="s">
        <v>2267</v>
      </c>
      <c r="X189" t="s">
        <v>2268</v>
      </c>
      <c r="Y189" t="s">
        <v>2269</v>
      </c>
      <c r="Z189" t="s">
        <v>2235</v>
      </c>
      <c r="AA189">
        <v>104911</v>
      </c>
      <c r="AB189" s="198">
        <v>37530</v>
      </c>
      <c r="AC189" s="198">
        <v>37621</v>
      </c>
    </row>
    <row r="190" spans="1:29" x14ac:dyDescent="0.2">
      <c r="A190" s="44" t="str">
        <f t="shared" si="11"/>
        <v xml:space="preserve"> Natural Gas Physical</v>
      </c>
      <c r="B190" s="44" t="str">
        <f t="shared" si="12"/>
        <v/>
      </c>
      <c r="C190" s="44" t="str">
        <f t="shared" si="13"/>
        <v>Natural Gas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90</v>
      </c>
      <c r="F190" s="213">
        <f t="shared" si="15"/>
        <v>2250000</v>
      </c>
      <c r="G190" s="202">
        <v>1295016</v>
      </c>
      <c r="H190" s="198">
        <v>37036.167523148149</v>
      </c>
      <c r="I190" t="s">
        <v>1783</v>
      </c>
      <c r="M190" t="s">
        <v>1785</v>
      </c>
      <c r="N190" t="s">
        <v>2263</v>
      </c>
      <c r="O190" t="s">
        <v>2274</v>
      </c>
      <c r="Q190" s="199">
        <v>25000</v>
      </c>
      <c r="S190" t="s">
        <v>2265</v>
      </c>
      <c r="T190" t="s">
        <v>2266</v>
      </c>
      <c r="U190" s="201">
        <v>24.95</v>
      </c>
      <c r="V190" t="s">
        <v>1371</v>
      </c>
      <c r="W190" t="s">
        <v>2267</v>
      </c>
      <c r="X190" t="s">
        <v>2268</v>
      </c>
      <c r="Y190" t="s">
        <v>2269</v>
      </c>
      <c r="Z190" t="s">
        <v>2235</v>
      </c>
      <c r="AA190">
        <v>104912</v>
      </c>
      <c r="AB190" s="198">
        <v>37622</v>
      </c>
      <c r="AC190" s="198">
        <v>37711</v>
      </c>
    </row>
    <row r="191" spans="1:29" x14ac:dyDescent="0.2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4</v>
      </c>
      <c r="G191" s="202">
        <v>1295017</v>
      </c>
      <c r="H191" s="198">
        <v>37036.172395833331</v>
      </c>
      <c r="I191" t="s">
        <v>2245</v>
      </c>
      <c r="M191" t="s">
        <v>1791</v>
      </c>
      <c r="N191" t="s">
        <v>2227</v>
      </c>
      <c r="O191" t="s">
        <v>2228</v>
      </c>
      <c r="Q191" s="199">
        <v>4</v>
      </c>
      <c r="S191" t="s">
        <v>2229</v>
      </c>
      <c r="T191" t="s">
        <v>2230</v>
      </c>
      <c r="U191" s="201">
        <v>1736</v>
      </c>
      <c r="V191" t="s">
        <v>3795</v>
      </c>
      <c r="W191" t="s">
        <v>2236</v>
      </c>
      <c r="X191" t="s">
        <v>2232</v>
      </c>
      <c r="Y191" t="s">
        <v>2233</v>
      </c>
      <c r="Z191" t="s">
        <v>2234</v>
      </c>
      <c r="AA191">
        <v>2152124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10</v>
      </c>
      <c r="G192" s="202">
        <v>1295018</v>
      </c>
      <c r="H192" s="198">
        <v>37036.172812500001</v>
      </c>
      <c r="I192" t="s">
        <v>2617</v>
      </c>
      <c r="M192" t="s">
        <v>1791</v>
      </c>
      <c r="N192" t="s">
        <v>2240</v>
      </c>
      <c r="O192" t="s">
        <v>2241</v>
      </c>
      <c r="Q192" s="199">
        <v>10</v>
      </c>
      <c r="S192" t="s">
        <v>2229</v>
      </c>
      <c r="T192" t="s">
        <v>2230</v>
      </c>
      <c r="U192" s="201">
        <v>1540</v>
      </c>
      <c r="V192" t="s">
        <v>3309</v>
      </c>
      <c r="W192" t="s">
        <v>2236</v>
      </c>
      <c r="X192" t="s">
        <v>2232</v>
      </c>
      <c r="Y192" t="s">
        <v>2233</v>
      </c>
      <c r="Z192" t="s">
        <v>2234</v>
      </c>
      <c r="AA192">
        <v>2152126</v>
      </c>
    </row>
    <row r="193" spans="1:29" x14ac:dyDescent="0.2">
      <c r="A193" s="44" t="str">
        <f t="shared" si="11"/>
        <v xml:space="preserve"> Natural Gas Physical</v>
      </c>
      <c r="B193" s="44" t="str">
        <f t="shared" si="12"/>
        <v/>
      </c>
      <c r="C193" s="44" t="str">
        <f t="shared" si="13"/>
        <v>Natural Gas</v>
      </c>
      <c r="D193" s="44" t="str">
        <f t="shared" si="14"/>
        <v>Physical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50000</v>
      </c>
      <c r="G193" s="202">
        <v>1295019</v>
      </c>
      <c r="H193" s="198">
        <v>37036.174039351848</v>
      </c>
      <c r="I193" t="s">
        <v>3470</v>
      </c>
      <c r="M193" t="s">
        <v>1785</v>
      </c>
      <c r="N193" t="s">
        <v>2614</v>
      </c>
      <c r="O193" t="s">
        <v>3839</v>
      </c>
      <c r="Q193" s="199">
        <v>50000</v>
      </c>
      <c r="S193" t="s">
        <v>2265</v>
      </c>
      <c r="T193" t="s">
        <v>2266</v>
      </c>
      <c r="U193" s="201">
        <v>22.45</v>
      </c>
      <c r="V193" t="s">
        <v>3471</v>
      </c>
      <c r="W193" t="s">
        <v>2615</v>
      </c>
      <c r="X193" t="s">
        <v>2616</v>
      </c>
      <c r="Y193" t="s">
        <v>2269</v>
      </c>
      <c r="Z193" t="s">
        <v>2235</v>
      </c>
      <c r="AA193">
        <v>104916</v>
      </c>
      <c r="AB193" s="198">
        <v>37040.875</v>
      </c>
      <c r="AC193" s="198">
        <v>37040.875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1</v>
      </c>
      <c r="G194" s="202">
        <v>1295020</v>
      </c>
      <c r="H194" s="198">
        <v>37036.17423611111</v>
      </c>
      <c r="I194" t="s">
        <v>2252</v>
      </c>
      <c r="M194" t="s">
        <v>1791</v>
      </c>
      <c r="N194" t="s">
        <v>2227</v>
      </c>
      <c r="O194" t="s">
        <v>2228</v>
      </c>
      <c r="Q194" s="199">
        <v>1</v>
      </c>
      <c r="S194" t="s">
        <v>2229</v>
      </c>
      <c r="T194" t="s">
        <v>2230</v>
      </c>
      <c r="U194" s="201">
        <v>1736</v>
      </c>
      <c r="V194" t="s">
        <v>2296</v>
      </c>
      <c r="W194" t="s">
        <v>2236</v>
      </c>
      <c r="X194" t="s">
        <v>2232</v>
      </c>
      <c r="Y194" t="s">
        <v>2233</v>
      </c>
      <c r="Z194" t="s">
        <v>2234</v>
      </c>
      <c r="AA194">
        <v>2152128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92</v>
      </c>
      <c r="F195" s="213">
        <f t="shared" si="15"/>
        <v>2300000</v>
      </c>
      <c r="G195" s="202">
        <v>1295021</v>
      </c>
      <c r="H195" s="198">
        <v>37036.17423611111</v>
      </c>
      <c r="I195" t="s">
        <v>1783</v>
      </c>
      <c r="M195" t="s">
        <v>1785</v>
      </c>
      <c r="N195" t="s">
        <v>2263</v>
      </c>
      <c r="O195" t="s">
        <v>2272</v>
      </c>
      <c r="P195" s="199">
        <v>25000</v>
      </c>
      <c r="S195" t="s">
        <v>2265</v>
      </c>
      <c r="T195" t="s">
        <v>2266</v>
      </c>
      <c r="U195" s="201">
        <v>20.65</v>
      </c>
      <c r="V195" t="s">
        <v>1371</v>
      </c>
      <c r="W195" t="s">
        <v>2267</v>
      </c>
      <c r="X195" t="s">
        <v>2268</v>
      </c>
      <c r="Y195" t="s">
        <v>2269</v>
      </c>
      <c r="Z195" t="s">
        <v>2235</v>
      </c>
      <c r="AA195">
        <v>104917</v>
      </c>
      <c r="AB195" s="198">
        <v>37073</v>
      </c>
      <c r="AC195" s="198">
        <v>37164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5</v>
      </c>
      <c r="G196" s="202">
        <v>1295022</v>
      </c>
      <c r="H196" s="198">
        <v>37036.174826388888</v>
      </c>
      <c r="I196" t="s">
        <v>2301</v>
      </c>
      <c r="M196" t="s">
        <v>1791</v>
      </c>
      <c r="N196" t="s">
        <v>2227</v>
      </c>
      <c r="O196" t="s">
        <v>2228</v>
      </c>
      <c r="Q196" s="199">
        <v>5</v>
      </c>
      <c r="S196" t="s">
        <v>2229</v>
      </c>
      <c r="T196" t="s">
        <v>2230</v>
      </c>
      <c r="U196" s="201">
        <v>1736</v>
      </c>
      <c r="V196" t="s">
        <v>2742</v>
      </c>
      <c r="W196" t="s">
        <v>2236</v>
      </c>
      <c r="X196" t="s">
        <v>2232</v>
      </c>
      <c r="Y196" t="s">
        <v>2233</v>
      </c>
      <c r="Z196" t="s">
        <v>2234</v>
      </c>
      <c r="AA196">
        <v>2152130</v>
      </c>
    </row>
    <row r="197" spans="1:29" x14ac:dyDescent="0.2">
      <c r="A197" s="44" t="str">
        <f t="shared" si="11"/>
        <v xml:space="preserve"> Power Physical</v>
      </c>
      <c r="B197" s="44" t="str">
        <f t="shared" si="12"/>
        <v/>
      </c>
      <c r="C197" s="44" t="str">
        <f t="shared" si="13"/>
        <v>Power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30</v>
      </c>
      <c r="F197" s="213">
        <f t="shared" si="15"/>
        <v>750</v>
      </c>
      <c r="G197" s="202">
        <v>1295024</v>
      </c>
      <c r="H197" s="198">
        <v>37036.177037037036</v>
      </c>
      <c r="I197" t="s">
        <v>3804</v>
      </c>
      <c r="M197" t="s">
        <v>3451</v>
      </c>
      <c r="N197" t="s">
        <v>1328</v>
      </c>
      <c r="O197" t="s">
        <v>3805</v>
      </c>
      <c r="P197" s="199">
        <v>25</v>
      </c>
      <c r="S197" t="s">
        <v>1784</v>
      </c>
      <c r="T197" t="s">
        <v>1330</v>
      </c>
      <c r="U197" s="201">
        <v>25.7</v>
      </c>
      <c r="V197" t="s">
        <v>3806</v>
      </c>
      <c r="W197" t="s">
        <v>1332</v>
      </c>
      <c r="X197" t="s">
        <v>1333</v>
      </c>
      <c r="Y197" t="s">
        <v>1334</v>
      </c>
      <c r="Z197" t="s">
        <v>2235</v>
      </c>
      <c r="AA197">
        <v>106569.1</v>
      </c>
      <c r="AB197" s="198">
        <v>37043</v>
      </c>
      <c r="AC197" s="198">
        <v>37072</v>
      </c>
    </row>
    <row r="198" spans="1:29" x14ac:dyDescent="0.2">
      <c r="A198" s="44" t="str">
        <f t="shared" si="11"/>
        <v xml:space="preserve"> Power Physical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5</v>
      </c>
      <c r="F198" s="213">
        <f t="shared" si="15"/>
        <v>125</v>
      </c>
      <c r="G198" s="202">
        <v>1295025</v>
      </c>
      <c r="H198" s="198">
        <v>37036.177893518521</v>
      </c>
      <c r="I198" t="s">
        <v>1352</v>
      </c>
      <c r="M198" t="s">
        <v>3451</v>
      </c>
      <c r="N198" t="s">
        <v>1328</v>
      </c>
      <c r="O198" t="s">
        <v>1372</v>
      </c>
      <c r="Q198" s="199">
        <v>25</v>
      </c>
      <c r="S198" t="s">
        <v>1784</v>
      </c>
      <c r="T198" t="s">
        <v>1330</v>
      </c>
      <c r="U198" s="201">
        <v>25.5</v>
      </c>
      <c r="V198" t="s">
        <v>1373</v>
      </c>
      <c r="W198" t="s">
        <v>1332</v>
      </c>
      <c r="X198" t="s">
        <v>1333</v>
      </c>
      <c r="Y198" t="s">
        <v>1334</v>
      </c>
      <c r="Z198" t="s">
        <v>2235</v>
      </c>
      <c r="AA198">
        <v>106570.1</v>
      </c>
      <c r="AB198" s="198">
        <v>37046.875</v>
      </c>
      <c r="AC198" s="198">
        <v>37050.875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10</v>
      </c>
      <c r="G199" s="202">
        <v>1295026</v>
      </c>
      <c r="H199" s="198">
        <v>37036.17864583333</v>
      </c>
      <c r="I199" t="s">
        <v>2617</v>
      </c>
      <c r="M199" t="s">
        <v>1791</v>
      </c>
      <c r="N199" t="s">
        <v>2255</v>
      </c>
      <c r="O199" t="s">
        <v>2256</v>
      </c>
      <c r="Q199" s="199">
        <v>10</v>
      </c>
      <c r="S199" t="s">
        <v>2257</v>
      </c>
      <c r="T199" t="s">
        <v>2230</v>
      </c>
      <c r="U199" s="201">
        <v>7140</v>
      </c>
      <c r="V199" t="s">
        <v>2743</v>
      </c>
      <c r="W199" t="s">
        <v>2258</v>
      </c>
      <c r="X199" t="s">
        <v>2232</v>
      </c>
      <c r="Y199" t="s">
        <v>2233</v>
      </c>
      <c r="Z199" t="s">
        <v>2234</v>
      </c>
      <c r="AA199">
        <v>2152142</v>
      </c>
    </row>
    <row r="200" spans="1:29" x14ac:dyDescent="0.2">
      <c r="A200" s="44" t="str">
        <f t="shared" si="11"/>
        <v xml:space="preserve"> Natural Gas Physical</v>
      </c>
      <c r="B200" s="44" t="str">
        <f t="shared" si="12"/>
        <v/>
      </c>
      <c r="C200" s="44" t="str">
        <f t="shared" si="13"/>
        <v>Natural Gas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92</v>
      </c>
      <c r="F200" s="213">
        <f t="shared" si="15"/>
        <v>2300000</v>
      </c>
      <c r="G200" s="202">
        <v>1295027</v>
      </c>
      <c r="H200" s="198">
        <v>37036.178946759261</v>
      </c>
      <c r="I200" t="s">
        <v>3107</v>
      </c>
      <c r="M200" t="s">
        <v>1785</v>
      </c>
      <c r="N200" t="s">
        <v>2263</v>
      </c>
      <c r="O200" t="s">
        <v>2289</v>
      </c>
      <c r="Q200" s="199">
        <v>25000</v>
      </c>
      <c r="S200" t="s">
        <v>2265</v>
      </c>
      <c r="T200" t="s">
        <v>2266</v>
      </c>
      <c r="U200" s="201">
        <v>24.25</v>
      </c>
      <c r="V200" t="s">
        <v>1374</v>
      </c>
      <c r="W200" t="s">
        <v>2267</v>
      </c>
      <c r="X200" t="s">
        <v>2268</v>
      </c>
      <c r="Y200" t="s">
        <v>2269</v>
      </c>
      <c r="Z200" t="s">
        <v>2235</v>
      </c>
      <c r="AA200">
        <v>104919</v>
      </c>
      <c r="AB200" s="198">
        <v>37165</v>
      </c>
      <c r="AC200" s="198">
        <v>37256</v>
      </c>
    </row>
    <row r="201" spans="1:29" x14ac:dyDescent="0.2">
      <c r="A201" s="44" t="str">
        <f t="shared" si="11"/>
        <v xml:space="preserve"> Oil Products Financial</v>
      </c>
      <c r="B201" s="44" t="str">
        <f t="shared" si="12"/>
        <v/>
      </c>
      <c r="C201" s="44" t="str">
        <f t="shared" si="13"/>
        <v>Oil Products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3</v>
      </c>
      <c r="F201" s="213">
        <f t="shared" si="15"/>
        <v>7500</v>
      </c>
      <c r="G201" s="202">
        <v>1295028</v>
      </c>
      <c r="H201" s="198">
        <v>37036.180011574077</v>
      </c>
      <c r="I201" t="s">
        <v>2958</v>
      </c>
      <c r="M201" t="s">
        <v>1789</v>
      </c>
      <c r="N201" t="s">
        <v>2087</v>
      </c>
      <c r="O201" t="s">
        <v>2088</v>
      </c>
      <c r="Q201" s="199">
        <v>2500</v>
      </c>
      <c r="S201" t="s">
        <v>2089</v>
      </c>
      <c r="T201" t="s">
        <v>2230</v>
      </c>
      <c r="U201" s="201">
        <v>4.96</v>
      </c>
      <c r="V201" t="s">
        <v>2825</v>
      </c>
      <c r="W201" t="s">
        <v>2962</v>
      </c>
      <c r="X201" t="s">
        <v>2963</v>
      </c>
      <c r="Y201" t="s">
        <v>2250</v>
      </c>
      <c r="Z201" t="s">
        <v>2611</v>
      </c>
      <c r="AA201" t="s">
        <v>1375</v>
      </c>
      <c r="AB201" s="198">
        <v>37073</v>
      </c>
      <c r="AC201" s="198">
        <v>37164</v>
      </c>
    </row>
    <row r="202" spans="1:29" x14ac:dyDescent="0.2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50000</v>
      </c>
      <c r="G202" s="202">
        <v>1295029</v>
      </c>
      <c r="H202" s="198">
        <v>37036.181435185186</v>
      </c>
      <c r="I202" t="s">
        <v>2280</v>
      </c>
      <c r="M202" t="s">
        <v>1785</v>
      </c>
      <c r="N202" t="s">
        <v>2263</v>
      </c>
      <c r="O202" t="s">
        <v>2699</v>
      </c>
      <c r="Q202" s="199">
        <v>50000</v>
      </c>
      <c r="S202" t="s">
        <v>2265</v>
      </c>
      <c r="T202" t="s">
        <v>2266</v>
      </c>
      <c r="U202" s="201">
        <v>19.399999999999999</v>
      </c>
      <c r="V202" t="s">
        <v>2281</v>
      </c>
      <c r="W202" t="s">
        <v>2278</v>
      </c>
      <c r="X202" t="s">
        <v>2268</v>
      </c>
      <c r="Y202" t="s">
        <v>2269</v>
      </c>
      <c r="Z202" t="s">
        <v>2235</v>
      </c>
      <c r="AA202">
        <v>104921</v>
      </c>
      <c r="AB202" s="198">
        <v>37036.875</v>
      </c>
      <c r="AC202" s="198">
        <v>37036.875</v>
      </c>
    </row>
    <row r="203" spans="1:29" x14ac:dyDescent="0.2">
      <c r="A203" s="44" t="str">
        <f t="shared" ref="A203:A266" si="16">B203&amp;" "&amp;C203&amp;" "&amp;D203</f>
        <v xml:space="preserve"> Crude Financial</v>
      </c>
      <c r="B203" s="44" t="str">
        <f t="shared" ref="B203:B266" si="17">IF((LEFT(N203,2)="US"),"US","")</f>
        <v/>
      </c>
      <c r="C203" s="44" t="str">
        <f t="shared" ref="C203:C266" si="18">M203</f>
        <v>Crude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25000</v>
      </c>
      <c r="G203" s="202">
        <v>1295030</v>
      </c>
      <c r="H203" s="198">
        <v>37036.181608796294</v>
      </c>
      <c r="I203" t="s">
        <v>2200</v>
      </c>
      <c r="M203" t="s">
        <v>1994</v>
      </c>
      <c r="N203" t="s">
        <v>3037</v>
      </c>
      <c r="O203" t="s">
        <v>3038</v>
      </c>
      <c r="Q203" s="199">
        <v>25000</v>
      </c>
      <c r="S203" t="s">
        <v>3039</v>
      </c>
      <c r="T203" t="s">
        <v>2230</v>
      </c>
      <c r="U203" s="201">
        <v>28.53</v>
      </c>
      <c r="V203" t="s">
        <v>3828</v>
      </c>
      <c r="W203" t="s">
        <v>2717</v>
      </c>
      <c r="X203" t="s">
        <v>2718</v>
      </c>
      <c r="Y203" t="s">
        <v>3473</v>
      </c>
      <c r="Z203" t="s">
        <v>2611</v>
      </c>
      <c r="AA203">
        <v>107849</v>
      </c>
      <c r="AB203" s="198">
        <v>37073</v>
      </c>
      <c r="AC203" s="198">
        <v>37103</v>
      </c>
    </row>
    <row r="204" spans="1:29" x14ac:dyDescent="0.2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92</v>
      </c>
      <c r="F204" s="213">
        <f t="shared" si="20"/>
        <v>2300000</v>
      </c>
      <c r="G204" s="202">
        <v>1295031</v>
      </c>
      <c r="H204" s="198">
        <v>37036.182013888887</v>
      </c>
      <c r="I204" t="s">
        <v>3111</v>
      </c>
      <c r="M204" t="s">
        <v>1785</v>
      </c>
      <c r="N204" t="s">
        <v>2263</v>
      </c>
      <c r="O204" t="s">
        <v>2289</v>
      </c>
      <c r="P204" s="199">
        <v>25000</v>
      </c>
      <c r="S204" t="s">
        <v>2265</v>
      </c>
      <c r="T204" t="s">
        <v>2266</v>
      </c>
      <c r="U204" s="201">
        <v>24.25</v>
      </c>
      <c r="V204" t="s">
        <v>2694</v>
      </c>
      <c r="W204" t="s">
        <v>2267</v>
      </c>
      <c r="X204" t="s">
        <v>2268</v>
      </c>
      <c r="Y204" t="s">
        <v>2269</v>
      </c>
      <c r="Z204" t="s">
        <v>2235</v>
      </c>
      <c r="AA204">
        <v>104922</v>
      </c>
      <c r="AB204" s="198">
        <v>37165</v>
      </c>
      <c r="AC204" s="198">
        <v>37256</v>
      </c>
    </row>
    <row r="205" spans="1:29" x14ac:dyDescent="0.2">
      <c r="A205" s="44" t="str">
        <f t="shared" si="16"/>
        <v xml:space="preserve"> Crude Financial</v>
      </c>
      <c r="B205" s="44" t="str">
        <f t="shared" si="17"/>
        <v/>
      </c>
      <c r="C205" s="44" t="str">
        <f t="shared" si="18"/>
        <v>Crude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25000</v>
      </c>
      <c r="G205" s="202">
        <v>1295032</v>
      </c>
      <c r="H205" s="198">
        <v>37036.182118055556</v>
      </c>
      <c r="I205" t="s">
        <v>2200</v>
      </c>
      <c r="M205" t="s">
        <v>1994</v>
      </c>
      <c r="N205" t="s">
        <v>3037</v>
      </c>
      <c r="O205" t="s">
        <v>3038</v>
      </c>
      <c r="Q205" s="199">
        <v>25000</v>
      </c>
      <c r="S205" t="s">
        <v>3039</v>
      </c>
      <c r="T205" t="s">
        <v>2230</v>
      </c>
      <c r="U205" s="201">
        <v>28.56</v>
      </c>
      <c r="V205" t="s">
        <v>3828</v>
      </c>
      <c r="W205" t="s">
        <v>2717</v>
      </c>
      <c r="X205" t="s">
        <v>2718</v>
      </c>
      <c r="Y205" t="s">
        <v>3473</v>
      </c>
      <c r="Z205" t="s">
        <v>2611</v>
      </c>
      <c r="AA205">
        <v>107850</v>
      </c>
      <c r="AB205" s="198">
        <v>37073</v>
      </c>
      <c r="AC205" s="198">
        <v>37103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8</v>
      </c>
      <c r="G206" s="202">
        <v>1295033</v>
      </c>
      <c r="H206" s="198">
        <v>37036.182141203702</v>
      </c>
      <c r="I206" t="s">
        <v>1646</v>
      </c>
      <c r="M206" t="s">
        <v>1791</v>
      </c>
      <c r="N206" t="s">
        <v>2297</v>
      </c>
      <c r="O206" t="s">
        <v>1376</v>
      </c>
      <c r="P206" s="199">
        <v>8</v>
      </c>
      <c r="S206" t="s">
        <v>2229</v>
      </c>
      <c r="T206" t="s">
        <v>2230</v>
      </c>
      <c r="U206" s="201">
        <v>947.25</v>
      </c>
      <c r="V206" t="s">
        <v>1647</v>
      </c>
      <c r="W206" t="s">
        <v>2258</v>
      </c>
      <c r="X206" t="s">
        <v>2232</v>
      </c>
      <c r="Y206" t="s">
        <v>2233</v>
      </c>
      <c r="Z206" t="s">
        <v>2234</v>
      </c>
      <c r="AA206">
        <v>2152145</v>
      </c>
      <c r="AB206" s="198">
        <v>37118.875</v>
      </c>
      <c r="AC206" s="198">
        <v>37118.875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10</v>
      </c>
      <c r="G207" s="202">
        <v>1295034</v>
      </c>
      <c r="H207" s="198">
        <v>37036.185219907406</v>
      </c>
      <c r="I207" t="s">
        <v>2252</v>
      </c>
      <c r="M207" t="s">
        <v>1791</v>
      </c>
      <c r="N207" t="s">
        <v>2240</v>
      </c>
      <c r="O207" t="s">
        <v>2241</v>
      </c>
      <c r="Q207" s="199">
        <v>10</v>
      </c>
      <c r="S207" t="s">
        <v>2229</v>
      </c>
      <c r="T207" t="s">
        <v>2230</v>
      </c>
      <c r="U207" s="201">
        <v>1540</v>
      </c>
      <c r="V207" t="s">
        <v>3781</v>
      </c>
      <c r="W207" t="s">
        <v>2236</v>
      </c>
      <c r="X207" t="s">
        <v>2232</v>
      </c>
      <c r="Y207" t="s">
        <v>2233</v>
      </c>
      <c r="Z207" t="s">
        <v>2234</v>
      </c>
      <c r="AA207">
        <v>2152147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20</v>
      </c>
      <c r="G208" s="202">
        <v>1295035</v>
      </c>
      <c r="H208" s="198">
        <v>37036.185833333337</v>
      </c>
      <c r="I208" t="s">
        <v>3105</v>
      </c>
      <c r="M208" t="s">
        <v>1791</v>
      </c>
      <c r="N208" t="s">
        <v>2240</v>
      </c>
      <c r="O208" t="s">
        <v>2241</v>
      </c>
      <c r="Q208" s="199">
        <v>20</v>
      </c>
      <c r="S208" t="s">
        <v>2229</v>
      </c>
      <c r="T208" t="s">
        <v>2230</v>
      </c>
      <c r="U208" s="201">
        <v>1541</v>
      </c>
      <c r="V208" t="s">
        <v>3106</v>
      </c>
      <c r="W208" t="s">
        <v>2236</v>
      </c>
      <c r="X208" t="s">
        <v>2232</v>
      </c>
      <c r="Y208" t="s">
        <v>2233</v>
      </c>
      <c r="Z208" t="s">
        <v>2234</v>
      </c>
      <c r="AA208">
        <v>2152149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1295036</v>
      </c>
      <c r="H209" s="198">
        <v>37036.186215277776</v>
      </c>
      <c r="I209" t="s">
        <v>2200</v>
      </c>
      <c r="M209" t="s">
        <v>1791</v>
      </c>
      <c r="N209" t="s">
        <v>2227</v>
      </c>
      <c r="O209" t="s">
        <v>2228</v>
      </c>
      <c r="Q209" s="199">
        <v>20</v>
      </c>
      <c r="S209" t="s">
        <v>2229</v>
      </c>
      <c r="T209" t="s">
        <v>2230</v>
      </c>
      <c r="U209" s="201">
        <v>1736</v>
      </c>
      <c r="V209" t="s">
        <v>2243</v>
      </c>
      <c r="W209" t="s">
        <v>2236</v>
      </c>
      <c r="X209" t="s">
        <v>2232</v>
      </c>
      <c r="Y209" t="s">
        <v>2233</v>
      </c>
      <c r="Z209" t="s">
        <v>2234</v>
      </c>
      <c r="AA209">
        <v>2152151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20</v>
      </c>
      <c r="G210" s="202">
        <v>1295037</v>
      </c>
      <c r="H210" s="198">
        <v>37036.186585648145</v>
      </c>
      <c r="I210" t="s">
        <v>2200</v>
      </c>
      <c r="M210" t="s">
        <v>1791</v>
      </c>
      <c r="N210" t="s">
        <v>2259</v>
      </c>
      <c r="O210" t="s">
        <v>2260</v>
      </c>
      <c r="P210" s="199">
        <v>20</v>
      </c>
      <c r="S210" t="s">
        <v>2229</v>
      </c>
      <c r="T210" t="s">
        <v>2230</v>
      </c>
      <c r="U210" s="201">
        <v>480</v>
      </c>
      <c r="V210" t="s">
        <v>2243</v>
      </c>
      <c r="W210" t="s">
        <v>2249</v>
      </c>
      <c r="X210" t="s">
        <v>2232</v>
      </c>
      <c r="Y210" t="s">
        <v>2233</v>
      </c>
      <c r="Z210" t="s">
        <v>2234</v>
      </c>
      <c r="AA210">
        <v>2152153</v>
      </c>
    </row>
    <row r="211" spans="1:29" x14ac:dyDescent="0.2">
      <c r="A211" s="44" t="str">
        <f t="shared" si="16"/>
        <v xml:space="preserve"> Power Financial</v>
      </c>
      <c r="B211" s="44" t="str">
        <f t="shared" si="17"/>
        <v/>
      </c>
      <c r="C211" s="44" t="str">
        <f t="shared" si="18"/>
        <v>Power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29</v>
      </c>
      <c r="F211" s="213">
        <f t="shared" si="20"/>
        <v>290</v>
      </c>
      <c r="G211" s="202">
        <v>1295038</v>
      </c>
      <c r="H211" s="198">
        <v>37036.187164351853</v>
      </c>
      <c r="I211" t="s">
        <v>1377</v>
      </c>
      <c r="M211" t="s">
        <v>3451</v>
      </c>
      <c r="N211" t="s">
        <v>3783</v>
      </c>
      <c r="O211" t="s">
        <v>1378</v>
      </c>
      <c r="P211" s="199">
        <v>10</v>
      </c>
      <c r="S211" t="s">
        <v>1784</v>
      </c>
      <c r="T211" t="s">
        <v>3785</v>
      </c>
      <c r="U211" s="201">
        <v>197.5</v>
      </c>
      <c r="V211" t="s">
        <v>1379</v>
      </c>
      <c r="W211" t="s">
        <v>3816</v>
      </c>
      <c r="X211" t="s">
        <v>3788</v>
      </c>
      <c r="Y211" t="s">
        <v>3789</v>
      </c>
      <c r="Z211" t="s">
        <v>3790</v>
      </c>
      <c r="AA211">
        <v>1295038</v>
      </c>
      <c r="AB211" s="198">
        <v>37088</v>
      </c>
      <c r="AC211" s="198">
        <v>37116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3</v>
      </c>
      <c r="F212" s="213">
        <f t="shared" si="20"/>
        <v>150000</v>
      </c>
      <c r="G212" s="202">
        <v>1295039</v>
      </c>
      <c r="H212" s="198">
        <v>37036.1871875</v>
      </c>
      <c r="I212" t="s">
        <v>2270</v>
      </c>
      <c r="M212" t="s">
        <v>1785</v>
      </c>
      <c r="N212" t="s">
        <v>2368</v>
      </c>
      <c r="O212" t="s">
        <v>1380</v>
      </c>
      <c r="Q212" s="199">
        <v>50000</v>
      </c>
      <c r="S212" t="s">
        <v>2265</v>
      </c>
      <c r="T212" t="s">
        <v>2266</v>
      </c>
      <c r="U212" s="201">
        <v>20.9</v>
      </c>
      <c r="V212" t="s">
        <v>2705</v>
      </c>
      <c r="W212" t="s">
        <v>2615</v>
      </c>
      <c r="X212" t="s">
        <v>2616</v>
      </c>
      <c r="Y212" t="s">
        <v>2269</v>
      </c>
      <c r="Z212" t="s">
        <v>2235</v>
      </c>
      <c r="AA212">
        <v>104920</v>
      </c>
      <c r="AB212" s="198">
        <v>37037.875</v>
      </c>
      <c r="AC212" s="198">
        <v>37039.875</v>
      </c>
    </row>
    <row r="213" spans="1:29" x14ac:dyDescent="0.2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30</v>
      </c>
      <c r="F213" s="213">
        <f t="shared" si="20"/>
        <v>750000</v>
      </c>
      <c r="G213" s="202">
        <v>1295040</v>
      </c>
      <c r="H213" s="198">
        <v>37036.188518518517</v>
      </c>
      <c r="I213" t="s">
        <v>3108</v>
      </c>
      <c r="M213" t="s">
        <v>1785</v>
      </c>
      <c r="N213" t="s">
        <v>2263</v>
      </c>
      <c r="O213" t="s">
        <v>2271</v>
      </c>
      <c r="P213" s="199">
        <v>25000</v>
      </c>
      <c r="S213" t="s">
        <v>2265</v>
      </c>
      <c r="T213" t="s">
        <v>2266</v>
      </c>
      <c r="U213" s="201">
        <v>20.5</v>
      </c>
      <c r="V213" t="s">
        <v>3109</v>
      </c>
      <c r="W213" t="s">
        <v>2267</v>
      </c>
      <c r="X213" t="s">
        <v>2268</v>
      </c>
      <c r="Y213" t="s">
        <v>2269</v>
      </c>
      <c r="Z213" t="s">
        <v>2235</v>
      </c>
      <c r="AA213">
        <v>104923</v>
      </c>
      <c r="AB213" s="198">
        <v>37043.875</v>
      </c>
      <c r="AC213" s="198">
        <v>37072.875</v>
      </c>
    </row>
    <row r="214" spans="1:29" x14ac:dyDescent="0.2">
      <c r="A214" s="44" t="str">
        <f t="shared" si="16"/>
        <v xml:space="preserve"> Power Physical</v>
      </c>
      <c r="B214" s="44" t="str">
        <f t="shared" si="17"/>
        <v/>
      </c>
      <c r="C214" s="44" t="str">
        <f t="shared" si="18"/>
        <v>Power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30</v>
      </c>
      <c r="F214" s="213">
        <f t="shared" si="20"/>
        <v>750</v>
      </c>
      <c r="G214" s="202">
        <v>1295042</v>
      </c>
      <c r="H214" s="198">
        <v>37036.189733796295</v>
      </c>
      <c r="I214" t="s">
        <v>1347</v>
      </c>
      <c r="M214" t="s">
        <v>3451</v>
      </c>
      <c r="N214" t="s">
        <v>1341</v>
      </c>
      <c r="O214" t="s">
        <v>1381</v>
      </c>
      <c r="Q214" s="199">
        <v>25</v>
      </c>
      <c r="S214" t="s">
        <v>1784</v>
      </c>
      <c r="T214" t="s">
        <v>1330</v>
      </c>
      <c r="U214" s="201">
        <v>22</v>
      </c>
      <c r="V214" t="s">
        <v>1382</v>
      </c>
      <c r="W214" t="s">
        <v>1344</v>
      </c>
      <c r="X214" t="s">
        <v>1333</v>
      </c>
      <c r="Y214" t="s">
        <v>1334</v>
      </c>
      <c r="Z214" t="s">
        <v>2235</v>
      </c>
      <c r="AA214">
        <v>106576.1</v>
      </c>
      <c r="AB214" s="198">
        <v>37135</v>
      </c>
      <c r="AC214" s="198">
        <v>37164</v>
      </c>
    </row>
    <row r="215" spans="1:29" x14ac:dyDescent="0.2">
      <c r="A215" s="44" t="str">
        <f t="shared" si="16"/>
        <v xml:space="preserve"> Crude Financial</v>
      </c>
      <c r="B215" s="44" t="str">
        <f t="shared" si="17"/>
        <v/>
      </c>
      <c r="C215" s="44" t="str">
        <f t="shared" si="18"/>
        <v>Crude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25000</v>
      </c>
      <c r="G215" s="202">
        <v>1295043</v>
      </c>
      <c r="H215" s="198">
        <v>37036.190891203703</v>
      </c>
      <c r="I215" t="s">
        <v>2200</v>
      </c>
      <c r="M215" t="s">
        <v>1994</v>
      </c>
      <c r="N215" t="s">
        <v>3037</v>
      </c>
      <c r="O215" t="s">
        <v>3038</v>
      </c>
      <c r="P215" s="199">
        <v>25000</v>
      </c>
      <c r="S215" t="s">
        <v>3039</v>
      </c>
      <c r="T215" t="s">
        <v>2230</v>
      </c>
      <c r="U215" s="201">
        <v>28.55</v>
      </c>
      <c r="V215" t="s">
        <v>3828</v>
      </c>
      <c r="W215" t="s">
        <v>2717</v>
      </c>
      <c r="X215" t="s">
        <v>2718</v>
      </c>
      <c r="Y215" t="s">
        <v>3473</v>
      </c>
      <c r="Z215" t="s">
        <v>2611</v>
      </c>
      <c r="AA215">
        <v>107859</v>
      </c>
      <c r="AB215" s="198">
        <v>37073</v>
      </c>
      <c r="AC215" s="198">
        <v>37103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3</v>
      </c>
      <c r="G216" s="202">
        <v>1295044</v>
      </c>
      <c r="H216" s="198">
        <v>37036.19091435185</v>
      </c>
      <c r="I216" t="s">
        <v>2252</v>
      </c>
      <c r="M216" t="s">
        <v>1791</v>
      </c>
      <c r="N216" t="s">
        <v>2255</v>
      </c>
      <c r="O216" t="s">
        <v>2256</v>
      </c>
      <c r="P216" s="199">
        <v>3</v>
      </c>
      <c r="S216" t="s">
        <v>2257</v>
      </c>
      <c r="T216" t="s">
        <v>2230</v>
      </c>
      <c r="U216" s="201">
        <v>7120</v>
      </c>
      <c r="V216" t="s">
        <v>2296</v>
      </c>
      <c r="W216" t="s">
        <v>2258</v>
      </c>
      <c r="X216" t="s">
        <v>2232</v>
      </c>
      <c r="Y216" t="s">
        <v>2233</v>
      </c>
      <c r="Z216" t="s">
        <v>2234</v>
      </c>
      <c r="AA216">
        <v>2152173</v>
      </c>
    </row>
    <row r="217" spans="1:29" x14ac:dyDescent="0.2">
      <c r="A217" s="44" t="str">
        <f t="shared" si="16"/>
        <v xml:space="preserve"> Crude Financial</v>
      </c>
      <c r="B217" s="44" t="str">
        <f t="shared" si="17"/>
        <v/>
      </c>
      <c r="C217" s="44" t="str">
        <f t="shared" si="18"/>
        <v>Crude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2</v>
      </c>
      <c r="F217" s="213">
        <f t="shared" si="20"/>
        <v>100000</v>
      </c>
      <c r="G217" s="202">
        <v>1295045</v>
      </c>
      <c r="H217" s="198">
        <v>37036.193043981482</v>
      </c>
      <c r="I217" t="s">
        <v>2958</v>
      </c>
      <c r="M217" t="s">
        <v>1994</v>
      </c>
      <c r="N217" t="s">
        <v>2806</v>
      </c>
      <c r="O217" t="s">
        <v>2807</v>
      </c>
      <c r="Q217" s="199">
        <v>50000</v>
      </c>
      <c r="S217" t="s">
        <v>1788</v>
      </c>
      <c r="T217" t="s">
        <v>2230</v>
      </c>
      <c r="U217" s="201">
        <v>0.94</v>
      </c>
      <c r="V217" t="s">
        <v>2808</v>
      </c>
      <c r="W217" t="s">
        <v>2717</v>
      </c>
      <c r="X217" t="s">
        <v>2718</v>
      </c>
      <c r="Y217" t="s">
        <v>2250</v>
      </c>
      <c r="Z217" t="s">
        <v>2611</v>
      </c>
      <c r="AA217" t="s">
        <v>1383</v>
      </c>
      <c r="AB217" s="198">
        <v>37073</v>
      </c>
      <c r="AC217" s="198">
        <v>37134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2</v>
      </c>
      <c r="G218" s="202">
        <v>1295047</v>
      </c>
      <c r="H218" s="198">
        <v>37036.193796296298</v>
      </c>
      <c r="I218" t="s">
        <v>2252</v>
      </c>
      <c r="M218" t="s">
        <v>1791</v>
      </c>
      <c r="N218" t="s">
        <v>2240</v>
      </c>
      <c r="O218" t="s">
        <v>2241</v>
      </c>
      <c r="P218" s="199">
        <v>2</v>
      </c>
      <c r="S218" t="s">
        <v>2229</v>
      </c>
      <c r="T218" t="s">
        <v>2230</v>
      </c>
      <c r="U218" s="201">
        <v>1540</v>
      </c>
      <c r="V218" t="s">
        <v>2296</v>
      </c>
      <c r="W218" t="s">
        <v>2236</v>
      </c>
      <c r="X218" t="s">
        <v>2232</v>
      </c>
      <c r="Y218" t="s">
        <v>2233</v>
      </c>
      <c r="Z218" t="s">
        <v>2234</v>
      </c>
      <c r="AA218">
        <v>2152179</v>
      </c>
    </row>
    <row r="219" spans="1:29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18</v>
      </c>
      <c r="G219" s="202">
        <v>1295048</v>
      </c>
      <c r="H219" s="198">
        <v>37036.194085648145</v>
      </c>
      <c r="I219" t="s">
        <v>2301</v>
      </c>
      <c r="M219" t="s">
        <v>1791</v>
      </c>
      <c r="N219" t="s">
        <v>2240</v>
      </c>
      <c r="O219" t="s">
        <v>2241</v>
      </c>
      <c r="P219" s="199">
        <v>18</v>
      </c>
      <c r="S219" t="s">
        <v>2229</v>
      </c>
      <c r="T219" t="s">
        <v>2230</v>
      </c>
      <c r="U219" s="201">
        <v>1540</v>
      </c>
      <c r="V219" t="s">
        <v>2697</v>
      </c>
      <c r="W219" t="s">
        <v>2236</v>
      </c>
      <c r="X219" t="s">
        <v>2232</v>
      </c>
      <c r="Y219" t="s">
        <v>2233</v>
      </c>
      <c r="Z219" t="s">
        <v>2234</v>
      </c>
      <c r="AA219">
        <v>2152183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20</v>
      </c>
      <c r="G220" s="202">
        <v>1295049</v>
      </c>
      <c r="H220" s="198">
        <v>37036.19494212963</v>
      </c>
      <c r="I220" t="s">
        <v>2285</v>
      </c>
      <c r="M220" t="s">
        <v>1791</v>
      </c>
      <c r="N220" t="s">
        <v>2227</v>
      </c>
      <c r="O220" t="s">
        <v>2228</v>
      </c>
      <c r="Q220" s="199">
        <v>20</v>
      </c>
      <c r="S220" t="s">
        <v>2229</v>
      </c>
      <c r="T220" t="s">
        <v>2230</v>
      </c>
      <c r="U220" s="201">
        <v>1735</v>
      </c>
      <c r="V220" t="s">
        <v>2083</v>
      </c>
      <c r="W220" t="s">
        <v>2236</v>
      </c>
      <c r="X220" t="s">
        <v>2232</v>
      </c>
      <c r="Y220" t="s">
        <v>2233</v>
      </c>
      <c r="Z220" t="s">
        <v>2234</v>
      </c>
      <c r="AA220">
        <v>2152185</v>
      </c>
    </row>
    <row r="221" spans="1:29" x14ac:dyDescent="0.2">
      <c r="A221" s="44" t="str">
        <f t="shared" si="16"/>
        <v xml:space="preserve"> Power Physical</v>
      </c>
      <c r="B221" s="44" t="str">
        <f t="shared" si="17"/>
        <v/>
      </c>
      <c r="C221" s="44" t="str">
        <f t="shared" si="18"/>
        <v>Power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30</v>
      </c>
      <c r="F221" s="213">
        <f t="shared" si="20"/>
        <v>750</v>
      </c>
      <c r="G221" s="202">
        <v>1295050</v>
      </c>
      <c r="H221" s="198">
        <v>37036.19835648148</v>
      </c>
      <c r="I221" t="s">
        <v>2624</v>
      </c>
      <c r="M221" t="s">
        <v>3451</v>
      </c>
      <c r="N221" t="s">
        <v>1328</v>
      </c>
      <c r="O221" t="s">
        <v>1384</v>
      </c>
      <c r="Q221" s="199">
        <v>25</v>
      </c>
      <c r="S221" t="s">
        <v>1784</v>
      </c>
      <c r="T221" t="s">
        <v>1330</v>
      </c>
      <c r="U221" s="201">
        <v>28.8</v>
      </c>
      <c r="V221" t="s">
        <v>3807</v>
      </c>
      <c r="W221" t="s">
        <v>1332</v>
      </c>
      <c r="X221" t="s">
        <v>1333</v>
      </c>
      <c r="Y221" t="s">
        <v>1334</v>
      </c>
      <c r="Z221" t="s">
        <v>2235</v>
      </c>
      <c r="AA221">
        <v>106589.1</v>
      </c>
      <c r="AB221" s="198">
        <v>37135</v>
      </c>
      <c r="AC221" s="198">
        <v>37164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1295052</v>
      </c>
      <c r="H222" s="198">
        <v>37036.200601851851</v>
      </c>
      <c r="I222" t="s">
        <v>2245</v>
      </c>
      <c r="M222" t="s">
        <v>1791</v>
      </c>
      <c r="N222" t="s">
        <v>2227</v>
      </c>
      <c r="O222" t="s">
        <v>2228</v>
      </c>
      <c r="Q222" s="199">
        <v>20</v>
      </c>
      <c r="S222" t="s">
        <v>2229</v>
      </c>
      <c r="T222" t="s">
        <v>2230</v>
      </c>
      <c r="U222" s="201">
        <v>1735</v>
      </c>
      <c r="V222" t="s">
        <v>2698</v>
      </c>
      <c r="W222" t="s">
        <v>2236</v>
      </c>
      <c r="X222" t="s">
        <v>2232</v>
      </c>
      <c r="Y222" t="s">
        <v>2233</v>
      </c>
      <c r="Z222" t="s">
        <v>2234</v>
      </c>
      <c r="AA222">
        <v>2152198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50000</v>
      </c>
      <c r="G223" s="202">
        <v>1295053</v>
      </c>
      <c r="H223" s="198">
        <v>37036.201006944444</v>
      </c>
      <c r="I223" t="s">
        <v>2625</v>
      </c>
      <c r="M223" t="s">
        <v>1785</v>
      </c>
      <c r="N223" t="s">
        <v>2263</v>
      </c>
      <c r="O223" t="s">
        <v>2699</v>
      </c>
      <c r="Q223" s="199">
        <v>50000</v>
      </c>
      <c r="S223" t="s">
        <v>2265</v>
      </c>
      <c r="T223" t="s">
        <v>2266</v>
      </c>
      <c r="U223" s="201">
        <v>19.600000000000001</v>
      </c>
      <c r="V223" t="s">
        <v>3175</v>
      </c>
      <c r="W223" t="s">
        <v>2278</v>
      </c>
      <c r="X223" t="s">
        <v>2268</v>
      </c>
      <c r="Y223" t="s">
        <v>2269</v>
      </c>
      <c r="Z223" t="s">
        <v>2235</v>
      </c>
      <c r="AA223">
        <v>104931</v>
      </c>
      <c r="AB223" s="198">
        <v>37036.875</v>
      </c>
      <c r="AC223" s="198">
        <v>37036.875</v>
      </c>
    </row>
    <row r="224" spans="1:29" x14ac:dyDescent="0.2">
      <c r="A224" s="44" t="str">
        <f t="shared" si="16"/>
        <v xml:space="preserve"> Natural Gas Physical</v>
      </c>
      <c r="B224" s="44" t="str">
        <f t="shared" si="17"/>
        <v/>
      </c>
      <c r="C224" s="44" t="str">
        <f t="shared" si="18"/>
        <v>Natural Gas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92</v>
      </c>
      <c r="F224" s="213">
        <f t="shared" si="20"/>
        <v>2300000</v>
      </c>
      <c r="G224" s="202">
        <v>1295054</v>
      </c>
      <c r="H224" s="198">
        <v>37036.204398148147</v>
      </c>
      <c r="I224" t="s">
        <v>2279</v>
      </c>
      <c r="M224" t="s">
        <v>1785</v>
      </c>
      <c r="N224" t="s">
        <v>2263</v>
      </c>
      <c r="O224" t="s">
        <v>2289</v>
      </c>
      <c r="Q224" s="199">
        <v>25000</v>
      </c>
      <c r="S224" t="s">
        <v>2265</v>
      </c>
      <c r="T224" t="s">
        <v>2266</v>
      </c>
      <c r="U224" s="201">
        <v>24.3</v>
      </c>
      <c r="V224" t="s">
        <v>3311</v>
      </c>
      <c r="W224" t="s">
        <v>2267</v>
      </c>
      <c r="X224" t="s">
        <v>2268</v>
      </c>
      <c r="Y224" t="s">
        <v>2269</v>
      </c>
      <c r="Z224" t="s">
        <v>2235</v>
      </c>
      <c r="AA224">
        <v>104940</v>
      </c>
      <c r="AB224" s="198">
        <v>37165</v>
      </c>
      <c r="AC224" s="198">
        <v>37256</v>
      </c>
    </row>
    <row r="225" spans="1:29" x14ac:dyDescent="0.2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183</v>
      </c>
      <c r="F225" s="213">
        <f t="shared" si="20"/>
        <v>4575000</v>
      </c>
      <c r="G225" s="202">
        <v>1295055</v>
      </c>
      <c r="H225" s="198">
        <v>37036.204733796294</v>
      </c>
      <c r="I225" t="s">
        <v>3107</v>
      </c>
      <c r="M225" t="s">
        <v>1785</v>
      </c>
      <c r="N225" t="s">
        <v>2263</v>
      </c>
      <c r="O225" t="s">
        <v>2082</v>
      </c>
      <c r="Q225" s="199">
        <v>25000</v>
      </c>
      <c r="S225" t="s">
        <v>2265</v>
      </c>
      <c r="T225" t="s">
        <v>2266</v>
      </c>
      <c r="U225" s="201">
        <v>19.8</v>
      </c>
      <c r="V225" t="s">
        <v>1374</v>
      </c>
      <c r="W225" t="s">
        <v>2267</v>
      </c>
      <c r="X225" t="s">
        <v>2268</v>
      </c>
      <c r="Y225" t="s">
        <v>2269</v>
      </c>
      <c r="Z225" t="s">
        <v>2235</v>
      </c>
      <c r="AA225">
        <v>104941</v>
      </c>
      <c r="AB225" s="198">
        <v>37712</v>
      </c>
      <c r="AC225" s="198">
        <v>37894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7</v>
      </c>
      <c r="G226" s="202">
        <v>1295056</v>
      </c>
      <c r="H226" s="198">
        <v>37036.205370370371</v>
      </c>
      <c r="I226" t="s">
        <v>2239</v>
      </c>
      <c r="M226" t="s">
        <v>1791</v>
      </c>
      <c r="N226" t="s">
        <v>2275</v>
      </c>
      <c r="O226" t="s">
        <v>2276</v>
      </c>
      <c r="P226" s="199">
        <v>7</v>
      </c>
      <c r="S226" t="s">
        <v>2277</v>
      </c>
      <c r="T226" t="s">
        <v>2230</v>
      </c>
      <c r="U226" s="201">
        <v>4945</v>
      </c>
      <c r="V226" t="s">
        <v>2242</v>
      </c>
      <c r="W226" t="s">
        <v>2249</v>
      </c>
      <c r="X226" t="s">
        <v>2232</v>
      </c>
      <c r="Y226" t="s">
        <v>2233</v>
      </c>
      <c r="Z226" t="s">
        <v>2234</v>
      </c>
      <c r="AA226">
        <v>2152215</v>
      </c>
    </row>
    <row r="227" spans="1:29" x14ac:dyDescent="0.2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3</v>
      </c>
      <c r="F227" s="213">
        <f t="shared" si="20"/>
        <v>150000</v>
      </c>
      <c r="G227" s="202">
        <v>1295057</v>
      </c>
      <c r="H227" s="198">
        <v>37036.207650462966</v>
      </c>
      <c r="I227" t="s">
        <v>3107</v>
      </c>
      <c r="M227" t="s">
        <v>1785</v>
      </c>
      <c r="N227" t="s">
        <v>2263</v>
      </c>
      <c r="O227" t="s">
        <v>3113</v>
      </c>
      <c r="Q227" s="199">
        <v>50000</v>
      </c>
      <c r="S227" t="s">
        <v>2265</v>
      </c>
      <c r="T227" t="s">
        <v>2266</v>
      </c>
      <c r="U227" s="201">
        <v>21</v>
      </c>
      <c r="V227" t="s">
        <v>1385</v>
      </c>
      <c r="W227" t="s">
        <v>2278</v>
      </c>
      <c r="X227" t="s">
        <v>2268</v>
      </c>
      <c r="Y227" t="s">
        <v>2269</v>
      </c>
      <c r="Z227" t="s">
        <v>2235</v>
      </c>
      <c r="AA227">
        <v>104943</v>
      </c>
      <c r="AB227" s="198">
        <v>37037.875</v>
      </c>
      <c r="AC227" s="198">
        <v>37039.875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20</v>
      </c>
      <c r="G228" s="202">
        <v>1295058</v>
      </c>
      <c r="H228" s="198">
        <v>37036.208981481483</v>
      </c>
      <c r="I228" t="s">
        <v>2252</v>
      </c>
      <c r="M228" t="s">
        <v>1791</v>
      </c>
      <c r="N228" t="s">
        <v>2240</v>
      </c>
      <c r="O228" t="s">
        <v>2241</v>
      </c>
      <c r="P228" s="199">
        <v>20</v>
      </c>
      <c r="S228" t="s">
        <v>2229</v>
      </c>
      <c r="T228" t="s">
        <v>2230</v>
      </c>
      <c r="U228" s="201">
        <v>1539</v>
      </c>
      <c r="V228" t="s">
        <v>3781</v>
      </c>
      <c r="W228" t="s">
        <v>2236</v>
      </c>
      <c r="X228" t="s">
        <v>2232</v>
      </c>
      <c r="Y228" t="s">
        <v>2233</v>
      </c>
      <c r="Z228" t="s">
        <v>2234</v>
      </c>
      <c r="AA228">
        <v>2152217</v>
      </c>
    </row>
    <row r="229" spans="1:29" x14ac:dyDescent="0.2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3</v>
      </c>
      <c r="F229" s="213">
        <f t="shared" si="20"/>
        <v>150000</v>
      </c>
      <c r="G229" s="202">
        <v>1295059</v>
      </c>
      <c r="H229" s="198">
        <v>37036.211365740739</v>
      </c>
      <c r="I229" t="s">
        <v>2625</v>
      </c>
      <c r="M229" t="s">
        <v>1785</v>
      </c>
      <c r="N229" t="s">
        <v>2263</v>
      </c>
      <c r="O229" t="s">
        <v>3113</v>
      </c>
      <c r="Q229" s="199">
        <v>50000</v>
      </c>
      <c r="S229" t="s">
        <v>2265</v>
      </c>
      <c r="T229" t="s">
        <v>2266</v>
      </c>
      <c r="U229" s="201">
        <v>21.3</v>
      </c>
      <c r="V229" t="s">
        <v>2379</v>
      </c>
      <c r="W229" t="s">
        <v>2278</v>
      </c>
      <c r="X229" t="s">
        <v>2268</v>
      </c>
      <c r="Y229" t="s">
        <v>2269</v>
      </c>
      <c r="Z229" t="s">
        <v>2235</v>
      </c>
      <c r="AA229">
        <v>104947</v>
      </c>
      <c r="AB229" s="198">
        <v>37037.875</v>
      </c>
      <c r="AC229" s="198">
        <v>37039.875</v>
      </c>
    </row>
    <row r="230" spans="1:29" x14ac:dyDescent="0.2">
      <c r="A230" s="44" t="str">
        <f t="shared" si="16"/>
        <v>US Crude Financial</v>
      </c>
      <c r="B230" s="44" t="str">
        <f t="shared" si="17"/>
        <v>US</v>
      </c>
      <c r="C230" s="44" t="str">
        <f t="shared" si="18"/>
        <v>Crude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50000</v>
      </c>
      <c r="G230" s="202">
        <v>1295060</v>
      </c>
      <c r="H230" s="198">
        <v>37036.211828703701</v>
      </c>
      <c r="I230" t="s">
        <v>2084</v>
      </c>
      <c r="M230" t="s">
        <v>1994</v>
      </c>
      <c r="N230" t="s">
        <v>2731</v>
      </c>
      <c r="O230" t="s">
        <v>1815</v>
      </c>
      <c r="P230" s="199">
        <v>50000</v>
      </c>
      <c r="S230" t="s">
        <v>1792</v>
      </c>
      <c r="T230" t="s">
        <v>2230</v>
      </c>
      <c r="U230" s="201">
        <v>28.39</v>
      </c>
      <c r="V230" t="s">
        <v>2707</v>
      </c>
      <c r="W230" t="s">
        <v>2733</v>
      </c>
      <c r="X230" t="s">
        <v>2734</v>
      </c>
      <c r="Y230" t="s">
        <v>3473</v>
      </c>
      <c r="Z230" t="s">
        <v>3729</v>
      </c>
      <c r="AA230">
        <v>107860</v>
      </c>
      <c r="AB230" s="198">
        <v>37073</v>
      </c>
      <c r="AC230" s="198">
        <v>37103</v>
      </c>
    </row>
    <row r="231" spans="1:29" x14ac:dyDescent="0.2">
      <c r="A231" s="44" t="str">
        <f t="shared" si="16"/>
        <v xml:space="preserve"> Natural Gas Physical</v>
      </c>
      <c r="B231" s="44" t="str">
        <f t="shared" si="17"/>
        <v/>
      </c>
      <c r="C231" s="44" t="str">
        <f t="shared" si="18"/>
        <v>Natural Gas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50000</v>
      </c>
      <c r="G231" s="202">
        <v>1295061</v>
      </c>
      <c r="H231" s="198">
        <v>37036.214270833334</v>
      </c>
      <c r="I231" t="s">
        <v>3107</v>
      </c>
      <c r="M231" t="s">
        <v>1785</v>
      </c>
      <c r="N231" t="s">
        <v>2263</v>
      </c>
      <c r="O231" t="s">
        <v>1386</v>
      </c>
      <c r="Q231" s="199">
        <v>50000</v>
      </c>
      <c r="S231" t="s">
        <v>2265</v>
      </c>
      <c r="T231" t="s">
        <v>2266</v>
      </c>
      <c r="U231" s="201">
        <v>22.5</v>
      </c>
      <c r="V231" t="s">
        <v>1385</v>
      </c>
      <c r="W231" t="s">
        <v>2278</v>
      </c>
      <c r="X231" t="s">
        <v>2268</v>
      </c>
      <c r="Y231" t="s">
        <v>2269</v>
      </c>
      <c r="Z231" t="s">
        <v>2235</v>
      </c>
      <c r="AA231">
        <v>104949</v>
      </c>
      <c r="AB231" s="198">
        <v>37040.875</v>
      </c>
      <c r="AC231" s="198">
        <v>37040.875</v>
      </c>
    </row>
    <row r="232" spans="1:29" x14ac:dyDescent="0.2">
      <c r="A232" s="44" t="str">
        <f t="shared" si="16"/>
        <v>US Crude Financial</v>
      </c>
      <c r="B232" s="44" t="str">
        <f t="shared" si="17"/>
        <v>US</v>
      </c>
      <c r="C232" s="44" t="str">
        <f t="shared" si="18"/>
        <v>Crude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50000</v>
      </c>
      <c r="G232" s="202">
        <v>1295062</v>
      </c>
      <c r="H232" s="198">
        <v>37036.215671296297</v>
      </c>
      <c r="I232" t="s">
        <v>2200</v>
      </c>
      <c r="M232" t="s">
        <v>1994</v>
      </c>
      <c r="N232" t="s">
        <v>2731</v>
      </c>
      <c r="O232" t="s">
        <v>1815</v>
      </c>
      <c r="P232" s="199">
        <v>50000</v>
      </c>
      <c r="S232" t="s">
        <v>1792</v>
      </c>
      <c r="T232" t="s">
        <v>2230</v>
      </c>
      <c r="U232" s="201">
        <v>28.37</v>
      </c>
      <c r="V232" t="s">
        <v>2946</v>
      </c>
      <c r="W232" t="s">
        <v>2733</v>
      </c>
      <c r="X232" t="s">
        <v>2734</v>
      </c>
      <c r="Y232" t="s">
        <v>3473</v>
      </c>
      <c r="Z232" t="s">
        <v>3729</v>
      </c>
      <c r="AA232">
        <v>107861</v>
      </c>
      <c r="AB232" s="198">
        <v>37073</v>
      </c>
      <c r="AC232" s="198">
        <v>37103</v>
      </c>
    </row>
    <row r="233" spans="1:29" x14ac:dyDescent="0.2">
      <c r="A233" s="44" t="str">
        <f t="shared" si="16"/>
        <v xml:space="preserve"> Oil Products Financial</v>
      </c>
      <c r="B233" s="44" t="str">
        <f t="shared" si="17"/>
        <v/>
      </c>
      <c r="C233" s="44" t="str">
        <f t="shared" si="18"/>
        <v>Oil Products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30</v>
      </c>
      <c r="F233" s="213">
        <f t="shared" si="20"/>
        <v>150000</v>
      </c>
      <c r="G233" s="202">
        <v>1295064</v>
      </c>
      <c r="H233" s="198">
        <v>37036.219398148147</v>
      </c>
      <c r="I233" t="s">
        <v>2958</v>
      </c>
      <c r="M233" t="s">
        <v>1789</v>
      </c>
      <c r="N233" t="s">
        <v>2959</v>
      </c>
      <c r="O233" t="s">
        <v>2960</v>
      </c>
      <c r="Q233" s="199">
        <v>5000</v>
      </c>
      <c r="S233" t="s">
        <v>1793</v>
      </c>
      <c r="T233" t="s">
        <v>2230</v>
      </c>
      <c r="U233" s="201">
        <v>238</v>
      </c>
      <c r="V233" t="s">
        <v>2961</v>
      </c>
      <c r="W233" t="s">
        <v>2962</v>
      </c>
      <c r="X233" t="s">
        <v>2963</v>
      </c>
      <c r="Y233" t="s">
        <v>3473</v>
      </c>
      <c r="Z233" t="s">
        <v>2611</v>
      </c>
      <c r="AA233">
        <v>107862</v>
      </c>
      <c r="AB233" s="198">
        <v>37043</v>
      </c>
      <c r="AC233" s="198">
        <v>37072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13</v>
      </c>
      <c r="G234" s="202">
        <v>1295065</v>
      </c>
      <c r="H234" s="198">
        <v>37036.220856481479</v>
      </c>
      <c r="I234" t="s">
        <v>2301</v>
      </c>
      <c r="M234" t="s">
        <v>1791</v>
      </c>
      <c r="N234" t="s">
        <v>2227</v>
      </c>
      <c r="O234" t="s">
        <v>2228</v>
      </c>
      <c r="Q234" s="199">
        <v>13</v>
      </c>
      <c r="S234" t="s">
        <v>2229</v>
      </c>
      <c r="T234" t="s">
        <v>2230</v>
      </c>
      <c r="U234" s="201">
        <v>1735</v>
      </c>
      <c r="V234" t="s">
        <v>2697</v>
      </c>
      <c r="W234" t="s">
        <v>2236</v>
      </c>
      <c r="X234" t="s">
        <v>2232</v>
      </c>
      <c r="Y234" t="s">
        <v>2233</v>
      </c>
      <c r="Z234" t="s">
        <v>2234</v>
      </c>
      <c r="AA234">
        <v>2152231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3">
        <f t="shared" si="20"/>
        <v>3</v>
      </c>
      <c r="G235" s="202">
        <v>1295066</v>
      </c>
      <c r="H235" s="198">
        <v>37036.221620370372</v>
      </c>
      <c r="I235" t="s">
        <v>1387</v>
      </c>
      <c r="M235" t="s">
        <v>1791</v>
      </c>
      <c r="N235" t="s">
        <v>2255</v>
      </c>
      <c r="O235" t="s">
        <v>2256</v>
      </c>
      <c r="Q235" s="199">
        <v>3</v>
      </c>
      <c r="S235" t="s">
        <v>2257</v>
      </c>
      <c r="T235" t="s">
        <v>2230</v>
      </c>
      <c r="U235" s="201">
        <v>7130</v>
      </c>
      <c r="V235" t="s">
        <v>1388</v>
      </c>
      <c r="W235" t="s">
        <v>2258</v>
      </c>
      <c r="X235" t="s">
        <v>2232</v>
      </c>
      <c r="Y235" t="s">
        <v>2233</v>
      </c>
      <c r="Z235" t="s">
        <v>2234</v>
      </c>
      <c r="AA235">
        <v>2152233</v>
      </c>
    </row>
    <row r="236" spans="1:29" x14ac:dyDescent="0.2">
      <c r="A236" s="44" t="str">
        <f t="shared" si="16"/>
        <v xml:space="preserve"> Natural Gas Physical</v>
      </c>
      <c r="B236" s="44" t="str">
        <f t="shared" si="17"/>
        <v/>
      </c>
      <c r="C236" s="44" t="str">
        <f t="shared" si="18"/>
        <v>Natural Gas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92</v>
      </c>
      <c r="F236" s="213">
        <f t="shared" si="20"/>
        <v>2300000</v>
      </c>
      <c r="G236" s="202">
        <v>1295067</v>
      </c>
      <c r="H236" s="198">
        <v>37036.222060185188</v>
      </c>
      <c r="I236" t="s">
        <v>2270</v>
      </c>
      <c r="M236" t="s">
        <v>1785</v>
      </c>
      <c r="N236" t="s">
        <v>2263</v>
      </c>
      <c r="O236" t="s">
        <v>2273</v>
      </c>
      <c r="Q236" s="199">
        <v>25000</v>
      </c>
      <c r="S236" t="s">
        <v>2265</v>
      </c>
      <c r="T236" t="s">
        <v>2266</v>
      </c>
      <c r="U236" s="201">
        <v>23.8</v>
      </c>
      <c r="V236" t="s">
        <v>3478</v>
      </c>
      <c r="W236" t="s">
        <v>2267</v>
      </c>
      <c r="X236" t="s">
        <v>2268</v>
      </c>
      <c r="Y236" t="s">
        <v>2269</v>
      </c>
      <c r="Z236" t="s">
        <v>2235</v>
      </c>
      <c r="AA236">
        <v>104952</v>
      </c>
      <c r="AB236" s="198">
        <v>37530</v>
      </c>
      <c r="AC236" s="198">
        <v>37621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7</v>
      </c>
      <c r="G237" s="202">
        <v>1295068</v>
      </c>
      <c r="H237" s="198">
        <v>37036.222962962966</v>
      </c>
      <c r="I237" t="s">
        <v>2245</v>
      </c>
      <c r="M237" t="s">
        <v>1791</v>
      </c>
      <c r="N237" t="s">
        <v>2227</v>
      </c>
      <c r="O237" t="s">
        <v>2228</v>
      </c>
      <c r="Q237" s="199">
        <v>7</v>
      </c>
      <c r="S237" t="s">
        <v>2229</v>
      </c>
      <c r="T237" t="s">
        <v>2230</v>
      </c>
      <c r="U237" s="201">
        <v>1735</v>
      </c>
      <c r="V237" t="s">
        <v>3795</v>
      </c>
      <c r="W237" t="s">
        <v>2236</v>
      </c>
      <c r="X237" t="s">
        <v>2232</v>
      </c>
      <c r="Y237" t="s">
        <v>2233</v>
      </c>
      <c r="Z237" t="s">
        <v>2234</v>
      </c>
      <c r="AA237">
        <v>2152235</v>
      </c>
    </row>
    <row r="238" spans="1:29" x14ac:dyDescent="0.2">
      <c r="A238" s="44" t="str">
        <f t="shared" si="16"/>
        <v>US Crude Financial</v>
      </c>
      <c r="B238" s="44" t="str">
        <f t="shared" si="17"/>
        <v>US</v>
      </c>
      <c r="C238" s="44" t="str">
        <f t="shared" si="18"/>
        <v>Crude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50000</v>
      </c>
      <c r="G238" s="202">
        <v>1295069</v>
      </c>
      <c r="H238" s="198">
        <v>37036.226168981484</v>
      </c>
      <c r="I238" t="s">
        <v>2200</v>
      </c>
      <c r="M238" t="s">
        <v>1994</v>
      </c>
      <c r="N238" t="s">
        <v>2731</v>
      </c>
      <c r="O238" t="s">
        <v>1815</v>
      </c>
      <c r="P238" s="199">
        <v>50000</v>
      </c>
      <c r="S238" t="s">
        <v>1792</v>
      </c>
      <c r="T238" t="s">
        <v>2230</v>
      </c>
      <c r="U238" s="201">
        <v>28.35</v>
      </c>
      <c r="V238" t="s">
        <v>2946</v>
      </c>
      <c r="W238" t="s">
        <v>2733</v>
      </c>
      <c r="X238" t="s">
        <v>2734</v>
      </c>
      <c r="Y238" t="s">
        <v>3473</v>
      </c>
      <c r="Z238" t="s">
        <v>3729</v>
      </c>
      <c r="AA238">
        <v>107863</v>
      </c>
      <c r="AB238" s="198">
        <v>37073</v>
      </c>
      <c r="AC238" s="198">
        <v>37103</v>
      </c>
    </row>
    <row r="239" spans="1:29" x14ac:dyDescent="0.2">
      <c r="A239" s="44" t="str">
        <f t="shared" si="16"/>
        <v xml:space="preserve"> Crude Financial</v>
      </c>
      <c r="B239" s="44" t="str">
        <f t="shared" si="17"/>
        <v/>
      </c>
      <c r="C239" s="44" t="str">
        <f t="shared" si="18"/>
        <v>Crude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3</v>
      </c>
      <c r="F239" s="213">
        <f t="shared" si="20"/>
        <v>45000</v>
      </c>
      <c r="G239" s="202">
        <v>1295070</v>
      </c>
      <c r="H239" s="198">
        <v>37036.226342592592</v>
      </c>
      <c r="I239" t="s">
        <v>2703</v>
      </c>
      <c r="M239" t="s">
        <v>1994</v>
      </c>
      <c r="N239" t="s">
        <v>1389</v>
      </c>
      <c r="O239" t="s">
        <v>1390</v>
      </c>
      <c r="Q239" s="199">
        <v>15000</v>
      </c>
      <c r="S239" t="s">
        <v>1792</v>
      </c>
      <c r="T239" t="s">
        <v>2230</v>
      </c>
      <c r="U239" s="201">
        <v>27.09</v>
      </c>
      <c r="V239" t="s">
        <v>2704</v>
      </c>
      <c r="W239" t="s">
        <v>2717</v>
      </c>
      <c r="X239" t="s">
        <v>2718</v>
      </c>
      <c r="Y239" t="s">
        <v>3473</v>
      </c>
      <c r="Z239" t="s">
        <v>2611</v>
      </c>
      <c r="AA239">
        <v>107864</v>
      </c>
      <c r="AB239" s="198">
        <v>37073</v>
      </c>
      <c r="AC239" s="198">
        <v>37164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20</v>
      </c>
      <c r="G240" s="202">
        <v>1295071</v>
      </c>
      <c r="H240" s="198">
        <v>37036.226539351854</v>
      </c>
      <c r="I240" t="s">
        <v>2200</v>
      </c>
      <c r="M240" t="s">
        <v>1791</v>
      </c>
      <c r="N240" t="s">
        <v>2227</v>
      </c>
      <c r="O240" t="s">
        <v>2228</v>
      </c>
      <c r="P240" s="199">
        <v>20</v>
      </c>
      <c r="S240" t="s">
        <v>2229</v>
      </c>
      <c r="T240" t="s">
        <v>2230</v>
      </c>
      <c r="U240" s="201">
        <v>1734</v>
      </c>
      <c r="V240" t="s">
        <v>2243</v>
      </c>
      <c r="W240" t="s">
        <v>2236</v>
      </c>
      <c r="X240" t="s">
        <v>2232</v>
      </c>
      <c r="Y240" t="s">
        <v>2233</v>
      </c>
      <c r="Z240" t="s">
        <v>2234</v>
      </c>
      <c r="AA240">
        <v>2152238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20</v>
      </c>
      <c r="G241" s="202">
        <v>1295072</v>
      </c>
      <c r="H241" s="198">
        <v>37036.2266087963</v>
      </c>
      <c r="I241" t="s">
        <v>2299</v>
      </c>
      <c r="M241" t="s">
        <v>1791</v>
      </c>
      <c r="N241" t="s">
        <v>2240</v>
      </c>
      <c r="O241" t="s">
        <v>2241</v>
      </c>
      <c r="P241" s="199">
        <v>20</v>
      </c>
      <c r="S241" t="s">
        <v>2229</v>
      </c>
      <c r="T241" t="s">
        <v>2230</v>
      </c>
      <c r="U241" s="201">
        <v>1538</v>
      </c>
      <c r="V241" t="s">
        <v>3031</v>
      </c>
      <c r="W241" t="s">
        <v>2236</v>
      </c>
      <c r="X241" t="s">
        <v>2232</v>
      </c>
      <c r="Y241" t="s">
        <v>2233</v>
      </c>
      <c r="Z241" t="s">
        <v>2234</v>
      </c>
      <c r="AA241">
        <v>2152240</v>
      </c>
    </row>
    <row r="242" spans="1:29" x14ac:dyDescent="0.2">
      <c r="A242" s="44" t="str">
        <f t="shared" si="16"/>
        <v xml:space="preserve"> Power Physical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25</v>
      </c>
      <c r="G242" s="202">
        <v>1295073</v>
      </c>
      <c r="H242" s="198">
        <v>37036.22855324074</v>
      </c>
      <c r="I242" t="s">
        <v>2238</v>
      </c>
      <c r="M242" t="s">
        <v>3451</v>
      </c>
      <c r="N242" t="s">
        <v>1328</v>
      </c>
      <c r="O242" t="s">
        <v>1391</v>
      </c>
      <c r="Q242" s="199">
        <v>25</v>
      </c>
      <c r="S242" t="s">
        <v>1784</v>
      </c>
      <c r="T242" t="s">
        <v>1330</v>
      </c>
      <c r="U242" s="201">
        <v>29</v>
      </c>
      <c r="V242" t="s">
        <v>1354</v>
      </c>
      <c r="W242" t="s">
        <v>1332</v>
      </c>
      <c r="X242" t="s">
        <v>1333</v>
      </c>
      <c r="Y242" t="s">
        <v>1334</v>
      </c>
      <c r="Z242" t="s">
        <v>2235</v>
      </c>
      <c r="AA242">
        <v>106596.1</v>
      </c>
      <c r="AB242" s="198">
        <v>37040.875</v>
      </c>
      <c r="AC242" s="198">
        <v>37040.875</v>
      </c>
    </row>
    <row r="243" spans="1:29" x14ac:dyDescent="0.2">
      <c r="A243" s="44" t="str">
        <f t="shared" si="16"/>
        <v xml:space="preserve"> Power Physical</v>
      </c>
      <c r="B243" s="44" t="str">
        <f t="shared" si="17"/>
        <v/>
      </c>
      <c r="C243" s="44" t="str">
        <f t="shared" si="18"/>
        <v>Power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25</v>
      </c>
      <c r="G243" s="202">
        <v>1295074</v>
      </c>
      <c r="H243" s="198">
        <v>37036.228692129633</v>
      </c>
      <c r="I243" t="s">
        <v>2238</v>
      </c>
      <c r="M243" t="s">
        <v>3451</v>
      </c>
      <c r="N243" t="s">
        <v>1328</v>
      </c>
      <c r="O243" t="s">
        <v>1392</v>
      </c>
      <c r="Q243" s="199">
        <v>25</v>
      </c>
      <c r="S243" t="s">
        <v>1784</v>
      </c>
      <c r="T243" t="s">
        <v>1330</v>
      </c>
      <c r="U243" s="201">
        <v>23</v>
      </c>
      <c r="V243" t="s">
        <v>1354</v>
      </c>
      <c r="W243" t="s">
        <v>1332</v>
      </c>
      <c r="X243" t="s">
        <v>1333</v>
      </c>
      <c r="Y243" t="s">
        <v>1334</v>
      </c>
      <c r="Z243" t="s">
        <v>2235</v>
      </c>
      <c r="AA243">
        <v>106598.1</v>
      </c>
      <c r="AB243" s="198">
        <v>37040.875</v>
      </c>
      <c r="AC243" s="198">
        <v>37040.875</v>
      </c>
    </row>
    <row r="244" spans="1:29" x14ac:dyDescent="0.2">
      <c r="A244" s="44" t="str">
        <f t="shared" si="16"/>
        <v>US Crude Financial</v>
      </c>
      <c r="B244" s="44" t="str">
        <f t="shared" si="17"/>
        <v>US</v>
      </c>
      <c r="C244" s="44" t="str">
        <f t="shared" si="18"/>
        <v>Crude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50000</v>
      </c>
      <c r="G244" s="202">
        <v>1295075</v>
      </c>
      <c r="H244" s="198">
        <v>37036.228784722225</v>
      </c>
      <c r="I244" t="s">
        <v>2200</v>
      </c>
      <c r="M244" t="s">
        <v>1994</v>
      </c>
      <c r="N244" t="s">
        <v>2731</v>
      </c>
      <c r="O244" t="s">
        <v>1815</v>
      </c>
      <c r="P244" s="199">
        <v>50000</v>
      </c>
      <c r="S244" t="s">
        <v>1792</v>
      </c>
      <c r="T244" t="s">
        <v>2230</v>
      </c>
      <c r="U244" s="201">
        <v>28.33</v>
      </c>
      <c r="V244" t="s">
        <v>2946</v>
      </c>
      <c r="W244" t="s">
        <v>2733</v>
      </c>
      <c r="X244" t="s">
        <v>2734</v>
      </c>
      <c r="Y244" t="s">
        <v>3473</v>
      </c>
      <c r="Z244" t="s">
        <v>3729</v>
      </c>
      <c r="AA244">
        <v>107865</v>
      </c>
      <c r="AB244" s="198">
        <v>37073</v>
      </c>
      <c r="AC244" s="198">
        <v>37103</v>
      </c>
    </row>
    <row r="245" spans="1:29" x14ac:dyDescent="0.2">
      <c r="A245" s="44" t="str">
        <f t="shared" si="16"/>
        <v xml:space="preserve"> Natural Gas Physical</v>
      </c>
      <c r="B245" s="44" t="str">
        <f t="shared" si="17"/>
        <v/>
      </c>
      <c r="C245" s="44" t="str">
        <f t="shared" si="18"/>
        <v>Natural Gas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92</v>
      </c>
      <c r="F245" s="213">
        <f t="shared" si="20"/>
        <v>2300000</v>
      </c>
      <c r="G245" s="202">
        <v>1295076</v>
      </c>
      <c r="H245" s="198">
        <v>37036.229375000003</v>
      </c>
      <c r="I245" t="s">
        <v>2053</v>
      </c>
      <c r="M245" t="s">
        <v>1785</v>
      </c>
      <c r="N245" t="s">
        <v>2263</v>
      </c>
      <c r="O245" t="s">
        <v>2272</v>
      </c>
      <c r="Q245" s="199">
        <v>25000</v>
      </c>
      <c r="S245" t="s">
        <v>2265</v>
      </c>
      <c r="T245" t="s">
        <v>2266</v>
      </c>
      <c r="U245" s="201">
        <v>20.75</v>
      </c>
      <c r="V245" t="s">
        <v>1369</v>
      </c>
      <c r="W245" t="s">
        <v>2267</v>
      </c>
      <c r="X245" t="s">
        <v>2268</v>
      </c>
      <c r="Y245" t="s">
        <v>2269</v>
      </c>
      <c r="Z245" t="s">
        <v>2235</v>
      </c>
      <c r="AA245">
        <v>104955</v>
      </c>
      <c r="AB245" s="198">
        <v>37073</v>
      </c>
      <c r="AC245" s="198">
        <v>37164</v>
      </c>
    </row>
    <row r="246" spans="1:29" x14ac:dyDescent="0.2">
      <c r="A246" s="44" t="str">
        <f t="shared" si="16"/>
        <v>US Natural Gas Financial</v>
      </c>
      <c r="B246" s="44" t="str">
        <f t="shared" si="17"/>
        <v>US</v>
      </c>
      <c r="C246" s="44" t="str">
        <f t="shared" si="18"/>
        <v>Natural Gas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30</v>
      </c>
      <c r="F246" s="213">
        <f t="shared" si="20"/>
        <v>300000</v>
      </c>
      <c r="G246" s="202">
        <v>1295077</v>
      </c>
      <c r="H246" s="198">
        <v>37036.232106481482</v>
      </c>
      <c r="I246" t="s">
        <v>3322</v>
      </c>
      <c r="M246" t="s">
        <v>1785</v>
      </c>
      <c r="N246" t="s">
        <v>3014</v>
      </c>
      <c r="O246" t="s">
        <v>3015</v>
      </c>
      <c r="P246" s="199">
        <v>10000</v>
      </c>
      <c r="S246" t="s">
        <v>1786</v>
      </c>
      <c r="T246" t="s">
        <v>2230</v>
      </c>
      <c r="U246" s="201">
        <v>4.0149999999999997</v>
      </c>
      <c r="V246" t="s">
        <v>2935</v>
      </c>
      <c r="W246" t="s">
        <v>3587</v>
      </c>
      <c r="X246" t="s">
        <v>3016</v>
      </c>
      <c r="Y246" t="s">
        <v>2250</v>
      </c>
      <c r="Z246" t="s">
        <v>3729</v>
      </c>
      <c r="AA246" t="s">
        <v>1393</v>
      </c>
      <c r="AB246" s="198">
        <v>37043.875</v>
      </c>
      <c r="AC246" s="198">
        <v>37072.875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4</v>
      </c>
      <c r="G247" s="202">
        <v>1295078</v>
      </c>
      <c r="H247" s="198">
        <v>37036.232187499998</v>
      </c>
      <c r="I247" t="s">
        <v>2720</v>
      </c>
      <c r="M247" t="s">
        <v>1791</v>
      </c>
      <c r="N247" t="s">
        <v>2227</v>
      </c>
      <c r="O247" t="s">
        <v>2228</v>
      </c>
      <c r="P247" s="199">
        <v>4</v>
      </c>
      <c r="S247" t="s">
        <v>2229</v>
      </c>
      <c r="T247" t="s">
        <v>2230</v>
      </c>
      <c r="U247" s="201">
        <v>1732</v>
      </c>
      <c r="V247" t="s">
        <v>2721</v>
      </c>
      <c r="W247" t="s">
        <v>2236</v>
      </c>
      <c r="X247" t="s">
        <v>2232</v>
      </c>
      <c r="Y247" t="s">
        <v>2233</v>
      </c>
      <c r="Z247" t="s">
        <v>2234</v>
      </c>
      <c r="AA247">
        <v>2152242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20</v>
      </c>
      <c r="G248" s="202">
        <v>1295079</v>
      </c>
      <c r="H248" s="198">
        <v>37036.233275462961</v>
      </c>
      <c r="I248" t="s">
        <v>2285</v>
      </c>
      <c r="M248" t="s">
        <v>1791</v>
      </c>
      <c r="N248" t="s">
        <v>2240</v>
      </c>
      <c r="O248" t="s">
        <v>2241</v>
      </c>
      <c r="Q248" s="199">
        <v>20</v>
      </c>
      <c r="S248" t="s">
        <v>2229</v>
      </c>
      <c r="T248" t="s">
        <v>2230</v>
      </c>
      <c r="U248" s="201">
        <v>1538</v>
      </c>
      <c r="V248" t="s">
        <v>1394</v>
      </c>
      <c r="W248" t="s">
        <v>2236</v>
      </c>
      <c r="X248" t="s">
        <v>2232</v>
      </c>
      <c r="Y248" t="s">
        <v>2233</v>
      </c>
      <c r="Z248" t="s">
        <v>2234</v>
      </c>
      <c r="AA248">
        <v>2152244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1295080</v>
      </c>
      <c r="H249" s="198">
        <v>37036.233761574076</v>
      </c>
      <c r="I249" t="s">
        <v>2261</v>
      </c>
      <c r="M249" t="s">
        <v>1791</v>
      </c>
      <c r="N249" t="s">
        <v>2227</v>
      </c>
      <c r="O249" t="s">
        <v>2228</v>
      </c>
      <c r="Q249" s="199">
        <v>10</v>
      </c>
      <c r="S249" t="s">
        <v>2229</v>
      </c>
      <c r="T249" t="s">
        <v>2230</v>
      </c>
      <c r="U249" s="201">
        <v>1734</v>
      </c>
      <c r="V249" t="s">
        <v>2737</v>
      </c>
      <c r="W249" t="s">
        <v>2236</v>
      </c>
      <c r="X249" t="s">
        <v>2232</v>
      </c>
      <c r="Y249" t="s">
        <v>2233</v>
      </c>
      <c r="Z249" t="s">
        <v>2234</v>
      </c>
      <c r="AA249">
        <v>2152246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5</v>
      </c>
      <c r="G250" s="202">
        <v>1295082</v>
      </c>
      <c r="H250" s="198">
        <v>37036.234537037039</v>
      </c>
      <c r="I250" t="s">
        <v>2282</v>
      </c>
      <c r="M250" t="s">
        <v>1791</v>
      </c>
      <c r="N250" t="s">
        <v>2240</v>
      </c>
      <c r="O250" t="s">
        <v>2241</v>
      </c>
      <c r="Q250" s="199">
        <v>5</v>
      </c>
      <c r="S250" t="s">
        <v>2229</v>
      </c>
      <c r="T250" t="s">
        <v>2230</v>
      </c>
      <c r="U250" s="201">
        <v>1538</v>
      </c>
      <c r="V250" t="s">
        <v>1841</v>
      </c>
      <c r="W250" t="s">
        <v>2236</v>
      </c>
      <c r="X250" t="s">
        <v>2232</v>
      </c>
      <c r="Y250" t="s">
        <v>2233</v>
      </c>
      <c r="Z250" t="s">
        <v>2234</v>
      </c>
      <c r="AA250">
        <v>2152250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5</v>
      </c>
      <c r="G251" s="202">
        <v>1295083</v>
      </c>
      <c r="H251" s="198">
        <v>37036.2346875</v>
      </c>
      <c r="I251" t="s">
        <v>2282</v>
      </c>
      <c r="M251" t="s">
        <v>1791</v>
      </c>
      <c r="N251" t="s">
        <v>2240</v>
      </c>
      <c r="O251" t="s">
        <v>2241</v>
      </c>
      <c r="Q251" s="199">
        <v>5</v>
      </c>
      <c r="S251" t="s">
        <v>2229</v>
      </c>
      <c r="T251" t="s">
        <v>2230</v>
      </c>
      <c r="U251" s="201">
        <v>1538</v>
      </c>
      <c r="V251" t="s">
        <v>1841</v>
      </c>
      <c r="W251" t="s">
        <v>2236</v>
      </c>
      <c r="X251" t="s">
        <v>2232</v>
      </c>
      <c r="Y251" t="s">
        <v>2233</v>
      </c>
      <c r="Z251" t="s">
        <v>2234</v>
      </c>
      <c r="AA251">
        <v>2152252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10</v>
      </c>
      <c r="G252" s="202">
        <v>1295084</v>
      </c>
      <c r="H252" s="198">
        <v>37036.234861111108</v>
      </c>
      <c r="I252" t="s">
        <v>2254</v>
      </c>
      <c r="M252" t="s">
        <v>1791</v>
      </c>
      <c r="N252" t="s">
        <v>2240</v>
      </c>
      <c r="O252" t="s">
        <v>2241</v>
      </c>
      <c r="Q252" s="199">
        <v>10</v>
      </c>
      <c r="S252" t="s">
        <v>2229</v>
      </c>
      <c r="T252" t="s">
        <v>2230</v>
      </c>
      <c r="U252" s="201">
        <v>1537</v>
      </c>
      <c r="V252" t="s">
        <v>2294</v>
      </c>
      <c r="W252" t="s">
        <v>2236</v>
      </c>
      <c r="X252" t="s">
        <v>2232</v>
      </c>
      <c r="Y252" t="s">
        <v>2233</v>
      </c>
      <c r="Z252" t="s">
        <v>2234</v>
      </c>
      <c r="AA252">
        <v>2152254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10</v>
      </c>
      <c r="G253" s="202">
        <v>1295086</v>
      </c>
      <c r="H253" s="198">
        <v>37036.236041666663</v>
      </c>
      <c r="I253" t="s">
        <v>2254</v>
      </c>
      <c r="M253" t="s">
        <v>1791</v>
      </c>
      <c r="N253" t="s">
        <v>2227</v>
      </c>
      <c r="O253" t="s">
        <v>2228</v>
      </c>
      <c r="Q253" s="199">
        <v>10</v>
      </c>
      <c r="S253" t="s">
        <v>2229</v>
      </c>
      <c r="T253" t="s">
        <v>2230</v>
      </c>
      <c r="U253" s="201">
        <v>1734</v>
      </c>
      <c r="V253" t="s">
        <v>2287</v>
      </c>
      <c r="W253" t="s">
        <v>2236</v>
      </c>
      <c r="X253" t="s">
        <v>2232</v>
      </c>
      <c r="Y253" t="s">
        <v>2233</v>
      </c>
      <c r="Z253" t="s">
        <v>2234</v>
      </c>
      <c r="AA253">
        <v>2152258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3</v>
      </c>
      <c r="G254" s="202">
        <v>1295087</v>
      </c>
      <c r="H254" s="198">
        <v>37036.236458333333</v>
      </c>
      <c r="I254" t="s">
        <v>1646</v>
      </c>
      <c r="M254" t="s">
        <v>1791</v>
      </c>
      <c r="N254" t="s">
        <v>2297</v>
      </c>
      <c r="O254" t="s">
        <v>1395</v>
      </c>
      <c r="Q254" s="199">
        <v>3</v>
      </c>
      <c r="S254" t="s">
        <v>2229</v>
      </c>
      <c r="T254" t="s">
        <v>2230</v>
      </c>
      <c r="U254" s="201">
        <v>937.75</v>
      </c>
      <c r="V254" t="s">
        <v>1647</v>
      </c>
      <c r="W254" t="s">
        <v>2258</v>
      </c>
      <c r="X254" t="s">
        <v>2232</v>
      </c>
      <c r="Y254" t="s">
        <v>2233</v>
      </c>
      <c r="Z254" t="s">
        <v>2234</v>
      </c>
      <c r="AA254">
        <v>2152261</v>
      </c>
      <c r="AB254" s="198">
        <v>37062.875</v>
      </c>
      <c r="AC254" s="198">
        <v>37062.875</v>
      </c>
    </row>
    <row r="255" spans="1:29" x14ac:dyDescent="0.2">
      <c r="A255" s="44" t="str">
        <f t="shared" si="16"/>
        <v xml:space="preserve"> Power Financial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121</v>
      </c>
      <c r="F255" s="213">
        <f t="shared" si="20"/>
        <v>605</v>
      </c>
      <c r="G255" s="202">
        <v>1295088</v>
      </c>
      <c r="H255" s="198">
        <v>37036.236504629633</v>
      </c>
      <c r="I255" t="s">
        <v>1396</v>
      </c>
      <c r="M255" t="s">
        <v>3451</v>
      </c>
      <c r="N255" t="s">
        <v>3783</v>
      </c>
      <c r="O255" t="s">
        <v>1397</v>
      </c>
      <c r="Q255" s="199">
        <v>5</v>
      </c>
      <c r="S255" t="s">
        <v>1784</v>
      </c>
      <c r="T255" t="s">
        <v>3785</v>
      </c>
      <c r="U255" s="201">
        <v>217.75</v>
      </c>
      <c r="V255" t="s">
        <v>1398</v>
      </c>
      <c r="W255" t="s">
        <v>3787</v>
      </c>
      <c r="X255" t="s">
        <v>3788</v>
      </c>
      <c r="Y255" t="s">
        <v>3789</v>
      </c>
      <c r="Z255" t="s">
        <v>3790</v>
      </c>
      <c r="AA255">
        <v>1295088</v>
      </c>
      <c r="AB255" s="198">
        <v>37257</v>
      </c>
      <c r="AC255" s="198">
        <v>37377</v>
      </c>
    </row>
    <row r="256" spans="1:29" x14ac:dyDescent="0.2">
      <c r="A256" s="44" t="str">
        <f t="shared" si="16"/>
        <v xml:space="preserve"> Power Financial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121</v>
      </c>
      <c r="F256" s="213">
        <f t="shared" si="20"/>
        <v>605</v>
      </c>
      <c r="G256" s="202">
        <v>1295089</v>
      </c>
      <c r="H256" s="198">
        <v>37036.236539351848</v>
      </c>
      <c r="I256" t="s">
        <v>1399</v>
      </c>
      <c r="M256" t="s">
        <v>3451</v>
      </c>
      <c r="N256" t="s">
        <v>3783</v>
      </c>
      <c r="O256" t="s">
        <v>1397</v>
      </c>
      <c r="Q256" s="199">
        <v>5</v>
      </c>
      <c r="S256" t="s">
        <v>1784</v>
      </c>
      <c r="T256" t="s">
        <v>3785</v>
      </c>
      <c r="U256" s="201">
        <v>217.75</v>
      </c>
      <c r="V256" t="s">
        <v>1400</v>
      </c>
      <c r="W256" t="s">
        <v>3787</v>
      </c>
      <c r="X256" t="s">
        <v>3788</v>
      </c>
      <c r="Y256" t="s">
        <v>3789</v>
      </c>
      <c r="Z256" t="s">
        <v>3790</v>
      </c>
      <c r="AA256">
        <v>1295089</v>
      </c>
      <c r="AB256" s="198">
        <v>37257</v>
      </c>
      <c r="AC256" s="198">
        <v>37377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4</v>
      </c>
      <c r="G257" s="202">
        <v>1295090</v>
      </c>
      <c r="H257" s="198">
        <v>37036.236562500002</v>
      </c>
      <c r="I257" t="s">
        <v>1646</v>
      </c>
      <c r="M257" t="s">
        <v>1791</v>
      </c>
      <c r="N257" t="s">
        <v>2297</v>
      </c>
      <c r="O257" t="s">
        <v>1645</v>
      </c>
      <c r="Q257" s="199">
        <v>4</v>
      </c>
      <c r="S257" t="s">
        <v>2229</v>
      </c>
      <c r="T257" t="s">
        <v>2230</v>
      </c>
      <c r="U257" s="201">
        <v>944</v>
      </c>
      <c r="V257" t="s">
        <v>1647</v>
      </c>
      <c r="W257" t="s">
        <v>2258</v>
      </c>
      <c r="X257" t="s">
        <v>2232</v>
      </c>
      <c r="Y257" t="s">
        <v>2233</v>
      </c>
      <c r="Z257" t="s">
        <v>2234</v>
      </c>
      <c r="AA257">
        <v>2152263</v>
      </c>
      <c r="AB257" s="198">
        <v>37090.875</v>
      </c>
      <c r="AC257" s="198">
        <v>37090.875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4</v>
      </c>
      <c r="G258" s="202">
        <v>1295091</v>
      </c>
      <c r="H258" s="198">
        <v>37036.236655092594</v>
      </c>
      <c r="I258" t="s">
        <v>1646</v>
      </c>
      <c r="M258" t="s">
        <v>1791</v>
      </c>
      <c r="N258" t="s">
        <v>2297</v>
      </c>
      <c r="O258" t="s">
        <v>1376</v>
      </c>
      <c r="Q258" s="199">
        <v>4</v>
      </c>
      <c r="S258" t="s">
        <v>2229</v>
      </c>
      <c r="T258" t="s">
        <v>2230</v>
      </c>
      <c r="U258" s="201">
        <v>949.25</v>
      </c>
      <c r="V258" t="s">
        <v>1647</v>
      </c>
      <c r="W258" t="s">
        <v>2258</v>
      </c>
      <c r="X258" t="s">
        <v>2232</v>
      </c>
      <c r="Y258" t="s">
        <v>2233</v>
      </c>
      <c r="Z258" t="s">
        <v>2234</v>
      </c>
      <c r="AA258">
        <v>2152265</v>
      </c>
      <c r="AB258" s="198">
        <v>37118.875</v>
      </c>
      <c r="AC258" s="198">
        <v>37118.875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12</v>
      </c>
      <c r="G259" s="202">
        <v>1295092</v>
      </c>
      <c r="H259" s="198">
        <v>37036.236793981479</v>
      </c>
      <c r="I259" t="s">
        <v>2200</v>
      </c>
      <c r="M259" t="s">
        <v>1791</v>
      </c>
      <c r="N259" t="s">
        <v>2240</v>
      </c>
      <c r="O259" t="s">
        <v>2241</v>
      </c>
      <c r="Q259" s="199">
        <v>12</v>
      </c>
      <c r="S259" t="s">
        <v>2229</v>
      </c>
      <c r="T259" t="s">
        <v>2230</v>
      </c>
      <c r="U259" s="201">
        <v>1537</v>
      </c>
      <c r="V259" t="s">
        <v>2243</v>
      </c>
      <c r="W259" t="s">
        <v>2236</v>
      </c>
      <c r="X259" t="s">
        <v>2232</v>
      </c>
      <c r="Y259" t="s">
        <v>2233</v>
      </c>
      <c r="Z259" t="s">
        <v>2234</v>
      </c>
      <c r="AA259">
        <v>2152267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8</v>
      </c>
      <c r="G260" s="202">
        <v>1295093</v>
      </c>
      <c r="H260" s="198">
        <v>37036.237071759257</v>
      </c>
      <c r="I260" t="s">
        <v>2200</v>
      </c>
      <c r="M260" t="s">
        <v>1791</v>
      </c>
      <c r="N260" t="s">
        <v>2240</v>
      </c>
      <c r="O260" t="s">
        <v>2241</v>
      </c>
      <c r="Q260" s="199">
        <v>8</v>
      </c>
      <c r="S260" t="s">
        <v>2229</v>
      </c>
      <c r="T260" t="s">
        <v>2230</v>
      </c>
      <c r="U260" s="201">
        <v>1537</v>
      </c>
      <c r="V260" t="s">
        <v>2243</v>
      </c>
      <c r="W260" t="s">
        <v>2236</v>
      </c>
      <c r="X260" t="s">
        <v>2232</v>
      </c>
      <c r="Y260" t="s">
        <v>2233</v>
      </c>
      <c r="Z260" t="s">
        <v>2234</v>
      </c>
      <c r="AA260">
        <v>2152269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9</v>
      </c>
      <c r="G261" s="202">
        <v>1295094</v>
      </c>
      <c r="H261" s="198">
        <v>37036.240208333336</v>
      </c>
      <c r="I261" t="s">
        <v>2302</v>
      </c>
      <c r="M261" t="s">
        <v>1791</v>
      </c>
      <c r="N261" t="s">
        <v>2297</v>
      </c>
      <c r="O261" t="s">
        <v>2298</v>
      </c>
      <c r="Q261" s="199">
        <v>9</v>
      </c>
      <c r="S261" t="s">
        <v>2229</v>
      </c>
      <c r="T261" t="s">
        <v>2230</v>
      </c>
      <c r="U261" s="201">
        <v>950</v>
      </c>
      <c r="V261" t="s">
        <v>2303</v>
      </c>
      <c r="W261" t="s">
        <v>2258</v>
      </c>
      <c r="X261" t="s">
        <v>2232</v>
      </c>
      <c r="Y261" t="s">
        <v>2233</v>
      </c>
      <c r="Z261" t="s">
        <v>2234</v>
      </c>
      <c r="AA261">
        <v>2152271</v>
      </c>
    </row>
    <row r="262" spans="1:29" x14ac:dyDescent="0.2">
      <c r="A262" s="44" t="str">
        <f t="shared" si="16"/>
        <v>US Crude Financial</v>
      </c>
      <c r="B262" s="44" t="str">
        <f t="shared" si="17"/>
        <v>US</v>
      </c>
      <c r="C262" s="44" t="str">
        <f t="shared" si="18"/>
        <v>Crude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50000</v>
      </c>
      <c r="G262" s="202">
        <v>1295095</v>
      </c>
      <c r="H262" s="198">
        <v>37036.240960648145</v>
      </c>
      <c r="I262" t="s">
        <v>2200</v>
      </c>
      <c r="M262" t="s">
        <v>1994</v>
      </c>
      <c r="N262" t="s">
        <v>2731</v>
      </c>
      <c r="O262" t="s">
        <v>1815</v>
      </c>
      <c r="Q262" s="199">
        <v>50000</v>
      </c>
      <c r="S262" t="s">
        <v>1792</v>
      </c>
      <c r="T262" t="s">
        <v>2230</v>
      </c>
      <c r="U262" s="201">
        <v>28.35</v>
      </c>
      <c r="V262" t="s">
        <v>2929</v>
      </c>
      <c r="W262" t="s">
        <v>2733</v>
      </c>
      <c r="X262" t="s">
        <v>2734</v>
      </c>
      <c r="Y262" t="s">
        <v>3473</v>
      </c>
      <c r="Z262" t="s">
        <v>3729</v>
      </c>
      <c r="AA262">
        <v>107868</v>
      </c>
      <c r="AB262" s="198">
        <v>37073</v>
      </c>
      <c r="AC262" s="198">
        <v>37103</v>
      </c>
    </row>
    <row r="263" spans="1:29" x14ac:dyDescent="0.2">
      <c r="A263" s="44" t="str">
        <f t="shared" si="16"/>
        <v>US Crude Financial</v>
      </c>
      <c r="B263" s="44" t="str">
        <f t="shared" si="17"/>
        <v>US</v>
      </c>
      <c r="C263" s="44" t="str">
        <f t="shared" si="18"/>
        <v>Crude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50000</v>
      </c>
      <c r="G263" s="202">
        <v>1295096</v>
      </c>
      <c r="H263" s="198">
        <v>37036.242615740739</v>
      </c>
      <c r="I263" t="s">
        <v>2200</v>
      </c>
      <c r="M263" t="s">
        <v>1994</v>
      </c>
      <c r="N263" t="s">
        <v>2731</v>
      </c>
      <c r="O263" t="s">
        <v>1815</v>
      </c>
      <c r="Q263" s="199">
        <v>50000</v>
      </c>
      <c r="S263" t="s">
        <v>1792</v>
      </c>
      <c r="T263" t="s">
        <v>2230</v>
      </c>
      <c r="U263" s="201">
        <v>28.37</v>
      </c>
      <c r="V263" t="s">
        <v>2929</v>
      </c>
      <c r="W263" t="s">
        <v>2733</v>
      </c>
      <c r="X263" t="s">
        <v>2734</v>
      </c>
      <c r="Y263" t="s">
        <v>3473</v>
      </c>
      <c r="Z263" t="s">
        <v>3729</v>
      </c>
      <c r="AA263">
        <v>107869</v>
      </c>
      <c r="AB263" s="198">
        <v>37073</v>
      </c>
      <c r="AC263" s="198">
        <v>37103</v>
      </c>
    </row>
    <row r="264" spans="1:29" x14ac:dyDescent="0.2">
      <c r="A264" s="44" t="str">
        <f t="shared" si="16"/>
        <v>US Crude Financial</v>
      </c>
      <c r="B264" s="44" t="str">
        <f t="shared" si="17"/>
        <v>US</v>
      </c>
      <c r="C264" s="44" t="str">
        <f t="shared" si="18"/>
        <v>Crude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50000</v>
      </c>
      <c r="G264" s="202">
        <v>1295097</v>
      </c>
      <c r="H264" s="198">
        <v>37036.242800925924</v>
      </c>
      <c r="I264" t="s">
        <v>2200</v>
      </c>
      <c r="M264" t="s">
        <v>1994</v>
      </c>
      <c r="N264" t="s">
        <v>2731</v>
      </c>
      <c r="O264" t="s">
        <v>1815</v>
      </c>
      <c r="Q264" s="199">
        <v>50000</v>
      </c>
      <c r="S264" t="s">
        <v>1792</v>
      </c>
      <c r="T264" t="s">
        <v>2230</v>
      </c>
      <c r="U264" s="201">
        <v>28.39</v>
      </c>
      <c r="V264" t="s">
        <v>2929</v>
      </c>
      <c r="W264" t="s">
        <v>2733</v>
      </c>
      <c r="X264" t="s">
        <v>2734</v>
      </c>
      <c r="Y264" t="s">
        <v>3473</v>
      </c>
      <c r="Z264" t="s">
        <v>3729</v>
      </c>
      <c r="AA264">
        <v>107870</v>
      </c>
      <c r="AB264" s="198">
        <v>37073</v>
      </c>
      <c r="AC264" s="198">
        <v>37103</v>
      </c>
    </row>
    <row r="265" spans="1:29" x14ac:dyDescent="0.2">
      <c r="A265" s="44" t="str">
        <f t="shared" si="16"/>
        <v xml:space="preserve"> Oil Products Financial</v>
      </c>
      <c r="B265" s="44" t="str">
        <f t="shared" si="17"/>
        <v/>
      </c>
      <c r="C265" s="44" t="str">
        <f t="shared" si="18"/>
        <v>Oil Products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30</v>
      </c>
      <c r="F265" s="213">
        <f t="shared" si="20"/>
        <v>150000</v>
      </c>
      <c r="G265" s="202">
        <v>1295098</v>
      </c>
      <c r="H265" s="198">
        <v>37036.243368055555</v>
      </c>
      <c r="I265" t="s">
        <v>2958</v>
      </c>
      <c r="M265" t="s">
        <v>1789</v>
      </c>
      <c r="N265" t="s">
        <v>2959</v>
      </c>
      <c r="O265" t="s">
        <v>2960</v>
      </c>
      <c r="Q265" s="199">
        <v>5000</v>
      </c>
      <c r="S265" t="s">
        <v>1793</v>
      </c>
      <c r="T265" t="s">
        <v>2230</v>
      </c>
      <c r="U265" s="201">
        <v>238.5</v>
      </c>
      <c r="V265" t="s">
        <v>2961</v>
      </c>
      <c r="W265" t="s">
        <v>2962</v>
      </c>
      <c r="X265" t="s">
        <v>2963</v>
      </c>
      <c r="Y265" t="s">
        <v>3473</v>
      </c>
      <c r="Z265" t="s">
        <v>2611</v>
      </c>
      <c r="AA265">
        <v>107871</v>
      </c>
      <c r="AB265" s="198">
        <v>37043</v>
      </c>
      <c r="AC265" s="198">
        <v>37072</v>
      </c>
    </row>
    <row r="266" spans="1:29" x14ac:dyDescent="0.2">
      <c r="A266" s="44" t="str">
        <f t="shared" si="16"/>
        <v>US Natural Gas Financial</v>
      </c>
      <c r="B266" s="44" t="str">
        <f t="shared" si="17"/>
        <v>US</v>
      </c>
      <c r="C266" s="44" t="str">
        <f t="shared" si="18"/>
        <v>Natural Gas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30</v>
      </c>
      <c r="F266" s="213">
        <f t="shared" si="20"/>
        <v>300000</v>
      </c>
      <c r="G266" s="202">
        <v>1295099</v>
      </c>
      <c r="H266" s="198">
        <v>37036.248310185183</v>
      </c>
      <c r="I266" t="s">
        <v>3013</v>
      </c>
      <c r="M266" t="s">
        <v>1785</v>
      </c>
      <c r="N266" t="s">
        <v>3014</v>
      </c>
      <c r="O266" t="s">
        <v>3015</v>
      </c>
      <c r="P266" s="199">
        <v>10000</v>
      </c>
      <c r="S266" t="s">
        <v>1786</v>
      </c>
      <c r="T266" t="s">
        <v>2230</v>
      </c>
      <c r="U266" s="201">
        <v>4.01</v>
      </c>
      <c r="V266" t="s">
        <v>3103</v>
      </c>
      <c r="W266" t="s">
        <v>3587</v>
      </c>
      <c r="X266" t="s">
        <v>3016</v>
      </c>
      <c r="Y266" t="s">
        <v>2250</v>
      </c>
      <c r="Z266" t="s">
        <v>3729</v>
      </c>
      <c r="AA266" t="s">
        <v>1401</v>
      </c>
      <c r="AB266" s="198">
        <v>37043.875</v>
      </c>
      <c r="AC266" s="198">
        <v>37072.875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1295100</v>
      </c>
      <c r="H267" s="198">
        <v>37036.248576388891</v>
      </c>
      <c r="I267" t="s">
        <v>2245</v>
      </c>
      <c r="M267" t="s">
        <v>1791</v>
      </c>
      <c r="N267" t="s">
        <v>2240</v>
      </c>
      <c r="O267" t="s">
        <v>2241</v>
      </c>
      <c r="Q267" s="199">
        <v>10</v>
      </c>
      <c r="S267" t="s">
        <v>2229</v>
      </c>
      <c r="T267" t="s">
        <v>2230</v>
      </c>
      <c r="U267" s="201">
        <v>1538</v>
      </c>
      <c r="V267" t="s">
        <v>3795</v>
      </c>
      <c r="W267" t="s">
        <v>2236</v>
      </c>
      <c r="X267" t="s">
        <v>2232</v>
      </c>
      <c r="Y267" t="s">
        <v>2233</v>
      </c>
      <c r="Z267" t="s">
        <v>2234</v>
      </c>
      <c r="AA267">
        <v>2152273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10</v>
      </c>
      <c r="G268" s="202">
        <v>1295101</v>
      </c>
      <c r="H268" s="198">
        <v>37036.24858796296</v>
      </c>
      <c r="I268" t="s">
        <v>2245</v>
      </c>
      <c r="M268" t="s">
        <v>1791</v>
      </c>
      <c r="N268" t="s">
        <v>2240</v>
      </c>
      <c r="O268" t="s">
        <v>2241</v>
      </c>
      <c r="Q268" s="199">
        <v>10</v>
      </c>
      <c r="S268" t="s">
        <v>2229</v>
      </c>
      <c r="T268" t="s">
        <v>2230</v>
      </c>
      <c r="U268" s="201">
        <v>1538</v>
      </c>
      <c r="V268" t="s">
        <v>2091</v>
      </c>
      <c r="W268" t="s">
        <v>2236</v>
      </c>
      <c r="X268" t="s">
        <v>2232</v>
      </c>
      <c r="Y268" t="s">
        <v>2233</v>
      </c>
      <c r="Z268" t="s">
        <v>2234</v>
      </c>
      <c r="AA268">
        <v>2152275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4</v>
      </c>
      <c r="G269" s="202">
        <v>1295103</v>
      </c>
      <c r="H269" s="198">
        <v>37036.249560185184</v>
      </c>
      <c r="I269" t="s">
        <v>2720</v>
      </c>
      <c r="M269" t="s">
        <v>1791</v>
      </c>
      <c r="N269" t="s">
        <v>2240</v>
      </c>
      <c r="O269" t="s">
        <v>2241</v>
      </c>
      <c r="P269" s="199">
        <v>4</v>
      </c>
      <c r="S269" t="s">
        <v>2229</v>
      </c>
      <c r="T269" t="s">
        <v>2230</v>
      </c>
      <c r="U269" s="201">
        <v>1536</v>
      </c>
      <c r="V269" t="s">
        <v>2721</v>
      </c>
      <c r="W269" t="s">
        <v>2236</v>
      </c>
      <c r="X269" t="s">
        <v>2232</v>
      </c>
      <c r="Y269" t="s">
        <v>2233</v>
      </c>
      <c r="Z269" t="s">
        <v>2234</v>
      </c>
      <c r="AA269">
        <v>2152281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10</v>
      </c>
      <c r="G270" s="202">
        <v>1295105</v>
      </c>
      <c r="H270" s="198">
        <v>37036.2500462963</v>
      </c>
      <c r="I270" t="s">
        <v>2245</v>
      </c>
      <c r="M270" t="s">
        <v>1791</v>
      </c>
      <c r="N270" t="s">
        <v>2240</v>
      </c>
      <c r="O270" t="s">
        <v>2241</v>
      </c>
      <c r="P270" s="199">
        <v>10</v>
      </c>
      <c r="S270" t="s">
        <v>2229</v>
      </c>
      <c r="T270" t="s">
        <v>2230</v>
      </c>
      <c r="U270" s="201">
        <v>1535</v>
      </c>
      <c r="V270" t="s">
        <v>2091</v>
      </c>
      <c r="W270" t="s">
        <v>2236</v>
      </c>
      <c r="X270" t="s">
        <v>2232</v>
      </c>
      <c r="Y270" t="s">
        <v>2233</v>
      </c>
      <c r="Z270" t="s">
        <v>2234</v>
      </c>
      <c r="AA270">
        <v>2152289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9</v>
      </c>
      <c r="G271" s="202">
        <v>1295106</v>
      </c>
      <c r="H271" s="198">
        <v>37036.250104166669</v>
      </c>
      <c r="I271" t="s">
        <v>2254</v>
      </c>
      <c r="M271" t="s">
        <v>1791</v>
      </c>
      <c r="N271" t="s">
        <v>2227</v>
      </c>
      <c r="O271" t="s">
        <v>2228</v>
      </c>
      <c r="Q271" s="199">
        <v>9</v>
      </c>
      <c r="S271" t="s">
        <v>2229</v>
      </c>
      <c r="T271" t="s">
        <v>2230</v>
      </c>
      <c r="U271" s="201">
        <v>1732</v>
      </c>
      <c r="V271" t="s">
        <v>2287</v>
      </c>
      <c r="W271" t="s">
        <v>2236</v>
      </c>
      <c r="X271" t="s">
        <v>2232</v>
      </c>
      <c r="Y271" t="s">
        <v>2233</v>
      </c>
      <c r="Z271" t="s">
        <v>2234</v>
      </c>
      <c r="AA271">
        <v>2152291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5</v>
      </c>
      <c r="G272" s="202">
        <v>1295107</v>
      </c>
      <c r="H272" s="198">
        <v>37036.250289351854</v>
      </c>
      <c r="I272" t="s">
        <v>2261</v>
      </c>
      <c r="M272" t="s">
        <v>1791</v>
      </c>
      <c r="N272" t="s">
        <v>2227</v>
      </c>
      <c r="O272" t="s">
        <v>2228</v>
      </c>
      <c r="Q272" s="199">
        <v>5</v>
      </c>
      <c r="S272" t="s">
        <v>2229</v>
      </c>
      <c r="T272" t="s">
        <v>2230</v>
      </c>
      <c r="U272" s="201">
        <v>1732</v>
      </c>
      <c r="V272" t="s">
        <v>2737</v>
      </c>
      <c r="W272" t="s">
        <v>2236</v>
      </c>
      <c r="X272" t="s">
        <v>2232</v>
      </c>
      <c r="Y272" t="s">
        <v>2233</v>
      </c>
      <c r="Z272" t="s">
        <v>2234</v>
      </c>
      <c r="AA272">
        <v>2152293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6</v>
      </c>
      <c r="G273" s="202">
        <v>1295108</v>
      </c>
      <c r="H273" s="198">
        <v>37036.2503125</v>
      </c>
      <c r="I273" t="s">
        <v>2284</v>
      </c>
      <c r="M273" t="s">
        <v>1791</v>
      </c>
      <c r="N273" t="s">
        <v>2227</v>
      </c>
      <c r="O273" t="s">
        <v>2228</v>
      </c>
      <c r="Q273" s="199">
        <v>6</v>
      </c>
      <c r="S273" t="s">
        <v>2229</v>
      </c>
      <c r="T273" t="s">
        <v>2230</v>
      </c>
      <c r="U273" s="201">
        <v>1732</v>
      </c>
      <c r="V273" t="s">
        <v>2300</v>
      </c>
      <c r="W273" t="s">
        <v>2236</v>
      </c>
      <c r="X273" t="s">
        <v>2232</v>
      </c>
      <c r="Y273" t="s">
        <v>2233</v>
      </c>
      <c r="Z273" t="s">
        <v>2234</v>
      </c>
      <c r="AA273">
        <v>2152295</v>
      </c>
    </row>
    <row r="274" spans="1:29" x14ac:dyDescent="0.2">
      <c r="A274" s="44" t="str">
        <f t="shared" si="21"/>
        <v xml:space="preserve"> Power Physical</v>
      </c>
      <c r="B274" s="44" t="str">
        <f t="shared" si="22"/>
        <v/>
      </c>
      <c r="C274" s="44" t="str">
        <f t="shared" si="23"/>
        <v>Power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25</v>
      </c>
      <c r="G274" s="202">
        <v>1295109</v>
      </c>
      <c r="H274" s="198">
        <v>37036.251504629632</v>
      </c>
      <c r="I274" t="s">
        <v>1347</v>
      </c>
      <c r="M274" t="s">
        <v>3451</v>
      </c>
      <c r="N274" t="s">
        <v>1328</v>
      </c>
      <c r="O274" t="s">
        <v>1392</v>
      </c>
      <c r="Q274" s="199">
        <v>25</v>
      </c>
      <c r="S274" t="s">
        <v>1784</v>
      </c>
      <c r="T274" t="s">
        <v>1330</v>
      </c>
      <c r="U274" s="201">
        <v>23.5</v>
      </c>
      <c r="V274" t="s">
        <v>3771</v>
      </c>
      <c r="W274" t="s">
        <v>1332</v>
      </c>
      <c r="X274" t="s">
        <v>1333</v>
      </c>
      <c r="Y274" t="s">
        <v>1334</v>
      </c>
      <c r="Z274" t="s">
        <v>2235</v>
      </c>
      <c r="AA274">
        <v>106603.1</v>
      </c>
      <c r="AB274" s="198">
        <v>37040.875</v>
      </c>
      <c r="AC274" s="198">
        <v>37040.875</v>
      </c>
    </row>
    <row r="275" spans="1:29" x14ac:dyDescent="0.2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25</v>
      </c>
      <c r="G275" s="202">
        <v>1295110</v>
      </c>
      <c r="H275" s="198">
        <v>37036.251539351855</v>
      </c>
      <c r="I275" t="s">
        <v>1347</v>
      </c>
      <c r="M275" t="s">
        <v>3451</v>
      </c>
      <c r="N275" t="s">
        <v>1328</v>
      </c>
      <c r="O275" t="s">
        <v>1391</v>
      </c>
      <c r="Q275" s="199">
        <v>25</v>
      </c>
      <c r="S275" t="s">
        <v>1784</v>
      </c>
      <c r="T275" t="s">
        <v>1330</v>
      </c>
      <c r="U275" s="201">
        <v>29.5</v>
      </c>
      <c r="V275" t="s">
        <v>3771</v>
      </c>
      <c r="W275" t="s">
        <v>1332</v>
      </c>
      <c r="X275" t="s">
        <v>1333</v>
      </c>
      <c r="Y275" t="s">
        <v>1334</v>
      </c>
      <c r="Z275" t="s">
        <v>2235</v>
      </c>
      <c r="AA275">
        <v>106605.1</v>
      </c>
      <c r="AB275" s="198">
        <v>37040.875</v>
      </c>
      <c r="AC275" s="198">
        <v>37040.875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</v>
      </c>
      <c r="G276" s="202">
        <v>1295111</v>
      </c>
      <c r="H276" s="198">
        <v>37036.251875000002</v>
      </c>
      <c r="I276" t="s">
        <v>2252</v>
      </c>
      <c r="M276" t="s">
        <v>1791</v>
      </c>
      <c r="N276" t="s">
        <v>2240</v>
      </c>
      <c r="O276" t="s">
        <v>2241</v>
      </c>
      <c r="Q276" s="199">
        <v>2</v>
      </c>
      <c r="S276" t="s">
        <v>2229</v>
      </c>
      <c r="T276" t="s">
        <v>2230</v>
      </c>
      <c r="U276" s="201">
        <v>1536</v>
      </c>
      <c r="V276" t="s">
        <v>2296</v>
      </c>
      <c r="W276" t="s">
        <v>2236</v>
      </c>
      <c r="X276" t="s">
        <v>2232</v>
      </c>
      <c r="Y276" t="s">
        <v>2233</v>
      </c>
      <c r="Z276" t="s">
        <v>2234</v>
      </c>
      <c r="AA276">
        <v>2152299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8</v>
      </c>
      <c r="G277" s="202">
        <v>1295112</v>
      </c>
      <c r="H277" s="198">
        <v>37036.251944444448</v>
      </c>
      <c r="I277" t="s">
        <v>2299</v>
      </c>
      <c r="M277" t="s">
        <v>1791</v>
      </c>
      <c r="N277" t="s">
        <v>2240</v>
      </c>
      <c r="O277" t="s">
        <v>2241</v>
      </c>
      <c r="Q277" s="199">
        <v>8</v>
      </c>
      <c r="S277" t="s">
        <v>2229</v>
      </c>
      <c r="T277" t="s">
        <v>2230</v>
      </c>
      <c r="U277" s="201">
        <v>1536</v>
      </c>
      <c r="V277" t="s">
        <v>3031</v>
      </c>
      <c r="W277" t="s">
        <v>2236</v>
      </c>
      <c r="X277" t="s">
        <v>2232</v>
      </c>
      <c r="Y277" t="s">
        <v>2233</v>
      </c>
      <c r="Z277" t="s">
        <v>2234</v>
      </c>
      <c r="AA277">
        <v>2152301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20</v>
      </c>
      <c r="G278" s="202">
        <v>1295113</v>
      </c>
      <c r="H278" s="198">
        <v>37036.252453703702</v>
      </c>
      <c r="I278" t="s">
        <v>2245</v>
      </c>
      <c r="M278" t="s">
        <v>1791</v>
      </c>
      <c r="N278" t="s">
        <v>2227</v>
      </c>
      <c r="O278" t="s">
        <v>2228</v>
      </c>
      <c r="Q278" s="199">
        <v>20</v>
      </c>
      <c r="S278" t="s">
        <v>2229</v>
      </c>
      <c r="T278" t="s">
        <v>2230</v>
      </c>
      <c r="U278" s="201">
        <v>1733</v>
      </c>
      <c r="V278" t="s">
        <v>3795</v>
      </c>
      <c r="W278" t="s">
        <v>2236</v>
      </c>
      <c r="X278" t="s">
        <v>2232</v>
      </c>
      <c r="Y278" t="s">
        <v>2233</v>
      </c>
      <c r="Z278" t="s">
        <v>2234</v>
      </c>
      <c r="AA278">
        <v>2152303</v>
      </c>
    </row>
    <row r="279" spans="1:29" x14ac:dyDescent="0.2">
      <c r="A279" s="44" t="str">
        <f t="shared" si="21"/>
        <v>US Power Financial</v>
      </c>
      <c r="B279" s="44" t="str">
        <f t="shared" si="22"/>
        <v>US</v>
      </c>
      <c r="C279" s="44" t="str">
        <f t="shared" si="23"/>
        <v>Power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50</v>
      </c>
      <c r="G279" s="202">
        <v>1295116</v>
      </c>
      <c r="H279" s="198">
        <v>37036.254490740743</v>
      </c>
      <c r="I279" t="s">
        <v>1655</v>
      </c>
      <c r="M279" t="s">
        <v>3451</v>
      </c>
      <c r="N279" t="s">
        <v>2738</v>
      </c>
      <c r="O279" t="s">
        <v>1402</v>
      </c>
      <c r="P279" s="199">
        <v>50</v>
      </c>
      <c r="S279" t="s">
        <v>1784</v>
      </c>
      <c r="T279" t="s">
        <v>2230</v>
      </c>
      <c r="U279" s="201">
        <v>29.5</v>
      </c>
      <c r="V279" t="s">
        <v>1663</v>
      </c>
      <c r="W279" t="s">
        <v>2739</v>
      </c>
      <c r="X279" t="s">
        <v>2740</v>
      </c>
      <c r="Y279" t="s">
        <v>2741</v>
      </c>
      <c r="Z279" t="s">
        <v>3729</v>
      </c>
      <c r="AA279">
        <v>622402.1</v>
      </c>
      <c r="AB279" s="198">
        <v>37036.875</v>
      </c>
      <c r="AC279" s="198">
        <v>37036.875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6</v>
      </c>
      <c r="G280" s="202">
        <v>1295117</v>
      </c>
      <c r="H280" s="198">
        <v>37036.25503472222</v>
      </c>
      <c r="I280" t="s">
        <v>2714</v>
      </c>
      <c r="M280" t="s">
        <v>1791</v>
      </c>
      <c r="N280" t="s">
        <v>2240</v>
      </c>
      <c r="O280" t="s">
        <v>2241</v>
      </c>
      <c r="P280" s="199">
        <v>6</v>
      </c>
      <c r="S280" t="s">
        <v>2229</v>
      </c>
      <c r="T280" t="s">
        <v>2230</v>
      </c>
      <c r="U280" s="201">
        <v>1535</v>
      </c>
      <c r="V280" t="s">
        <v>2715</v>
      </c>
      <c r="W280" t="s">
        <v>2236</v>
      </c>
      <c r="X280" t="s">
        <v>2232</v>
      </c>
      <c r="Y280" t="s">
        <v>2233</v>
      </c>
      <c r="Z280" t="s">
        <v>2234</v>
      </c>
      <c r="AA280">
        <v>2152309</v>
      </c>
    </row>
    <row r="281" spans="1:29" x14ac:dyDescent="0.2">
      <c r="A281" s="44" t="str">
        <f t="shared" si="21"/>
        <v xml:space="preserve"> Natural Gas Physical</v>
      </c>
      <c r="B281" s="44" t="str">
        <f t="shared" si="22"/>
        <v/>
      </c>
      <c r="C281" s="44" t="str">
        <f t="shared" si="23"/>
        <v>Natural Gas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90</v>
      </c>
      <c r="F281" s="213">
        <f t="shared" si="25"/>
        <v>2250000</v>
      </c>
      <c r="G281" s="202">
        <v>1295118</v>
      </c>
      <c r="H281" s="198">
        <v>37036.255266203705</v>
      </c>
      <c r="I281" t="s">
        <v>2295</v>
      </c>
      <c r="M281" t="s">
        <v>1785</v>
      </c>
      <c r="N281" t="s">
        <v>2263</v>
      </c>
      <c r="O281" t="s">
        <v>2264</v>
      </c>
      <c r="Q281" s="199">
        <v>25000</v>
      </c>
      <c r="S281" t="s">
        <v>2265</v>
      </c>
      <c r="T281" t="s">
        <v>2266</v>
      </c>
      <c r="U281" s="201">
        <v>26.2</v>
      </c>
      <c r="V281" t="s">
        <v>1403</v>
      </c>
      <c r="W281" t="s">
        <v>2267</v>
      </c>
      <c r="X281" t="s">
        <v>2268</v>
      </c>
      <c r="Y281" t="s">
        <v>2269</v>
      </c>
      <c r="Z281" t="s">
        <v>2235</v>
      </c>
      <c r="AA281">
        <v>104959</v>
      </c>
      <c r="AB281" s="198">
        <v>37257</v>
      </c>
      <c r="AC281" s="198">
        <v>37346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12</v>
      </c>
      <c r="G282" s="202">
        <v>1295119</v>
      </c>
      <c r="H282" s="198">
        <v>37036.256064814814</v>
      </c>
      <c r="I282" t="s">
        <v>2252</v>
      </c>
      <c r="M282" t="s">
        <v>1791</v>
      </c>
      <c r="N282" t="s">
        <v>2297</v>
      </c>
      <c r="O282" t="s">
        <v>2298</v>
      </c>
      <c r="P282" s="199">
        <v>12</v>
      </c>
      <c r="S282" t="s">
        <v>2229</v>
      </c>
      <c r="T282" t="s">
        <v>2230</v>
      </c>
      <c r="U282" s="201">
        <v>949</v>
      </c>
      <c r="V282" t="s">
        <v>2296</v>
      </c>
      <c r="W282" t="s">
        <v>2258</v>
      </c>
      <c r="X282" t="s">
        <v>2232</v>
      </c>
      <c r="Y282" t="s">
        <v>2233</v>
      </c>
      <c r="Z282" t="s">
        <v>2234</v>
      </c>
      <c r="AA282">
        <v>2152311</v>
      </c>
    </row>
    <row r="283" spans="1:29" x14ac:dyDescent="0.2">
      <c r="A283" s="44" t="str">
        <f t="shared" si="21"/>
        <v>US Natural Gas Financial</v>
      </c>
      <c r="B283" s="44" t="str">
        <f t="shared" si="22"/>
        <v>US</v>
      </c>
      <c r="C283" s="44" t="str">
        <f t="shared" si="23"/>
        <v>Natural Gas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30</v>
      </c>
      <c r="F283" s="213">
        <f t="shared" si="25"/>
        <v>300000</v>
      </c>
      <c r="G283" s="202">
        <v>1295120</v>
      </c>
      <c r="H283" s="198">
        <v>37036.256099537037</v>
      </c>
      <c r="I283" t="s">
        <v>3322</v>
      </c>
      <c r="M283" t="s">
        <v>1785</v>
      </c>
      <c r="N283" t="s">
        <v>3014</v>
      </c>
      <c r="O283" t="s">
        <v>3015</v>
      </c>
      <c r="P283" s="199">
        <v>10000</v>
      </c>
      <c r="S283" t="s">
        <v>1786</v>
      </c>
      <c r="T283" t="s">
        <v>2230</v>
      </c>
      <c r="U283" s="201">
        <v>4.0049999999999999</v>
      </c>
      <c r="V283" t="s">
        <v>1404</v>
      </c>
      <c r="W283" t="s">
        <v>3587</v>
      </c>
      <c r="X283" t="s">
        <v>3016</v>
      </c>
      <c r="Y283" t="s">
        <v>2250</v>
      </c>
      <c r="Z283" t="s">
        <v>3729</v>
      </c>
      <c r="AA283" t="s">
        <v>1405</v>
      </c>
      <c r="AB283" s="198">
        <v>37043.875</v>
      </c>
      <c r="AC283" s="198">
        <v>37072.875</v>
      </c>
    </row>
    <row r="284" spans="1:29" x14ac:dyDescent="0.2">
      <c r="A284" s="44" t="str">
        <f t="shared" si="21"/>
        <v>US Crude Financial</v>
      </c>
      <c r="B284" s="44" t="str">
        <f t="shared" si="22"/>
        <v>US</v>
      </c>
      <c r="C284" s="44" t="str">
        <f t="shared" si="23"/>
        <v>Crude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50000</v>
      </c>
      <c r="G284" s="202">
        <v>1295121</v>
      </c>
      <c r="H284" s="198">
        <v>37036.256249999999</v>
      </c>
      <c r="I284" t="s">
        <v>2200</v>
      </c>
      <c r="M284" t="s">
        <v>1994</v>
      </c>
      <c r="N284" t="s">
        <v>2731</v>
      </c>
      <c r="O284" t="s">
        <v>1815</v>
      </c>
      <c r="P284" s="199">
        <v>50000</v>
      </c>
      <c r="S284" t="s">
        <v>1792</v>
      </c>
      <c r="T284" t="s">
        <v>2230</v>
      </c>
      <c r="U284" s="201">
        <v>28.37</v>
      </c>
      <c r="V284" t="s">
        <v>2929</v>
      </c>
      <c r="W284" t="s">
        <v>2733</v>
      </c>
      <c r="X284" t="s">
        <v>2734</v>
      </c>
      <c r="Y284" t="s">
        <v>3473</v>
      </c>
      <c r="Z284" t="s">
        <v>3729</v>
      </c>
      <c r="AA284">
        <v>107878</v>
      </c>
      <c r="AB284" s="198">
        <v>37073</v>
      </c>
      <c r="AC284" s="198">
        <v>37103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10</v>
      </c>
      <c r="G285" s="202">
        <v>1295122</v>
      </c>
      <c r="H285" s="198">
        <v>37036.256284722222</v>
      </c>
      <c r="I285" t="s">
        <v>2254</v>
      </c>
      <c r="M285" t="s">
        <v>1791</v>
      </c>
      <c r="N285" t="s">
        <v>2227</v>
      </c>
      <c r="O285" t="s">
        <v>2228</v>
      </c>
      <c r="Q285" s="199">
        <v>10</v>
      </c>
      <c r="S285" t="s">
        <v>2229</v>
      </c>
      <c r="T285" t="s">
        <v>2230</v>
      </c>
      <c r="U285" s="201">
        <v>1730</v>
      </c>
      <c r="V285" t="s">
        <v>2287</v>
      </c>
      <c r="W285" t="s">
        <v>2236</v>
      </c>
      <c r="X285" t="s">
        <v>2232</v>
      </c>
      <c r="Y285" t="s">
        <v>2233</v>
      </c>
      <c r="Z285" t="s">
        <v>2234</v>
      </c>
      <c r="AA285">
        <v>2152313</v>
      </c>
    </row>
    <row r="286" spans="1:29" x14ac:dyDescent="0.2">
      <c r="A286" s="44" t="str">
        <f t="shared" si="21"/>
        <v xml:space="preserve"> Crude Financial</v>
      </c>
      <c r="B286" s="44" t="str">
        <f t="shared" si="22"/>
        <v/>
      </c>
      <c r="C286" s="44" t="str">
        <f t="shared" si="23"/>
        <v>Crude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25000</v>
      </c>
      <c r="G286" s="202">
        <v>1295123</v>
      </c>
      <c r="H286" s="198">
        <v>37036.25640046296</v>
      </c>
      <c r="I286" t="s">
        <v>2084</v>
      </c>
      <c r="M286" t="s">
        <v>1994</v>
      </c>
      <c r="N286" t="s">
        <v>3037</v>
      </c>
      <c r="O286" t="s">
        <v>3038</v>
      </c>
      <c r="Q286" s="199">
        <v>25000</v>
      </c>
      <c r="S286" t="s">
        <v>3039</v>
      </c>
      <c r="T286" t="s">
        <v>2230</v>
      </c>
      <c r="U286" s="201">
        <v>28.45</v>
      </c>
      <c r="V286" t="s">
        <v>2707</v>
      </c>
      <c r="W286" t="s">
        <v>2717</v>
      </c>
      <c r="X286" t="s">
        <v>2718</v>
      </c>
      <c r="Y286" t="s">
        <v>3473</v>
      </c>
      <c r="Z286" t="s">
        <v>2611</v>
      </c>
      <c r="AA286">
        <v>107879</v>
      </c>
      <c r="AB286" s="198">
        <v>37073</v>
      </c>
      <c r="AC286" s="198">
        <v>37103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20</v>
      </c>
      <c r="G287" s="202">
        <v>1295124</v>
      </c>
      <c r="H287" s="198">
        <v>37036.256469907406</v>
      </c>
      <c r="I287" t="s">
        <v>2200</v>
      </c>
      <c r="M287" t="s">
        <v>1791</v>
      </c>
      <c r="N287" t="s">
        <v>2259</v>
      </c>
      <c r="O287" t="s">
        <v>2260</v>
      </c>
      <c r="P287" s="199">
        <v>20</v>
      </c>
      <c r="S287" t="s">
        <v>2229</v>
      </c>
      <c r="T287" t="s">
        <v>2230</v>
      </c>
      <c r="U287" s="201">
        <v>478</v>
      </c>
      <c r="V287" t="s">
        <v>2243</v>
      </c>
      <c r="W287" t="s">
        <v>2249</v>
      </c>
      <c r="X287" t="s">
        <v>2232</v>
      </c>
      <c r="Y287" t="s">
        <v>2233</v>
      </c>
      <c r="Z287" t="s">
        <v>2234</v>
      </c>
      <c r="AA287">
        <v>2152315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10</v>
      </c>
      <c r="G288" s="202">
        <v>1295126</v>
      </c>
      <c r="H288" s="198">
        <v>37036.257268518515</v>
      </c>
      <c r="I288" t="s">
        <v>2284</v>
      </c>
      <c r="M288" t="s">
        <v>1791</v>
      </c>
      <c r="N288" t="s">
        <v>2240</v>
      </c>
      <c r="O288" t="s">
        <v>2241</v>
      </c>
      <c r="Q288" s="199">
        <v>10</v>
      </c>
      <c r="S288" t="s">
        <v>2229</v>
      </c>
      <c r="T288" t="s">
        <v>2230</v>
      </c>
      <c r="U288" s="201">
        <v>1535</v>
      </c>
      <c r="V288" t="s">
        <v>2300</v>
      </c>
      <c r="W288" t="s">
        <v>2236</v>
      </c>
      <c r="X288" t="s">
        <v>2232</v>
      </c>
      <c r="Y288" t="s">
        <v>2233</v>
      </c>
      <c r="Z288" t="s">
        <v>2234</v>
      </c>
      <c r="AA288">
        <v>2152317</v>
      </c>
    </row>
    <row r="289" spans="1:29" x14ac:dyDescent="0.2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92</v>
      </c>
      <c r="F289" s="213">
        <f t="shared" si="25"/>
        <v>2300000</v>
      </c>
      <c r="G289" s="202">
        <v>1295127</v>
      </c>
      <c r="H289" s="198">
        <v>37036.257719907408</v>
      </c>
      <c r="I289" t="s">
        <v>2291</v>
      </c>
      <c r="M289" t="s">
        <v>1785</v>
      </c>
      <c r="N289" t="s">
        <v>2263</v>
      </c>
      <c r="O289" t="s">
        <v>2289</v>
      </c>
      <c r="Q289" s="199">
        <v>25000</v>
      </c>
      <c r="S289" t="s">
        <v>2265</v>
      </c>
      <c r="T289" t="s">
        <v>2266</v>
      </c>
      <c r="U289" s="201">
        <v>24.35</v>
      </c>
      <c r="V289" t="s">
        <v>3163</v>
      </c>
      <c r="W289" t="s">
        <v>2267</v>
      </c>
      <c r="X289" t="s">
        <v>2268</v>
      </c>
      <c r="Y289" t="s">
        <v>2269</v>
      </c>
      <c r="Z289" t="s">
        <v>2235</v>
      </c>
      <c r="AA289">
        <v>104960</v>
      </c>
      <c r="AB289" s="198">
        <v>37165</v>
      </c>
      <c r="AC289" s="198">
        <v>37256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10</v>
      </c>
      <c r="G290" s="202">
        <v>1295128</v>
      </c>
      <c r="H290" s="198">
        <v>37036.258425925924</v>
      </c>
      <c r="I290" t="s">
        <v>2299</v>
      </c>
      <c r="M290" t="s">
        <v>1791</v>
      </c>
      <c r="N290" t="s">
        <v>2240</v>
      </c>
      <c r="O290" t="s">
        <v>2241</v>
      </c>
      <c r="Q290" s="199">
        <v>10</v>
      </c>
      <c r="S290" t="s">
        <v>2229</v>
      </c>
      <c r="T290" t="s">
        <v>2230</v>
      </c>
      <c r="U290" s="201">
        <v>1535</v>
      </c>
      <c r="V290" t="s">
        <v>3031</v>
      </c>
      <c r="W290" t="s">
        <v>2236</v>
      </c>
      <c r="X290" t="s">
        <v>2232</v>
      </c>
      <c r="Y290" t="s">
        <v>2233</v>
      </c>
      <c r="Z290" t="s">
        <v>2234</v>
      </c>
      <c r="AA290">
        <v>2152322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1</v>
      </c>
      <c r="G291" s="202">
        <v>1295129</v>
      </c>
      <c r="H291" s="198">
        <v>37036.25854166667</v>
      </c>
      <c r="I291" t="s">
        <v>2252</v>
      </c>
      <c r="M291" t="s">
        <v>1791</v>
      </c>
      <c r="N291" t="s">
        <v>2227</v>
      </c>
      <c r="O291" t="s">
        <v>2228</v>
      </c>
      <c r="Q291" s="199">
        <v>1</v>
      </c>
      <c r="S291" t="s">
        <v>2229</v>
      </c>
      <c r="T291" t="s">
        <v>2230</v>
      </c>
      <c r="U291" s="201">
        <v>1730</v>
      </c>
      <c r="V291" t="s">
        <v>2296</v>
      </c>
      <c r="W291" t="s">
        <v>2236</v>
      </c>
      <c r="X291" t="s">
        <v>2232</v>
      </c>
      <c r="Y291" t="s">
        <v>2233</v>
      </c>
      <c r="Z291" t="s">
        <v>2234</v>
      </c>
      <c r="AA291">
        <v>2152325</v>
      </c>
    </row>
    <row r="292" spans="1:29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9</v>
      </c>
      <c r="G292" s="202">
        <v>1295130</v>
      </c>
      <c r="H292" s="198">
        <v>37036.260104166664</v>
      </c>
      <c r="I292" t="s">
        <v>2200</v>
      </c>
      <c r="M292" t="s">
        <v>1791</v>
      </c>
      <c r="N292" t="s">
        <v>2227</v>
      </c>
      <c r="O292" t="s">
        <v>2228</v>
      </c>
      <c r="Q292" s="199">
        <v>9</v>
      </c>
      <c r="S292" t="s">
        <v>2229</v>
      </c>
      <c r="T292" t="s">
        <v>2230</v>
      </c>
      <c r="U292" s="201">
        <v>1730</v>
      </c>
      <c r="V292" t="s">
        <v>2243</v>
      </c>
      <c r="W292" t="s">
        <v>2236</v>
      </c>
      <c r="X292" t="s">
        <v>2232</v>
      </c>
      <c r="Y292" t="s">
        <v>2233</v>
      </c>
      <c r="Z292" t="s">
        <v>2234</v>
      </c>
      <c r="AA292">
        <v>2152330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20</v>
      </c>
      <c r="G293" s="202">
        <v>1295133</v>
      </c>
      <c r="H293" s="198">
        <v>37036.263310185182</v>
      </c>
      <c r="I293" t="s">
        <v>2245</v>
      </c>
      <c r="M293" t="s">
        <v>1791</v>
      </c>
      <c r="N293" t="s">
        <v>2240</v>
      </c>
      <c r="O293" t="s">
        <v>2241</v>
      </c>
      <c r="P293" s="199">
        <v>20</v>
      </c>
      <c r="S293" t="s">
        <v>2229</v>
      </c>
      <c r="T293" t="s">
        <v>2230</v>
      </c>
      <c r="U293" s="201">
        <v>1534</v>
      </c>
      <c r="V293" t="s">
        <v>1406</v>
      </c>
      <c r="W293" t="s">
        <v>2236</v>
      </c>
      <c r="X293" t="s">
        <v>2232</v>
      </c>
      <c r="Y293" t="s">
        <v>2233</v>
      </c>
      <c r="Z293" t="s">
        <v>2234</v>
      </c>
      <c r="AA293">
        <v>2152337</v>
      </c>
    </row>
    <row r="294" spans="1:29" x14ac:dyDescent="0.2">
      <c r="A294" s="44" t="str">
        <f t="shared" si="21"/>
        <v>US Natural Gas Financial</v>
      </c>
      <c r="B294" s="44" t="str">
        <f t="shared" si="22"/>
        <v>US</v>
      </c>
      <c r="C294" s="44" t="str">
        <f t="shared" si="23"/>
        <v>Natural Gas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31</v>
      </c>
      <c r="F294" s="213">
        <f t="shared" si="25"/>
        <v>155000</v>
      </c>
      <c r="G294" s="202">
        <v>1295137</v>
      </c>
      <c r="H294" s="198">
        <v>37036.263807870368</v>
      </c>
      <c r="I294" t="s">
        <v>2093</v>
      </c>
      <c r="M294" t="s">
        <v>1785</v>
      </c>
      <c r="N294" t="s">
        <v>3014</v>
      </c>
      <c r="O294" t="s">
        <v>3025</v>
      </c>
      <c r="Q294" s="199">
        <v>5000</v>
      </c>
      <c r="S294" t="s">
        <v>1786</v>
      </c>
      <c r="T294" t="s">
        <v>2230</v>
      </c>
      <c r="U294" s="201">
        <v>4.1425000000000001</v>
      </c>
      <c r="V294" t="s">
        <v>3334</v>
      </c>
      <c r="W294" t="s">
        <v>3587</v>
      </c>
      <c r="X294" t="s">
        <v>3016</v>
      </c>
      <c r="Y294" t="s">
        <v>2250</v>
      </c>
      <c r="Z294" t="s">
        <v>3729</v>
      </c>
      <c r="AA294" t="s">
        <v>1407</v>
      </c>
      <c r="AB294" s="198">
        <v>37104.875</v>
      </c>
      <c r="AC294" s="198">
        <v>37134.875</v>
      </c>
    </row>
    <row r="295" spans="1:29" x14ac:dyDescent="0.2">
      <c r="A295" s="44" t="str">
        <f t="shared" si="21"/>
        <v>US Natural Gas Financial</v>
      </c>
      <c r="B295" s="44" t="str">
        <f t="shared" si="22"/>
        <v>US</v>
      </c>
      <c r="C295" s="44" t="str">
        <f t="shared" si="23"/>
        <v>Natural Gas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31</v>
      </c>
      <c r="F295" s="213">
        <f t="shared" si="25"/>
        <v>155000</v>
      </c>
      <c r="G295" s="202">
        <v>1295141</v>
      </c>
      <c r="H295" s="198">
        <v>37036.264016203706</v>
      </c>
      <c r="I295" t="s">
        <v>2093</v>
      </c>
      <c r="M295" t="s">
        <v>1785</v>
      </c>
      <c r="N295" t="s">
        <v>3014</v>
      </c>
      <c r="O295" t="s">
        <v>3025</v>
      </c>
      <c r="Q295" s="199">
        <v>5000</v>
      </c>
      <c r="S295" t="s">
        <v>1786</v>
      </c>
      <c r="T295" t="s">
        <v>2230</v>
      </c>
      <c r="U295" s="201">
        <v>4.1475</v>
      </c>
      <c r="V295" t="s">
        <v>3334</v>
      </c>
      <c r="W295" t="s">
        <v>3587</v>
      </c>
      <c r="X295" t="s">
        <v>3016</v>
      </c>
      <c r="Y295" t="s">
        <v>2250</v>
      </c>
      <c r="Z295" t="s">
        <v>3729</v>
      </c>
      <c r="AA295" t="s">
        <v>1408</v>
      </c>
      <c r="AB295" s="198">
        <v>37104.875</v>
      </c>
      <c r="AC295" s="198">
        <v>37134.875</v>
      </c>
    </row>
    <row r="296" spans="1:29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20</v>
      </c>
      <c r="G296" s="202">
        <v>1295144</v>
      </c>
      <c r="H296" s="198">
        <v>37036.265243055554</v>
      </c>
      <c r="I296" t="s">
        <v>2290</v>
      </c>
      <c r="M296" t="s">
        <v>1791</v>
      </c>
      <c r="N296" t="s">
        <v>2240</v>
      </c>
      <c r="O296" t="s">
        <v>2241</v>
      </c>
      <c r="Q296" s="199">
        <v>20</v>
      </c>
      <c r="S296" t="s">
        <v>2229</v>
      </c>
      <c r="T296" t="s">
        <v>2230</v>
      </c>
      <c r="U296" s="201">
        <v>1535</v>
      </c>
      <c r="V296" t="s">
        <v>2086</v>
      </c>
      <c r="W296" t="s">
        <v>2236</v>
      </c>
      <c r="X296" t="s">
        <v>2232</v>
      </c>
      <c r="Y296" t="s">
        <v>2233</v>
      </c>
      <c r="Z296" t="s">
        <v>2234</v>
      </c>
      <c r="AA296">
        <v>2152354</v>
      </c>
    </row>
    <row r="297" spans="1:29" x14ac:dyDescent="0.2">
      <c r="A297" s="44" t="str">
        <f t="shared" si="21"/>
        <v xml:space="preserve"> Oil Products Financial</v>
      </c>
      <c r="B297" s="44" t="str">
        <f t="shared" si="22"/>
        <v/>
      </c>
      <c r="C297" s="44" t="str">
        <f t="shared" si="23"/>
        <v>Oil Products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30</v>
      </c>
      <c r="F297" s="213">
        <f t="shared" si="25"/>
        <v>150000</v>
      </c>
      <c r="G297" s="202">
        <v>1295145</v>
      </c>
      <c r="H297" s="198">
        <v>37036.265381944446</v>
      </c>
      <c r="I297" t="s">
        <v>2958</v>
      </c>
      <c r="M297" t="s">
        <v>1789</v>
      </c>
      <c r="N297" t="s">
        <v>2959</v>
      </c>
      <c r="O297" t="s">
        <v>2960</v>
      </c>
      <c r="P297" s="199">
        <v>5000</v>
      </c>
      <c r="S297" t="s">
        <v>1793</v>
      </c>
      <c r="T297" t="s">
        <v>2230</v>
      </c>
      <c r="U297" s="201">
        <v>238.5</v>
      </c>
      <c r="V297" t="s">
        <v>2961</v>
      </c>
      <c r="W297" t="s">
        <v>2962</v>
      </c>
      <c r="X297" t="s">
        <v>2963</v>
      </c>
      <c r="Y297" t="s">
        <v>3473</v>
      </c>
      <c r="Z297" t="s">
        <v>2611</v>
      </c>
      <c r="AA297">
        <v>107880</v>
      </c>
      <c r="AB297" s="198">
        <v>37043</v>
      </c>
      <c r="AC297" s="198">
        <v>37072</v>
      </c>
    </row>
    <row r="298" spans="1:29" x14ac:dyDescent="0.2">
      <c r="A298" s="44" t="str">
        <f t="shared" si="21"/>
        <v>US Power Physical</v>
      </c>
      <c r="B298" s="44" t="str">
        <f t="shared" si="22"/>
        <v>US</v>
      </c>
      <c r="C298" s="44" t="str">
        <f t="shared" si="23"/>
        <v>Power</v>
      </c>
      <c r="D298" s="44" t="str">
        <f t="shared" si="24"/>
        <v>Physical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50</v>
      </c>
      <c r="G298" s="202">
        <v>1295146</v>
      </c>
      <c r="H298" s="198">
        <v>37036.266273148147</v>
      </c>
      <c r="I298" t="s">
        <v>2964</v>
      </c>
      <c r="M298" t="s">
        <v>3451</v>
      </c>
      <c r="N298" t="s">
        <v>1827</v>
      </c>
      <c r="O298" t="s">
        <v>1945</v>
      </c>
      <c r="Q298" s="199">
        <v>50</v>
      </c>
      <c r="S298" t="s">
        <v>1784</v>
      </c>
      <c r="T298" t="s">
        <v>2230</v>
      </c>
      <c r="U298" s="201">
        <v>46</v>
      </c>
      <c r="V298" t="s">
        <v>2965</v>
      </c>
      <c r="W298" t="s">
        <v>1834</v>
      </c>
      <c r="X298" t="s">
        <v>1835</v>
      </c>
      <c r="Y298" t="s">
        <v>2741</v>
      </c>
      <c r="Z298" t="s">
        <v>3724</v>
      </c>
      <c r="AA298">
        <v>622404.1</v>
      </c>
      <c r="AB298" s="198">
        <v>37040.875</v>
      </c>
      <c r="AC298" s="198">
        <v>37040.875</v>
      </c>
    </row>
    <row r="299" spans="1:29" x14ac:dyDescent="0.2">
      <c r="A299" s="44" t="str">
        <f t="shared" si="21"/>
        <v>US Natural Gas Financial</v>
      </c>
      <c r="B299" s="44" t="str">
        <f t="shared" si="22"/>
        <v>US</v>
      </c>
      <c r="C299" s="44" t="str">
        <f t="shared" si="23"/>
        <v>Natural Gas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30</v>
      </c>
      <c r="F299" s="213">
        <f t="shared" si="25"/>
        <v>150000</v>
      </c>
      <c r="G299" s="202">
        <v>1295147</v>
      </c>
      <c r="H299" s="198">
        <v>37036.266284722224</v>
      </c>
      <c r="I299" t="s">
        <v>2093</v>
      </c>
      <c r="M299" t="s">
        <v>1785</v>
      </c>
      <c r="N299" t="s">
        <v>3014</v>
      </c>
      <c r="O299" t="s">
        <v>1701</v>
      </c>
      <c r="Q299" s="199">
        <v>5000</v>
      </c>
      <c r="S299" t="s">
        <v>1786</v>
      </c>
      <c r="T299" t="s">
        <v>2230</v>
      </c>
      <c r="U299" s="201">
        <v>3.9975000000000001</v>
      </c>
      <c r="V299" t="s">
        <v>2159</v>
      </c>
      <c r="W299" t="s">
        <v>3587</v>
      </c>
      <c r="X299" t="s">
        <v>3016</v>
      </c>
      <c r="Y299" t="s">
        <v>2250</v>
      </c>
      <c r="Z299" t="s">
        <v>3729</v>
      </c>
      <c r="AA299" t="s">
        <v>1409</v>
      </c>
      <c r="AB299" s="198">
        <v>37043.915972222225</v>
      </c>
      <c r="AC299" s="198">
        <v>37072.915972222225</v>
      </c>
    </row>
    <row r="300" spans="1:29" x14ac:dyDescent="0.2">
      <c r="A300" s="44" t="str">
        <f t="shared" si="21"/>
        <v>US Natural Gas Financial</v>
      </c>
      <c r="B300" s="44" t="str">
        <f t="shared" si="22"/>
        <v>US</v>
      </c>
      <c r="C300" s="44" t="str">
        <f t="shared" si="23"/>
        <v>Natural Gas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30</v>
      </c>
      <c r="F300" s="213">
        <f t="shared" si="25"/>
        <v>150000</v>
      </c>
      <c r="G300" s="202">
        <v>1295148</v>
      </c>
      <c r="H300" s="198">
        <v>37036.267187500001</v>
      </c>
      <c r="I300" t="s">
        <v>3322</v>
      </c>
      <c r="M300" t="s">
        <v>1785</v>
      </c>
      <c r="N300" t="s">
        <v>3014</v>
      </c>
      <c r="O300" t="s">
        <v>3015</v>
      </c>
      <c r="P300" s="199">
        <v>5000</v>
      </c>
      <c r="S300" t="s">
        <v>1786</v>
      </c>
      <c r="T300" t="s">
        <v>2230</v>
      </c>
      <c r="U300" s="201">
        <v>3.9950000000000001</v>
      </c>
      <c r="V300" t="s">
        <v>2935</v>
      </c>
      <c r="W300" t="s">
        <v>3587</v>
      </c>
      <c r="X300" t="s">
        <v>3016</v>
      </c>
      <c r="Y300" t="s">
        <v>2250</v>
      </c>
      <c r="Z300" t="s">
        <v>3729</v>
      </c>
      <c r="AA300" t="s">
        <v>1410</v>
      </c>
      <c r="AB300" s="198">
        <v>37043.875</v>
      </c>
      <c r="AC300" s="198">
        <v>37072.875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15</v>
      </c>
      <c r="G301" s="202">
        <v>1295149</v>
      </c>
      <c r="H301" s="198">
        <v>37036.267361111109</v>
      </c>
      <c r="I301" t="s">
        <v>2736</v>
      </c>
      <c r="M301" t="s">
        <v>1791</v>
      </c>
      <c r="N301" t="s">
        <v>2240</v>
      </c>
      <c r="O301" t="s">
        <v>2241</v>
      </c>
      <c r="Q301" s="199">
        <v>15</v>
      </c>
      <c r="S301" t="s">
        <v>2229</v>
      </c>
      <c r="T301" t="s">
        <v>2230</v>
      </c>
      <c r="U301" s="201">
        <v>1536</v>
      </c>
      <c r="V301" t="s">
        <v>1411</v>
      </c>
      <c r="W301" t="s">
        <v>2236</v>
      </c>
      <c r="X301" t="s">
        <v>2232</v>
      </c>
      <c r="Y301" t="s">
        <v>2233</v>
      </c>
      <c r="Z301" t="s">
        <v>2234</v>
      </c>
      <c r="AA301">
        <v>2152367</v>
      </c>
    </row>
    <row r="302" spans="1:29" x14ac:dyDescent="0.2">
      <c r="A302" s="44" t="str">
        <f t="shared" si="21"/>
        <v>US Natural Gas Financial</v>
      </c>
      <c r="B302" s="44" t="str">
        <f t="shared" si="22"/>
        <v>US</v>
      </c>
      <c r="C302" s="44" t="str">
        <f t="shared" si="23"/>
        <v>Natural Gas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30</v>
      </c>
      <c r="F302" s="213">
        <f t="shared" si="25"/>
        <v>300000</v>
      </c>
      <c r="G302" s="202">
        <v>1295150</v>
      </c>
      <c r="H302" s="198">
        <v>37036.267569444448</v>
      </c>
      <c r="I302" t="s">
        <v>2618</v>
      </c>
      <c r="M302" t="s">
        <v>1785</v>
      </c>
      <c r="N302" t="s">
        <v>3014</v>
      </c>
      <c r="O302" t="s">
        <v>3015</v>
      </c>
      <c r="Q302" s="199">
        <v>10000</v>
      </c>
      <c r="S302" t="s">
        <v>1786</v>
      </c>
      <c r="T302" t="s">
        <v>2230</v>
      </c>
      <c r="U302" s="201">
        <v>4</v>
      </c>
      <c r="V302" t="s">
        <v>2848</v>
      </c>
      <c r="W302" t="s">
        <v>3587</v>
      </c>
      <c r="X302" t="s">
        <v>3016</v>
      </c>
      <c r="Y302" t="s">
        <v>2250</v>
      </c>
      <c r="Z302" t="s">
        <v>3729</v>
      </c>
      <c r="AA302" t="s">
        <v>1412</v>
      </c>
      <c r="AB302" s="198">
        <v>37043.875</v>
      </c>
      <c r="AC302" s="198">
        <v>37072.875</v>
      </c>
    </row>
    <row r="303" spans="1:29" x14ac:dyDescent="0.2">
      <c r="A303" s="44" t="str">
        <f t="shared" si="21"/>
        <v>US Power Financial</v>
      </c>
      <c r="B303" s="44" t="str">
        <f t="shared" si="22"/>
        <v>US</v>
      </c>
      <c r="C303" s="44" t="str">
        <f t="shared" si="23"/>
        <v>Power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50</v>
      </c>
      <c r="G303" s="202">
        <v>1295151</v>
      </c>
      <c r="H303" s="198">
        <v>37036.268946759257</v>
      </c>
      <c r="I303" t="s">
        <v>1850</v>
      </c>
      <c r="M303" t="s">
        <v>3451</v>
      </c>
      <c r="N303" t="s">
        <v>2738</v>
      </c>
      <c r="O303" t="s">
        <v>1943</v>
      </c>
      <c r="P303" s="199">
        <v>50</v>
      </c>
      <c r="S303" t="s">
        <v>1784</v>
      </c>
      <c r="T303" t="s">
        <v>2230</v>
      </c>
      <c r="U303" s="201">
        <v>51.5</v>
      </c>
      <c r="V303" t="s">
        <v>2109</v>
      </c>
      <c r="W303" t="s">
        <v>2987</v>
      </c>
      <c r="X303" t="s">
        <v>1835</v>
      </c>
      <c r="Y303" t="s">
        <v>2741</v>
      </c>
      <c r="Z303" t="s">
        <v>3729</v>
      </c>
      <c r="AA303">
        <v>622405.1</v>
      </c>
      <c r="AB303" s="198">
        <v>37040.875</v>
      </c>
      <c r="AC303" s="198">
        <v>37040.875</v>
      </c>
    </row>
    <row r="304" spans="1:29" x14ac:dyDescent="0.2">
      <c r="A304" s="44" t="str">
        <f t="shared" si="21"/>
        <v>US Power Financial</v>
      </c>
      <c r="B304" s="44" t="str">
        <f t="shared" si="22"/>
        <v>US</v>
      </c>
      <c r="C304" s="44" t="str">
        <f t="shared" si="23"/>
        <v>Power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50</v>
      </c>
      <c r="G304" s="202">
        <v>1295152</v>
      </c>
      <c r="H304" s="198">
        <v>37036.269178240742</v>
      </c>
      <c r="I304" t="s">
        <v>2986</v>
      </c>
      <c r="M304" t="s">
        <v>3451</v>
      </c>
      <c r="N304" t="s">
        <v>2738</v>
      </c>
      <c r="O304" t="s">
        <v>1413</v>
      </c>
      <c r="Q304" s="199">
        <v>50</v>
      </c>
      <c r="S304" t="s">
        <v>1784</v>
      </c>
      <c r="T304" t="s">
        <v>2230</v>
      </c>
      <c r="U304" s="201">
        <v>40</v>
      </c>
      <c r="V304" t="s">
        <v>2122</v>
      </c>
      <c r="W304" t="s">
        <v>2987</v>
      </c>
      <c r="X304" t="s">
        <v>1835</v>
      </c>
      <c r="Y304" t="s">
        <v>2741</v>
      </c>
      <c r="Z304" t="s">
        <v>3729</v>
      </c>
      <c r="AA304">
        <v>622406.1</v>
      </c>
      <c r="AB304" s="198">
        <v>37040.875</v>
      </c>
      <c r="AC304" s="198">
        <v>37040.875</v>
      </c>
    </row>
    <row r="305" spans="1:29" x14ac:dyDescent="0.2">
      <c r="A305" s="44" t="str">
        <f t="shared" si="21"/>
        <v>US Power Financial</v>
      </c>
      <c r="B305" s="44" t="str">
        <f t="shared" si="22"/>
        <v>US</v>
      </c>
      <c r="C305" s="44" t="str">
        <f t="shared" si="23"/>
        <v>Power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30</v>
      </c>
      <c r="F305" s="213">
        <f t="shared" si="25"/>
        <v>1500</v>
      </c>
      <c r="G305" s="202">
        <v>1295153</v>
      </c>
      <c r="H305" s="198">
        <v>37036.269212962965</v>
      </c>
      <c r="I305" t="s">
        <v>1850</v>
      </c>
      <c r="M305" t="s">
        <v>3451</v>
      </c>
      <c r="N305" t="s">
        <v>2738</v>
      </c>
      <c r="O305" t="s">
        <v>3094</v>
      </c>
      <c r="P305" s="199">
        <v>50</v>
      </c>
      <c r="S305" t="s">
        <v>1784</v>
      </c>
      <c r="T305" t="s">
        <v>2230</v>
      </c>
      <c r="U305" s="201">
        <v>52</v>
      </c>
      <c r="V305" t="s">
        <v>2109</v>
      </c>
      <c r="W305" t="s">
        <v>2987</v>
      </c>
      <c r="X305" t="s">
        <v>1852</v>
      </c>
      <c r="Y305" t="s">
        <v>2741</v>
      </c>
      <c r="Z305" t="s">
        <v>3729</v>
      </c>
      <c r="AA305">
        <v>622407.1</v>
      </c>
      <c r="AB305" s="198">
        <v>37043</v>
      </c>
      <c r="AC305" s="198">
        <v>37072</v>
      </c>
    </row>
    <row r="306" spans="1:29" x14ac:dyDescent="0.2">
      <c r="A306" s="44" t="str">
        <f t="shared" si="21"/>
        <v>US Power Physical</v>
      </c>
      <c r="B306" s="44" t="str">
        <f t="shared" si="22"/>
        <v>US</v>
      </c>
      <c r="C306" s="44" t="str">
        <f t="shared" si="23"/>
        <v>Power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30</v>
      </c>
      <c r="F306" s="213">
        <f t="shared" si="25"/>
        <v>1500</v>
      </c>
      <c r="G306" s="202">
        <v>1295154</v>
      </c>
      <c r="H306" s="198">
        <v>37036.269328703704</v>
      </c>
      <c r="I306" t="s">
        <v>1850</v>
      </c>
      <c r="M306" t="s">
        <v>3451</v>
      </c>
      <c r="N306" t="s">
        <v>1827</v>
      </c>
      <c r="O306" t="s">
        <v>1851</v>
      </c>
      <c r="P306" s="199">
        <v>50</v>
      </c>
      <c r="S306" t="s">
        <v>1784</v>
      </c>
      <c r="T306" t="s">
        <v>2230</v>
      </c>
      <c r="U306" s="201">
        <v>61</v>
      </c>
      <c r="V306" t="s">
        <v>2109</v>
      </c>
      <c r="W306" t="s">
        <v>1834</v>
      </c>
      <c r="X306" t="s">
        <v>1852</v>
      </c>
      <c r="Y306" t="s">
        <v>2741</v>
      </c>
      <c r="Z306" t="s">
        <v>3724</v>
      </c>
      <c r="AA306">
        <v>622408.1</v>
      </c>
      <c r="AB306" s="198">
        <v>37043.71597222222</v>
      </c>
      <c r="AC306" s="198">
        <v>37072.71597222222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</v>
      </c>
      <c r="G307" s="202">
        <v>1295155</v>
      </c>
      <c r="H307" s="198">
        <v>37036.270381944443</v>
      </c>
      <c r="I307" t="s">
        <v>2252</v>
      </c>
      <c r="M307" t="s">
        <v>1791</v>
      </c>
      <c r="N307" t="s">
        <v>2240</v>
      </c>
      <c r="O307" t="s">
        <v>2241</v>
      </c>
      <c r="Q307" s="199">
        <v>2</v>
      </c>
      <c r="S307" t="s">
        <v>2229</v>
      </c>
      <c r="T307" t="s">
        <v>2230</v>
      </c>
      <c r="U307" s="201">
        <v>1536</v>
      </c>
      <c r="V307" t="s">
        <v>2296</v>
      </c>
      <c r="W307" t="s">
        <v>2236</v>
      </c>
      <c r="X307" t="s">
        <v>2232</v>
      </c>
      <c r="Y307" t="s">
        <v>2233</v>
      </c>
      <c r="Z307" t="s">
        <v>2234</v>
      </c>
      <c r="AA307">
        <v>2152375</v>
      </c>
    </row>
    <row r="308" spans="1:29" x14ac:dyDescent="0.2">
      <c r="A308" s="44" t="str">
        <f t="shared" si="21"/>
        <v>US Power Financial</v>
      </c>
      <c r="B308" s="44" t="str">
        <f t="shared" si="22"/>
        <v>US</v>
      </c>
      <c r="C308" s="44" t="str">
        <f t="shared" si="23"/>
        <v>Power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50</v>
      </c>
      <c r="G308" s="202">
        <v>1295156</v>
      </c>
      <c r="H308" s="198">
        <v>37036.271782407406</v>
      </c>
      <c r="I308" t="s">
        <v>1842</v>
      </c>
      <c r="M308" t="s">
        <v>3451</v>
      </c>
      <c r="N308" t="s">
        <v>2738</v>
      </c>
      <c r="O308" t="s">
        <v>1402</v>
      </c>
      <c r="P308" s="199">
        <v>50</v>
      </c>
      <c r="S308" t="s">
        <v>1784</v>
      </c>
      <c r="T308" t="s">
        <v>2230</v>
      </c>
      <c r="U308" s="201">
        <v>27</v>
      </c>
      <c r="V308" t="s">
        <v>1414</v>
      </c>
      <c r="W308" t="s">
        <v>2739</v>
      </c>
      <c r="X308" t="s">
        <v>2740</v>
      </c>
      <c r="Y308" t="s">
        <v>2741</v>
      </c>
      <c r="Z308" t="s">
        <v>3729</v>
      </c>
      <c r="AA308">
        <v>622409.1</v>
      </c>
      <c r="AB308" s="198">
        <v>37036.875</v>
      </c>
      <c r="AC308" s="198">
        <v>37036.875</v>
      </c>
    </row>
    <row r="309" spans="1:29" x14ac:dyDescent="0.2">
      <c r="A309" s="44" t="str">
        <f t="shared" si="21"/>
        <v>US Natural Gas Financial</v>
      </c>
      <c r="B309" s="44" t="str">
        <f t="shared" si="22"/>
        <v>US</v>
      </c>
      <c r="C309" s="44" t="str">
        <f t="shared" si="23"/>
        <v>Natural Gas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30</v>
      </c>
      <c r="F309" s="213">
        <f t="shared" si="25"/>
        <v>300000</v>
      </c>
      <c r="G309" s="202">
        <v>1295157</v>
      </c>
      <c r="H309" s="198">
        <v>37036.271863425929</v>
      </c>
      <c r="I309" t="s">
        <v>1843</v>
      </c>
      <c r="M309" t="s">
        <v>1785</v>
      </c>
      <c r="N309" t="s">
        <v>3014</v>
      </c>
      <c r="O309" t="s">
        <v>3015</v>
      </c>
      <c r="Q309" s="199">
        <v>10000</v>
      </c>
      <c r="S309" t="s">
        <v>1786</v>
      </c>
      <c r="T309" t="s">
        <v>2230</v>
      </c>
      <c r="U309" s="201">
        <v>4.0049999999999999</v>
      </c>
      <c r="V309" t="s">
        <v>1689</v>
      </c>
      <c r="W309" t="s">
        <v>3587</v>
      </c>
      <c r="X309" t="s">
        <v>3016</v>
      </c>
      <c r="Y309" t="s">
        <v>2250</v>
      </c>
      <c r="Z309" t="s">
        <v>3729</v>
      </c>
      <c r="AA309" t="s">
        <v>1415</v>
      </c>
      <c r="AB309" s="198">
        <v>37043.875</v>
      </c>
      <c r="AC309" s="198">
        <v>37072.875</v>
      </c>
    </row>
    <row r="310" spans="1:29" x14ac:dyDescent="0.2">
      <c r="A310" s="44" t="str">
        <f t="shared" si="21"/>
        <v>US Power Financial</v>
      </c>
      <c r="B310" s="44" t="str">
        <f t="shared" si="22"/>
        <v>US</v>
      </c>
      <c r="C310" s="44" t="str">
        <f t="shared" si="23"/>
        <v>Power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3</v>
      </c>
      <c r="F310" s="213">
        <f t="shared" si="25"/>
        <v>150</v>
      </c>
      <c r="G310" s="202">
        <v>1295158</v>
      </c>
      <c r="H310" s="198">
        <v>37036.272604166668</v>
      </c>
      <c r="I310" t="s">
        <v>2986</v>
      </c>
      <c r="M310" t="s">
        <v>3451</v>
      </c>
      <c r="N310" t="s">
        <v>2738</v>
      </c>
      <c r="O310" t="s">
        <v>2954</v>
      </c>
      <c r="Q310" s="199">
        <v>50</v>
      </c>
      <c r="S310" t="s">
        <v>1784</v>
      </c>
      <c r="T310" t="s">
        <v>2230</v>
      </c>
      <c r="U310" s="201">
        <v>40.25</v>
      </c>
      <c r="V310" t="s">
        <v>2122</v>
      </c>
      <c r="W310" t="s">
        <v>2987</v>
      </c>
      <c r="X310" t="s">
        <v>1835</v>
      </c>
      <c r="Y310" t="s">
        <v>2741</v>
      </c>
      <c r="Z310" t="s">
        <v>3729</v>
      </c>
      <c r="AA310">
        <v>622410.1</v>
      </c>
      <c r="AB310" s="198">
        <v>37040.875</v>
      </c>
      <c r="AC310" s="198">
        <v>37042.875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7</v>
      </c>
      <c r="G311" s="202">
        <v>1295159</v>
      </c>
      <c r="H311" s="198">
        <v>37036.273043981484</v>
      </c>
      <c r="I311" t="s">
        <v>2254</v>
      </c>
      <c r="M311" t="s">
        <v>1791</v>
      </c>
      <c r="N311" t="s">
        <v>2255</v>
      </c>
      <c r="O311" t="s">
        <v>2256</v>
      </c>
      <c r="Q311" s="199">
        <v>7</v>
      </c>
      <c r="S311" t="s">
        <v>2257</v>
      </c>
      <c r="T311" t="s">
        <v>2230</v>
      </c>
      <c r="U311" s="201">
        <v>7105</v>
      </c>
      <c r="V311" t="s">
        <v>1416</v>
      </c>
      <c r="W311" t="s">
        <v>2258</v>
      </c>
      <c r="X311" t="s">
        <v>2232</v>
      </c>
      <c r="Y311" t="s">
        <v>2233</v>
      </c>
      <c r="Z311" t="s">
        <v>2234</v>
      </c>
      <c r="AA311">
        <v>2152391</v>
      </c>
    </row>
    <row r="312" spans="1:29" x14ac:dyDescent="0.2">
      <c r="A312" s="44" t="str">
        <f t="shared" si="21"/>
        <v>US Power Financial</v>
      </c>
      <c r="B312" s="44" t="str">
        <f t="shared" si="22"/>
        <v>US</v>
      </c>
      <c r="C312" s="44" t="str">
        <f t="shared" si="23"/>
        <v>Power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50</v>
      </c>
      <c r="G312" s="202">
        <v>1295160</v>
      </c>
      <c r="H312" s="198">
        <v>37036.273541666669</v>
      </c>
      <c r="I312" t="s">
        <v>3008</v>
      </c>
      <c r="M312" t="s">
        <v>3451</v>
      </c>
      <c r="N312" t="s">
        <v>2738</v>
      </c>
      <c r="O312" t="s">
        <v>1943</v>
      </c>
      <c r="Q312" s="199">
        <v>50</v>
      </c>
      <c r="S312" t="s">
        <v>1784</v>
      </c>
      <c r="T312" t="s">
        <v>2230</v>
      </c>
      <c r="U312" s="201">
        <v>51.5</v>
      </c>
      <c r="V312" t="s">
        <v>3305</v>
      </c>
      <c r="W312" t="s">
        <v>2987</v>
      </c>
      <c r="X312" t="s">
        <v>1835</v>
      </c>
      <c r="Y312" t="s">
        <v>2741</v>
      </c>
      <c r="Z312" t="s">
        <v>3729</v>
      </c>
      <c r="AA312">
        <v>622411.1</v>
      </c>
      <c r="AB312" s="198">
        <v>37040.875</v>
      </c>
      <c r="AC312" s="198">
        <v>37040.875</v>
      </c>
    </row>
    <row r="313" spans="1:29" x14ac:dyDescent="0.2">
      <c r="A313" s="44" t="str">
        <f t="shared" si="21"/>
        <v>US Natural Gas Financial</v>
      </c>
      <c r="B313" s="44" t="str">
        <f t="shared" si="22"/>
        <v>US</v>
      </c>
      <c r="C313" s="44" t="str">
        <f t="shared" si="23"/>
        <v>Natural Gas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30</v>
      </c>
      <c r="F313" s="213">
        <f t="shared" si="25"/>
        <v>300000</v>
      </c>
      <c r="G313" s="202">
        <v>1295161</v>
      </c>
      <c r="H313" s="198">
        <v>37036.273981481485</v>
      </c>
      <c r="I313" t="s">
        <v>1843</v>
      </c>
      <c r="M313" t="s">
        <v>1785</v>
      </c>
      <c r="N313" t="s">
        <v>3014</v>
      </c>
      <c r="O313" t="s">
        <v>3015</v>
      </c>
      <c r="Q313" s="199">
        <v>10000</v>
      </c>
      <c r="S313" t="s">
        <v>1786</v>
      </c>
      <c r="T313" t="s">
        <v>2230</v>
      </c>
      <c r="U313" s="201">
        <v>4.01</v>
      </c>
      <c r="V313" t="s">
        <v>1689</v>
      </c>
      <c r="W313" t="s">
        <v>3587</v>
      </c>
      <c r="X313" t="s">
        <v>3016</v>
      </c>
      <c r="Y313" t="s">
        <v>2250</v>
      </c>
      <c r="Z313" t="s">
        <v>3729</v>
      </c>
      <c r="AA313" t="s">
        <v>1417</v>
      </c>
      <c r="AB313" s="198">
        <v>37043.875</v>
      </c>
      <c r="AC313" s="198">
        <v>37072.875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10</v>
      </c>
      <c r="G314" s="202">
        <v>1295162</v>
      </c>
      <c r="H314" s="198">
        <v>37036.274027777778</v>
      </c>
      <c r="I314" t="s">
        <v>2245</v>
      </c>
      <c r="M314" t="s">
        <v>1791</v>
      </c>
      <c r="N314" t="s">
        <v>2227</v>
      </c>
      <c r="O314" t="s">
        <v>2228</v>
      </c>
      <c r="Q314" s="199">
        <v>10</v>
      </c>
      <c r="S314" t="s">
        <v>2229</v>
      </c>
      <c r="T314" t="s">
        <v>2230</v>
      </c>
      <c r="U314" s="201">
        <v>1730</v>
      </c>
      <c r="V314" t="s">
        <v>2091</v>
      </c>
      <c r="W314" t="s">
        <v>2236</v>
      </c>
      <c r="X314" t="s">
        <v>2232</v>
      </c>
      <c r="Y314" t="s">
        <v>2233</v>
      </c>
      <c r="Z314" t="s">
        <v>2234</v>
      </c>
      <c r="AA314">
        <v>2152400</v>
      </c>
    </row>
    <row r="315" spans="1:29" x14ac:dyDescent="0.2">
      <c r="A315" s="44" t="str">
        <f t="shared" si="21"/>
        <v>US Power Physical</v>
      </c>
      <c r="B315" s="44" t="str">
        <f t="shared" si="22"/>
        <v>US</v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50</v>
      </c>
      <c r="G315" s="202">
        <v>1295163</v>
      </c>
      <c r="H315" s="198">
        <v>37036.274259259262</v>
      </c>
      <c r="I315" t="s">
        <v>1850</v>
      </c>
      <c r="M315" t="s">
        <v>3451</v>
      </c>
      <c r="N315" t="s">
        <v>1827</v>
      </c>
      <c r="O315" t="s">
        <v>1418</v>
      </c>
      <c r="P315" s="199">
        <v>50</v>
      </c>
      <c r="S315" t="s">
        <v>1784</v>
      </c>
      <c r="T315" t="s">
        <v>2230</v>
      </c>
      <c r="U315" s="201">
        <v>25.5</v>
      </c>
      <c r="V315" t="s">
        <v>2990</v>
      </c>
      <c r="W315" t="s">
        <v>1839</v>
      </c>
      <c r="X315" t="s">
        <v>1828</v>
      </c>
      <c r="Y315" t="s">
        <v>2741</v>
      </c>
      <c r="Z315" t="s">
        <v>3724</v>
      </c>
      <c r="AA315">
        <v>622412.1</v>
      </c>
      <c r="AB315" s="198">
        <v>37040.875</v>
      </c>
      <c r="AC315" s="198">
        <v>37040.875</v>
      </c>
    </row>
    <row r="316" spans="1:29" x14ac:dyDescent="0.2">
      <c r="A316" s="44" t="str">
        <f t="shared" si="21"/>
        <v>US Power Physical</v>
      </c>
      <c r="B316" s="44" t="str">
        <f t="shared" si="22"/>
        <v>US</v>
      </c>
      <c r="C316" s="44" t="str">
        <f t="shared" si="23"/>
        <v>Power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1295164</v>
      </c>
      <c r="H316" s="198">
        <v>37036.274502314816</v>
      </c>
      <c r="I316" t="s">
        <v>1842</v>
      </c>
      <c r="M316" t="s">
        <v>3451</v>
      </c>
      <c r="N316" t="s">
        <v>1827</v>
      </c>
      <c r="O316" t="s">
        <v>1419</v>
      </c>
      <c r="P316" s="199">
        <v>50</v>
      </c>
      <c r="S316" t="s">
        <v>1784</v>
      </c>
      <c r="T316" t="s">
        <v>2230</v>
      </c>
      <c r="U316" s="201">
        <v>36.5</v>
      </c>
      <c r="V316" t="s">
        <v>1656</v>
      </c>
      <c r="W316" t="s">
        <v>1836</v>
      </c>
      <c r="X316" t="s">
        <v>2997</v>
      </c>
      <c r="Y316" t="s">
        <v>2741</v>
      </c>
      <c r="Z316" t="s">
        <v>3724</v>
      </c>
      <c r="AA316">
        <v>622413.1</v>
      </c>
      <c r="AB316" s="198">
        <v>37040.875</v>
      </c>
      <c r="AC316" s="198">
        <v>37040.875</v>
      </c>
    </row>
    <row r="317" spans="1:29" x14ac:dyDescent="0.2">
      <c r="A317" s="44" t="str">
        <f t="shared" si="21"/>
        <v>US Power Physical</v>
      </c>
      <c r="B317" s="44" t="str">
        <f t="shared" si="22"/>
        <v>US</v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1295165</v>
      </c>
      <c r="H317" s="198">
        <v>37036.275069444448</v>
      </c>
      <c r="I317" t="s">
        <v>3008</v>
      </c>
      <c r="M317" t="s">
        <v>3451</v>
      </c>
      <c r="N317" t="s">
        <v>1827</v>
      </c>
      <c r="O317" t="s">
        <v>1419</v>
      </c>
      <c r="Q317" s="199">
        <v>50</v>
      </c>
      <c r="S317" t="s">
        <v>1784</v>
      </c>
      <c r="T317" t="s">
        <v>2230</v>
      </c>
      <c r="U317" s="201">
        <v>36.75</v>
      </c>
      <c r="V317" t="s">
        <v>2094</v>
      </c>
      <c r="W317" t="s">
        <v>1836</v>
      </c>
      <c r="X317" t="s">
        <v>2997</v>
      </c>
      <c r="Y317" t="s">
        <v>2741</v>
      </c>
      <c r="Z317" t="s">
        <v>3724</v>
      </c>
      <c r="AA317">
        <v>622414.1</v>
      </c>
      <c r="AB317" s="198">
        <v>37040.875</v>
      </c>
      <c r="AC317" s="198">
        <v>37040.875</v>
      </c>
    </row>
    <row r="318" spans="1:29" x14ac:dyDescent="0.2">
      <c r="A318" s="44" t="str">
        <f t="shared" si="21"/>
        <v>US Natural Gas Financial</v>
      </c>
      <c r="B318" s="44" t="str">
        <f t="shared" si="22"/>
        <v>US</v>
      </c>
      <c r="C318" s="44" t="str">
        <f t="shared" si="23"/>
        <v>Natural Gas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31</v>
      </c>
      <c r="F318" s="213">
        <f t="shared" si="25"/>
        <v>310000</v>
      </c>
      <c r="G318" s="202">
        <v>1295166</v>
      </c>
      <c r="H318" s="198">
        <v>37036.275092592594</v>
      </c>
      <c r="I318" t="s">
        <v>3322</v>
      </c>
      <c r="M318" t="s">
        <v>1785</v>
      </c>
      <c r="N318" t="s">
        <v>3014</v>
      </c>
      <c r="O318" t="s">
        <v>3327</v>
      </c>
      <c r="P318" s="199">
        <v>10000</v>
      </c>
      <c r="S318" t="s">
        <v>1786</v>
      </c>
      <c r="T318" t="s">
        <v>2230</v>
      </c>
      <c r="U318" s="201">
        <v>4.0724999999999998</v>
      </c>
      <c r="V318" t="s">
        <v>1420</v>
      </c>
      <c r="W318" t="s">
        <v>3587</v>
      </c>
      <c r="X318" t="s">
        <v>3016</v>
      </c>
      <c r="Y318" t="s">
        <v>2250</v>
      </c>
      <c r="Z318" t="s">
        <v>3729</v>
      </c>
      <c r="AA318" t="s">
        <v>1421</v>
      </c>
      <c r="AB318" s="198">
        <v>37073.875</v>
      </c>
      <c r="AC318" s="198">
        <v>37103.875</v>
      </c>
    </row>
    <row r="319" spans="1:29" x14ac:dyDescent="0.2">
      <c r="A319" s="44" t="str">
        <f t="shared" si="21"/>
        <v>US Power Physical</v>
      </c>
      <c r="B319" s="44" t="str">
        <f t="shared" si="22"/>
        <v>US</v>
      </c>
      <c r="C319" s="44" t="str">
        <f t="shared" si="23"/>
        <v>Power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50</v>
      </c>
      <c r="G319" s="202">
        <v>1295168</v>
      </c>
      <c r="H319" s="198">
        <v>37036.275104166663</v>
      </c>
      <c r="I319" t="s">
        <v>1826</v>
      </c>
      <c r="M319" t="s">
        <v>3451</v>
      </c>
      <c r="N319" t="s">
        <v>1827</v>
      </c>
      <c r="O319" t="s">
        <v>1419</v>
      </c>
      <c r="P319" s="199">
        <v>50</v>
      </c>
      <c r="S319" t="s">
        <v>1784</v>
      </c>
      <c r="T319" t="s">
        <v>2230</v>
      </c>
      <c r="U319" s="201">
        <v>36.5</v>
      </c>
      <c r="V319" t="s">
        <v>3486</v>
      </c>
      <c r="W319" t="s">
        <v>1836</v>
      </c>
      <c r="X319" t="s">
        <v>2997</v>
      </c>
      <c r="Y319" t="s">
        <v>2741</v>
      </c>
      <c r="Z319" t="s">
        <v>3724</v>
      </c>
      <c r="AA319">
        <v>622415.1</v>
      </c>
      <c r="AB319" s="198">
        <v>37040.875</v>
      </c>
      <c r="AC319" s="198">
        <v>37040.875</v>
      </c>
    </row>
    <row r="320" spans="1:29" x14ac:dyDescent="0.2">
      <c r="A320" s="44" t="str">
        <f t="shared" si="21"/>
        <v>US Power Physical</v>
      </c>
      <c r="B320" s="44" t="str">
        <f t="shared" si="22"/>
        <v>US</v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50</v>
      </c>
      <c r="G320" s="202">
        <v>1295169</v>
      </c>
      <c r="H320" s="198">
        <v>37036.275127314817</v>
      </c>
      <c r="I320" t="s">
        <v>2202</v>
      </c>
      <c r="M320" t="s">
        <v>3451</v>
      </c>
      <c r="N320" t="s">
        <v>1827</v>
      </c>
      <c r="O320" t="s">
        <v>1419</v>
      </c>
      <c r="P320" s="199">
        <v>50</v>
      </c>
      <c r="S320" t="s">
        <v>1784</v>
      </c>
      <c r="T320" t="s">
        <v>2230</v>
      </c>
      <c r="U320" s="201">
        <v>36.25</v>
      </c>
      <c r="V320" t="s">
        <v>2106</v>
      </c>
      <c r="W320" t="s">
        <v>1836</v>
      </c>
      <c r="X320" t="s">
        <v>2997</v>
      </c>
      <c r="Y320" t="s">
        <v>2741</v>
      </c>
      <c r="Z320" t="s">
        <v>3724</v>
      </c>
      <c r="AA320">
        <v>622416.1</v>
      </c>
      <c r="AB320" s="198">
        <v>37040.875</v>
      </c>
      <c r="AC320" s="198">
        <v>37040.875</v>
      </c>
    </row>
    <row r="321" spans="1:29" x14ac:dyDescent="0.2">
      <c r="A321" s="44" t="str">
        <f t="shared" si="21"/>
        <v>US Natural Gas Financial</v>
      </c>
      <c r="B321" s="44" t="str">
        <f t="shared" si="22"/>
        <v>US</v>
      </c>
      <c r="C321" s="44" t="str">
        <f t="shared" si="23"/>
        <v>Natural Gas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30</v>
      </c>
      <c r="F321" s="213">
        <f t="shared" si="25"/>
        <v>300000</v>
      </c>
      <c r="G321" s="202">
        <v>1295170</v>
      </c>
      <c r="H321" s="198">
        <v>37036.275138888886</v>
      </c>
      <c r="I321" t="s">
        <v>2093</v>
      </c>
      <c r="M321" t="s">
        <v>1785</v>
      </c>
      <c r="N321" t="s">
        <v>3014</v>
      </c>
      <c r="O321" t="s">
        <v>1701</v>
      </c>
      <c r="Q321" s="199">
        <v>10000</v>
      </c>
      <c r="S321" t="s">
        <v>1786</v>
      </c>
      <c r="T321" t="s">
        <v>2230</v>
      </c>
      <c r="U321" s="201">
        <v>4.0075000000000003</v>
      </c>
      <c r="V321" t="s">
        <v>2159</v>
      </c>
      <c r="W321" t="s">
        <v>3587</v>
      </c>
      <c r="X321" t="s">
        <v>3016</v>
      </c>
      <c r="Y321" t="s">
        <v>2250</v>
      </c>
      <c r="Z321" t="s">
        <v>3729</v>
      </c>
      <c r="AA321" t="s">
        <v>1422</v>
      </c>
      <c r="AB321" s="198">
        <v>37043.915972222225</v>
      </c>
      <c r="AC321" s="198">
        <v>37072.915972222225</v>
      </c>
    </row>
    <row r="322" spans="1:29" x14ac:dyDescent="0.2">
      <c r="A322" s="44" t="str">
        <f t="shared" si="21"/>
        <v>US Power Physical</v>
      </c>
      <c r="B322" s="44" t="str">
        <f t="shared" si="22"/>
        <v>US</v>
      </c>
      <c r="C322" s="44" t="str">
        <f t="shared" si="23"/>
        <v>Power</v>
      </c>
      <c r="D322" s="44" t="str">
        <f t="shared" si="24"/>
        <v>Physical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50</v>
      </c>
      <c r="G322" s="202">
        <v>1295171</v>
      </c>
      <c r="H322" s="198">
        <v>37036.275231481479</v>
      </c>
      <c r="I322" t="s">
        <v>1826</v>
      </c>
      <c r="M322" t="s">
        <v>3451</v>
      </c>
      <c r="N322" t="s">
        <v>1827</v>
      </c>
      <c r="O322" t="s">
        <v>1419</v>
      </c>
      <c r="P322" s="199">
        <v>50</v>
      </c>
      <c r="S322" t="s">
        <v>1784</v>
      </c>
      <c r="T322" t="s">
        <v>2230</v>
      </c>
      <c r="U322" s="201">
        <v>36</v>
      </c>
      <c r="V322" t="s">
        <v>3486</v>
      </c>
      <c r="W322" t="s">
        <v>1836</v>
      </c>
      <c r="X322" t="s">
        <v>2997</v>
      </c>
      <c r="Y322" t="s">
        <v>2741</v>
      </c>
      <c r="Z322" t="s">
        <v>3724</v>
      </c>
      <c r="AA322">
        <v>622417.1</v>
      </c>
      <c r="AB322" s="198">
        <v>37040.875</v>
      </c>
      <c r="AC322" s="198">
        <v>37040.875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10</v>
      </c>
      <c r="G323" s="202">
        <v>1295172</v>
      </c>
      <c r="H323" s="198">
        <v>37036.275520833333</v>
      </c>
      <c r="I323" t="s">
        <v>2239</v>
      </c>
      <c r="M323" t="s">
        <v>1791</v>
      </c>
      <c r="N323" t="s">
        <v>2255</v>
      </c>
      <c r="O323" t="s">
        <v>2256</v>
      </c>
      <c r="P323" s="199">
        <v>10</v>
      </c>
      <c r="S323" t="s">
        <v>2257</v>
      </c>
      <c r="T323" t="s">
        <v>2230</v>
      </c>
      <c r="U323" s="201">
        <v>7100</v>
      </c>
      <c r="V323" t="s">
        <v>2242</v>
      </c>
      <c r="W323" t="s">
        <v>2258</v>
      </c>
      <c r="X323" t="s">
        <v>2232</v>
      </c>
      <c r="Y323" t="s">
        <v>2233</v>
      </c>
      <c r="Z323" t="s">
        <v>2234</v>
      </c>
      <c r="AA323">
        <v>2152414</v>
      </c>
    </row>
    <row r="324" spans="1:29" x14ac:dyDescent="0.2">
      <c r="A324" s="44" t="str">
        <f t="shared" si="21"/>
        <v>US Power Physical</v>
      </c>
      <c r="B324" s="44" t="str">
        <f t="shared" si="22"/>
        <v>US</v>
      </c>
      <c r="C324" s="44" t="str">
        <f t="shared" si="23"/>
        <v>Power</v>
      </c>
      <c r="D324" s="44" t="str">
        <f t="shared" si="24"/>
        <v>Physical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50</v>
      </c>
      <c r="G324" s="202">
        <v>1295173</v>
      </c>
      <c r="H324" s="198">
        <v>37036.275567129633</v>
      </c>
      <c r="I324" t="s">
        <v>2202</v>
      </c>
      <c r="M324" t="s">
        <v>3451</v>
      </c>
      <c r="N324" t="s">
        <v>1827</v>
      </c>
      <c r="O324" t="s">
        <v>1419</v>
      </c>
      <c r="P324" s="199">
        <v>50</v>
      </c>
      <c r="S324" t="s">
        <v>1784</v>
      </c>
      <c r="T324" t="s">
        <v>2230</v>
      </c>
      <c r="U324" s="201">
        <v>35.75</v>
      </c>
      <c r="V324" t="s">
        <v>2106</v>
      </c>
      <c r="W324" t="s">
        <v>1836</v>
      </c>
      <c r="X324" t="s">
        <v>2997</v>
      </c>
      <c r="Y324" t="s">
        <v>2741</v>
      </c>
      <c r="Z324" t="s">
        <v>3724</v>
      </c>
      <c r="AA324">
        <v>622418.1</v>
      </c>
      <c r="AB324" s="198">
        <v>37040.875</v>
      </c>
      <c r="AC324" s="198">
        <v>37040.875</v>
      </c>
    </row>
    <row r="325" spans="1:29" x14ac:dyDescent="0.2">
      <c r="A325" s="44" t="str">
        <f t="shared" si="21"/>
        <v>US Power Physical</v>
      </c>
      <c r="B325" s="44" t="str">
        <f t="shared" si="22"/>
        <v>US</v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50</v>
      </c>
      <c r="G325" s="202">
        <v>1295174</v>
      </c>
      <c r="H325" s="198">
        <v>37036.275625000002</v>
      </c>
      <c r="I325" t="s">
        <v>2202</v>
      </c>
      <c r="M325" t="s">
        <v>3451</v>
      </c>
      <c r="N325" t="s">
        <v>1827</v>
      </c>
      <c r="O325" t="s">
        <v>1419</v>
      </c>
      <c r="P325" s="199">
        <v>50</v>
      </c>
      <c r="S325" t="s">
        <v>1784</v>
      </c>
      <c r="T325" t="s">
        <v>2230</v>
      </c>
      <c r="U325" s="201">
        <v>35.5</v>
      </c>
      <c r="V325" t="s">
        <v>2106</v>
      </c>
      <c r="W325" t="s">
        <v>1836</v>
      </c>
      <c r="X325" t="s">
        <v>2997</v>
      </c>
      <c r="Y325" t="s">
        <v>2741</v>
      </c>
      <c r="Z325" t="s">
        <v>3724</v>
      </c>
      <c r="AA325">
        <v>622419.1</v>
      </c>
      <c r="AB325" s="198">
        <v>37040.875</v>
      </c>
      <c r="AC325" s="198">
        <v>37040.875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</v>
      </c>
      <c r="G326" s="202">
        <v>1295175</v>
      </c>
      <c r="H326" s="198">
        <v>37036.275648148148</v>
      </c>
      <c r="I326" t="s">
        <v>2252</v>
      </c>
      <c r="M326" t="s">
        <v>1791</v>
      </c>
      <c r="N326" t="s">
        <v>2255</v>
      </c>
      <c r="O326" t="s">
        <v>2256</v>
      </c>
      <c r="Q326" s="199">
        <v>2</v>
      </c>
      <c r="S326" t="s">
        <v>2257</v>
      </c>
      <c r="T326" t="s">
        <v>2230</v>
      </c>
      <c r="U326" s="201">
        <v>7115</v>
      </c>
      <c r="V326" t="s">
        <v>2296</v>
      </c>
      <c r="W326" t="s">
        <v>2258</v>
      </c>
      <c r="X326" t="s">
        <v>2232</v>
      </c>
      <c r="Y326" t="s">
        <v>2233</v>
      </c>
      <c r="Z326" t="s">
        <v>2234</v>
      </c>
      <c r="AA326">
        <v>2152416</v>
      </c>
    </row>
    <row r="327" spans="1:29" x14ac:dyDescent="0.2">
      <c r="A327" s="44" t="str">
        <f t="shared" si="21"/>
        <v>US Power Physical</v>
      </c>
      <c r="B327" s="44" t="str">
        <f t="shared" si="22"/>
        <v>US</v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50</v>
      </c>
      <c r="G327" s="202">
        <v>1295176</v>
      </c>
      <c r="H327" s="198">
        <v>37036.275694444441</v>
      </c>
      <c r="I327" t="s">
        <v>2202</v>
      </c>
      <c r="M327" t="s">
        <v>3451</v>
      </c>
      <c r="N327" t="s">
        <v>1827</v>
      </c>
      <c r="O327" t="s">
        <v>1419</v>
      </c>
      <c r="P327" s="199">
        <v>50</v>
      </c>
      <c r="S327" t="s">
        <v>1784</v>
      </c>
      <c r="T327" t="s">
        <v>2230</v>
      </c>
      <c r="U327" s="201">
        <v>35.25</v>
      </c>
      <c r="V327" t="s">
        <v>2106</v>
      </c>
      <c r="W327" t="s">
        <v>1836</v>
      </c>
      <c r="X327" t="s">
        <v>2997</v>
      </c>
      <c r="Y327" t="s">
        <v>2741</v>
      </c>
      <c r="Z327" t="s">
        <v>3724</v>
      </c>
      <c r="AA327">
        <v>622420.1</v>
      </c>
      <c r="AB327" s="198">
        <v>37040.875</v>
      </c>
      <c r="AC327" s="198">
        <v>37040.875</v>
      </c>
    </row>
    <row r="328" spans="1:29" x14ac:dyDescent="0.2">
      <c r="A328" s="44" t="str">
        <f t="shared" si="21"/>
        <v>US Power Physical</v>
      </c>
      <c r="B328" s="44" t="str">
        <f t="shared" si="22"/>
        <v>US</v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50</v>
      </c>
      <c r="G328" s="202">
        <v>1295177</v>
      </c>
      <c r="H328" s="198">
        <v>37036.275706018518</v>
      </c>
      <c r="I328" t="s">
        <v>1850</v>
      </c>
      <c r="M328" t="s">
        <v>3451</v>
      </c>
      <c r="N328" t="s">
        <v>1827</v>
      </c>
      <c r="O328" t="s">
        <v>1418</v>
      </c>
      <c r="P328" s="199">
        <v>50</v>
      </c>
      <c r="S328" t="s">
        <v>1784</v>
      </c>
      <c r="T328" t="s">
        <v>2230</v>
      </c>
      <c r="U328" s="201">
        <v>24.5</v>
      </c>
      <c r="V328" t="s">
        <v>2990</v>
      </c>
      <c r="W328" t="s">
        <v>1839</v>
      </c>
      <c r="X328" t="s">
        <v>1828</v>
      </c>
      <c r="Y328" t="s">
        <v>2741</v>
      </c>
      <c r="Z328" t="s">
        <v>3724</v>
      </c>
      <c r="AA328">
        <v>622421.1</v>
      </c>
      <c r="AB328" s="198">
        <v>37040.875</v>
      </c>
      <c r="AC328" s="198">
        <v>37040.875</v>
      </c>
    </row>
    <row r="329" spans="1:29" x14ac:dyDescent="0.2">
      <c r="A329" s="44" t="str">
        <f t="shared" si="21"/>
        <v>US Power Physical</v>
      </c>
      <c r="B329" s="44" t="str">
        <f t="shared" si="22"/>
        <v>US</v>
      </c>
      <c r="C329" s="44" t="str">
        <f t="shared" si="23"/>
        <v>Power</v>
      </c>
      <c r="D329" s="44" t="str">
        <f t="shared" si="24"/>
        <v>Physical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50</v>
      </c>
      <c r="G329" s="202">
        <v>1295179</v>
      </c>
      <c r="H329" s="198">
        <v>37036.275752314818</v>
      </c>
      <c r="I329" t="s">
        <v>2026</v>
      </c>
      <c r="M329" t="s">
        <v>3451</v>
      </c>
      <c r="N329" t="s">
        <v>1827</v>
      </c>
      <c r="O329" t="s">
        <v>1419</v>
      </c>
      <c r="P329" s="199">
        <v>50</v>
      </c>
      <c r="S329" t="s">
        <v>1784</v>
      </c>
      <c r="T329" t="s">
        <v>2230</v>
      </c>
      <c r="U329" s="201">
        <v>35</v>
      </c>
      <c r="V329" t="s">
        <v>1824</v>
      </c>
      <c r="W329" t="s">
        <v>1836</v>
      </c>
      <c r="X329" t="s">
        <v>2997</v>
      </c>
      <c r="Y329" t="s">
        <v>2741</v>
      </c>
      <c r="Z329" t="s">
        <v>3724</v>
      </c>
      <c r="AA329">
        <v>622423.1</v>
      </c>
      <c r="AB329" s="198">
        <v>37040.875</v>
      </c>
      <c r="AC329" s="198">
        <v>37040.875</v>
      </c>
    </row>
    <row r="330" spans="1:29" x14ac:dyDescent="0.2">
      <c r="A330" s="44" t="str">
        <f t="shared" si="21"/>
        <v>US Power Financial</v>
      </c>
      <c r="B330" s="44" t="str">
        <f t="shared" si="22"/>
        <v>US</v>
      </c>
      <c r="C330" s="44" t="str">
        <f t="shared" si="23"/>
        <v>Power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</v>
      </c>
      <c r="F330" s="213">
        <f t="shared" si="25"/>
        <v>150</v>
      </c>
      <c r="G330" s="202">
        <v>1295178</v>
      </c>
      <c r="H330" s="198">
        <v>37036.275752314818</v>
      </c>
      <c r="I330" t="s">
        <v>3322</v>
      </c>
      <c r="M330" t="s">
        <v>3451</v>
      </c>
      <c r="N330" t="s">
        <v>2738</v>
      </c>
      <c r="O330" t="s">
        <v>2954</v>
      </c>
      <c r="P330" s="199">
        <v>50</v>
      </c>
      <c r="S330" t="s">
        <v>1784</v>
      </c>
      <c r="T330" t="s">
        <v>2230</v>
      </c>
      <c r="U330" s="201">
        <v>40.25</v>
      </c>
      <c r="V330" t="s">
        <v>3307</v>
      </c>
      <c r="W330" t="s">
        <v>2987</v>
      </c>
      <c r="X330" t="s">
        <v>1835</v>
      </c>
      <c r="Y330" t="s">
        <v>2741</v>
      </c>
      <c r="Z330" t="s">
        <v>3729</v>
      </c>
      <c r="AA330">
        <v>622422.1</v>
      </c>
      <c r="AB330" s="198">
        <v>37040.875</v>
      </c>
      <c r="AC330" s="198">
        <v>37042.875</v>
      </c>
    </row>
    <row r="331" spans="1:29" x14ac:dyDescent="0.2">
      <c r="A331" s="44" t="str">
        <f t="shared" ref="A331:A394" si="26">B331&amp;" "&amp;C331&amp;" "&amp;D331</f>
        <v>US Power Financial</v>
      </c>
      <c r="B331" s="44" t="str">
        <f t="shared" ref="B331:B394" si="27">IF((LEFT(N331,2)="US"),"US","")</f>
        <v>US</v>
      </c>
      <c r="C331" s="44" t="str">
        <f t="shared" ref="C331:C394" si="28">M331</f>
        <v>Power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50</v>
      </c>
      <c r="G331" s="202">
        <v>1295180</v>
      </c>
      <c r="H331" s="198">
        <v>37036.275787037041</v>
      </c>
      <c r="I331" t="s">
        <v>3322</v>
      </c>
      <c r="M331" t="s">
        <v>3451</v>
      </c>
      <c r="N331" t="s">
        <v>2738</v>
      </c>
      <c r="O331" t="s">
        <v>1661</v>
      </c>
      <c r="P331" s="199">
        <v>50</v>
      </c>
      <c r="S331" t="s">
        <v>1784</v>
      </c>
      <c r="T331" t="s">
        <v>2230</v>
      </c>
      <c r="U331" s="201">
        <v>41.75</v>
      </c>
      <c r="V331" t="s">
        <v>3307</v>
      </c>
      <c r="W331" t="s">
        <v>2987</v>
      </c>
      <c r="X331" t="s">
        <v>1835</v>
      </c>
      <c r="Y331" t="s">
        <v>2741</v>
      </c>
      <c r="Z331" t="s">
        <v>3729</v>
      </c>
      <c r="AA331">
        <v>622424.1</v>
      </c>
      <c r="AB331" s="198">
        <v>37043.875</v>
      </c>
      <c r="AC331" s="198">
        <v>37043.875</v>
      </c>
    </row>
    <row r="332" spans="1:29" x14ac:dyDescent="0.2">
      <c r="A332" s="44" t="str">
        <f t="shared" si="26"/>
        <v>US Power Physical</v>
      </c>
      <c r="B332" s="44" t="str">
        <f t="shared" si="27"/>
        <v>US</v>
      </c>
      <c r="C332" s="44" t="str">
        <f t="shared" si="28"/>
        <v>Power</v>
      </c>
      <c r="D332" s="44" t="str">
        <f t="shared" si="29"/>
        <v>Physical</v>
      </c>
      <c r="E332" s="44">
        <f>IF(VLOOKUP(S332,'DD-Lookup'!$J$6:$L$50,3,FALSE)="Monthly",(YEAR(AC332)-YEAR(AB332))*12+MONTH(AC332)-MONTH(AB332)+1,(AC332-AB332+1))</f>
        <v>5</v>
      </c>
      <c r="F332" s="213">
        <f t="shared" si="30"/>
        <v>250</v>
      </c>
      <c r="G332" s="202">
        <v>1295181</v>
      </c>
      <c r="H332" s="198">
        <v>37036.275995370372</v>
      </c>
      <c r="I332" t="s">
        <v>1829</v>
      </c>
      <c r="M332" t="s">
        <v>3451</v>
      </c>
      <c r="N332" t="s">
        <v>1827</v>
      </c>
      <c r="O332" t="s">
        <v>2863</v>
      </c>
      <c r="P332" s="199">
        <v>50</v>
      </c>
      <c r="S332" t="s">
        <v>1784</v>
      </c>
      <c r="T332" t="s">
        <v>2230</v>
      </c>
      <c r="U332" s="201">
        <v>60</v>
      </c>
      <c r="V332" t="s">
        <v>2752</v>
      </c>
      <c r="W332" t="s">
        <v>1844</v>
      </c>
      <c r="X332" t="s">
        <v>1845</v>
      </c>
      <c r="Y332" t="s">
        <v>2741</v>
      </c>
      <c r="Z332" t="s">
        <v>3724</v>
      </c>
      <c r="AA332">
        <v>622425.1</v>
      </c>
      <c r="AB332" s="198">
        <v>37046.875</v>
      </c>
      <c r="AC332" s="198">
        <v>37050.875</v>
      </c>
    </row>
    <row r="333" spans="1:29" x14ac:dyDescent="0.2">
      <c r="A333" s="44" t="str">
        <f t="shared" si="26"/>
        <v>US Power Physical</v>
      </c>
      <c r="B333" s="44" t="str">
        <f t="shared" si="27"/>
        <v>US</v>
      </c>
      <c r="C333" s="44" t="str">
        <f t="shared" si="28"/>
        <v>Power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50</v>
      </c>
      <c r="G333" s="202">
        <v>1295182</v>
      </c>
      <c r="H333" s="198">
        <v>37036.275995370372</v>
      </c>
      <c r="I333" t="s">
        <v>1850</v>
      </c>
      <c r="M333" t="s">
        <v>3451</v>
      </c>
      <c r="N333" t="s">
        <v>1827</v>
      </c>
      <c r="O333" t="s">
        <v>1418</v>
      </c>
      <c r="P333" s="199">
        <v>50</v>
      </c>
      <c r="S333" t="s">
        <v>1784</v>
      </c>
      <c r="T333" t="s">
        <v>2230</v>
      </c>
      <c r="U333" s="201">
        <v>24</v>
      </c>
      <c r="V333" t="s">
        <v>2990</v>
      </c>
      <c r="W333" t="s">
        <v>1839</v>
      </c>
      <c r="X333" t="s">
        <v>1828</v>
      </c>
      <c r="Y333" t="s">
        <v>2741</v>
      </c>
      <c r="Z333" t="s">
        <v>3724</v>
      </c>
      <c r="AA333">
        <v>622426.1</v>
      </c>
      <c r="AB333" s="198">
        <v>37040.875</v>
      </c>
      <c r="AC333" s="198">
        <v>37040.875</v>
      </c>
    </row>
    <row r="334" spans="1:29" x14ac:dyDescent="0.2">
      <c r="A334" s="44" t="str">
        <f t="shared" si="26"/>
        <v>US Power Physical</v>
      </c>
      <c r="B334" s="44" t="str">
        <f t="shared" si="27"/>
        <v>US</v>
      </c>
      <c r="C334" s="44" t="str">
        <f t="shared" si="28"/>
        <v>Power</v>
      </c>
      <c r="D334" s="44" t="str">
        <f t="shared" si="29"/>
        <v>Physical</v>
      </c>
      <c r="E334" s="44">
        <f>IF(VLOOKUP(S334,'DD-Lookup'!$J$6:$L$50,3,FALSE)="Monthly",(YEAR(AC334)-YEAR(AB334))*12+MONTH(AC334)-MONTH(AB334)+1,(AC334-AB334+1))</f>
        <v>4</v>
      </c>
      <c r="F334" s="213">
        <f t="shared" si="30"/>
        <v>200</v>
      </c>
      <c r="G334" s="202">
        <v>1295184</v>
      </c>
      <c r="H334" s="198">
        <v>37036.276030092595</v>
      </c>
      <c r="I334" t="s">
        <v>1833</v>
      </c>
      <c r="M334" t="s">
        <v>3451</v>
      </c>
      <c r="N334" t="s">
        <v>1827</v>
      </c>
      <c r="O334" t="s">
        <v>3122</v>
      </c>
      <c r="Q334" s="199">
        <v>50</v>
      </c>
      <c r="S334" t="s">
        <v>1784</v>
      </c>
      <c r="T334" t="s">
        <v>2230</v>
      </c>
      <c r="U334" s="201">
        <v>33</v>
      </c>
      <c r="V334" t="s">
        <v>1423</v>
      </c>
      <c r="W334" t="s">
        <v>1844</v>
      </c>
      <c r="X334" t="s">
        <v>1845</v>
      </c>
      <c r="Y334" t="s">
        <v>2741</v>
      </c>
      <c r="Z334" t="s">
        <v>3724</v>
      </c>
      <c r="AA334">
        <v>622428.1</v>
      </c>
      <c r="AB334" s="198">
        <v>37040.875</v>
      </c>
      <c r="AC334" s="198">
        <v>37043.875</v>
      </c>
    </row>
    <row r="335" spans="1:29" x14ac:dyDescent="0.2">
      <c r="A335" s="44" t="str">
        <f t="shared" si="26"/>
        <v>US Power Financial</v>
      </c>
      <c r="B335" s="44" t="str">
        <f t="shared" si="27"/>
        <v>US</v>
      </c>
      <c r="C335" s="44" t="str">
        <f t="shared" si="28"/>
        <v>Power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30</v>
      </c>
      <c r="F335" s="213">
        <f t="shared" si="30"/>
        <v>1500</v>
      </c>
      <c r="G335" s="202">
        <v>1295183</v>
      </c>
      <c r="H335" s="198">
        <v>37036.276030092595</v>
      </c>
      <c r="I335" t="s">
        <v>3336</v>
      </c>
      <c r="M335" t="s">
        <v>3451</v>
      </c>
      <c r="N335" t="s">
        <v>2738</v>
      </c>
      <c r="O335" t="s">
        <v>1035</v>
      </c>
      <c r="Q335" s="199">
        <v>50</v>
      </c>
      <c r="S335" t="s">
        <v>1784</v>
      </c>
      <c r="T335" t="s">
        <v>2230</v>
      </c>
      <c r="U335" s="201">
        <v>65.75</v>
      </c>
      <c r="V335" t="s">
        <v>3123</v>
      </c>
      <c r="W335" t="s">
        <v>2987</v>
      </c>
      <c r="X335" t="s">
        <v>1852</v>
      </c>
      <c r="Y335" t="s">
        <v>2741</v>
      </c>
      <c r="Z335" t="s">
        <v>3729</v>
      </c>
      <c r="AA335">
        <v>622427.1</v>
      </c>
      <c r="AB335" s="198">
        <v>37043</v>
      </c>
      <c r="AC335" s="198">
        <v>37072</v>
      </c>
    </row>
    <row r="336" spans="1:29" x14ac:dyDescent="0.2">
      <c r="A336" s="44" t="str">
        <f t="shared" si="26"/>
        <v>US Power Physical</v>
      </c>
      <c r="B336" s="44" t="str">
        <f t="shared" si="27"/>
        <v>US</v>
      </c>
      <c r="C336" s="44" t="str">
        <f t="shared" si="28"/>
        <v>Power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50</v>
      </c>
      <c r="G336" s="202">
        <v>1295185</v>
      </c>
      <c r="H336" s="198">
        <v>37036.276400462964</v>
      </c>
      <c r="I336" t="s">
        <v>2203</v>
      </c>
      <c r="M336" t="s">
        <v>3451</v>
      </c>
      <c r="N336" t="s">
        <v>1827</v>
      </c>
      <c r="O336" t="s">
        <v>1419</v>
      </c>
      <c r="Q336" s="199">
        <v>50</v>
      </c>
      <c r="S336" t="s">
        <v>1784</v>
      </c>
      <c r="T336" t="s">
        <v>2230</v>
      </c>
      <c r="U336" s="201">
        <v>35</v>
      </c>
      <c r="V336" t="s">
        <v>2982</v>
      </c>
      <c r="W336" t="s">
        <v>1836</v>
      </c>
      <c r="X336" t="s">
        <v>2997</v>
      </c>
      <c r="Y336" t="s">
        <v>2741</v>
      </c>
      <c r="Z336" t="s">
        <v>3724</v>
      </c>
      <c r="AA336">
        <v>622429.1</v>
      </c>
      <c r="AB336" s="198">
        <v>37040.875</v>
      </c>
      <c r="AC336" s="198">
        <v>37040.875</v>
      </c>
    </row>
    <row r="337" spans="1:29" x14ac:dyDescent="0.2">
      <c r="A337" s="44" t="str">
        <f t="shared" si="26"/>
        <v>US Power Physical</v>
      </c>
      <c r="B337" s="44" t="str">
        <f t="shared" si="27"/>
        <v>US</v>
      </c>
      <c r="C337" s="44" t="str">
        <f t="shared" si="28"/>
        <v>Power</v>
      </c>
      <c r="D337" s="44" t="str">
        <f t="shared" si="29"/>
        <v>Physical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50</v>
      </c>
      <c r="G337" s="202">
        <v>1295186</v>
      </c>
      <c r="H337" s="198">
        <v>37036.276446759257</v>
      </c>
      <c r="I337" t="s">
        <v>3021</v>
      </c>
      <c r="M337" t="s">
        <v>3451</v>
      </c>
      <c r="N337" t="s">
        <v>1827</v>
      </c>
      <c r="O337" t="s">
        <v>1945</v>
      </c>
      <c r="P337" s="199">
        <v>50</v>
      </c>
      <c r="S337" t="s">
        <v>1784</v>
      </c>
      <c r="T337" t="s">
        <v>2230</v>
      </c>
      <c r="U337" s="201">
        <v>46.5</v>
      </c>
      <c r="V337" t="s">
        <v>3479</v>
      </c>
      <c r="W337" t="s">
        <v>1834</v>
      </c>
      <c r="X337" t="s">
        <v>1835</v>
      </c>
      <c r="Y337" t="s">
        <v>2741</v>
      </c>
      <c r="Z337" t="s">
        <v>3724</v>
      </c>
      <c r="AA337">
        <v>622430.1</v>
      </c>
      <c r="AB337" s="198">
        <v>37040.875</v>
      </c>
      <c r="AC337" s="198">
        <v>37040.875</v>
      </c>
    </row>
    <row r="338" spans="1:29" x14ac:dyDescent="0.2">
      <c r="A338" s="44" t="str">
        <f t="shared" si="26"/>
        <v>US Natural Gas Financial</v>
      </c>
      <c r="B338" s="44" t="str">
        <f t="shared" si="27"/>
        <v>US</v>
      </c>
      <c r="C338" s="44" t="str">
        <f t="shared" si="28"/>
        <v>Natural Gas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30</v>
      </c>
      <c r="F338" s="213">
        <f t="shared" si="30"/>
        <v>300000</v>
      </c>
      <c r="G338" s="202">
        <v>1295187</v>
      </c>
      <c r="H338" s="198">
        <v>37036.276574074072</v>
      </c>
      <c r="I338" t="s">
        <v>3021</v>
      </c>
      <c r="M338" t="s">
        <v>1785</v>
      </c>
      <c r="N338" t="s">
        <v>3014</v>
      </c>
      <c r="O338" t="s">
        <v>3015</v>
      </c>
      <c r="Q338" s="199">
        <v>10000</v>
      </c>
      <c r="S338" t="s">
        <v>1786</v>
      </c>
      <c r="T338" t="s">
        <v>2230</v>
      </c>
      <c r="U338" s="201">
        <v>4.0149999999999997</v>
      </c>
      <c r="V338" t="s">
        <v>3022</v>
      </c>
      <c r="W338" t="s">
        <v>3587</v>
      </c>
      <c r="X338" t="s">
        <v>3016</v>
      </c>
      <c r="Y338" t="s">
        <v>2250</v>
      </c>
      <c r="Z338" t="s">
        <v>3729</v>
      </c>
      <c r="AA338" t="s">
        <v>1424</v>
      </c>
      <c r="AB338" s="198">
        <v>37043.875</v>
      </c>
      <c r="AC338" s="198">
        <v>37072.875</v>
      </c>
    </row>
    <row r="339" spans="1:29" x14ac:dyDescent="0.2">
      <c r="A339" s="44" t="str">
        <f t="shared" si="26"/>
        <v>US Power Physical</v>
      </c>
      <c r="B339" s="44" t="str">
        <f t="shared" si="27"/>
        <v>US</v>
      </c>
      <c r="C339" s="44" t="str">
        <f t="shared" si="28"/>
        <v>Power</v>
      </c>
      <c r="D339" s="44" t="str">
        <f t="shared" si="29"/>
        <v>Physical</v>
      </c>
      <c r="E339" s="44">
        <f>IF(VLOOKUP(S339,'DD-Lookup'!$J$6:$L$50,3,FALSE)="Monthly",(YEAR(AC339)-YEAR(AB339))*12+MONTH(AC339)-MONTH(AB339)+1,(AC339-AB339+1))</f>
        <v>30</v>
      </c>
      <c r="F339" s="213">
        <f t="shared" si="30"/>
        <v>1500</v>
      </c>
      <c r="G339" s="202">
        <v>1295188</v>
      </c>
      <c r="H339" s="198">
        <v>37036.277175925927</v>
      </c>
      <c r="I339" t="s">
        <v>1850</v>
      </c>
      <c r="M339" t="s">
        <v>3451</v>
      </c>
      <c r="N339" t="s">
        <v>1827</v>
      </c>
      <c r="O339" t="s">
        <v>3009</v>
      </c>
      <c r="P339" s="199">
        <v>50</v>
      </c>
      <c r="S339" t="s">
        <v>1784</v>
      </c>
      <c r="T339" t="s">
        <v>2230</v>
      </c>
      <c r="U339" s="201">
        <v>61.25</v>
      </c>
      <c r="V339" t="s">
        <v>2103</v>
      </c>
      <c r="W339" t="s">
        <v>1848</v>
      </c>
      <c r="X339" t="s">
        <v>1832</v>
      </c>
      <c r="Y339" t="s">
        <v>2741</v>
      </c>
      <c r="Z339" t="s">
        <v>3724</v>
      </c>
      <c r="AA339">
        <v>622431.1</v>
      </c>
      <c r="AB339" s="198">
        <v>37043.71597222222</v>
      </c>
      <c r="AC339" s="198">
        <v>37072.71597222222</v>
      </c>
    </row>
    <row r="340" spans="1:29" x14ac:dyDescent="0.2">
      <c r="A340" s="44" t="str">
        <f t="shared" si="26"/>
        <v>US Power Physical</v>
      </c>
      <c r="B340" s="44" t="str">
        <f t="shared" si="27"/>
        <v>US</v>
      </c>
      <c r="C340" s="44" t="str">
        <f t="shared" si="28"/>
        <v>Power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5</v>
      </c>
      <c r="F340" s="213">
        <f t="shared" si="30"/>
        <v>250</v>
      </c>
      <c r="G340" s="202">
        <v>1295189</v>
      </c>
      <c r="H340" s="198">
        <v>37036.277280092596</v>
      </c>
      <c r="I340" t="s">
        <v>1826</v>
      </c>
      <c r="M340" t="s">
        <v>3451</v>
      </c>
      <c r="N340" t="s">
        <v>1827</v>
      </c>
      <c r="O340" t="s">
        <v>2864</v>
      </c>
      <c r="P340" s="199">
        <v>50</v>
      </c>
      <c r="S340" t="s">
        <v>1784</v>
      </c>
      <c r="T340" t="s">
        <v>2230</v>
      </c>
      <c r="U340" s="201">
        <v>61.75</v>
      </c>
      <c r="V340" t="s">
        <v>3117</v>
      </c>
      <c r="W340" t="s">
        <v>1848</v>
      </c>
      <c r="X340" t="s">
        <v>1832</v>
      </c>
      <c r="Y340" t="s">
        <v>2741</v>
      </c>
      <c r="Z340" t="s">
        <v>3724</v>
      </c>
      <c r="AA340">
        <v>622432.1</v>
      </c>
      <c r="AB340" s="198">
        <v>37046.875</v>
      </c>
      <c r="AC340" s="198">
        <v>37050.875</v>
      </c>
    </row>
    <row r="341" spans="1:29" x14ac:dyDescent="0.2">
      <c r="A341" s="44" t="str">
        <f t="shared" si="26"/>
        <v>US Power Physical</v>
      </c>
      <c r="B341" s="44" t="str">
        <f t="shared" si="27"/>
        <v>US</v>
      </c>
      <c r="C341" s="44" t="str">
        <f t="shared" si="28"/>
        <v>Power</v>
      </c>
      <c r="D341" s="44" t="str">
        <f t="shared" si="29"/>
        <v>Physical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50</v>
      </c>
      <c r="G341" s="202">
        <v>1295190</v>
      </c>
      <c r="H341" s="198">
        <v>37036.277303240742</v>
      </c>
      <c r="I341" t="s">
        <v>1838</v>
      </c>
      <c r="M341" t="s">
        <v>3451</v>
      </c>
      <c r="N341" t="s">
        <v>1827</v>
      </c>
      <c r="O341" t="s">
        <v>1418</v>
      </c>
      <c r="P341" s="199">
        <v>50</v>
      </c>
      <c r="S341" t="s">
        <v>1784</v>
      </c>
      <c r="T341" t="s">
        <v>2230</v>
      </c>
      <c r="U341" s="201">
        <v>23.25</v>
      </c>
      <c r="V341" t="s">
        <v>1653</v>
      </c>
      <c r="W341" t="s">
        <v>1839</v>
      </c>
      <c r="X341" t="s">
        <v>1828</v>
      </c>
      <c r="Y341" t="s">
        <v>2741</v>
      </c>
      <c r="Z341" t="s">
        <v>3724</v>
      </c>
      <c r="AA341">
        <v>622433.1</v>
      </c>
      <c r="AB341" s="198">
        <v>37040.875</v>
      </c>
      <c r="AC341" s="198">
        <v>37040.875</v>
      </c>
    </row>
    <row r="342" spans="1:29" x14ac:dyDescent="0.2">
      <c r="A342" s="44" t="str">
        <f t="shared" si="26"/>
        <v>US Power Physical</v>
      </c>
      <c r="B342" s="44" t="str">
        <f t="shared" si="27"/>
        <v>US</v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30</v>
      </c>
      <c r="F342" s="213">
        <f t="shared" si="30"/>
        <v>1500</v>
      </c>
      <c r="G342" s="202">
        <v>1295191</v>
      </c>
      <c r="H342" s="198">
        <v>37036.277326388888</v>
      </c>
      <c r="I342" t="s">
        <v>2202</v>
      </c>
      <c r="M342" t="s">
        <v>3451</v>
      </c>
      <c r="N342" t="s">
        <v>1827</v>
      </c>
      <c r="O342" t="s">
        <v>3009</v>
      </c>
      <c r="P342" s="199">
        <v>50</v>
      </c>
      <c r="S342" t="s">
        <v>1784</v>
      </c>
      <c r="T342" t="s">
        <v>2230</v>
      </c>
      <c r="U342" s="201">
        <v>61</v>
      </c>
      <c r="V342" t="s">
        <v>1425</v>
      </c>
      <c r="W342" t="s">
        <v>1848</v>
      </c>
      <c r="X342" t="s">
        <v>1832</v>
      </c>
      <c r="Y342" t="s">
        <v>2741</v>
      </c>
      <c r="Z342" t="s">
        <v>3724</v>
      </c>
      <c r="AA342">
        <v>622434.1</v>
      </c>
      <c r="AB342" s="198">
        <v>37043.71597222222</v>
      </c>
      <c r="AC342" s="198">
        <v>37072.71597222222</v>
      </c>
    </row>
    <row r="343" spans="1:29" x14ac:dyDescent="0.2">
      <c r="A343" s="44" t="str">
        <f t="shared" si="26"/>
        <v>US Power Physical</v>
      </c>
      <c r="B343" s="44" t="str">
        <f t="shared" si="27"/>
        <v>US</v>
      </c>
      <c r="C343" s="44" t="str">
        <f t="shared" si="28"/>
        <v>Power</v>
      </c>
      <c r="D343" s="44" t="str">
        <f t="shared" si="29"/>
        <v>Physical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50</v>
      </c>
      <c r="G343" s="202">
        <v>1295192</v>
      </c>
      <c r="H343" s="198">
        <v>37036.277349537035</v>
      </c>
      <c r="I343" t="s">
        <v>3008</v>
      </c>
      <c r="M343" t="s">
        <v>3451</v>
      </c>
      <c r="N343" t="s">
        <v>1827</v>
      </c>
      <c r="O343" t="s">
        <v>1945</v>
      </c>
      <c r="P343" s="199">
        <v>50</v>
      </c>
      <c r="S343" t="s">
        <v>1784</v>
      </c>
      <c r="T343" t="s">
        <v>2230</v>
      </c>
      <c r="U343" s="201">
        <v>46.25</v>
      </c>
      <c r="V343" t="s">
        <v>3305</v>
      </c>
      <c r="W343" t="s">
        <v>1834</v>
      </c>
      <c r="X343" t="s">
        <v>1835</v>
      </c>
      <c r="Y343" t="s">
        <v>2741</v>
      </c>
      <c r="Z343" t="s">
        <v>3724</v>
      </c>
      <c r="AA343">
        <v>622435.1</v>
      </c>
      <c r="AB343" s="198">
        <v>37040.875</v>
      </c>
      <c r="AC343" s="198">
        <v>37040.875</v>
      </c>
    </row>
    <row r="344" spans="1:29" x14ac:dyDescent="0.2">
      <c r="A344" s="44" t="str">
        <f t="shared" si="26"/>
        <v>US Power Physical</v>
      </c>
      <c r="B344" s="44" t="str">
        <f t="shared" si="27"/>
        <v>US</v>
      </c>
      <c r="C344" s="44" t="str">
        <f t="shared" si="28"/>
        <v>Power</v>
      </c>
      <c r="D344" s="44" t="str">
        <f t="shared" si="29"/>
        <v>Physical</v>
      </c>
      <c r="E344" s="44">
        <f>IF(VLOOKUP(S344,'DD-Lookup'!$J$6:$L$50,3,FALSE)="Monthly",(YEAR(AC344)-YEAR(AB344))*12+MONTH(AC344)-MONTH(AB344)+1,(AC344-AB344+1))</f>
        <v>30</v>
      </c>
      <c r="F344" s="213">
        <f t="shared" si="30"/>
        <v>1500</v>
      </c>
      <c r="G344" s="202">
        <v>1295193</v>
      </c>
      <c r="H344" s="198">
        <v>37036.277407407404</v>
      </c>
      <c r="I344" t="s">
        <v>1829</v>
      </c>
      <c r="M344" t="s">
        <v>3451</v>
      </c>
      <c r="N344" t="s">
        <v>1827</v>
      </c>
      <c r="O344" t="s">
        <v>2985</v>
      </c>
      <c r="P344" s="199">
        <v>50</v>
      </c>
      <c r="S344" t="s">
        <v>1784</v>
      </c>
      <c r="T344" t="s">
        <v>2230</v>
      </c>
      <c r="U344" s="201">
        <v>38.65</v>
      </c>
      <c r="V344" t="s">
        <v>1426</v>
      </c>
      <c r="W344" t="s">
        <v>1848</v>
      </c>
      <c r="X344" t="s">
        <v>1832</v>
      </c>
      <c r="Y344" t="s">
        <v>2741</v>
      </c>
      <c r="Z344" t="s">
        <v>3724</v>
      </c>
      <c r="AA344">
        <v>622436.1</v>
      </c>
      <c r="AB344" s="198">
        <v>37135.71597222222</v>
      </c>
      <c r="AC344" s="198">
        <v>37164.71597222222</v>
      </c>
    </row>
    <row r="345" spans="1:29" x14ac:dyDescent="0.2">
      <c r="A345" s="44" t="str">
        <f t="shared" si="26"/>
        <v>US Power Physical</v>
      </c>
      <c r="B345" s="44" t="str">
        <f t="shared" si="27"/>
        <v>US</v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50</v>
      </c>
      <c r="G345" s="202">
        <v>1295194</v>
      </c>
      <c r="H345" s="198">
        <v>37036.27752314815</v>
      </c>
      <c r="I345" t="s">
        <v>1833</v>
      </c>
      <c r="M345" t="s">
        <v>3451</v>
      </c>
      <c r="N345" t="s">
        <v>1827</v>
      </c>
      <c r="O345" t="s">
        <v>1418</v>
      </c>
      <c r="Q345" s="199">
        <v>50</v>
      </c>
      <c r="S345" t="s">
        <v>1784</v>
      </c>
      <c r="T345" t="s">
        <v>2230</v>
      </c>
      <c r="U345" s="201">
        <v>23.75</v>
      </c>
      <c r="V345" t="s">
        <v>3119</v>
      </c>
      <c r="W345" t="s">
        <v>1839</v>
      </c>
      <c r="X345" t="s">
        <v>1828</v>
      </c>
      <c r="Y345" t="s">
        <v>2741</v>
      </c>
      <c r="Z345" t="s">
        <v>3724</v>
      </c>
      <c r="AA345">
        <v>622439.1</v>
      </c>
      <c r="AB345" s="198">
        <v>37040.875</v>
      </c>
      <c r="AC345" s="198">
        <v>37040.875</v>
      </c>
    </row>
    <row r="346" spans="1:29" x14ac:dyDescent="0.2">
      <c r="A346" s="44" t="str">
        <f t="shared" si="26"/>
        <v>US Power Financial</v>
      </c>
      <c r="B346" s="44" t="str">
        <f t="shared" si="27"/>
        <v>US</v>
      </c>
      <c r="C346" s="44" t="str">
        <f t="shared" si="28"/>
        <v>Power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30</v>
      </c>
      <c r="F346" s="213">
        <f t="shared" si="30"/>
        <v>1500</v>
      </c>
      <c r="G346" s="202">
        <v>1295195</v>
      </c>
      <c r="H346" s="198">
        <v>37036.27752314815</v>
      </c>
      <c r="I346" t="s">
        <v>1843</v>
      </c>
      <c r="M346" t="s">
        <v>3451</v>
      </c>
      <c r="N346" t="s">
        <v>2738</v>
      </c>
      <c r="O346" t="s">
        <v>1427</v>
      </c>
      <c r="P346" s="199">
        <v>50</v>
      </c>
      <c r="S346" t="s">
        <v>1784</v>
      </c>
      <c r="T346" t="s">
        <v>2230</v>
      </c>
      <c r="U346" s="201">
        <v>76</v>
      </c>
      <c r="V346" t="s">
        <v>2744</v>
      </c>
      <c r="W346" t="s">
        <v>2987</v>
      </c>
      <c r="X346" t="s">
        <v>1852</v>
      </c>
      <c r="Y346" t="s">
        <v>2741</v>
      </c>
      <c r="Z346" t="s">
        <v>3729</v>
      </c>
      <c r="AA346">
        <v>622440.1</v>
      </c>
      <c r="AB346" s="198">
        <v>37043</v>
      </c>
      <c r="AC346" s="198">
        <v>37072</v>
      </c>
    </row>
    <row r="347" spans="1:29" x14ac:dyDescent="0.2">
      <c r="A347" s="44" t="str">
        <f t="shared" si="26"/>
        <v>US Power Physical</v>
      </c>
      <c r="B347" s="44" t="str">
        <f t="shared" si="27"/>
        <v>US</v>
      </c>
      <c r="C347" s="44" t="str">
        <f t="shared" si="28"/>
        <v>Power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5</v>
      </c>
      <c r="F347" s="213">
        <f t="shared" si="30"/>
        <v>250</v>
      </c>
      <c r="G347" s="202">
        <v>1295196</v>
      </c>
      <c r="H347" s="198">
        <v>37036.277581018519</v>
      </c>
      <c r="I347" t="s">
        <v>1829</v>
      </c>
      <c r="M347" t="s">
        <v>3451</v>
      </c>
      <c r="N347" t="s">
        <v>1827</v>
      </c>
      <c r="O347" t="s">
        <v>2864</v>
      </c>
      <c r="P347" s="199">
        <v>50</v>
      </c>
      <c r="S347" t="s">
        <v>1784</v>
      </c>
      <c r="T347" t="s">
        <v>2230</v>
      </c>
      <c r="U347" s="201">
        <v>61.25</v>
      </c>
      <c r="V347" t="s">
        <v>2144</v>
      </c>
      <c r="W347" t="s">
        <v>1848</v>
      </c>
      <c r="X347" t="s">
        <v>1832</v>
      </c>
      <c r="Y347" t="s">
        <v>2741</v>
      </c>
      <c r="Z347" t="s">
        <v>3724</v>
      </c>
      <c r="AA347">
        <v>622442.1</v>
      </c>
      <c r="AB347" s="198">
        <v>37046.875</v>
      </c>
      <c r="AC347" s="198">
        <v>37050.875</v>
      </c>
    </row>
    <row r="348" spans="1:29" x14ac:dyDescent="0.2">
      <c r="A348" s="44" t="str">
        <f t="shared" si="26"/>
        <v>US Power Physical</v>
      </c>
      <c r="B348" s="44" t="str">
        <f t="shared" si="27"/>
        <v>US</v>
      </c>
      <c r="C348" s="44" t="str">
        <f t="shared" si="28"/>
        <v>Power</v>
      </c>
      <c r="D348" s="44" t="str">
        <f t="shared" si="29"/>
        <v>Physical</v>
      </c>
      <c r="E348" s="44">
        <f>IF(VLOOKUP(S348,'DD-Lookup'!$J$6:$L$50,3,FALSE)="Monthly",(YEAR(AC348)-YEAR(AB348))*12+MONTH(AC348)-MONTH(AB348)+1,(AC348-AB348+1))</f>
        <v>30</v>
      </c>
      <c r="F348" s="213">
        <f t="shared" si="30"/>
        <v>1500</v>
      </c>
      <c r="G348" s="202">
        <v>1295197</v>
      </c>
      <c r="H348" s="198">
        <v>37036.27784722222</v>
      </c>
      <c r="I348" t="s">
        <v>2980</v>
      </c>
      <c r="M348" t="s">
        <v>3451</v>
      </c>
      <c r="N348" t="s">
        <v>1827</v>
      </c>
      <c r="O348" t="s">
        <v>3009</v>
      </c>
      <c r="P348" s="199">
        <v>50</v>
      </c>
      <c r="S348" t="s">
        <v>1784</v>
      </c>
      <c r="T348" t="s">
        <v>2230</v>
      </c>
      <c r="U348" s="201">
        <v>60.75</v>
      </c>
      <c r="V348" t="s">
        <v>2786</v>
      </c>
      <c r="W348" t="s">
        <v>1848</v>
      </c>
      <c r="X348" t="s">
        <v>1832</v>
      </c>
      <c r="Y348" t="s">
        <v>2741</v>
      </c>
      <c r="Z348" t="s">
        <v>3724</v>
      </c>
      <c r="AA348">
        <v>622443.1</v>
      </c>
      <c r="AB348" s="198">
        <v>37043.71597222222</v>
      </c>
      <c r="AC348" s="198">
        <v>37072.71597222222</v>
      </c>
    </row>
    <row r="349" spans="1:29" x14ac:dyDescent="0.2">
      <c r="A349" s="44" t="str">
        <f t="shared" si="26"/>
        <v>US Power Physical</v>
      </c>
      <c r="B349" s="44" t="str">
        <f t="shared" si="27"/>
        <v>US</v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50</v>
      </c>
      <c r="G349" s="202">
        <v>1295198</v>
      </c>
      <c r="H349" s="198">
        <v>37036.278020833335</v>
      </c>
      <c r="I349" t="s">
        <v>3393</v>
      </c>
      <c r="M349" t="s">
        <v>3451</v>
      </c>
      <c r="N349" t="s">
        <v>1827</v>
      </c>
      <c r="O349" t="s">
        <v>1428</v>
      </c>
      <c r="Q349" s="199">
        <v>50</v>
      </c>
      <c r="S349" t="s">
        <v>1784</v>
      </c>
      <c r="T349" t="s">
        <v>2230</v>
      </c>
      <c r="U349" s="201">
        <v>25</v>
      </c>
      <c r="V349" t="s">
        <v>3332</v>
      </c>
      <c r="W349" t="s">
        <v>3485</v>
      </c>
      <c r="X349" t="s">
        <v>1837</v>
      </c>
      <c r="Y349" t="s">
        <v>2741</v>
      </c>
      <c r="Z349" t="s">
        <v>3724</v>
      </c>
      <c r="AA349">
        <v>622444.1</v>
      </c>
      <c r="AB349" s="198">
        <v>37040.875</v>
      </c>
      <c r="AC349" s="198">
        <v>37040.875</v>
      </c>
    </row>
    <row r="350" spans="1:29" x14ac:dyDescent="0.2">
      <c r="A350" s="44" t="str">
        <f t="shared" si="26"/>
        <v>US Power Physical</v>
      </c>
      <c r="B350" s="44" t="str">
        <f t="shared" si="27"/>
        <v>US</v>
      </c>
      <c r="C350" s="44" t="str">
        <f t="shared" si="28"/>
        <v>Power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</v>
      </c>
      <c r="G350" s="202">
        <v>1295199</v>
      </c>
      <c r="H350" s="198">
        <v>37036.278043981481</v>
      </c>
      <c r="I350" t="s">
        <v>3008</v>
      </c>
      <c r="M350" t="s">
        <v>3451</v>
      </c>
      <c r="N350" t="s">
        <v>1827</v>
      </c>
      <c r="O350" t="s">
        <v>1419</v>
      </c>
      <c r="Q350" s="199">
        <v>50</v>
      </c>
      <c r="S350" t="s">
        <v>1784</v>
      </c>
      <c r="T350" t="s">
        <v>2230</v>
      </c>
      <c r="U350" s="201">
        <v>35.25</v>
      </c>
      <c r="V350" t="s">
        <v>2094</v>
      </c>
      <c r="W350" t="s">
        <v>1836</v>
      </c>
      <c r="X350" t="s">
        <v>2997</v>
      </c>
      <c r="Y350" t="s">
        <v>2741</v>
      </c>
      <c r="Z350" t="s">
        <v>3724</v>
      </c>
      <c r="AA350">
        <v>622445.1</v>
      </c>
      <c r="AB350" s="198">
        <v>37040.875</v>
      </c>
      <c r="AC350" s="198">
        <v>37040.875</v>
      </c>
    </row>
    <row r="351" spans="1:29" x14ac:dyDescent="0.2">
      <c r="A351" s="44" t="str">
        <f t="shared" si="26"/>
        <v>US Power Physical</v>
      </c>
      <c r="B351" s="44" t="str">
        <f t="shared" si="27"/>
        <v>US</v>
      </c>
      <c r="C351" s="44" t="str">
        <f t="shared" si="28"/>
        <v>Power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50</v>
      </c>
      <c r="G351" s="202">
        <v>1295200</v>
      </c>
      <c r="H351" s="198">
        <v>37036.278148148151</v>
      </c>
      <c r="I351" t="s">
        <v>3324</v>
      </c>
      <c r="M351" t="s">
        <v>3451</v>
      </c>
      <c r="N351" t="s">
        <v>1827</v>
      </c>
      <c r="O351" t="s">
        <v>1429</v>
      </c>
      <c r="P351" s="199">
        <v>50</v>
      </c>
      <c r="S351" t="s">
        <v>1784</v>
      </c>
      <c r="T351" t="s">
        <v>2230</v>
      </c>
      <c r="U351" s="201">
        <v>32.75</v>
      </c>
      <c r="V351" t="s">
        <v>3325</v>
      </c>
      <c r="W351" t="s">
        <v>1844</v>
      </c>
      <c r="X351" t="s">
        <v>1845</v>
      </c>
      <c r="Y351" t="s">
        <v>2741</v>
      </c>
      <c r="Z351" t="s">
        <v>3724</v>
      </c>
      <c r="AA351">
        <v>622446.1</v>
      </c>
      <c r="AB351" s="198">
        <v>37040.875</v>
      </c>
      <c r="AC351" s="198">
        <v>37040.875</v>
      </c>
    </row>
    <row r="352" spans="1:29" x14ac:dyDescent="0.2">
      <c r="A352" s="44" t="str">
        <f t="shared" si="26"/>
        <v>US Power Physical</v>
      </c>
      <c r="B352" s="44" t="str">
        <f t="shared" si="27"/>
        <v>US</v>
      </c>
      <c r="C352" s="44" t="str">
        <f t="shared" si="28"/>
        <v>Power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30</v>
      </c>
      <c r="F352" s="213">
        <f t="shared" si="30"/>
        <v>1500</v>
      </c>
      <c r="G352" s="202">
        <v>1295201</v>
      </c>
      <c r="H352" s="198">
        <v>37036.278263888889</v>
      </c>
      <c r="I352" t="s">
        <v>3393</v>
      </c>
      <c r="M352" t="s">
        <v>3451</v>
      </c>
      <c r="N352" t="s">
        <v>1827</v>
      </c>
      <c r="O352" t="s">
        <v>3009</v>
      </c>
      <c r="P352" s="199">
        <v>50</v>
      </c>
      <c r="S352" t="s">
        <v>1784</v>
      </c>
      <c r="T352" t="s">
        <v>2230</v>
      </c>
      <c r="U352" s="201">
        <v>60.5</v>
      </c>
      <c r="V352" t="s">
        <v>1430</v>
      </c>
      <c r="W352" t="s">
        <v>1848</v>
      </c>
      <c r="X352" t="s">
        <v>1832</v>
      </c>
      <c r="Y352" t="s">
        <v>2741</v>
      </c>
      <c r="Z352" t="s">
        <v>3724</v>
      </c>
      <c r="AA352">
        <v>622447.1</v>
      </c>
      <c r="AB352" s="198">
        <v>37043.71597222222</v>
      </c>
      <c r="AC352" s="198">
        <v>37072.71597222222</v>
      </c>
    </row>
    <row r="353" spans="1:29" x14ac:dyDescent="0.2">
      <c r="A353" s="44" t="str">
        <f t="shared" si="26"/>
        <v>US Power Physical</v>
      </c>
      <c r="B353" s="44" t="str">
        <f t="shared" si="27"/>
        <v>US</v>
      </c>
      <c r="C353" s="44" t="str">
        <f t="shared" si="28"/>
        <v>Power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1295202</v>
      </c>
      <c r="H353" s="198">
        <v>37036.278483796297</v>
      </c>
      <c r="I353" t="s">
        <v>2980</v>
      </c>
      <c r="M353" t="s">
        <v>3451</v>
      </c>
      <c r="N353" t="s">
        <v>1827</v>
      </c>
      <c r="O353" t="s">
        <v>1418</v>
      </c>
      <c r="Q353" s="199">
        <v>50</v>
      </c>
      <c r="S353" t="s">
        <v>1784</v>
      </c>
      <c r="T353" t="s">
        <v>2230</v>
      </c>
      <c r="U353" s="201">
        <v>24</v>
      </c>
      <c r="V353" t="s">
        <v>3371</v>
      </c>
      <c r="W353" t="s">
        <v>1839</v>
      </c>
      <c r="X353" t="s">
        <v>1828</v>
      </c>
      <c r="Y353" t="s">
        <v>2741</v>
      </c>
      <c r="Z353" t="s">
        <v>3724</v>
      </c>
      <c r="AA353">
        <v>622448.1</v>
      </c>
      <c r="AB353" s="198">
        <v>37040.875</v>
      </c>
      <c r="AC353" s="198">
        <v>37040.875</v>
      </c>
    </row>
    <row r="354" spans="1:29" x14ac:dyDescent="0.2">
      <c r="A354" s="44" t="str">
        <f t="shared" si="26"/>
        <v>US Power Financial</v>
      </c>
      <c r="B354" s="44" t="str">
        <f t="shared" si="27"/>
        <v>US</v>
      </c>
      <c r="C354" s="44" t="str">
        <f t="shared" si="28"/>
        <v>Power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50</v>
      </c>
      <c r="G354" s="202">
        <v>1295203</v>
      </c>
      <c r="H354" s="198">
        <v>37036.278553240743</v>
      </c>
      <c r="I354" t="s">
        <v>3004</v>
      </c>
      <c r="M354" t="s">
        <v>3451</v>
      </c>
      <c r="N354" t="s">
        <v>2738</v>
      </c>
      <c r="O354" t="s">
        <v>1431</v>
      </c>
      <c r="Q354" s="199">
        <v>50</v>
      </c>
      <c r="S354" t="s">
        <v>1784</v>
      </c>
      <c r="T354" t="s">
        <v>2230</v>
      </c>
      <c r="U354" s="201">
        <v>32.75</v>
      </c>
      <c r="V354" t="s">
        <v>1432</v>
      </c>
      <c r="W354" t="s">
        <v>1844</v>
      </c>
      <c r="X354" t="s">
        <v>1845</v>
      </c>
      <c r="Y354" t="s">
        <v>2741</v>
      </c>
      <c r="Z354" t="s">
        <v>3729</v>
      </c>
      <c r="AA354">
        <v>622449.1</v>
      </c>
      <c r="AB354" s="198">
        <v>37040.875</v>
      </c>
      <c r="AC354" s="198">
        <v>37040.875</v>
      </c>
    </row>
    <row r="355" spans="1:29" x14ac:dyDescent="0.2">
      <c r="A355" s="44" t="str">
        <f t="shared" si="26"/>
        <v>US Power Physical</v>
      </c>
      <c r="B355" s="44" t="str">
        <f t="shared" si="27"/>
        <v>US</v>
      </c>
      <c r="C355" s="44" t="str">
        <f t="shared" si="28"/>
        <v>Power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50</v>
      </c>
      <c r="G355" s="202">
        <v>1295204</v>
      </c>
      <c r="H355" s="198">
        <v>37036.278564814813</v>
      </c>
      <c r="I355" t="s">
        <v>2203</v>
      </c>
      <c r="M355" t="s">
        <v>3451</v>
      </c>
      <c r="N355" t="s">
        <v>1827</v>
      </c>
      <c r="O355" t="s">
        <v>1418</v>
      </c>
      <c r="P355" s="199">
        <v>50</v>
      </c>
      <c r="S355" t="s">
        <v>1784</v>
      </c>
      <c r="T355" t="s">
        <v>2230</v>
      </c>
      <c r="U355" s="201">
        <v>23.5</v>
      </c>
      <c r="V355" t="s">
        <v>1433</v>
      </c>
      <c r="W355" t="s">
        <v>1839</v>
      </c>
      <c r="X355" t="s">
        <v>1828</v>
      </c>
      <c r="Y355" t="s">
        <v>2741</v>
      </c>
      <c r="Z355" t="s">
        <v>3724</v>
      </c>
      <c r="AA355">
        <v>622450.1</v>
      </c>
      <c r="AB355" s="198">
        <v>37040.875</v>
      </c>
      <c r="AC355" s="198">
        <v>37040.875</v>
      </c>
    </row>
    <row r="356" spans="1:29" x14ac:dyDescent="0.2">
      <c r="A356" s="44" t="str">
        <f t="shared" si="26"/>
        <v>US Power Physical</v>
      </c>
      <c r="B356" s="44" t="str">
        <f t="shared" si="27"/>
        <v>US</v>
      </c>
      <c r="C356" s="44" t="str">
        <f t="shared" si="28"/>
        <v>Power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50</v>
      </c>
      <c r="G356" s="202">
        <v>1295205</v>
      </c>
      <c r="H356" s="198">
        <v>37036.27857638889</v>
      </c>
      <c r="I356" t="s">
        <v>2980</v>
      </c>
      <c r="M356" t="s">
        <v>3451</v>
      </c>
      <c r="N356" t="s">
        <v>1827</v>
      </c>
      <c r="O356" t="s">
        <v>1418</v>
      </c>
      <c r="Q356" s="199">
        <v>50</v>
      </c>
      <c r="S356" t="s">
        <v>1784</v>
      </c>
      <c r="T356" t="s">
        <v>2230</v>
      </c>
      <c r="U356" s="201">
        <v>24</v>
      </c>
      <c r="V356" t="s">
        <v>3371</v>
      </c>
      <c r="W356" t="s">
        <v>1839</v>
      </c>
      <c r="X356" t="s">
        <v>1828</v>
      </c>
      <c r="Y356" t="s">
        <v>2741</v>
      </c>
      <c r="Z356" t="s">
        <v>3724</v>
      </c>
      <c r="AA356">
        <v>622451.1</v>
      </c>
      <c r="AB356" s="198">
        <v>37040.875</v>
      </c>
      <c r="AC356" s="198">
        <v>37040.875</v>
      </c>
    </row>
    <row r="357" spans="1:29" x14ac:dyDescent="0.2">
      <c r="A357" s="44" t="str">
        <f t="shared" si="26"/>
        <v>US Power Physical</v>
      </c>
      <c r="B357" s="44" t="str">
        <f t="shared" si="27"/>
        <v>US</v>
      </c>
      <c r="C357" s="44" t="str">
        <f t="shared" si="28"/>
        <v>Power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5</v>
      </c>
      <c r="F357" s="213">
        <f t="shared" si="30"/>
        <v>250</v>
      </c>
      <c r="G357" s="202">
        <v>1295207</v>
      </c>
      <c r="H357" s="198">
        <v>37036.278773148151</v>
      </c>
      <c r="I357" t="s">
        <v>2980</v>
      </c>
      <c r="M357" t="s">
        <v>3451</v>
      </c>
      <c r="N357" t="s">
        <v>1827</v>
      </c>
      <c r="O357" t="s">
        <v>2864</v>
      </c>
      <c r="P357" s="199">
        <v>50</v>
      </c>
      <c r="S357" t="s">
        <v>1784</v>
      </c>
      <c r="T357" t="s">
        <v>2230</v>
      </c>
      <c r="U357" s="201">
        <v>60.75</v>
      </c>
      <c r="V357" t="s">
        <v>2786</v>
      </c>
      <c r="W357" t="s">
        <v>1848</v>
      </c>
      <c r="X357" t="s">
        <v>1832</v>
      </c>
      <c r="Y357" t="s">
        <v>2741</v>
      </c>
      <c r="Z357" t="s">
        <v>3724</v>
      </c>
      <c r="AA357">
        <v>622453.1</v>
      </c>
      <c r="AB357" s="198">
        <v>37046.875</v>
      </c>
      <c r="AC357" s="198">
        <v>37050.875</v>
      </c>
    </row>
    <row r="358" spans="1:29" x14ac:dyDescent="0.2">
      <c r="A358" s="44" t="str">
        <f t="shared" si="26"/>
        <v>US Power Physical</v>
      </c>
      <c r="B358" s="44" t="str">
        <f t="shared" si="27"/>
        <v>US</v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50</v>
      </c>
      <c r="G358" s="202">
        <v>1295208</v>
      </c>
      <c r="H358" s="198">
        <v>37036.278923611113</v>
      </c>
      <c r="I358" t="s">
        <v>1826</v>
      </c>
      <c r="M358" t="s">
        <v>3451</v>
      </c>
      <c r="N358" t="s">
        <v>1827</v>
      </c>
      <c r="O358" t="s">
        <v>1419</v>
      </c>
      <c r="Q358" s="199">
        <v>50</v>
      </c>
      <c r="S358" t="s">
        <v>1784</v>
      </c>
      <c r="T358" t="s">
        <v>2230</v>
      </c>
      <c r="U358" s="201">
        <v>35.5</v>
      </c>
      <c r="V358" t="s">
        <v>3486</v>
      </c>
      <c r="W358" t="s">
        <v>1836</v>
      </c>
      <c r="X358" t="s">
        <v>2997</v>
      </c>
      <c r="Y358" t="s">
        <v>2741</v>
      </c>
      <c r="Z358" t="s">
        <v>3724</v>
      </c>
      <c r="AA358">
        <v>622454.1</v>
      </c>
      <c r="AB358" s="198">
        <v>37040.875</v>
      </c>
      <c r="AC358" s="198">
        <v>37040.875</v>
      </c>
    </row>
    <row r="359" spans="1:29" x14ac:dyDescent="0.2">
      <c r="A359" s="44" t="str">
        <f t="shared" si="26"/>
        <v>US Power Financial</v>
      </c>
      <c r="B359" s="44" t="str">
        <f t="shared" si="27"/>
        <v>US</v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50</v>
      </c>
      <c r="G359" s="202">
        <v>1295209</v>
      </c>
      <c r="H359" s="198">
        <v>37036.278958333336</v>
      </c>
      <c r="I359" t="s">
        <v>1655</v>
      </c>
      <c r="M359" t="s">
        <v>3451</v>
      </c>
      <c r="N359" t="s">
        <v>2738</v>
      </c>
      <c r="O359" t="s">
        <v>1431</v>
      </c>
      <c r="P359" s="199">
        <v>50</v>
      </c>
      <c r="S359" t="s">
        <v>1784</v>
      </c>
      <c r="T359" t="s">
        <v>2230</v>
      </c>
      <c r="U359" s="201">
        <v>32.25</v>
      </c>
      <c r="V359" t="s">
        <v>1663</v>
      </c>
      <c r="W359" t="s">
        <v>1844</v>
      </c>
      <c r="X359" t="s">
        <v>1845</v>
      </c>
      <c r="Y359" t="s">
        <v>2741</v>
      </c>
      <c r="Z359" t="s">
        <v>3729</v>
      </c>
      <c r="AA359">
        <v>622455.1</v>
      </c>
      <c r="AB359" s="198">
        <v>37040.875</v>
      </c>
      <c r="AC359" s="198">
        <v>37040.875</v>
      </c>
    </row>
    <row r="360" spans="1:29" x14ac:dyDescent="0.2">
      <c r="A360" s="44" t="str">
        <f t="shared" si="26"/>
        <v>US Power Physical</v>
      </c>
      <c r="B360" s="44" t="str">
        <f t="shared" si="27"/>
        <v>US</v>
      </c>
      <c r="C360" s="44" t="str">
        <f t="shared" si="28"/>
        <v>Power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30</v>
      </c>
      <c r="F360" s="213">
        <f t="shared" si="30"/>
        <v>1500</v>
      </c>
      <c r="G360" s="202">
        <v>1295210</v>
      </c>
      <c r="H360" s="198">
        <v>37036.279895833337</v>
      </c>
      <c r="I360" t="s">
        <v>2964</v>
      </c>
      <c r="M360" t="s">
        <v>3451</v>
      </c>
      <c r="N360" t="s">
        <v>1827</v>
      </c>
      <c r="O360" t="s">
        <v>3009</v>
      </c>
      <c r="Q360" s="199">
        <v>50</v>
      </c>
      <c r="S360" t="s">
        <v>1784</v>
      </c>
      <c r="T360" t="s">
        <v>2230</v>
      </c>
      <c r="U360" s="201">
        <v>60.75</v>
      </c>
      <c r="V360" t="s">
        <v>2133</v>
      </c>
      <c r="W360" t="s">
        <v>1848</v>
      </c>
      <c r="X360" t="s">
        <v>1832</v>
      </c>
      <c r="Y360" t="s">
        <v>2741</v>
      </c>
      <c r="Z360" t="s">
        <v>3724</v>
      </c>
      <c r="AA360">
        <v>622456.1</v>
      </c>
      <c r="AB360" s="198">
        <v>37043.71597222222</v>
      </c>
      <c r="AC360" s="198">
        <v>37072.71597222222</v>
      </c>
    </row>
    <row r="361" spans="1:29" x14ac:dyDescent="0.2">
      <c r="A361" s="44" t="str">
        <f t="shared" si="26"/>
        <v>US Power Physical</v>
      </c>
      <c r="B361" s="44" t="str">
        <f t="shared" si="27"/>
        <v>US</v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1295211</v>
      </c>
      <c r="H361" s="198">
        <v>37036.280034722222</v>
      </c>
      <c r="I361" t="s">
        <v>2719</v>
      </c>
      <c r="M361" t="s">
        <v>3451</v>
      </c>
      <c r="N361" t="s">
        <v>1827</v>
      </c>
      <c r="O361" t="s">
        <v>1418</v>
      </c>
      <c r="P361" s="199">
        <v>50</v>
      </c>
      <c r="S361" t="s">
        <v>1784</v>
      </c>
      <c r="T361" t="s">
        <v>2230</v>
      </c>
      <c r="U361" s="201">
        <v>23.5</v>
      </c>
      <c r="V361" t="s">
        <v>1434</v>
      </c>
      <c r="W361" t="s">
        <v>1839</v>
      </c>
      <c r="X361" t="s">
        <v>1828</v>
      </c>
      <c r="Y361" t="s">
        <v>2741</v>
      </c>
      <c r="Z361" t="s">
        <v>3724</v>
      </c>
      <c r="AA361">
        <v>622457.1</v>
      </c>
      <c r="AB361" s="198">
        <v>37040.875</v>
      </c>
      <c r="AC361" s="198">
        <v>37040.875</v>
      </c>
    </row>
    <row r="362" spans="1:29" x14ac:dyDescent="0.2">
      <c r="A362" s="44" t="str">
        <f t="shared" si="26"/>
        <v>US Power Physical</v>
      </c>
      <c r="B362" s="44" t="str">
        <f t="shared" si="27"/>
        <v>US</v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30</v>
      </c>
      <c r="F362" s="213">
        <f t="shared" si="30"/>
        <v>1500</v>
      </c>
      <c r="G362" s="202">
        <v>1295212</v>
      </c>
      <c r="H362" s="198">
        <v>37036.280057870368</v>
      </c>
      <c r="I362" t="s">
        <v>2984</v>
      </c>
      <c r="M362" t="s">
        <v>3451</v>
      </c>
      <c r="N362" t="s">
        <v>1827</v>
      </c>
      <c r="O362" t="s">
        <v>3120</v>
      </c>
      <c r="Q362" s="199">
        <v>50</v>
      </c>
      <c r="S362" t="s">
        <v>1784</v>
      </c>
      <c r="T362" t="s">
        <v>2230</v>
      </c>
      <c r="U362" s="201">
        <v>41.5</v>
      </c>
      <c r="V362" t="s">
        <v>2097</v>
      </c>
      <c r="W362" t="s">
        <v>2992</v>
      </c>
      <c r="X362" t="s">
        <v>2993</v>
      </c>
      <c r="Y362" t="s">
        <v>2741</v>
      </c>
      <c r="Z362" t="s">
        <v>3724</v>
      </c>
      <c r="AA362">
        <v>622458.1</v>
      </c>
      <c r="AB362" s="198">
        <v>37135.591666666667</v>
      </c>
      <c r="AC362" s="198">
        <v>37164.591666666667</v>
      </c>
    </row>
    <row r="363" spans="1:29" x14ac:dyDescent="0.2">
      <c r="A363" s="44" t="str">
        <f t="shared" si="26"/>
        <v>US Power Physical</v>
      </c>
      <c r="B363" s="44" t="str">
        <f t="shared" si="27"/>
        <v>US</v>
      </c>
      <c r="C363" s="44" t="str">
        <f t="shared" si="28"/>
        <v>Power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50</v>
      </c>
      <c r="G363" s="202">
        <v>1295213</v>
      </c>
      <c r="H363" s="198">
        <v>37036.280335648145</v>
      </c>
      <c r="I363" t="s">
        <v>1826</v>
      </c>
      <c r="M363" t="s">
        <v>3451</v>
      </c>
      <c r="N363" t="s">
        <v>1827</v>
      </c>
      <c r="O363" t="s">
        <v>1419</v>
      </c>
      <c r="Q363" s="199">
        <v>50</v>
      </c>
      <c r="S363" t="s">
        <v>1784</v>
      </c>
      <c r="T363" t="s">
        <v>2230</v>
      </c>
      <c r="U363" s="201">
        <v>36</v>
      </c>
      <c r="V363" t="s">
        <v>3486</v>
      </c>
      <c r="W363" t="s">
        <v>1836</v>
      </c>
      <c r="X363" t="s">
        <v>2997</v>
      </c>
      <c r="Y363" t="s">
        <v>2741</v>
      </c>
      <c r="Z363" t="s">
        <v>3724</v>
      </c>
      <c r="AA363">
        <v>622459.1</v>
      </c>
      <c r="AB363" s="198">
        <v>37040.875</v>
      </c>
      <c r="AC363" s="198">
        <v>37040.875</v>
      </c>
    </row>
    <row r="364" spans="1:29" x14ac:dyDescent="0.2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30</v>
      </c>
      <c r="F364" s="213">
        <f t="shared" si="30"/>
        <v>1500</v>
      </c>
      <c r="G364" s="202">
        <v>1295214</v>
      </c>
      <c r="H364" s="198">
        <v>37036.28052083333</v>
      </c>
      <c r="I364" t="s">
        <v>3313</v>
      </c>
      <c r="M364" t="s">
        <v>3451</v>
      </c>
      <c r="N364" t="s">
        <v>1827</v>
      </c>
      <c r="O364" t="s">
        <v>1851</v>
      </c>
      <c r="Q364" s="199">
        <v>50</v>
      </c>
      <c r="S364" t="s">
        <v>1784</v>
      </c>
      <c r="T364" t="s">
        <v>2230</v>
      </c>
      <c r="U364" s="201">
        <v>61.5</v>
      </c>
      <c r="V364" t="s">
        <v>2406</v>
      </c>
      <c r="W364" t="s">
        <v>1834</v>
      </c>
      <c r="X364" t="s">
        <v>1852</v>
      </c>
      <c r="Y364" t="s">
        <v>2741</v>
      </c>
      <c r="Z364" t="s">
        <v>3724</v>
      </c>
      <c r="AA364">
        <v>622460.1</v>
      </c>
      <c r="AB364" s="198">
        <v>37043.71597222222</v>
      </c>
      <c r="AC364" s="198">
        <v>37072.71597222222</v>
      </c>
    </row>
    <row r="365" spans="1:29" x14ac:dyDescent="0.2">
      <c r="A365" s="44" t="str">
        <f t="shared" si="26"/>
        <v>US Power Physical</v>
      </c>
      <c r="B365" s="44" t="str">
        <f t="shared" si="27"/>
        <v>US</v>
      </c>
      <c r="C365" s="44" t="str">
        <f t="shared" si="28"/>
        <v>Power</v>
      </c>
      <c r="D365" s="44" t="str">
        <f t="shared" si="29"/>
        <v>Physical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50</v>
      </c>
      <c r="G365" s="202">
        <v>1295215</v>
      </c>
      <c r="H365" s="198">
        <v>37036.280694444446</v>
      </c>
      <c r="I365" t="s">
        <v>1829</v>
      </c>
      <c r="M365" t="s">
        <v>3451</v>
      </c>
      <c r="N365" t="s">
        <v>1827</v>
      </c>
      <c r="O365" t="s">
        <v>1435</v>
      </c>
      <c r="P365" s="199">
        <v>50</v>
      </c>
      <c r="S365" t="s">
        <v>1784</v>
      </c>
      <c r="T365" t="s">
        <v>2230</v>
      </c>
      <c r="U365" s="201">
        <v>24.5</v>
      </c>
      <c r="V365" t="s">
        <v>1830</v>
      </c>
      <c r="W365" t="s">
        <v>1839</v>
      </c>
      <c r="X365" t="s">
        <v>1832</v>
      </c>
      <c r="Y365" t="s">
        <v>2741</v>
      </c>
      <c r="Z365" t="s">
        <v>3724</v>
      </c>
      <c r="AA365">
        <v>622461.1</v>
      </c>
      <c r="AB365" s="198">
        <v>37040.875</v>
      </c>
      <c r="AC365" s="198">
        <v>37040.875</v>
      </c>
    </row>
    <row r="366" spans="1:29" x14ac:dyDescent="0.2">
      <c r="A366" s="44" t="str">
        <f t="shared" si="26"/>
        <v>US Power Physical</v>
      </c>
      <c r="B366" s="44" t="str">
        <f t="shared" si="27"/>
        <v>US</v>
      </c>
      <c r="C366" s="44" t="str">
        <f t="shared" si="28"/>
        <v>Power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50</v>
      </c>
      <c r="G366" s="202">
        <v>1295216</v>
      </c>
      <c r="H366" s="198">
        <v>37036.280763888892</v>
      </c>
      <c r="I366" t="s">
        <v>1850</v>
      </c>
      <c r="M366" t="s">
        <v>3451</v>
      </c>
      <c r="N366" t="s">
        <v>1827</v>
      </c>
      <c r="O366" t="s">
        <v>1428</v>
      </c>
      <c r="P366" s="199">
        <v>50</v>
      </c>
      <c r="S366" t="s">
        <v>1784</v>
      </c>
      <c r="T366" t="s">
        <v>2230</v>
      </c>
      <c r="U366" s="201">
        <v>24.25</v>
      </c>
      <c r="V366" t="s">
        <v>2990</v>
      </c>
      <c r="W366" t="s">
        <v>3485</v>
      </c>
      <c r="X366" t="s">
        <v>1837</v>
      </c>
      <c r="Y366" t="s">
        <v>2741</v>
      </c>
      <c r="Z366" t="s">
        <v>3724</v>
      </c>
      <c r="AA366">
        <v>622462.1</v>
      </c>
      <c r="AB366" s="198">
        <v>37040.875</v>
      </c>
      <c r="AC366" s="198">
        <v>37040.875</v>
      </c>
    </row>
    <row r="367" spans="1:29" x14ac:dyDescent="0.2">
      <c r="A367" s="44" t="str">
        <f t="shared" si="26"/>
        <v>US Power Physical</v>
      </c>
      <c r="B367" s="44" t="str">
        <f t="shared" si="27"/>
        <v>US</v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30</v>
      </c>
      <c r="F367" s="213">
        <f t="shared" si="30"/>
        <v>1500</v>
      </c>
      <c r="G367" s="202">
        <v>1295217</v>
      </c>
      <c r="H367" s="198">
        <v>37036.280902777777</v>
      </c>
      <c r="I367" t="s">
        <v>1850</v>
      </c>
      <c r="M367" t="s">
        <v>3451</v>
      </c>
      <c r="N367" t="s">
        <v>1827</v>
      </c>
      <c r="O367" t="s">
        <v>1686</v>
      </c>
      <c r="P367" s="199">
        <v>50</v>
      </c>
      <c r="S367" t="s">
        <v>1784</v>
      </c>
      <c r="T367" t="s">
        <v>2230</v>
      </c>
      <c r="U367" s="201">
        <v>68.5</v>
      </c>
      <c r="V367" t="s">
        <v>2103</v>
      </c>
      <c r="W367" t="s">
        <v>1836</v>
      </c>
      <c r="X367" t="s">
        <v>3012</v>
      </c>
      <c r="Y367" t="s">
        <v>2741</v>
      </c>
      <c r="Z367" t="s">
        <v>3724</v>
      </c>
      <c r="AA367">
        <v>622463.1</v>
      </c>
      <c r="AB367" s="198">
        <v>37043.594444444447</v>
      </c>
      <c r="AC367" s="198">
        <v>37072.594444444447</v>
      </c>
    </row>
    <row r="368" spans="1:29" x14ac:dyDescent="0.2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1295218</v>
      </c>
      <c r="H368" s="198">
        <v>37036.281111111108</v>
      </c>
      <c r="I368" t="s">
        <v>2980</v>
      </c>
      <c r="M368" t="s">
        <v>3451</v>
      </c>
      <c r="N368" t="s">
        <v>3005</v>
      </c>
      <c r="O368" t="s">
        <v>1436</v>
      </c>
      <c r="P368" s="199">
        <v>50</v>
      </c>
      <c r="S368" t="s">
        <v>1784</v>
      </c>
      <c r="T368" t="s">
        <v>2230</v>
      </c>
      <c r="U368" s="201">
        <v>40.5</v>
      </c>
      <c r="V368" t="s">
        <v>3371</v>
      </c>
      <c r="W368" t="s">
        <v>3006</v>
      </c>
      <c r="X368" t="s">
        <v>3306</v>
      </c>
      <c r="Y368" t="s">
        <v>2741</v>
      </c>
      <c r="Z368" t="s">
        <v>3724</v>
      </c>
      <c r="AA368">
        <v>622464.1</v>
      </c>
      <c r="AB368" s="198">
        <v>37040.875</v>
      </c>
      <c r="AC368" s="198">
        <v>37040.875</v>
      </c>
    </row>
    <row r="369" spans="1:29" x14ac:dyDescent="0.2">
      <c r="A369" s="44" t="str">
        <f t="shared" si="26"/>
        <v>US Power Physical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Physical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1295219</v>
      </c>
      <c r="H369" s="198">
        <v>37036.281192129631</v>
      </c>
      <c r="I369" t="s">
        <v>2203</v>
      </c>
      <c r="M369" t="s">
        <v>3451</v>
      </c>
      <c r="N369" t="s">
        <v>1827</v>
      </c>
      <c r="O369" t="s">
        <v>1419</v>
      </c>
      <c r="P369" s="199">
        <v>50</v>
      </c>
      <c r="S369" t="s">
        <v>1784</v>
      </c>
      <c r="T369" t="s">
        <v>2230</v>
      </c>
      <c r="U369" s="201">
        <v>35.75</v>
      </c>
      <c r="V369" t="s">
        <v>2982</v>
      </c>
      <c r="W369" t="s">
        <v>1836</v>
      </c>
      <c r="X369" t="s">
        <v>2997</v>
      </c>
      <c r="Y369" t="s">
        <v>2741</v>
      </c>
      <c r="Z369" t="s">
        <v>3724</v>
      </c>
      <c r="AA369">
        <v>622465.1</v>
      </c>
      <c r="AB369" s="198">
        <v>37040.875</v>
      </c>
      <c r="AC369" s="198">
        <v>37040.875</v>
      </c>
    </row>
    <row r="370" spans="1:29" x14ac:dyDescent="0.2">
      <c r="A370" s="44" t="str">
        <f t="shared" si="26"/>
        <v>US Power Physical</v>
      </c>
      <c r="B370" s="44" t="str">
        <f t="shared" si="27"/>
        <v>US</v>
      </c>
      <c r="C370" s="44" t="str">
        <f t="shared" si="28"/>
        <v>Power</v>
      </c>
      <c r="D370" s="44" t="str">
        <f t="shared" si="29"/>
        <v>Physical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50</v>
      </c>
      <c r="G370" s="202">
        <v>1295220</v>
      </c>
      <c r="H370" s="198">
        <v>37036.281273148146</v>
      </c>
      <c r="I370" t="s">
        <v>2203</v>
      </c>
      <c r="M370" t="s">
        <v>3451</v>
      </c>
      <c r="N370" t="s">
        <v>1827</v>
      </c>
      <c r="O370" t="s">
        <v>1419</v>
      </c>
      <c r="P370" s="199">
        <v>50</v>
      </c>
      <c r="S370" t="s">
        <v>1784</v>
      </c>
      <c r="T370" t="s">
        <v>2230</v>
      </c>
      <c r="U370" s="201">
        <v>35.5</v>
      </c>
      <c r="V370" t="s">
        <v>2982</v>
      </c>
      <c r="W370" t="s">
        <v>1836</v>
      </c>
      <c r="X370" t="s">
        <v>2997</v>
      </c>
      <c r="Y370" t="s">
        <v>2741</v>
      </c>
      <c r="Z370" t="s">
        <v>3724</v>
      </c>
      <c r="AA370">
        <v>622466.1</v>
      </c>
      <c r="AB370" s="198">
        <v>37040.875</v>
      </c>
      <c r="AC370" s="198">
        <v>37040.875</v>
      </c>
    </row>
    <row r="371" spans="1:29" x14ac:dyDescent="0.2">
      <c r="A371" s="44" t="str">
        <f t="shared" si="26"/>
        <v>US Power Physical</v>
      </c>
      <c r="B371" s="44" t="str">
        <f t="shared" si="27"/>
        <v>US</v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5</v>
      </c>
      <c r="F371" s="213">
        <f t="shared" si="30"/>
        <v>250</v>
      </c>
      <c r="G371" s="202">
        <v>1295221</v>
      </c>
      <c r="H371" s="198">
        <v>37036.281365740739</v>
      </c>
      <c r="I371" t="s">
        <v>1838</v>
      </c>
      <c r="M371" t="s">
        <v>3451</v>
      </c>
      <c r="N371" t="s">
        <v>1827</v>
      </c>
      <c r="O371" t="s">
        <v>2863</v>
      </c>
      <c r="P371" s="199">
        <v>50</v>
      </c>
      <c r="S371" t="s">
        <v>1784</v>
      </c>
      <c r="T371" t="s">
        <v>2230</v>
      </c>
      <c r="U371" s="201">
        <v>59</v>
      </c>
      <c r="V371" t="s">
        <v>1437</v>
      </c>
      <c r="W371" t="s">
        <v>1844</v>
      </c>
      <c r="X371" t="s">
        <v>1845</v>
      </c>
      <c r="Y371" t="s">
        <v>2741</v>
      </c>
      <c r="Z371" t="s">
        <v>3724</v>
      </c>
      <c r="AA371">
        <v>622467.1</v>
      </c>
      <c r="AB371" s="198">
        <v>37046.875</v>
      </c>
      <c r="AC371" s="198">
        <v>37050.875</v>
      </c>
    </row>
    <row r="372" spans="1:29" x14ac:dyDescent="0.2">
      <c r="A372" s="44" t="str">
        <f t="shared" si="26"/>
        <v>US Power Physical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</v>
      </c>
      <c r="G372" s="202">
        <v>1295222</v>
      </c>
      <c r="H372" s="198">
        <v>37036.281527777777</v>
      </c>
      <c r="I372" t="s">
        <v>1829</v>
      </c>
      <c r="M372" t="s">
        <v>3451</v>
      </c>
      <c r="N372" t="s">
        <v>1827</v>
      </c>
      <c r="O372" t="s">
        <v>1435</v>
      </c>
      <c r="P372" s="199">
        <v>50</v>
      </c>
      <c r="S372" t="s">
        <v>1784</v>
      </c>
      <c r="T372" t="s">
        <v>2230</v>
      </c>
      <c r="U372" s="201">
        <v>24.25</v>
      </c>
      <c r="V372" t="s">
        <v>1830</v>
      </c>
      <c r="W372" t="s">
        <v>1839</v>
      </c>
      <c r="X372" t="s">
        <v>1832</v>
      </c>
      <c r="Y372" t="s">
        <v>2741</v>
      </c>
      <c r="Z372" t="s">
        <v>3724</v>
      </c>
      <c r="AA372">
        <v>622468.1</v>
      </c>
      <c r="AB372" s="198">
        <v>37040.875</v>
      </c>
      <c r="AC372" s="198">
        <v>37040.875</v>
      </c>
    </row>
    <row r="373" spans="1:29" x14ac:dyDescent="0.2">
      <c r="A373" s="44" t="str">
        <f t="shared" si="26"/>
        <v>US Power Physical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</v>
      </c>
      <c r="G373" s="202">
        <v>1295223</v>
      </c>
      <c r="H373" s="198">
        <v>37036.281643518516</v>
      </c>
      <c r="I373" t="s">
        <v>2983</v>
      </c>
      <c r="M373" t="s">
        <v>3451</v>
      </c>
      <c r="N373" t="s">
        <v>1827</v>
      </c>
      <c r="O373" t="s">
        <v>1438</v>
      </c>
      <c r="P373" s="199">
        <v>50</v>
      </c>
      <c r="S373" t="s">
        <v>1784</v>
      </c>
      <c r="T373" t="s">
        <v>2230</v>
      </c>
      <c r="U373" s="201">
        <v>11.25</v>
      </c>
      <c r="V373" t="s">
        <v>2746</v>
      </c>
      <c r="W373" t="s">
        <v>1839</v>
      </c>
      <c r="X373" t="s">
        <v>1840</v>
      </c>
      <c r="Y373" t="s">
        <v>2741</v>
      </c>
      <c r="Z373" t="s">
        <v>3724</v>
      </c>
      <c r="AA373">
        <v>622469.1</v>
      </c>
      <c r="AB373" s="198">
        <v>37040.875</v>
      </c>
      <c r="AC373" s="198">
        <v>37040.875</v>
      </c>
    </row>
    <row r="374" spans="1:29" x14ac:dyDescent="0.2">
      <c r="A374" s="44" t="str">
        <f t="shared" si="26"/>
        <v>US Power Physical</v>
      </c>
      <c r="B374" s="44" t="str">
        <f t="shared" si="27"/>
        <v>US</v>
      </c>
      <c r="C374" s="44" t="str">
        <f t="shared" si="28"/>
        <v>Power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</v>
      </c>
      <c r="G374" s="202">
        <v>1295224</v>
      </c>
      <c r="H374" s="198">
        <v>37036.281828703701</v>
      </c>
      <c r="I374" t="s">
        <v>2026</v>
      </c>
      <c r="M374" t="s">
        <v>3451</v>
      </c>
      <c r="N374" t="s">
        <v>1827</v>
      </c>
      <c r="O374" t="s">
        <v>1435</v>
      </c>
      <c r="P374" s="199">
        <v>50</v>
      </c>
      <c r="S374" t="s">
        <v>1784</v>
      </c>
      <c r="T374" t="s">
        <v>2230</v>
      </c>
      <c r="U374" s="201">
        <v>24</v>
      </c>
      <c r="V374" t="s">
        <v>1824</v>
      </c>
      <c r="W374" t="s">
        <v>1839</v>
      </c>
      <c r="X374" t="s">
        <v>1832</v>
      </c>
      <c r="Y374" t="s">
        <v>2741</v>
      </c>
      <c r="Z374" t="s">
        <v>3724</v>
      </c>
      <c r="AA374">
        <v>622470.1</v>
      </c>
      <c r="AB374" s="198">
        <v>37040.875</v>
      </c>
      <c r="AC374" s="198">
        <v>37040.875</v>
      </c>
    </row>
    <row r="375" spans="1:29" x14ac:dyDescent="0.2">
      <c r="A375" s="44" t="str">
        <f t="shared" si="26"/>
        <v>US Power Physical</v>
      </c>
      <c r="B375" s="44" t="str">
        <f t="shared" si="27"/>
        <v>US</v>
      </c>
      <c r="C375" s="44" t="str">
        <f t="shared" si="28"/>
        <v>Power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</v>
      </c>
      <c r="G375" s="202">
        <v>1295225</v>
      </c>
      <c r="H375" s="198">
        <v>37036.281956018516</v>
      </c>
      <c r="I375" t="s">
        <v>2203</v>
      </c>
      <c r="M375" t="s">
        <v>3451</v>
      </c>
      <c r="N375" t="s">
        <v>1827</v>
      </c>
      <c r="O375" t="s">
        <v>1419</v>
      </c>
      <c r="P375" s="199">
        <v>50</v>
      </c>
      <c r="S375" t="s">
        <v>1784</v>
      </c>
      <c r="T375" t="s">
        <v>2230</v>
      </c>
      <c r="U375" s="201">
        <v>35.25</v>
      </c>
      <c r="V375" t="s">
        <v>2982</v>
      </c>
      <c r="W375" t="s">
        <v>1836</v>
      </c>
      <c r="X375" t="s">
        <v>2997</v>
      </c>
      <c r="Y375" t="s">
        <v>2741</v>
      </c>
      <c r="Z375" t="s">
        <v>3724</v>
      </c>
      <c r="AA375">
        <v>622471.1</v>
      </c>
      <c r="AB375" s="198">
        <v>37040.875</v>
      </c>
      <c r="AC375" s="198">
        <v>37040.875</v>
      </c>
    </row>
    <row r="376" spans="1:29" x14ac:dyDescent="0.2">
      <c r="A376" s="44" t="str">
        <f t="shared" si="26"/>
        <v>US Power Physical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1295226</v>
      </c>
      <c r="H376" s="198">
        <v>37036.282222222224</v>
      </c>
      <c r="I376" t="s">
        <v>1850</v>
      </c>
      <c r="M376" t="s">
        <v>3451</v>
      </c>
      <c r="N376" t="s">
        <v>1827</v>
      </c>
      <c r="O376" t="s">
        <v>1419</v>
      </c>
      <c r="Q376" s="199">
        <v>50</v>
      </c>
      <c r="S376" t="s">
        <v>1784</v>
      </c>
      <c r="T376" t="s">
        <v>2230</v>
      </c>
      <c r="U376" s="201">
        <v>35.5</v>
      </c>
      <c r="V376" t="s">
        <v>1439</v>
      </c>
      <c r="W376" t="s">
        <v>1836</v>
      </c>
      <c r="X376" t="s">
        <v>2997</v>
      </c>
      <c r="Y376" t="s">
        <v>2741</v>
      </c>
      <c r="Z376" t="s">
        <v>3724</v>
      </c>
      <c r="AA376">
        <v>622472.1</v>
      </c>
      <c r="AB376" s="198">
        <v>37040.875</v>
      </c>
      <c r="AC376" s="198">
        <v>37040.875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3</v>
      </c>
      <c r="G377" s="202">
        <v>1295227</v>
      </c>
      <c r="H377" s="198">
        <v>37036.282256944447</v>
      </c>
      <c r="I377" t="s">
        <v>2245</v>
      </c>
      <c r="M377" t="s">
        <v>1791</v>
      </c>
      <c r="N377" t="s">
        <v>2240</v>
      </c>
      <c r="O377" t="s">
        <v>2241</v>
      </c>
      <c r="Q377" s="199">
        <v>3</v>
      </c>
      <c r="S377" t="s">
        <v>2229</v>
      </c>
      <c r="T377" t="s">
        <v>2230</v>
      </c>
      <c r="U377" s="201">
        <v>1536</v>
      </c>
      <c r="V377" t="s">
        <v>2091</v>
      </c>
      <c r="W377" t="s">
        <v>2236</v>
      </c>
      <c r="X377" t="s">
        <v>2232</v>
      </c>
      <c r="Y377" t="s">
        <v>2233</v>
      </c>
      <c r="Z377" t="s">
        <v>2234</v>
      </c>
      <c r="AA377">
        <v>2152444</v>
      </c>
    </row>
    <row r="378" spans="1:29" x14ac:dyDescent="0.2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1295228</v>
      </c>
      <c r="H378" s="198">
        <v>37036.282407407409</v>
      </c>
      <c r="I378" t="s">
        <v>1842</v>
      </c>
      <c r="J378" t="s">
        <v>3228</v>
      </c>
      <c r="K378" t="s">
        <v>3002</v>
      </c>
      <c r="M378" t="s">
        <v>3451</v>
      </c>
      <c r="N378" t="s">
        <v>1827</v>
      </c>
      <c r="O378" t="s">
        <v>1419</v>
      </c>
      <c r="P378" s="199">
        <v>50</v>
      </c>
      <c r="S378" t="s">
        <v>1784</v>
      </c>
      <c r="T378" t="s">
        <v>2230</v>
      </c>
      <c r="U378" s="201">
        <v>35.25</v>
      </c>
      <c r="V378" t="s">
        <v>2944</v>
      </c>
      <c r="W378" t="s">
        <v>1836</v>
      </c>
      <c r="X378" t="s">
        <v>2997</v>
      </c>
      <c r="Y378" t="s">
        <v>2741</v>
      </c>
      <c r="Z378" t="s">
        <v>3724</v>
      </c>
      <c r="AA378">
        <v>622474.1</v>
      </c>
      <c r="AB378" s="198">
        <v>37040.875</v>
      </c>
      <c r="AC378" s="198">
        <v>37040.875</v>
      </c>
    </row>
    <row r="379" spans="1:29" x14ac:dyDescent="0.2">
      <c r="A379" s="44" t="str">
        <f t="shared" si="26"/>
        <v>US Power Physical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1295229</v>
      </c>
      <c r="H379" s="198">
        <v>37036.282569444447</v>
      </c>
      <c r="I379" t="s">
        <v>1783</v>
      </c>
      <c r="M379" t="s">
        <v>3451</v>
      </c>
      <c r="N379" t="s">
        <v>1827</v>
      </c>
      <c r="O379" t="s">
        <v>1435</v>
      </c>
      <c r="P379" s="199">
        <v>50</v>
      </c>
      <c r="S379" t="s">
        <v>1784</v>
      </c>
      <c r="T379" t="s">
        <v>2230</v>
      </c>
      <c r="U379" s="201">
        <v>23.25</v>
      </c>
      <c r="V379" t="s">
        <v>1440</v>
      </c>
      <c r="W379" t="s">
        <v>1839</v>
      </c>
      <c r="X379" t="s">
        <v>1832</v>
      </c>
      <c r="Y379" t="s">
        <v>2741</v>
      </c>
      <c r="Z379" t="s">
        <v>3724</v>
      </c>
      <c r="AA379">
        <v>622475.1</v>
      </c>
      <c r="AB379" s="198">
        <v>37040.875</v>
      </c>
      <c r="AC379" s="198">
        <v>37040.875</v>
      </c>
    </row>
    <row r="380" spans="1:29" x14ac:dyDescent="0.2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1295230</v>
      </c>
      <c r="H380" s="198">
        <v>37036.282743055555</v>
      </c>
      <c r="I380" t="s">
        <v>1850</v>
      </c>
      <c r="M380" t="s">
        <v>3451</v>
      </c>
      <c r="N380" t="s">
        <v>1827</v>
      </c>
      <c r="O380" t="s">
        <v>1419</v>
      </c>
      <c r="Q380" s="199">
        <v>50</v>
      </c>
      <c r="S380" t="s">
        <v>1784</v>
      </c>
      <c r="T380" t="s">
        <v>2230</v>
      </c>
      <c r="U380" s="201">
        <v>35.5</v>
      </c>
      <c r="V380" t="s">
        <v>1439</v>
      </c>
      <c r="W380" t="s">
        <v>1836</v>
      </c>
      <c r="X380" t="s">
        <v>2997</v>
      </c>
      <c r="Y380" t="s">
        <v>2741</v>
      </c>
      <c r="Z380" t="s">
        <v>3724</v>
      </c>
      <c r="AA380">
        <v>622476.1</v>
      </c>
      <c r="AB380" s="198">
        <v>37040.875</v>
      </c>
      <c r="AC380" s="198">
        <v>37040.875</v>
      </c>
    </row>
    <row r="381" spans="1:29" x14ac:dyDescent="0.2">
      <c r="A381" s="44" t="str">
        <f t="shared" si="26"/>
        <v>US Power Physical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1295231</v>
      </c>
      <c r="H381" s="198">
        <v>37036.282754629632</v>
      </c>
      <c r="I381" t="s">
        <v>3008</v>
      </c>
      <c r="M381" t="s">
        <v>3451</v>
      </c>
      <c r="N381" t="s">
        <v>1827</v>
      </c>
      <c r="O381" t="s">
        <v>1435</v>
      </c>
      <c r="Q381" s="199">
        <v>50</v>
      </c>
      <c r="S381" t="s">
        <v>1784</v>
      </c>
      <c r="T381" t="s">
        <v>2230</v>
      </c>
      <c r="U381" s="201">
        <v>23.5</v>
      </c>
      <c r="V381" t="s">
        <v>1441</v>
      </c>
      <c r="W381" t="s">
        <v>1839</v>
      </c>
      <c r="X381" t="s">
        <v>1832</v>
      </c>
      <c r="Y381" t="s">
        <v>2741</v>
      </c>
      <c r="Z381" t="s">
        <v>3724</v>
      </c>
      <c r="AA381">
        <v>622477.1</v>
      </c>
      <c r="AB381" s="198">
        <v>37040.875</v>
      </c>
      <c r="AC381" s="198">
        <v>37040.875</v>
      </c>
    </row>
    <row r="382" spans="1:29" x14ac:dyDescent="0.2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1295235</v>
      </c>
      <c r="H382" s="198">
        <v>37036.282870370371</v>
      </c>
      <c r="I382" t="s">
        <v>2203</v>
      </c>
      <c r="M382" t="s">
        <v>3451</v>
      </c>
      <c r="N382" t="s">
        <v>1827</v>
      </c>
      <c r="O382" t="s">
        <v>1419</v>
      </c>
      <c r="P382" s="199">
        <v>50</v>
      </c>
      <c r="S382" t="s">
        <v>1784</v>
      </c>
      <c r="T382" t="s">
        <v>2230</v>
      </c>
      <c r="U382" s="201">
        <v>35.25</v>
      </c>
      <c r="V382" t="s">
        <v>2982</v>
      </c>
      <c r="W382" t="s">
        <v>1836</v>
      </c>
      <c r="X382" t="s">
        <v>2997</v>
      </c>
      <c r="Y382" t="s">
        <v>2741</v>
      </c>
      <c r="Z382" t="s">
        <v>3724</v>
      </c>
      <c r="AA382">
        <v>622478.1</v>
      </c>
      <c r="AB382" s="198">
        <v>37040.875</v>
      </c>
      <c r="AC382" s="198">
        <v>37040.875</v>
      </c>
    </row>
    <row r="383" spans="1:29" x14ac:dyDescent="0.2">
      <c r="A383" s="44" t="str">
        <f t="shared" si="26"/>
        <v>US Power Physical</v>
      </c>
      <c r="B383" s="44" t="str">
        <f t="shared" si="27"/>
        <v>US</v>
      </c>
      <c r="C383" s="44" t="str">
        <f t="shared" si="28"/>
        <v>Power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50</v>
      </c>
      <c r="G383" s="202">
        <v>1295236</v>
      </c>
      <c r="H383" s="198">
        <v>37036.283043981479</v>
      </c>
      <c r="I383" t="s">
        <v>2991</v>
      </c>
      <c r="M383" t="s">
        <v>3451</v>
      </c>
      <c r="N383" t="s">
        <v>1827</v>
      </c>
      <c r="O383" t="s">
        <v>1429</v>
      </c>
      <c r="P383" s="199">
        <v>50</v>
      </c>
      <c r="S383" t="s">
        <v>1784</v>
      </c>
      <c r="T383" t="s">
        <v>2230</v>
      </c>
      <c r="U383" s="201">
        <v>32</v>
      </c>
      <c r="V383" t="s">
        <v>2723</v>
      </c>
      <c r="W383" t="s">
        <v>1844</v>
      </c>
      <c r="X383" t="s">
        <v>1845</v>
      </c>
      <c r="Y383" t="s">
        <v>2741</v>
      </c>
      <c r="Z383" t="s">
        <v>3724</v>
      </c>
      <c r="AA383">
        <v>622479.1</v>
      </c>
      <c r="AB383" s="198">
        <v>37040.875</v>
      </c>
      <c r="AC383" s="198">
        <v>37040.875</v>
      </c>
    </row>
    <row r="384" spans="1:29" x14ac:dyDescent="0.2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30</v>
      </c>
      <c r="F384" s="213">
        <f t="shared" si="30"/>
        <v>1500</v>
      </c>
      <c r="G384" s="202">
        <v>1295237</v>
      </c>
      <c r="H384" s="198">
        <v>37036.283101851855</v>
      </c>
      <c r="I384" t="s">
        <v>1843</v>
      </c>
      <c r="M384" t="s">
        <v>3451</v>
      </c>
      <c r="N384" t="s">
        <v>1827</v>
      </c>
      <c r="O384" t="s">
        <v>2985</v>
      </c>
      <c r="P384" s="199">
        <v>50</v>
      </c>
      <c r="S384" t="s">
        <v>1784</v>
      </c>
      <c r="T384" t="s">
        <v>2230</v>
      </c>
      <c r="U384" s="201">
        <v>38.549999999999997</v>
      </c>
      <c r="V384" t="s">
        <v>1847</v>
      </c>
      <c r="W384" t="s">
        <v>1848</v>
      </c>
      <c r="X384" t="s">
        <v>1832</v>
      </c>
      <c r="Y384" t="s">
        <v>2741</v>
      </c>
      <c r="Z384" t="s">
        <v>3724</v>
      </c>
      <c r="AA384">
        <v>622480.1</v>
      </c>
      <c r="AB384" s="198">
        <v>37135.71597222222</v>
      </c>
      <c r="AC384" s="198">
        <v>37164.71597222222</v>
      </c>
    </row>
    <row r="385" spans="1:29" x14ac:dyDescent="0.2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50</v>
      </c>
      <c r="G385" s="202">
        <v>1295238</v>
      </c>
      <c r="H385" s="198">
        <v>37036.283136574071</v>
      </c>
      <c r="I385" t="s">
        <v>3013</v>
      </c>
      <c r="M385" t="s">
        <v>3451</v>
      </c>
      <c r="N385" t="s">
        <v>1827</v>
      </c>
      <c r="O385" t="s">
        <v>1419</v>
      </c>
      <c r="P385" s="199">
        <v>50</v>
      </c>
      <c r="S385" t="s">
        <v>1784</v>
      </c>
      <c r="T385" t="s">
        <v>2230</v>
      </c>
      <c r="U385" s="201">
        <v>35</v>
      </c>
      <c r="V385" t="s">
        <v>3510</v>
      </c>
      <c r="W385" t="s">
        <v>1836</v>
      </c>
      <c r="X385" t="s">
        <v>2997</v>
      </c>
      <c r="Y385" t="s">
        <v>2741</v>
      </c>
      <c r="Z385" t="s">
        <v>3724</v>
      </c>
      <c r="AA385">
        <v>622481.1</v>
      </c>
      <c r="AB385" s="198">
        <v>37040.875</v>
      </c>
      <c r="AC385" s="198">
        <v>37040.875</v>
      </c>
    </row>
    <row r="386" spans="1:29" x14ac:dyDescent="0.2">
      <c r="A386" s="44" t="str">
        <f t="shared" si="26"/>
        <v>US Power Physical</v>
      </c>
      <c r="B386" s="44" t="str">
        <f t="shared" si="27"/>
        <v>US</v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50</v>
      </c>
      <c r="G386" s="202">
        <v>1295239</v>
      </c>
      <c r="H386" s="198">
        <v>37036.283229166664</v>
      </c>
      <c r="I386" t="s">
        <v>2988</v>
      </c>
      <c r="M386" t="s">
        <v>3451</v>
      </c>
      <c r="N386" t="s">
        <v>1827</v>
      </c>
      <c r="O386" t="s">
        <v>1435</v>
      </c>
      <c r="P386" s="199">
        <v>50</v>
      </c>
      <c r="S386" t="s">
        <v>1784</v>
      </c>
      <c r="T386" t="s">
        <v>2230</v>
      </c>
      <c r="U386" s="201">
        <v>23.25</v>
      </c>
      <c r="V386" t="s">
        <v>2110</v>
      </c>
      <c r="W386" t="s">
        <v>1839</v>
      </c>
      <c r="X386" t="s">
        <v>1832</v>
      </c>
      <c r="Y386" t="s">
        <v>2741</v>
      </c>
      <c r="Z386" t="s">
        <v>3724</v>
      </c>
      <c r="AA386">
        <v>622482.1</v>
      </c>
      <c r="AB386" s="198">
        <v>37040.875</v>
      </c>
      <c r="AC386" s="198">
        <v>37040.875</v>
      </c>
    </row>
    <row r="387" spans="1:29" x14ac:dyDescent="0.2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</v>
      </c>
      <c r="G387" s="202">
        <v>1295240</v>
      </c>
      <c r="H387" s="198">
        <v>37036.283275462964</v>
      </c>
      <c r="I387" t="s">
        <v>3021</v>
      </c>
      <c r="M387" t="s">
        <v>3451</v>
      </c>
      <c r="N387" t="s">
        <v>1827</v>
      </c>
      <c r="O387" t="s">
        <v>1945</v>
      </c>
      <c r="P387" s="199">
        <v>50</v>
      </c>
      <c r="S387" t="s">
        <v>1784</v>
      </c>
      <c r="T387" t="s">
        <v>2230</v>
      </c>
      <c r="U387" s="201">
        <v>46</v>
      </c>
      <c r="V387" t="s">
        <v>3479</v>
      </c>
      <c r="W387" t="s">
        <v>1834</v>
      </c>
      <c r="X387" t="s">
        <v>1835</v>
      </c>
      <c r="Y387" t="s">
        <v>2741</v>
      </c>
      <c r="Z387" t="s">
        <v>3724</v>
      </c>
      <c r="AA387">
        <v>622483.1</v>
      </c>
      <c r="AB387" s="198">
        <v>37040.875</v>
      </c>
      <c r="AC387" s="198">
        <v>37040.875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62</v>
      </c>
      <c r="F388" s="213">
        <f t="shared" si="30"/>
        <v>3100</v>
      </c>
      <c r="G388" s="202">
        <v>1295241</v>
      </c>
      <c r="H388" s="198">
        <v>37036.283564814818</v>
      </c>
      <c r="I388" t="s">
        <v>2203</v>
      </c>
      <c r="M388" t="s">
        <v>3451</v>
      </c>
      <c r="N388" t="s">
        <v>1827</v>
      </c>
      <c r="O388" t="s">
        <v>3046</v>
      </c>
      <c r="P388" s="199">
        <v>50</v>
      </c>
      <c r="S388" t="s">
        <v>1784</v>
      </c>
      <c r="T388" t="s">
        <v>2230</v>
      </c>
      <c r="U388" s="201">
        <v>88</v>
      </c>
      <c r="V388" t="s">
        <v>1670</v>
      </c>
      <c r="W388" t="s">
        <v>1848</v>
      </c>
      <c r="X388" t="s">
        <v>1849</v>
      </c>
      <c r="Y388" t="s">
        <v>2741</v>
      </c>
      <c r="Z388" t="s">
        <v>3724</v>
      </c>
      <c r="AA388">
        <v>622484.1</v>
      </c>
      <c r="AB388" s="198">
        <v>37073.71597222222</v>
      </c>
      <c r="AC388" s="198">
        <v>37134.71597222222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1295242</v>
      </c>
      <c r="H389" s="198">
        <v>37036.28365740741</v>
      </c>
      <c r="I389" t="s">
        <v>2203</v>
      </c>
      <c r="M389" t="s">
        <v>3451</v>
      </c>
      <c r="N389" t="s">
        <v>1827</v>
      </c>
      <c r="O389" t="s">
        <v>1419</v>
      </c>
      <c r="P389" s="199">
        <v>50</v>
      </c>
      <c r="S389" t="s">
        <v>1784</v>
      </c>
      <c r="T389" t="s">
        <v>2230</v>
      </c>
      <c r="U389" s="201">
        <v>34.75</v>
      </c>
      <c r="V389" t="s">
        <v>2982</v>
      </c>
      <c r="W389" t="s">
        <v>1836</v>
      </c>
      <c r="X389" t="s">
        <v>2997</v>
      </c>
      <c r="Y389" t="s">
        <v>2741</v>
      </c>
      <c r="Z389" t="s">
        <v>3724</v>
      </c>
      <c r="AA389">
        <v>622485.1</v>
      </c>
      <c r="AB389" s="198">
        <v>37040.875</v>
      </c>
      <c r="AC389" s="198">
        <v>37040.875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2</v>
      </c>
      <c r="G390" s="202">
        <v>1295243</v>
      </c>
      <c r="H390" s="198">
        <v>37036.283668981479</v>
      </c>
      <c r="I390" t="s">
        <v>2245</v>
      </c>
      <c r="M390" t="s">
        <v>1791</v>
      </c>
      <c r="N390" t="s">
        <v>2255</v>
      </c>
      <c r="O390" t="s">
        <v>2256</v>
      </c>
      <c r="Q390" s="199">
        <v>2</v>
      </c>
      <c r="S390" t="s">
        <v>2257</v>
      </c>
      <c r="T390" t="s">
        <v>2230</v>
      </c>
      <c r="U390" s="201">
        <v>7115</v>
      </c>
      <c r="V390" t="s">
        <v>2196</v>
      </c>
      <c r="W390" t="s">
        <v>2258</v>
      </c>
      <c r="X390" t="s">
        <v>2232</v>
      </c>
      <c r="Y390" t="s">
        <v>2233</v>
      </c>
      <c r="Z390" t="s">
        <v>2234</v>
      </c>
      <c r="AA390">
        <v>2152455</v>
      </c>
    </row>
    <row r="391" spans="1:29" x14ac:dyDescent="0.2">
      <c r="A391" s="44" t="str">
        <f t="shared" si="26"/>
        <v>US Power Physical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50</v>
      </c>
      <c r="G391" s="202">
        <v>1295244</v>
      </c>
      <c r="H391" s="198">
        <v>37036.283738425926</v>
      </c>
      <c r="I391" t="s">
        <v>1838</v>
      </c>
      <c r="M391" t="s">
        <v>3451</v>
      </c>
      <c r="N391" t="s">
        <v>1827</v>
      </c>
      <c r="O391" t="s">
        <v>1428</v>
      </c>
      <c r="P391" s="199">
        <v>50</v>
      </c>
      <c r="S391" t="s">
        <v>1784</v>
      </c>
      <c r="T391" t="s">
        <v>2230</v>
      </c>
      <c r="U391" s="201">
        <v>22.5</v>
      </c>
      <c r="V391" t="s">
        <v>1667</v>
      </c>
      <c r="W391" t="s">
        <v>3485</v>
      </c>
      <c r="X391" t="s">
        <v>1837</v>
      </c>
      <c r="Y391" t="s">
        <v>2741</v>
      </c>
      <c r="Z391" t="s">
        <v>3724</v>
      </c>
      <c r="AA391">
        <v>622486.1</v>
      </c>
      <c r="AB391" s="198">
        <v>37040.875</v>
      </c>
      <c r="AC391" s="198">
        <v>37040.875</v>
      </c>
    </row>
    <row r="392" spans="1:29" x14ac:dyDescent="0.2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30</v>
      </c>
      <c r="F392" s="213">
        <f t="shared" si="30"/>
        <v>1500</v>
      </c>
      <c r="G392" s="202">
        <v>1295245</v>
      </c>
      <c r="H392" s="198">
        <v>37036.283761574072</v>
      </c>
      <c r="I392" t="s">
        <v>2988</v>
      </c>
      <c r="M392" t="s">
        <v>3451</v>
      </c>
      <c r="N392" t="s">
        <v>1827</v>
      </c>
      <c r="O392" t="s">
        <v>3010</v>
      </c>
      <c r="P392" s="199">
        <v>50</v>
      </c>
      <c r="S392" t="s">
        <v>1784</v>
      </c>
      <c r="T392" t="s">
        <v>2230</v>
      </c>
      <c r="U392" s="201">
        <v>45</v>
      </c>
      <c r="V392" t="s">
        <v>2110</v>
      </c>
      <c r="W392" t="s">
        <v>1836</v>
      </c>
      <c r="X392" t="s">
        <v>3012</v>
      </c>
      <c r="Y392" t="s">
        <v>2741</v>
      </c>
      <c r="Z392" t="s">
        <v>3724</v>
      </c>
      <c r="AA392">
        <v>622487.1</v>
      </c>
      <c r="AB392" s="198">
        <v>37135.594444444447</v>
      </c>
      <c r="AC392" s="198">
        <v>37164.594444444447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20</v>
      </c>
      <c r="G393" s="202">
        <v>1295246</v>
      </c>
      <c r="H393" s="198">
        <v>37036.283773148149</v>
      </c>
      <c r="I393" t="s">
        <v>2245</v>
      </c>
      <c r="M393" t="s">
        <v>1791</v>
      </c>
      <c r="N393" t="s">
        <v>2227</v>
      </c>
      <c r="O393" t="s">
        <v>2228</v>
      </c>
      <c r="Q393" s="199">
        <v>20</v>
      </c>
      <c r="S393" t="s">
        <v>2229</v>
      </c>
      <c r="T393" t="s">
        <v>2230</v>
      </c>
      <c r="U393" s="201">
        <v>1731</v>
      </c>
      <c r="V393" t="s">
        <v>2091</v>
      </c>
      <c r="W393" t="s">
        <v>2236</v>
      </c>
      <c r="X393" t="s">
        <v>2232</v>
      </c>
      <c r="Y393" t="s">
        <v>2233</v>
      </c>
      <c r="Z393" t="s">
        <v>2234</v>
      </c>
      <c r="AA393">
        <v>2152457</v>
      </c>
    </row>
    <row r="394" spans="1:29" x14ac:dyDescent="0.2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30</v>
      </c>
      <c r="F394" s="213">
        <f t="shared" si="30"/>
        <v>1500</v>
      </c>
      <c r="G394" s="202">
        <v>1295247</v>
      </c>
      <c r="H394" s="198">
        <v>37036.284016203703</v>
      </c>
      <c r="I394" t="s">
        <v>3393</v>
      </c>
      <c r="M394" t="s">
        <v>3451</v>
      </c>
      <c r="N394" t="s">
        <v>1827</v>
      </c>
      <c r="O394" t="s">
        <v>3009</v>
      </c>
      <c r="P394" s="199">
        <v>50</v>
      </c>
      <c r="S394" t="s">
        <v>1784</v>
      </c>
      <c r="T394" t="s">
        <v>2230</v>
      </c>
      <c r="U394" s="201">
        <v>60.5</v>
      </c>
      <c r="V394" t="s">
        <v>1430</v>
      </c>
      <c r="W394" t="s">
        <v>1848</v>
      </c>
      <c r="X394" t="s">
        <v>1832</v>
      </c>
      <c r="Y394" t="s">
        <v>2741</v>
      </c>
      <c r="Z394" t="s">
        <v>3724</v>
      </c>
      <c r="AA394">
        <v>622488.1</v>
      </c>
      <c r="AB394" s="198">
        <v>37043.71597222222</v>
      </c>
      <c r="AC394" s="198">
        <v>37072.71597222222</v>
      </c>
    </row>
    <row r="395" spans="1:29" x14ac:dyDescent="0.2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1295249</v>
      </c>
      <c r="H395" s="198">
        <v>37036.284328703703</v>
      </c>
      <c r="I395" t="s">
        <v>1843</v>
      </c>
      <c r="M395" t="s">
        <v>3451</v>
      </c>
      <c r="N395" t="s">
        <v>3005</v>
      </c>
      <c r="O395" t="s">
        <v>1436</v>
      </c>
      <c r="P395" s="199">
        <v>50</v>
      </c>
      <c r="S395" t="s">
        <v>1784</v>
      </c>
      <c r="T395" t="s">
        <v>2230</v>
      </c>
      <c r="U395" s="201">
        <v>40</v>
      </c>
      <c r="V395" t="s">
        <v>2108</v>
      </c>
      <c r="W395" t="s">
        <v>3006</v>
      </c>
      <c r="X395" t="s">
        <v>3306</v>
      </c>
      <c r="Y395" t="s">
        <v>2741</v>
      </c>
      <c r="Z395" t="s">
        <v>3724</v>
      </c>
      <c r="AA395">
        <v>622489.1</v>
      </c>
      <c r="AB395" s="198">
        <v>37040.875</v>
      </c>
      <c r="AC395" s="198">
        <v>37040.875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1295248</v>
      </c>
      <c r="H396" s="198">
        <v>37036.284328703703</v>
      </c>
      <c r="I396" t="s">
        <v>2026</v>
      </c>
      <c r="M396" t="s">
        <v>3451</v>
      </c>
      <c r="N396" t="s">
        <v>1827</v>
      </c>
      <c r="O396" t="s">
        <v>1429</v>
      </c>
      <c r="P396" s="199">
        <v>50</v>
      </c>
      <c r="S396" t="s">
        <v>1784</v>
      </c>
      <c r="T396" t="s">
        <v>2230</v>
      </c>
      <c r="U396" s="201">
        <v>31.75</v>
      </c>
      <c r="V396" t="s">
        <v>2750</v>
      </c>
      <c r="W396" t="s">
        <v>1844</v>
      </c>
      <c r="X396" t="s">
        <v>1845</v>
      </c>
      <c r="Y396" t="s">
        <v>2741</v>
      </c>
      <c r="Z396" t="s">
        <v>3724</v>
      </c>
      <c r="AA396">
        <v>622490.1</v>
      </c>
      <c r="AB396" s="198">
        <v>37040.875</v>
      </c>
      <c r="AC396" s="198">
        <v>37040.875</v>
      </c>
    </row>
    <row r="397" spans="1:29" x14ac:dyDescent="0.2">
      <c r="A397" s="44" t="str">
        <f t="shared" si="31"/>
        <v>US Power Physical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50</v>
      </c>
      <c r="G397" s="202">
        <v>1295250</v>
      </c>
      <c r="H397" s="198">
        <v>37036.284421296295</v>
      </c>
      <c r="I397" t="s">
        <v>1783</v>
      </c>
      <c r="M397" t="s">
        <v>3451</v>
      </c>
      <c r="N397" t="s">
        <v>1827</v>
      </c>
      <c r="O397" t="s">
        <v>1419</v>
      </c>
      <c r="Q397" s="199">
        <v>50</v>
      </c>
      <c r="S397" t="s">
        <v>1784</v>
      </c>
      <c r="T397" t="s">
        <v>2230</v>
      </c>
      <c r="U397" s="201">
        <v>34.75</v>
      </c>
      <c r="V397" t="s">
        <v>1440</v>
      </c>
      <c r="W397" t="s">
        <v>1836</v>
      </c>
      <c r="X397" t="s">
        <v>2997</v>
      </c>
      <c r="Y397" t="s">
        <v>2741</v>
      </c>
      <c r="Z397" t="s">
        <v>3724</v>
      </c>
      <c r="AA397">
        <v>622491.1</v>
      </c>
      <c r="AB397" s="198">
        <v>37040.875</v>
      </c>
      <c r="AC397" s="198">
        <v>37040.875</v>
      </c>
    </row>
    <row r="398" spans="1:29" x14ac:dyDescent="0.2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5</v>
      </c>
      <c r="F398" s="213">
        <f t="shared" si="35"/>
        <v>250</v>
      </c>
      <c r="G398" s="202">
        <v>1295253</v>
      </c>
      <c r="H398" s="198">
        <v>37036.284803240742</v>
      </c>
      <c r="I398" t="s">
        <v>3023</v>
      </c>
      <c r="M398" t="s">
        <v>3451</v>
      </c>
      <c r="N398" t="s">
        <v>1827</v>
      </c>
      <c r="O398" t="s">
        <v>2864</v>
      </c>
      <c r="P398" s="199">
        <v>50</v>
      </c>
      <c r="S398" t="s">
        <v>1784</v>
      </c>
      <c r="T398" t="s">
        <v>2230</v>
      </c>
      <c r="U398" s="201">
        <v>60.25</v>
      </c>
      <c r="V398" t="s">
        <v>2100</v>
      </c>
      <c r="W398" t="s">
        <v>1848</v>
      </c>
      <c r="X398" t="s">
        <v>1832</v>
      </c>
      <c r="Y398" t="s">
        <v>2741</v>
      </c>
      <c r="Z398" t="s">
        <v>3724</v>
      </c>
      <c r="AA398">
        <v>622495.1</v>
      </c>
      <c r="AB398" s="198">
        <v>37046.875</v>
      </c>
      <c r="AC398" s="198">
        <v>37050.875</v>
      </c>
    </row>
    <row r="399" spans="1:29" x14ac:dyDescent="0.2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1295254</v>
      </c>
      <c r="H399" s="198">
        <v>37036.284826388888</v>
      </c>
      <c r="I399" t="s">
        <v>1850</v>
      </c>
      <c r="M399" t="s">
        <v>3451</v>
      </c>
      <c r="N399" t="s">
        <v>1827</v>
      </c>
      <c r="O399" t="s">
        <v>1419</v>
      </c>
      <c r="Q399" s="199">
        <v>50</v>
      </c>
      <c r="S399" t="s">
        <v>1784</v>
      </c>
      <c r="T399" t="s">
        <v>2230</v>
      </c>
      <c r="U399" s="201">
        <v>35</v>
      </c>
      <c r="V399" t="s">
        <v>1439</v>
      </c>
      <c r="W399" t="s">
        <v>1836</v>
      </c>
      <c r="X399" t="s">
        <v>2997</v>
      </c>
      <c r="Y399" t="s">
        <v>2741</v>
      </c>
      <c r="Z399" t="s">
        <v>3724</v>
      </c>
      <c r="AA399">
        <v>622497.1</v>
      </c>
      <c r="AB399" s="198">
        <v>37040.875</v>
      </c>
      <c r="AC399" s="198">
        <v>37040.875</v>
      </c>
    </row>
    <row r="400" spans="1:29" x14ac:dyDescent="0.2">
      <c r="A400" s="44" t="str">
        <f t="shared" si="31"/>
        <v>US Power Physical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5</v>
      </c>
      <c r="F400" s="213">
        <f t="shared" si="35"/>
        <v>250</v>
      </c>
      <c r="G400" s="202">
        <v>1295255</v>
      </c>
      <c r="H400" s="198">
        <v>37036.285196759258</v>
      </c>
      <c r="I400" t="s">
        <v>2980</v>
      </c>
      <c r="M400" t="s">
        <v>3451</v>
      </c>
      <c r="N400" t="s">
        <v>1827</v>
      </c>
      <c r="O400" t="s">
        <v>2864</v>
      </c>
      <c r="P400" s="199">
        <v>50</v>
      </c>
      <c r="S400" t="s">
        <v>1784</v>
      </c>
      <c r="T400" t="s">
        <v>2230</v>
      </c>
      <c r="U400" s="201">
        <v>59.75</v>
      </c>
      <c r="V400" t="s">
        <v>2786</v>
      </c>
      <c r="W400" t="s">
        <v>1848</v>
      </c>
      <c r="X400" t="s">
        <v>1832</v>
      </c>
      <c r="Y400" t="s">
        <v>2741</v>
      </c>
      <c r="Z400" t="s">
        <v>3724</v>
      </c>
      <c r="AA400">
        <v>622498.1</v>
      </c>
      <c r="AB400" s="198">
        <v>37046.875</v>
      </c>
      <c r="AC400" s="198">
        <v>37050.875</v>
      </c>
    </row>
    <row r="401" spans="1:29" x14ac:dyDescent="0.2">
      <c r="A401" s="44" t="str">
        <f t="shared" si="31"/>
        <v>US Power Physical</v>
      </c>
      <c r="B401" s="44" t="str">
        <f t="shared" si="32"/>
        <v>US</v>
      </c>
      <c r="C401" s="44" t="str">
        <f t="shared" si="33"/>
        <v>Power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30</v>
      </c>
      <c r="F401" s="213">
        <f t="shared" si="35"/>
        <v>1500</v>
      </c>
      <c r="G401" s="202">
        <v>1295256</v>
      </c>
      <c r="H401" s="198">
        <v>37036.285254629627</v>
      </c>
      <c r="I401" t="s">
        <v>2983</v>
      </c>
      <c r="M401" t="s">
        <v>3451</v>
      </c>
      <c r="N401" t="s">
        <v>1827</v>
      </c>
      <c r="O401" t="s">
        <v>3009</v>
      </c>
      <c r="Q401" s="199">
        <v>50</v>
      </c>
      <c r="S401" t="s">
        <v>1784</v>
      </c>
      <c r="T401" t="s">
        <v>2230</v>
      </c>
      <c r="U401" s="201">
        <v>60</v>
      </c>
      <c r="V401" t="s">
        <v>2746</v>
      </c>
      <c r="W401" t="s">
        <v>1848</v>
      </c>
      <c r="X401" t="s">
        <v>1832</v>
      </c>
      <c r="Y401" t="s">
        <v>2741</v>
      </c>
      <c r="Z401" t="s">
        <v>3724</v>
      </c>
      <c r="AA401">
        <v>622499.1</v>
      </c>
      <c r="AB401" s="198">
        <v>37043.71597222222</v>
      </c>
      <c r="AC401" s="198">
        <v>37072.71597222222</v>
      </c>
    </row>
    <row r="402" spans="1:29" x14ac:dyDescent="0.2">
      <c r="A402" s="44" t="str">
        <f t="shared" si="31"/>
        <v>US Power Physical</v>
      </c>
      <c r="B402" s="44" t="str">
        <f t="shared" si="32"/>
        <v>US</v>
      </c>
      <c r="C402" s="44" t="str">
        <f t="shared" si="33"/>
        <v>Power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50</v>
      </c>
      <c r="G402" s="202">
        <v>1295257</v>
      </c>
      <c r="H402" s="198">
        <v>37036.285497685189</v>
      </c>
      <c r="I402" t="s">
        <v>1843</v>
      </c>
      <c r="M402" t="s">
        <v>3451</v>
      </c>
      <c r="N402" t="s">
        <v>3005</v>
      </c>
      <c r="O402" t="s">
        <v>1436</v>
      </c>
      <c r="P402" s="199">
        <v>50</v>
      </c>
      <c r="S402" t="s">
        <v>1784</v>
      </c>
      <c r="T402" t="s">
        <v>2230</v>
      </c>
      <c r="U402" s="201">
        <v>39.5</v>
      </c>
      <c r="V402" t="s">
        <v>2108</v>
      </c>
      <c r="W402" t="s">
        <v>3006</v>
      </c>
      <c r="X402" t="s">
        <v>3306</v>
      </c>
      <c r="Y402" t="s">
        <v>2741</v>
      </c>
      <c r="Z402" t="s">
        <v>3724</v>
      </c>
      <c r="AA402">
        <v>622500.1</v>
      </c>
      <c r="AB402" s="198">
        <v>37040.875</v>
      </c>
      <c r="AC402" s="198">
        <v>37040.875</v>
      </c>
    </row>
    <row r="403" spans="1:29" x14ac:dyDescent="0.2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30</v>
      </c>
      <c r="F403" s="213">
        <f t="shared" si="35"/>
        <v>1500</v>
      </c>
      <c r="G403" s="202">
        <v>1295258</v>
      </c>
      <c r="H403" s="198">
        <v>37036.285740740743</v>
      </c>
      <c r="I403" t="s">
        <v>3023</v>
      </c>
      <c r="M403" t="s">
        <v>3451</v>
      </c>
      <c r="N403" t="s">
        <v>1827</v>
      </c>
      <c r="O403" t="s">
        <v>3009</v>
      </c>
      <c r="Q403" s="199">
        <v>50</v>
      </c>
      <c r="S403" t="s">
        <v>1784</v>
      </c>
      <c r="T403" t="s">
        <v>2230</v>
      </c>
      <c r="U403" s="201">
        <v>60.25</v>
      </c>
      <c r="V403" t="s">
        <v>3490</v>
      </c>
      <c r="W403" t="s">
        <v>1848</v>
      </c>
      <c r="X403" t="s">
        <v>1832</v>
      </c>
      <c r="Y403" t="s">
        <v>2741</v>
      </c>
      <c r="Z403" t="s">
        <v>3724</v>
      </c>
      <c r="AA403">
        <v>622501.1</v>
      </c>
      <c r="AB403" s="198">
        <v>37043.71597222222</v>
      </c>
      <c r="AC403" s="198">
        <v>37072.71597222222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1295259</v>
      </c>
      <c r="H404" s="198">
        <v>37036.285833333335</v>
      </c>
      <c r="I404" t="s">
        <v>1838</v>
      </c>
      <c r="M404" t="s">
        <v>3451</v>
      </c>
      <c r="N404" t="s">
        <v>1827</v>
      </c>
      <c r="O404" t="s">
        <v>1419</v>
      </c>
      <c r="P404" s="199">
        <v>50</v>
      </c>
      <c r="S404" t="s">
        <v>1784</v>
      </c>
      <c r="T404" t="s">
        <v>2230</v>
      </c>
      <c r="U404" s="201">
        <v>34.5</v>
      </c>
      <c r="V404" t="s">
        <v>1667</v>
      </c>
      <c r="W404" t="s">
        <v>1836</v>
      </c>
      <c r="X404" t="s">
        <v>2997</v>
      </c>
      <c r="Y404" t="s">
        <v>2741</v>
      </c>
      <c r="Z404" t="s">
        <v>3724</v>
      </c>
      <c r="AA404">
        <v>622502.1</v>
      </c>
      <c r="AB404" s="198">
        <v>37040.875</v>
      </c>
      <c r="AC404" s="198">
        <v>37040.875</v>
      </c>
    </row>
    <row r="405" spans="1:29" x14ac:dyDescent="0.2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365</v>
      </c>
      <c r="F405" s="213">
        <f t="shared" si="35"/>
        <v>18250</v>
      </c>
      <c r="G405" s="202">
        <v>1295260</v>
      </c>
      <c r="H405" s="198">
        <v>37036.285879629628</v>
      </c>
      <c r="I405" t="s">
        <v>1850</v>
      </c>
      <c r="M405" t="s">
        <v>3451</v>
      </c>
      <c r="N405" t="s">
        <v>1827</v>
      </c>
      <c r="O405" t="s">
        <v>1442</v>
      </c>
      <c r="P405" s="199">
        <v>50</v>
      </c>
      <c r="S405" t="s">
        <v>1784</v>
      </c>
      <c r="T405" t="s">
        <v>2230</v>
      </c>
      <c r="U405" s="201">
        <v>23.25</v>
      </c>
      <c r="V405" t="s">
        <v>2990</v>
      </c>
      <c r="W405" t="s">
        <v>1848</v>
      </c>
      <c r="X405" t="s">
        <v>1840</v>
      </c>
      <c r="Y405" t="s">
        <v>2741</v>
      </c>
      <c r="Z405" t="s">
        <v>3724</v>
      </c>
      <c r="AA405">
        <v>622503.1</v>
      </c>
      <c r="AB405" s="198">
        <v>37257.875</v>
      </c>
      <c r="AC405" s="198">
        <v>37621.875</v>
      </c>
    </row>
    <row r="406" spans="1:29" x14ac:dyDescent="0.2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20</v>
      </c>
      <c r="G406" s="202">
        <v>1295261</v>
      </c>
      <c r="H406" s="198">
        <v>37036.285937499997</v>
      </c>
      <c r="I406" t="s">
        <v>2282</v>
      </c>
      <c r="M406" t="s">
        <v>1791</v>
      </c>
      <c r="N406" t="s">
        <v>2227</v>
      </c>
      <c r="O406" t="s">
        <v>2228</v>
      </c>
      <c r="P406" s="199">
        <v>20</v>
      </c>
      <c r="S406" t="s">
        <v>2229</v>
      </c>
      <c r="T406" t="s">
        <v>2230</v>
      </c>
      <c r="U406" s="201">
        <v>1730</v>
      </c>
      <c r="V406" t="s">
        <v>1841</v>
      </c>
      <c r="W406" t="s">
        <v>2236</v>
      </c>
      <c r="X406" t="s">
        <v>2232</v>
      </c>
      <c r="Y406" t="s">
        <v>2233</v>
      </c>
      <c r="Z406" t="s">
        <v>2234</v>
      </c>
      <c r="AA406">
        <v>2152466</v>
      </c>
    </row>
    <row r="407" spans="1:29" x14ac:dyDescent="0.2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50</v>
      </c>
      <c r="G407" s="202">
        <v>1295262</v>
      </c>
      <c r="H407" s="198">
        <v>37036.285937499997</v>
      </c>
      <c r="I407" t="s">
        <v>3021</v>
      </c>
      <c r="M407" t="s">
        <v>3451</v>
      </c>
      <c r="N407" t="s">
        <v>1827</v>
      </c>
      <c r="O407" t="s">
        <v>1429</v>
      </c>
      <c r="P407" s="199">
        <v>50</v>
      </c>
      <c r="S407" t="s">
        <v>1784</v>
      </c>
      <c r="T407" t="s">
        <v>2230</v>
      </c>
      <c r="U407" s="201">
        <v>31.5</v>
      </c>
      <c r="V407" t="s">
        <v>2748</v>
      </c>
      <c r="W407" t="s">
        <v>1844</v>
      </c>
      <c r="X407" t="s">
        <v>1845</v>
      </c>
      <c r="Y407" t="s">
        <v>2741</v>
      </c>
      <c r="Z407" t="s">
        <v>3724</v>
      </c>
      <c r="AA407">
        <v>622504.1</v>
      </c>
      <c r="AB407" s="198">
        <v>37040.875</v>
      </c>
      <c r="AC407" s="198">
        <v>37040.875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1295264</v>
      </c>
      <c r="H408" s="198">
        <v>37036.286377314813</v>
      </c>
      <c r="I408" t="s">
        <v>3393</v>
      </c>
      <c r="M408" t="s">
        <v>3451</v>
      </c>
      <c r="N408" t="s">
        <v>1827</v>
      </c>
      <c r="O408" t="s">
        <v>1443</v>
      </c>
      <c r="P408" s="199">
        <v>50</v>
      </c>
      <c r="S408" t="s">
        <v>1784</v>
      </c>
      <c r="T408" t="s">
        <v>2230</v>
      </c>
      <c r="U408" s="201">
        <v>16.75</v>
      </c>
      <c r="V408" t="s">
        <v>2981</v>
      </c>
      <c r="W408" t="s">
        <v>1844</v>
      </c>
      <c r="X408" t="s">
        <v>1845</v>
      </c>
      <c r="Y408" t="s">
        <v>2741</v>
      </c>
      <c r="Z408" t="s">
        <v>3724</v>
      </c>
      <c r="AA408">
        <v>622506.1</v>
      </c>
      <c r="AB408" s="198">
        <v>37040.875</v>
      </c>
      <c r="AC408" s="198">
        <v>37040.875</v>
      </c>
    </row>
    <row r="409" spans="1:29" x14ac:dyDescent="0.2">
      <c r="A409" s="44" t="str">
        <f t="shared" si="31"/>
        <v>US Power Physical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</v>
      </c>
      <c r="G409" s="202">
        <v>1295265</v>
      </c>
      <c r="H409" s="198">
        <v>37036.286412037036</v>
      </c>
      <c r="I409" t="s">
        <v>3393</v>
      </c>
      <c r="M409" t="s">
        <v>3451</v>
      </c>
      <c r="N409" t="s">
        <v>1827</v>
      </c>
      <c r="O409" t="s">
        <v>1443</v>
      </c>
      <c r="P409" s="199">
        <v>50</v>
      </c>
      <c r="S409" t="s">
        <v>1784</v>
      </c>
      <c r="T409" t="s">
        <v>2230</v>
      </c>
      <c r="U409" s="201">
        <v>16.25</v>
      </c>
      <c r="V409" t="s">
        <v>2981</v>
      </c>
      <c r="W409" t="s">
        <v>1844</v>
      </c>
      <c r="X409" t="s">
        <v>1845</v>
      </c>
      <c r="Y409" t="s">
        <v>2741</v>
      </c>
      <c r="Z409" t="s">
        <v>3724</v>
      </c>
      <c r="AA409">
        <v>622507.1</v>
      </c>
      <c r="AB409" s="198">
        <v>37040.875</v>
      </c>
      <c r="AC409" s="198">
        <v>37040.875</v>
      </c>
    </row>
    <row r="410" spans="1:29" x14ac:dyDescent="0.2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92</v>
      </c>
      <c r="F410" s="213">
        <f t="shared" si="35"/>
        <v>4600</v>
      </c>
      <c r="G410" s="202">
        <v>1295266</v>
      </c>
      <c r="H410" s="198">
        <v>37036.286516203705</v>
      </c>
      <c r="I410" t="s">
        <v>2983</v>
      </c>
      <c r="M410" t="s">
        <v>3451</v>
      </c>
      <c r="N410" t="s">
        <v>1827</v>
      </c>
      <c r="O410" t="s">
        <v>1846</v>
      </c>
      <c r="P410" s="199">
        <v>50</v>
      </c>
      <c r="S410" t="s">
        <v>1784</v>
      </c>
      <c r="T410" t="s">
        <v>2230</v>
      </c>
      <c r="U410" s="201">
        <v>36.35</v>
      </c>
      <c r="V410" t="s">
        <v>2746</v>
      </c>
      <c r="W410" t="s">
        <v>1848</v>
      </c>
      <c r="X410" t="s">
        <v>1849</v>
      </c>
      <c r="Y410" t="s">
        <v>2741</v>
      </c>
      <c r="Z410" t="s">
        <v>3724</v>
      </c>
      <c r="AA410">
        <v>622508.1</v>
      </c>
      <c r="AB410" s="198">
        <v>37165.71597222222</v>
      </c>
      <c r="AC410" s="198">
        <v>37256.71597222222</v>
      </c>
    </row>
    <row r="411" spans="1:29" x14ac:dyDescent="0.2">
      <c r="A411" s="44" t="str">
        <f t="shared" si="31"/>
        <v xml:space="preserve"> Natural Gas Physical</v>
      </c>
      <c r="B411" s="44" t="str">
        <f t="shared" si="32"/>
        <v/>
      </c>
      <c r="C411" s="44" t="str">
        <f t="shared" si="33"/>
        <v>Natural Gas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30</v>
      </c>
      <c r="F411" s="213">
        <f t="shared" si="35"/>
        <v>750000</v>
      </c>
      <c r="G411" s="202">
        <v>1295267</v>
      </c>
      <c r="H411" s="198">
        <v>37036.286539351851</v>
      </c>
      <c r="I411" t="s">
        <v>1783</v>
      </c>
      <c r="M411" t="s">
        <v>1785</v>
      </c>
      <c r="N411" t="s">
        <v>2263</v>
      </c>
      <c r="O411" t="s">
        <v>2271</v>
      </c>
      <c r="Q411" s="199">
        <v>25000</v>
      </c>
      <c r="S411" t="s">
        <v>2265</v>
      </c>
      <c r="T411" t="s">
        <v>2266</v>
      </c>
      <c r="U411" s="201">
        <v>20.55</v>
      </c>
      <c r="V411" t="s">
        <v>2713</v>
      </c>
      <c r="W411" t="s">
        <v>2267</v>
      </c>
      <c r="X411" t="s">
        <v>2268</v>
      </c>
      <c r="Y411" t="s">
        <v>2269</v>
      </c>
      <c r="Z411" t="s">
        <v>2235</v>
      </c>
      <c r="AA411">
        <v>104966</v>
      </c>
      <c r="AB411" s="198">
        <v>37043.875</v>
      </c>
      <c r="AC411" s="198">
        <v>37072.875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20</v>
      </c>
      <c r="G412" s="202">
        <v>1295268</v>
      </c>
      <c r="H412" s="198">
        <v>37036.286666666667</v>
      </c>
      <c r="I412" t="s">
        <v>2200</v>
      </c>
      <c r="M412" t="s">
        <v>1791</v>
      </c>
      <c r="N412" t="s">
        <v>2240</v>
      </c>
      <c r="O412" t="s">
        <v>2241</v>
      </c>
      <c r="P412" s="199">
        <v>20</v>
      </c>
      <c r="S412" t="s">
        <v>2229</v>
      </c>
      <c r="T412" t="s">
        <v>2230</v>
      </c>
      <c r="U412" s="201">
        <v>1535</v>
      </c>
      <c r="V412" t="s">
        <v>2244</v>
      </c>
      <c r="W412" t="s">
        <v>2236</v>
      </c>
      <c r="X412" t="s">
        <v>2232</v>
      </c>
      <c r="Y412" t="s">
        <v>2233</v>
      </c>
      <c r="Z412" t="s">
        <v>2234</v>
      </c>
      <c r="AA412">
        <v>2152470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365</v>
      </c>
      <c r="F413" s="213">
        <f t="shared" si="35"/>
        <v>18250</v>
      </c>
      <c r="G413" s="202">
        <v>1295269</v>
      </c>
      <c r="H413" s="198">
        <v>37036.286828703705</v>
      </c>
      <c r="I413" t="s">
        <v>1850</v>
      </c>
      <c r="M413" t="s">
        <v>3451</v>
      </c>
      <c r="N413" t="s">
        <v>1827</v>
      </c>
      <c r="O413" t="s">
        <v>1442</v>
      </c>
      <c r="Q413" s="199">
        <v>50</v>
      </c>
      <c r="S413" t="s">
        <v>1784</v>
      </c>
      <c r="T413" t="s">
        <v>2230</v>
      </c>
      <c r="U413" s="201">
        <v>23.25</v>
      </c>
      <c r="V413" t="s">
        <v>2990</v>
      </c>
      <c r="W413" t="s">
        <v>1848</v>
      </c>
      <c r="X413" t="s">
        <v>1840</v>
      </c>
      <c r="Y413" t="s">
        <v>2741</v>
      </c>
      <c r="Z413" t="s">
        <v>3724</v>
      </c>
      <c r="AA413">
        <v>622509.1</v>
      </c>
      <c r="AB413" s="198">
        <v>37257.875</v>
      </c>
      <c r="AC413" s="198">
        <v>37621.875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50</v>
      </c>
      <c r="G414" s="202">
        <v>1295270</v>
      </c>
      <c r="H414" s="198">
        <v>37036.286944444444</v>
      </c>
      <c r="I414" t="s">
        <v>3324</v>
      </c>
      <c r="M414" t="s">
        <v>3451</v>
      </c>
      <c r="N414" t="s">
        <v>1827</v>
      </c>
      <c r="O414" t="s">
        <v>1429</v>
      </c>
      <c r="Q414" s="199">
        <v>50</v>
      </c>
      <c r="S414" t="s">
        <v>1784</v>
      </c>
      <c r="T414" t="s">
        <v>2230</v>
      </c>
      <c r="U414" s="201">
        <v>31.75</v>
      </c>
      <c r="V414" t="s">
        <v>3325</v>
      </c>
      <c r="W414" t="s">
        <v>1844</v>
      </c>
      <c r="X414" t="s">
        <v>1845</v>
      </c>
      <c r="Y414" t="s">
        <v>2741</v>
      </c>
      <c r="Z414" t="s">
        <v>3724</v>
      </c>
      <c r="AA414">
        <v>622510.1</v>
      </c>
      <c r="AB414" s="198">
        <v>37040.875</v>
      </c>
      <c r="AC414" s="198">
        <v>37040.875</v>
      </c>
    </row>
    <row r="415" spans="1:29" x14ac:dyDescent="0.2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50</v>
      </c>
      <c r="G415" s="202">
        <v>1295271</v>
      </c>
      <c r="H415" s="198">
        <v>37036.28696759259</v>
      </c>
      <c r="I415" t="s">
        <v>2203</v>
      </c>
      <c r="M415" t="s">
        <v>3451</v>
      </c>
      <c r="N415" t="s">
        <v>1827</v>
      </c>
      <c r="O415" t="s">
        <v>1419</v>
      </c>
      <c r="P415" s="199">
        <v>50</v>
      </c>
      <c r="S415" t="s">
        <v>1784</v>
      </c>
      <c r="T415" t="s">
        <v>2230</v>
      </c>
      <c r="U415" s="201">
        <v>34.25</v>
      </c>
      <c r="V415" t="s">
        <v>2982</v>
      </c>
      <c r="W415" t="s">
        <v>1836</v>
      </c>
      <c r="X415" t="s">
        <v>2997</v>
      </c>
      <c r="Y415" t="s">
        <v>2741</v>
      </c>
      <c r="Z415" t="s">
        <v>3724</v>
      </c>
      <c r="AA415">
        <v>622511.1</v>
      </c>
      <c r="AB415" s="198">
        <v>37040.875</v>
      </c>
      <c r="AC415" s="198">
        <v>37040.875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</v>
      </c>
      <c r="G416" s="202">
        <v>1295272</v>
      </c>
      <c r="H416" s="198">
        <v>37036.287187499998</v>
      </c>
      <c r="I416" t="s">
        <v>1833</v>
      </c>
      <c r="M416" t="s">
        <v>3451</v>
      </c>
      <c r="N416" t="s">
        <v>1827</v>
      </c>
      <c r="O416" t="s">
        <v>1429</v>
      </c>
      <c r="P416" s="199">
        <v>50</v>
      </c>
      <c r="S416" t="s">
        <v>1784</v>
      </c>
      <c r="T416" t="s">
        <v>2230</v>
      </c>
      <c r="U416" s="201">
        <v>31.5</v>
      </c>
      <c r="V416" t="s">
        <v>1423</v>
      </c>
      <c r="W416" t="s">
        <v>1844</v>
      </c>
      <c r="X416" t="s">
        <v>1845</v>
      </c>
      <c r="Y416" t="s">
        <v>2741</v>
      </c>
      <c r="Z416" t="s">
        <v>3724</v>
      </c>
      <c r="AA416">
        <v>622512.1</v>
      </c>
      <c r="AB416" s="198">
        <v>37040.875</v>
      </c>
      <c r="AC416" s="198">
        <v>37040.875</v>
      </c>
    </row>
    <row r="417" spans="1:29" x14ac:dyDescent="0.2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59</v>
      </c>
      <c r="F417" s="213">
        <f t="shared" si="35"/>
        <v>2950</v>
      </c>
      <c r="G417" s="202">
        <v>1295273</v>
      </c>
      <c r="H417" s="198">
        <v>37036.287268518521</v>
      </c>
      <c r="I417" t="s">
        <v>2983</v>
      </c>
      <c r="M417" t="s">
        <v>3451</v>
      </c>
      <c r="N417" t="s">
        <v>1827</v>
      </c>
      <c r="O417" t="s">
        <v>1444</v>
      </c>
      <c r="P417" s="199">
        <v>50</v>
      </c>
      <c r="S417" t="s">
        <v>1784</v>
      </c>
      <c r="T417" t="s">
        <v>2230</v>
      </c>
      <c r="U417" s="201">
        <v>64.75</v>
      </c>
      <c r="V417" t="s">
        <v>2951</v>
      </c>
      <c r="W417" t="s">
        <v>2998</v>
      </c>
      <c r="X417" t="s">
        <v>1852</v>
      </c>
      <c r="Y417" t="s">
        <v>2741</v>
      </c>
      <c r="Z417" t="s">
        <v>3724</v>
      </c>
      <c r="AA417">
        <v>622513.1</v>
      </c>
      <c r="AB417" s="198">
        <v>37257.71597222222</v>
      </c>
      <c r="AC417" s="198">
        <v>37315.71597222222</v>
      </c>
    </row>
    <row r="418" spans="1:29" x14ac:dyDescent="0.2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1295277</v>
      </c>
      <c r="H418" s="198">
        <v>37036.287372685183</v>
      </c>
      <c r="I418" t="s">
        <v>3156</v>
      </c>
      <c r="M418" t="s">
        <v>3451</v>
      </c>
      <c r="N418" t="s">
        <v>2738</v>
      </c>
      <c r="O418" t="s">
        <v>1431</v>
      </c>
      <c r="Q418" s="199">
        <v>50</v>
      </c>
      <c r="S418" t="s">
        <v>1784</v>
      </c>
      <c r="T418" t="s">
        <v>2230</v>
      </c>
      <c r="U418" s="201">
        <v>31.75</v>
      </c>
      <c r="V418" t="s">
        <v>1445</v>
      </c>
      <c r="W418" t="s">
        <v>1844</v>
      </c>
      <c r="X418" t="s">
        <v>1845</v>
      </c>
      <c r="Y418" t="s">
        <v>2741</v>
      </c>
      <c r="Z418" t="s">
        <v>3729</v>
      </c>
      <c r="AA418">
        <v>622514.1</v>
      </c>
      <c r="AB418" s="198">
        <v>37040.875</v>
      </c>
      <c r="AC418" s="198">
        <v>37040.875</v>
      </c>
    </row>
    <row r="419" spans="1:29" x14ac:dyDescent="0.2">
      <c r="A419" s="44" t="str">
        <f t="shared" si="31"/>
        <v>US Natural Gas Financial</v>
      </c>
      <c r="B419" s="44" t="str">
        <f t="shared" si="32"/>
        <v>US</v>
      </c>
      <c r="C419" s="44" t="str">
        <f t="shared" si="33"/>
        <v>Natural Gas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30</v>
      </c>
      <c r="F419" s="213">
        <f t="shared" si="35"/>
        <v>300000</v>
      </c>
      <c r="G419" s="202">
        <v>1295283</v>
      </c>
      <c r="H419" s="198">
        <v>37036.287499999999</v>
      </c>
      <c r="I419" t="s">
        <v>3021</v>
      </c>
      <c r="M419" t="s">
        <v>1785</v>
      </c>
      <c r="N419" t="s">
        <v>3014</v>
      </c>
      <c r="O419" t="s">
        <v>3015</v>
      </c>
      <c r="Q419" s="199">
        <v>10000</v>
      </c>
      <c r="S419" t="s">
        <v>1786</v>
      </c>
      <c r="T419" t="s">
        <v>2230</v>
      </c>
      <c r="U419" s="201">
        <v>4</v>
      </c>
      <c r="V419" t="s">
        <v>3022</v>
      </c>
      <c r="W419" t="s">
        <v>3587</v>
      </c>
      <c r="X419" t="s">
        <v>3016</v>
      </c>
      <c r="Y419" t="s">
        <v>2250</v>
      </c>
      <c r="Z419" t="s">
        <v>3729</v>
      </c>
      <c r="AA419" t="s">
        <v>1446</v>
      </c>
      <c r="AB419" s="198">
        <v>37043.875</v>
      </c>
      <c r="AC419" s="198">
        <v>37072.875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20</v>
      </c>
      <c r="G420" s="202">
        <v>1295286</v>
      </c>
      <c r="H420" s="198">
        <v>37036.287731481483</v>
      </c>
      <c r="I420" t="s">
        <v>2254</v>
      </c>
      <c r="M420" t="s">
        <v>1791</v>
      </c>
      <c r="N420" t="s">
        <v>2240</v>
      </c>
      <c r="O420" t="s">
        <v>2241</v>
      </c>
      <c r="Q420" s="199">
        <v>20</v>
      </c>
      <c r="S420" t="s">
        <v>2229</v>
      </c>
      <c r="T420" t="s">
        <v>2230</v>
      </c>
      <c r="U420" s="201">
        <v>1536</v>
      </c>
      <c r="V420" t="s">
        <v>2294</v>
      </c>
      <c r="W420" t="s">
        <v>2236</v>
      </c>
      <c r="X420" t="s">
        <v>2232</v>
      </c>
      <c r="Y420" t="s">
        <v>2233</v>
      </c>
      <c r="Z420" t="s">
        <v>2234</v>
      </c>
      <c r="AA420">
        <v>2152472</v>
      </c>
    </row>
    <row r="421" spans="1:29" x14ac:dyDescent="0.2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20</v>
      </c>
      <c r="G421" s="202">
        <v>1295287</v>
      </c>
      <c r="H421" s="198">
        <v>37036.287858796299</v>
      </c>
      <c r="I421" t="s">
        <v>2261</v>
      </c>
      <c r="M421" t="s">
        <v>1791</v>
      </c>
      <c r="N421" t="s">
        <v>2240</v>
      </c>
      <c r="O421" t="s">
        <v>2241</v>
      </c>
      <c r="P421" s="199">
        <v>20</v>
      </c>
      <c r="S421" t="s">
        <v>2229</v>
      </c>
      <c r="T421" t="s">
        <v>2230</v>
      </c>
      <c r="U421" s="201">
        <v>1535</v>
      </c>
      <c r="V421" t="s">
        <v>1447</v>
      </c>
      <c r="W421" t="s">
        <v>2236</v>
      </c>
      <c r="X421" t="s">
        <v>2232</v>
      </c>
      <c r="Y421" t="s">
        <v>2233</v>
      </c>
      <c r="Z421" t="s">
        <v>2234</v>
      </c>
      <c r="AA421">
        <v>2152474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50</v>
      </c>
      <c r="G422" s="202">
        <v>1295288</v>
      </c>
      <c r="H422" s="198">
        <v>37036.288171296299</v>
      </c>
      <c r="I422" t="s">
        <v>2719</v>
      </c>
      <c r="M422" t="s">
        <v>3451</v>
      </c>
      <c r="N422" t="s">
        <v>1827</v>
      </c>
      <c r="O422" t="s">
        <v>1419</v>
      </c>
      <c r="Q422" s="199">
        <v>50</v>
      </c>
      <c r="S422" t="s">
        <v>1784</v>
      </c>
      <c r="T422" t="s">
        <v>2230</v>
      </c>
      <c r="U422" s="201">
        <v>34.5</v>
      </c>
      <c r="V422" t="s">
        <v>1434</v>
      </c>
      <c r="W422" t="s">
        <v>1836</v>
      </c>
      <c r="X422" t="s">
        <v>2997</v>
      </c>
      <c r="Y422" t="s">
        <v>2741</v>
      </c>
      <c r="Z422" t="s">
        <v>3724</v>
      </c>
      <c r="AA422">
        <v>622515.1</v>
      </c>
      <c r="AB422" s="198">
        <v>37040.875</v>
      </c>
      <c r="AC422" s="198">
        <v>37040.875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20</v>
      </c>
      <c r="G423" s="202">
        <v>1295289</v>
      </c>
      <c r="H423" s="198">
        <v>37036.288206018522</v>
      </c>
      <c r="I423" t="s">
        <v>2282</v>
      </c>
      <c r="M423" t="s">
        <v>1791</v>
      </c>
      <c r="N423" t="s">
        <v>2297</v>
      </c>
      <c r="O423" t="s">
        <v>2298</v>
      </c>
      <c r="P423" s="199">
        <v>20</v>
      </c>
      <c r="S423" t="s">
        <v>2229</v>
      </c>
      <c r="T423" t="s">
        <v>2230</v>
      </c>
      <c r="U423" s="201">
        <v>947</v>
      </c>
      <c r="V423" t="s">
        <v>1841</v>
      </c>
      <c r="W423" t="s">
        <v>2258</v>
      </c>
      <c r="X423" t="s">
        <v>2232</v>
      </c>
      <c r="Y423" t="s">
        <v>2233</v>
      </c>
      <c r="Z423" t="s">
        <v>2234</v>
      </c>
      <c r="AA423">
        <v>2152476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50</v>
      </c>
      <c r="G424" s="202">
        <v>1295290</v>
      </c>
      <c r="H424" s="198">
        <v>37036.288356481484</v>
      </c>
      <c r="I424" t="s">
        <v>2980</v>
      </c>
      <c r="M424" t="s">
        <v>3451</v>
      </c>
      <c r="N424" t="s">
        <v>1827</v>
      </c>
      <c r="O424" t="s">
        <v>1418</v>
      </c>
      <c r="Q424" s="199">
        <v>50</v>
      </c>
      <c r="S424" t="s">
        <v>1784</v>
      </c>
      <c r="T424" t="s">
        <v>2230</v>
      </c>
      <c r="U424" s="201">
        <v>22</v>
      </c>
      <c r="V424" t="s">
        <v>3371</v>
      </c>
      <c r="W424" t="s">
        <v>1839</v>
      </c>
      <c r="X424" t="s">
        <v>1828</v>
      </c>
      <c r="Y424" t="s">
        <v>2741</v>
      </c>
      <c r="Z424" t="s">
        <v>3724</v>
      </c>
      <c r="AA424">
        <v>622516.1</v>
      </c>
      <c r="AB424" s="198">
        <v>37040.875</v>
      </c>
      <c r="AC424" s="198">
        <v>37040.875</v>
      </c>
    </row>
    <row r="425" spans="1:29" x14ac:dyDescent="0.2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30</v>
      </c>
      <c r="F425" s="213">
        <f t="shared" si="35"/>
        <v>1500</v>
      </c>
      <c r="G425" s="202">
        <v>1295291</v>
      </c>
      <c r="H425" s="198">
        <v>37036.288437499999</v>
      </c>
      <c r="I425" t="s">
        <v>3393</v>
      </c>
      <c r="M425" t="s">
        <v>3451</v>
      </c>
      <c r="N425" t="s">
        <v>1827</v>
      </c>
      <c r="O425" t="s">
        <v>2985</v>
      </c>
      <c r="P425" s="199">
        <v>50</v>
      </c>
      <c r="S425" t="s">
        <v>1784</v>
      </c>
      <c r="T425" t="s">
        <v>2230</v>
      </c>
      <c r="U425" s="201">
        <v>38.35</v>
      </c>
      <c r="V425" t="s">
        <v>3007</v>
      </c>
      <c r="W425" t="s">
        <v>1848</v>
      </c>
      <c r="X425" t="s">
        <v>1832</v>
      </c>
      <c r="Y425" t="s">
        <v>2741</v>
      </c>
      <c r="Z425" t="s">
        <v>3724</v>
      </c>
      <c r="AA425">
        <v>622517.1</v>
      </c>
      <c r="AB425" s="198">
        <v>37135.71597222222</v>
      </c>
      <c r="AC425" s="198">
        <v>37164.71597222222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1295292</v>
      </c>
      <c r="H426" s="198">
        <v>37036.288518518515</v>
      </c>
      <c r="I426" t="s">
        <v>2202</v>
      </c>
      <c r="M426" t="s">
        <v>3451</v>
      </c>
      <c r="N426" t="s">
        <v>1827</v>
      </c>
      <c r="O426" t="s">
        <v>1435</v>
      </c>
      <c r="Q426" s="199">
        <v>50</v>
      </c>
      <c r="S426" t="s">
        <v>1784</v>
      </c>
      <c r="T426" t="s">
        <v>2230</v>
      </c>
      <c r="U426" s="201">
        <v>23.25</v>
      </c>
      <c r="V426" t="s">
        <v>1448</v>
      </c>
      <c r="W426" t="s">
        <v>1839</v>
      </c>
      <c r="X426" t="s">
        <v>1832</v>
      </c>
      <c r="Y426" t="s">
        <v>2741</v>
      </c>
      <c r="Z426" t="s">
        <v>3724</v>
      </c>
      <c r="AA426">
        <v>622518.1</v>
      </c>
      <c r="AB426" s="198">
        <v>37040.875</v>
      </c>
      <c r="AC426" s="198">
        <v>37040.875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10</v>
      </c>
      <c r="G427" s="202">
        <v>1295293</v>
      </c>
      <c r="H427" s="198">
        <v>37036.288622685184</v>
      </c>
      <c r="I427" t="s">
        <v>2735</v>
      </c>
      <c r="M427" t="s">
        <v>1791</v>
      </c>
      <c r="N427" t="s">
        <v>2227</v>
      </c>
      <c r="O427" t="s">
        <v>2228</v>
      </c>
      <c r="P427" s="199">
        <v>10</v>
      </c>
      <c r="S427" t="s">
        <v>2229</v>
      </c>
      <c r="T427" t="s">
        <v>2230</v>
      </c>
      <c r="U427" s="201">
        <v>1729</v>
      </c>
      <c r="V427" t="s">
        <v>1449</v>
      </c>
      <c r="W427" t="s">
        <v>2236</v>
      </c>
      <c r="X427" t="s">
        <v>2232</v>
      </c>
      <c r="Y427" t="s">
        <v>2233</v>
      </c>
      <c r="Z427" t="s">
        <v>2234</v>
      </c>
      <c r="AA427">
        <v>2152478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1295294</v>
      </c>
      <c r="H428" s="198">
        <v>37036.288946759261</v>
      </c>
      <c r="I428" t="s">
        <v>3393</v>
      </c>
      <c r="M428" t="s">
        <v>3451</v>
      </c>
      <c r="N428" t="s">
        <v>1827</v>
      </c>
      <c r="O428" t="s">
        <v>1435</v>
      </c>
      <c r="Q428" s="199">
        <v>50</v>
      </c>
      <c r="S428" t="s">
        <v>1784</v>
      </c>
      <c r="T428" t="s">
        <v>2230</v>
      </c>
      <c r="U428" s="201">
        <v>23.5</v>
      </c>
      <c r="V428" t="s">
        <v>2745</v>
      </c>
      <c r="W428" t="s">
        <v>1839</v>
      </c>
      <c r="X428" t="s">
        <v>1832</v>
      </c>
      <c r="Y428" t="s">
        <v>2741</v>
      </c>
      <c r="Z428" t="s">
        <v>3724</v>
      </c>
      <c r="AA428">
        <v>622519.1</v>
      </c>
      <c r="AB428" s="198">
        <v>37040.875</v>
      </c>
      <c r="AC428" s="198">
        <v>37040.875</v>
      </c>
    </row>
    <row r="429" spans="1:29" x14ac:dyDescent="0.2">
      <c r="A429" s="44" t="str">
        <f t="shared" si="31"/>
        <v>US Natural Gas Financial</v>
      </c>
      <c r="B429" s="44" t="str">
        <f t="shared" si="32"/>
        <v>US</v>
      </c>
      <c r="C429" s="44" t="str">
        <f t="shared" si="33"/>
        <v>Natural Gas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31</v>
      </c>
      <c r="F429" s="213">
        <f t="shared" si="35"/>
        <v>155000</v>
      </c>
      <c r="G429" s="202">
        <v>1295295</v>
      </c>
      <c r="H429" s="198">
        <v>37036.289097222223</v>
      </c>
      <c r="I429" t="s">
        <v>3363</v>
      </c>
      <c r="M429" t="s">
        <v>1785</v>
      </c>
      <c r="N429" t="s">
        <v>3014</v>
      </c>
      <c r="O429" t="s">
        <v>3025</v>
      </c>
      <c r="P429" s="199">
        <v>5000</v>
      </c>
      <c r="S429" t="s">
        <v>1786</v>
      </c>
      <c r="T429" t="s">
        <v>2230</v>
      </c>
      <c r="U429" s="201">
        <v>4.1375000000000002</v>
      </c>
      <c r="V429" t="s">
        <v>2138</v>
      </c>
      <c r="W429" t="s">
        <v>3587</v>
      </c>
      <c r="X429" t="s">
        <v>3016</v>
      </c>
      <c r="Y429" t="s">
        <v>2250</v>
      </c>
      <c r="Z429" t="s">
        <v>3729</v>
      </c>
      <c r="AA429" t="s">
        <v>1450</v>
      </c>
      <c r="AB429" s="198">
        <v>37104.875</v>
      </c>
      <c r="AC429" s="198">
        <v>37134.875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1295299</v>
      </c>
      <c r="H430" s="198">
        <v>37036.289155092592</v>
      </c>
      <c r="I430" t="s">
        <v>2202</v>
      </c>
      <c r="M430" t="s">
        <v>3451</v>
      </c>
      <c r="N430" t="s">
        <v>1827</v>
      </c>
      <c r="O430" t="s">
        <v>1435</v>
      </c>
      <c r="Q430" s="199">
        <v>50</v>
      </c>
      <c r="S430" t="s">
        <v>1784</v>
      </c>
      <c r="T430" t="s">
        <v>2230</v>
      </c>
      <c r="U430" s="201">
        <v>23.75</v>
      </c>
      <c r="V430" t="s">
        <v>1448</v>
      </c>
      <c r="W430" t="s">
        <v>1839</v>
      </c>
      <c r="X430" t="s">
        <v>1832</v>
      </c>
      <c r="Y430" t="s">
        <v>2741</v>
      </c>
      <c r="Z430" t="s">
        <v>3724</v>
      </c>
      <c r="AA430">
        <v>622521.1</v>
      </c>
      <c r="AB430" s="198">
        <v>37040.875</v>
      </c>
      <c r="AC430" s="198">
        <v>37040.875</v>
      </c>
    </row>
    <row r="431" spans="1:29" x14ac:dyDescent="0.2">
      <c r="A431" s="44" t="str">
        <f t="shared" si="31"/>
        <v>US Crude Financial</v>
      </c>
      <c r="B431" s="44" t="str">
        <f t="shared" si="32"/>
        <v>US</v>
      </c>
      <c r="C431" s="44" t="str">
        <f t="shared" si="33"/>
        <v>Crude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50000</v>
      </c>
      <c r="G431" s="202">
        <v>1295298</v>
      </c>
      <c r="H431" s="198">
        <v>37036.289155092592</v>
      </c>
      <c r="I431" t="s">
        <v>2730</v>
      </c>
      <c r="M431" t="s">
        <v>1994</v>
      </c>
      <c r="N431" t="s">
        <v>2731</v>
      </c>
      <c r="O431" t="s">
        <v>1815</v>
      </c>
      <c r="Q431" s="199">
        <v>50000</v>
      </c>
      <c r="S431" t="s">
        <v>1792</v>
      </c>
      <c r="T431" t="s">
        <v>2230</v>
      </c>
      <c r="U431" s="201">
        <v>28.39</v>
      </c>
      <c r="V431" t="s">
        <v>2732</v>
      </c>
      <c r="W431" t="s">
        <v>2733</v>
      </c>
      <c r="X431" t="s">
        <v>2734</v>
      </c>
      <c r="Y431" t="s">
        <v>3473</v>
      </c>
      <c r="Z431" t="s">
        <v>3729</v>
      </c>
      <c r="AA431">
        <v>107882</v>
      </c>
      <c r="AB431" s="198">
        <v>37073</v>
      </c>
      <c r="AC431" s="198">
        <v>37103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1295300</v>
      </c>
      <c r="H432" s="198">
        <v>37036.289247685185</v>
      </c>
      <c r="I432" t="s">
        <v>3008</v>
      </c>
      <c r="M432" t="s">
        <v>3451</v>
      </c>
      <c r="N432" t="s">
        <v>1827</v>
      </c>
      <c r="O432" t="s">
        <v>1435</v>
      </c>
      <c r="Q432" s="199">
        <v>50</v>
      </c>
      <c r="S432" t="s">
        <v>1784</v>
      </c>
      <c r="T432" t="s">
        <v>2230</v>
      </c>
      <c r="U432" s="201">
        <v>24</v>
      </c>
      <c r="V432" t="s">
        <v>1441</v>
      </c>
      <c r="W432" t="s">
        <v>1839</v>
      </c>
      <c r="X432" t="s">
        <v>1832</v>
      </c>
      <c r="Y432" t="s">
        <v>2741</v>
      </c>
      <c r="Z432" t="s">
        <v>3724</v>
      </c>
      <c r="AA432">
        <v>622522.1</v>
      </c>
      <c r="AB432" s="198">
        <v>37040.875</v>
      </c>
      <c r="AC432" s="198">
        <v>37040.875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30</v>
      </c>
      <c r="F433" s="213">
        <f t="shared" si="35"/>
        <v>1500</v>
      </c>
      <c r="G433" s="202">
        <v>1295304</v>
      </c>
      <c r="H433" s="198">
        <v>37036.289351851854</v>
      </c>
      <c r="I433" t="s">
        <v>1850</v>
      </c>
      <c r="M433" t="s">
        <v>3451</v>
      </c>
      <c r="N433" t="s">
        <v>1827</v>
      </c>
      <c r="O433" t="s">
        <v>3009</v>
      </c>
      <c r="P433" s="199">
        <v>50</v>
      </c>
      <c r="S433" t="s">
        <v>1784</v>
      </c>
      <c r="T433" t="s">
        <v>2230</v>
      </c>
      <c r="U433" s="201">
        <v>60</v>
      </c>
      <c r="V433" t="s">
        <v>2103</v>
      </c>
      <c r="W433" t="s">
        <v>1848</v>
      </c>
      <c r="X433" t="s">
        <v>1832</v>
      </c>
      <c r="Y433" t="s">
        <v>2741</v>
      </c>
      <c r="Z433" t="s">
        <v>3724</v>
      </c>
      <c r="AA433">
        <v>622523.1</v>
      </c>
      <c r="AB433" s="198">
        <v>37043.71597222222</v>
      </c>
      <c r="AC433" s="198">
        <v>37072.71597222222</v>
      </c>
    </row>
    <row r="434" spans="1:29" x14ac:dyDescent="0.2">
      <c r="A434" s="44" t="str">
        <f t="shared" si="31"/>
        <v>US Natural Gas Financial</v>
      </c>
      <c r="B434" s="44" t="str">
        <f t="shared" si="32"/>
        <v>US</v>
      </c>
      <c r="C434" s="44" t="str">
        <f t="shared" si="33"/>
        <v>Natural Gas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30</v>
      </c>
      <c r="F434" s="213">
        <f t="shared" si="35"/>
        <v>300000</v>
      </c>
      <c r="G434" s="202">
        <v>1295305</v>
      </c>
      <c r="H434" s="198">
        <v>37036.289363425924</v>
      </c>
      <c r="I434" t="s">
        <v>3021</v>
      </c>
      <c r="M434" t="s">
        <v>1785</v>
      </c>
      <c r="N434" t="s">
        <v>3014</v>
      </c>
      <c r="O434" t="s">
        <v>3015</v>
      </c>
      <c r="Q434" s="199">
        <v>10000</v>
      </c>
      <c r="S434" t="s">
        <v>1786</v>
      </c>
      <c r="T434" t="s">
        <v>2230</v>
      </c>
      <c r="U434" s="201">
        <v>3.9950000000000001</v>
      </c>
      <c r="V434" t="s">
        <v>3022</v>
      </c>
      <c r="W434" t="s">
        <v>3587</v>
      </c>
      <c r="X434" t="s">
        <v>3016</v>
      </c>
      <c r="Y434" t="s">
        <v>2250</v>
      </c>
      <c r="Z434" t="s">
        <v>3729</v>
      </c>
      <c r="AA434" t="s">
        <v>1451</v>
      </c>
      <c r="AB434" s="198">
        <v>37043.875</v>
      </c>
      <c r="AC434" s="198">
        <v>37072.875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30</v>
      </c>
      <c r="F435" s="213">
        <f t="shared" si="35"/>
        <v>1500</v>
      </c>
      <c r="G435" s="202">
        <v>1295306</v>
      </c>
      <c r="H435" s="198">
        <v>37036.289409722223</v>
      </c>
      <c r="I435" t="s">
        <v>1829</v>
      </c>
      <c r="M435" t="s">
        <v>3451</v>
      </c>
      <c r="N435" t="s">
        <v>1827</v>
      </c>
      <c r="O435" t="s">
        <v>3326</v>
      </c>
      <c r="P435" s="199">
        <v>50</v>
      </c>
      <c r="S435" t="s">
        <v>1784</v>
      </c>
      <c r="T435" t="s">
        <v>2230</v>
      </c>
      <c r="U435" s="201">
        <v>58.5</v>
      </c>
      <c r="V435" t="s">
        <v>2752</v>
      </c>
      <c r="W435" t="s">
        <v>1844</v>
      </c>
      <c r="X435" t="s">
        <v>2993</v>
      </c>
      <c r="Y435" t="s">
        <v>2741</v>
      </c>
      <c r="Z435" t="s">
        <v>3724</v>
      </c>
      <c r="AA435">
        <v>622524.1</v>
      </c>
      <c r="AB435" s="198">
        <v>37043.591666666667</v>
      </c>
      <c r="AC435" s="198">
        <v>37072.591666666667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1295307</v>
      </c>
      <c r="H436" s="198">
        <v>37036.289513888885</v>
      </c>
      <c r="I436" t="s">
        <v>2999</v>
      </c>
      <c r="M436" t="s">
        <v>3451</v>
      </c>
      <c r="N436" t="s">
        <v>1827</v>
      </c>
      <c r="O436" t="s">
        <v>1435</v>
      </c>
      <c r="P436" s="199">
        <v>50</v>
      </c>
      <c r="S436" t="s">
        <v>1784</v>
      </c>
      <c r="T436" t="s">
        <v>2230</v>
      </c>
      <c r="U436" s="201">
        <v>23.75</v>
      </c>
      <c r="V436" t="s">
        <v>2417</v>
      </c>
      <c r="W436" t="s">
        <v>1839</v>
      </c>
      <c r="X436" t="s">
        <v>1832</v>
      </c>
      <c r="Y436" t="s">
        <v>2741</v>
      </c>
      <c r="Z436" t="s">
        <v>3724</v>
      </c>
      <c r="AA436">
        <v>622525.1</v>
      </c>
      <c r="AB436" s="198">
        <v>37040.875</v>
      </c>
      <c r="AC436" s="198">
        <v>37040.875</v>
      </c>
    </row>
    <row r="437" spans="1:29" x14ac:dyDescent="0.2">
      <c r="A437" s="44" t="str">
        <f t="shared" si="31"/>
        <v>US Power Financial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1295308</v>
      </c>
      <c r="H437" s="198">
        <v>37036.289537037039</v>
      </c>
      <c r="I437" t="s">
        <v>3156</v>
      </c>
      <c r="M437" t="s">
        <v>3451</v>
      </c>
      <c r="N437" t="s">
        <v>2738</v>
      </c>
      <c r="O437" t="s">
        <v>1943</v>
      </c>
      <c r="P437" s="199">
        <v>50</v>
      </c>
      <c r="S437" t="s">
        <v>1784</v>
      </c>
      <c r="T437" t="s">
        <v>2230</v>
      </c>
      <c r="U437" s="201">
        <v>51.75</v>
      </c>
      <c r="V437" t="s">
        <v>1452</v>
      </c>
      <c r="W437" t="s">
        <v>2987</v>
      </c>
      <c r="X437" t="s">
        <v>1835</v>
      </c>
      <c r="Y437" t="s">
        <v>2741</v>
      </c>
      <c r="Z437" t="s">
        <v>3729</v>
      </c>
      <c r="AA437">
        <v>622526.1</v>
      </c>
      <c r="AB437" s="198">
        <v>37040.875</v>
      </c>
      <c r="AC437" s="198">
        <v>37040.875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1295309</v>
      </c>
      <c r="H438" s="198">
        <v>37036.289583333331</v>
      </c>
      <c r="I438" t="s">
        <v>2964</v>
      </c>
      <c r="M438" t="s">
        <v>3451</v>
      </c>
      <c r="N438" t="s">
        <v>1827</v>
      </c>
      <c r="O438" t="s">
        <v>1435</v>
      </c>
      <c r="Q438" s="199">
        <v>50</v>
      </c>
      <c r="S438" t="s">
        <v>1784</v>
      </c>
      <c r="T438" t="s">
        <v>2230</v>
      </c>
      <c r="U438" s="201">
        <v>24</v>
      </c>
      <c r="V438" t="s">
        <v>2934</v>
      </c>
      <c r="W438" t="s">
        <v>1839</v>
      </c>
      <c r="X438" t="s">
        <v>1832</v>
      </c>
      <c r="Y438" t="s">
        <v>2741</v>
      </c>
      <c r="Z438" t="s">
        <v>3724</v>
      </c>
      <c r="AA438">
        <v>622527.1</v>
      </c>
      <c r="AB438" s="198">
        <v>37040.875</v>
      </c>
      <c r="AC438" s="198">
        <v>37040.875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1295310</v>
      </c>
      <c r="H439" s="198">
        <v>37036.289594907408</v>
      </c>
      <c r="I439" t="s">
        <v>1826</v>
      </c>
      <c r="M439" t="s">
        <v>3451</v>
      </c>
      <c r="N439" t="s">
        <v>1827</v>
      </c>
      <c r="O439" t="s">
        <v>1419</v>
      </c>
      <c r="Q439" s="199">
        <v>50</v>
      </c>
      <c r="S439" t="s">
        <v>1784</v>
      </c>
      <c r="T439" t="s">
        <v>2230</v>
      </c>
      <c r="U439" s="201">
        <v>34.75</v>
      </c>
      <c r="V439" t="s">
        <v>3486</v>
      </c>
      <c r="W439" t="s">
        <v>1836</v>
      </c>
      <c r="X439" t="s">
        <v>2997</v>
      </c>
      <c r="Y439" t="s">
        <v>2741</v>
      </c>
      <c r="Z439" t="s">
        <v>3724</v>
      </c>
      <c r="AA439">
        <v>622528.1</v>
      </c>
      <c r="AB439" s="198">
        <v>37040.875</v>
      </c>
      <c r="AC439" s="198">
        <v>37040.875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1295311</v>
      </c>
      <c r="H440" s="198">
        <v>37036.289641203701</v>
      </c>
      <c r="I440" t="s">
        <v>2999</v>
      </c>
      <c r="M440" t="s">
        <v>3451</v>
      </c>
      <c r="N440" t="s">
        <v>1827</v>
      </c>
      <c r="O440" t="s">
        <v>1435</v>
      </c>
      <c r="P440" s="199">
        <v>50</v>
      </c>
      <c r="S440" t="s">
        <v>1784</v>
      </c>
      <c r="T440" t="s">
        <v>2230</v>
      </c>
      <c r="U440" s="201">
        <v>23.75</v>
      </c>
      <c r="V440" t="s">
        <v>2417</v>
      </c>
      <c r="W440" t="s">
        <v>1839</v>
      </c>
      <c r="X440" t="s">
        <v>1832</v>
      </c>
      <c r="Y440" t="s">
        <v>2741</v>
      </c>
      <c r="Z440" t="s">
        <v>3724</v>
      </c>
      <c r="AA440">
        <v>622529.1</v>
      </c>
      <c r="AB440" s="198">
        <v>37040.875</v>
      </c>
      <c r="AC440" s="198">
        <v>37040.875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1295312</v>
      </c>
      <c r="H441" s="198">
        <v>37036.289756944447</v>
      </c>
      <c r="I441" t="s">
        <v>3313</v>
      </c>
      <c r="M441" t="s">
        <v>3451</v>
      </c>
      <c r="N441" t="s">
        <v>1827</v>
      </c>
      <c r="O441" t="s">
        <v>1945</v>
      </c>
      <c r="P441" s="199">
        <v>50</v>
      </c>
      <c r="S441" t="s">
        <v>1784</v>
      </c>
      <c r="T441" t="s">
        <v>2230</v>
      </c>
      <c r="U441" s="201">
        <v>45.75</v>
      </c>
      <c r="V441" t="s">
        <v>2406</v>
      </c>
      <c r="W441" t="s">
        <v>1834</v>
      </c>
      <c r="X441" t="s">
        <v>1835</v>
      </c>
      <c r="Y441" t="s">
        <v>2741</v>
      </c>
      <c r="Z441" t="s">
        <v>3724</v>
      </c>
      <c r="AA441">
        <v>622530.1</v>
      </c>
      <c r="AB441" s="198">
        <v>37040.875</v>
      </c>
      <c r="AC441" s="198">
        <v>37040.875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1295313</v>
      </c>
      <c r="H442" s="198">
        <v>37036.289768518516</v>
      </c>
      <c r="I442" t="s">
        <v>2964</v>
      </c>
      <c r="M442" t="s">
        <v>3451</v>
      </c>
      <c r="N442" t="s">
        <v>1827</v>
      </c>
      <c r="O442" t="s">
        <v>1435</v>
      </c>
      <c r="Q442" s="199">
        <v>50</v>
      </c>
      <c r="S442" t="s">
        <v>1784</v>
      </c>
      <c r="T442" t="s">
        <v>2230</v>
      </c>
      <c r="U442" s="201">
        <v>24</v>
      </c>
      <c r="V442" t="s">
        <v>2934</v>
      </c>
      <c r="W442" t="s">
        <v>1839</v>
      </c>
      <c r="X442" t="s">
        <v>1832</v>
      </c>
      <c r="Y442" t="s">
        <v>2741</v>
      </c>
      <c r="Z442" t="s">
        <v>3724</v>
      </c>
      <c r="AA442">
        <v>622531.1</v>
      </c>
      <c r="AB442" s="198">
        <v>37040.875</v>
      </c>
      <c r="AC442" s="198">
        <v>37040.875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30</v>
      </c>
      <c r="F443" s="213">
        <f t="shared" si="35"/>
        <v>1500</v>
      </c>
      <c r="G443" s="202">
        <v>1295314</v>
      </c>
      <c r="H443" s="198">
        <v>37036.289872685185</v>
      </c>
      <c r="I443" t="s">
        <v>1850</v>
      </c>
      <c r="M443" t="s">
        <v>3451</v>
      </c>
      <c r="N443" t="s">
        <v>1827</v>
      </c>
      <c r="O443" t="s">
        <v>1686</v>
      </c>
      <c r="P443" s="199">
        <v>50</v>
      </c>
      <c r="S443" t="s">
        <v>1784</v>
      </c>
      <c r="T443" t="s">
        <v>2230</v>
      </c>
      <c r="U443" s="201">
        <v>67.75</v>
      </c>
      <c r="V443" t="s">
        <v>2103</v>
      </c>
      <c r="W443" t="s">
        <v>1836</v>
      </c>
      <c r="X443" t="s">
        <v>3012</v>
      </c>
      <c r="Y443" t="s">
        <v>2741</v>
      </c>
      <c r="Z443" t="s">
        <v>3724</v>
      </c>
      <c r="AA443">
        <v>622532.1</v>
      </c>
      <c r="AB443" s="198">
        <v>37043.594444444447</v>
      </c>
      <c r="AC443" s="198">
        <v>37072.594444444447</v>
      </c>
    </row>
    <row r="444" spans="1:29" x14ac:dyDescent="0.2">
      <c r="A444" s="44" t="str">
        <f t="shared" si="31"/>
        <v xml:space="preserve"> Metals Financial</v>
      </c>
      <c r="B444" s="44" t="str">
        <f t="shared" si="32"/>
        <v/>
      </c>
      <c r="C444" s="44" t="str">
        <f t="shared" si="33"/>
        <v>Metals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2</v>
      </c>
      <c r="G444" s="202">
        <v>1295315</v>
      </c>
      <c r="H444" s="198">
        <v>37036.289907407408</v>
      </c>
      <c r="I444" t="s">
        <v>2252</v>
      </c>
      <c r="M444" t="s">
        <v>1791</v>
      </c>
      <c r="N444" t="s">
        <v>2227</v>
      </c>
      <c r="O444" t="s">
        <v>2228</v>
      </c>
      <c r="P444" s="199">
        <v>2</v>
      </c>
      <c r="S444" t="s">
        <v>2229</v>
      </c>
      <c r="T444" t="s">
        <v>2230</v>
      </c>
      <c r="U444" s="201">
        <v>1729</v>
      </c>
      <c r="V444" t="s">
        <v>2296</v>
      </c>
      <c r="W444" t="s">
        <v>2236</v>
      </c>
      <c r="X444" t="s">
        <v>2232</v>
      </c>
      <c r="Y444" t="s">
        <v>2233</v>
      </c>
      <c r="Z444" t="s">
        <v>2234</v>
      </c>
      <c r="AA444">
        <v>2152480</v>
      </c>
    </row>
    <row r="445" spans="1:29" x14ac:dyDescent="0.2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30</v>
      </c>
      <c r="F445" s="213">
        <f t="shared" si="35"/>
        <v>1500</v>
      </c>
      <c r="G445" s="202">
        <v>1295316</v>
      </c>
      <c r="H445" s="198">
        <v>37036.289976851855</v>
      </c>
      <c r="I445" t="s">
        <v>3393</v>
      </c>
      <c r="M445" t="s">
        <v>3451</v>
      </c>
      <c r="N445" t="s">
        <v>1827</v>
      </c>
      <c r="O445" t="s">
        <v>3009</v>
      </c>
      <c r="P445" s="199">
        <v>50</v>
      </c>
      <c r="S445" t="s">
        <v>1784</v>
      </c>
      <c r="T445" t="s">
        <v>2230</v>
      </c>
      <c r="U445" s="201">
        <v>59.5</v>
      </c>
      <c r="V445" t="s">
        <v>1430</v>
      </c>
      <c r="W445" t="s">
        <v>1848</v>
      </c>
      <c r="X445" t="s">
        <v>1832</v>
      </c>
      <c r="Y445" t="s">
        <v>2741</v>
      </c>
      <c r="Z445" t="s">
        <v>3724</v>
      </c>
      <c r="AA445">
        <v>622533.1</v>
      </c>
      <c r="AB445" s="198">
        <v>37043.71597222222</v>
      </c>
      <c r="AC445" s="198">
        <v>37072.71597222222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1295317</v>
      </c>
      <c r="H446" s="198">
        <v>37036.290046296293</v>
      </c>
      <c r="I446" t="s">
        <v>2999</v>
      </c>
      <c r="M446" t="s">
        <v>3451</v>
      </c>
      <c r="N446" t="s">
        <v>1827</v>
      </c>
      <c r="O446" t="s">
        <v>1435</v>
      </c>
      <c r="P446" s="199">
        <v>50</v>
      </c>
      <c r="S446" t="s">
        <v>1784</v>
      </c>
      <c r="T446" t="s">
        <v>2230</v>
      </c>
      <c r="U446" s="201">
        <v>23.75</v>
      </c>
      <c r="V446" t="s">
        <v>2417</v>
      </c>
      <c r="W446" t="s">
        <v>1839</v>
      </c>
      <c r="X446" t="s">
        <v>1832</v>
      </c>
      <c r="Y446" t="s">
        <v>2741</v>
      </c>
      <c r="Z446" t="s">
        <v>3724</v>
      </c>
      <c r="AA446">
        <v>622534.1</v>
      </c>
      <c r="AB446" s="198">
        <v>37040.875</v>
      </c>
      <c r="AC446" s="198">
        <v>37040.875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62</v>
      </c>
      <c r="F447" s="213">
        <f t="shared" si="35"/>
        <v>3100</v>
      </c>
      <c r="G447" s="202">
        <v>1295318</v>
      </c>
      <c r="H447" s="198">
        <v>37036.29010416667</v>
      </c>
      <c r="I447" t="s">
        <v>1850</v>
      </c>
      <c r="M447" t="s">
        <v>3451</v>
      </c>
      <c r="N447" t="s">
        <v>1827</v>
      </c>
      <c r="O447" t="s">
        <v>1052</v>
      </c>
      <c r="P447" s="199">
        <v>50</v>
      </c>
      <c r="S447" t="s">
        <v>1784</v>
      </c>
      <c r="T447" t="s">
        <v>2230</v>
      </c>
      <c r="U447" s="201">
        <v>29</v>
      </c>
      <c r="V447" t="s">
        <v>1659</v>
      </c>
      <c r="W447" t="s">
        <v>2992</v>
      </c>
      <c r="X447" t="s">
        <v>2993</v>
      </c>
      <c r="Y447" t="s">
        <v>2741</v>
      </c>
      <c r="Z447" t="s">
        <v>3724</v>
      </c>
      <c r="AA447">
        <v>622535.1</v>
      </c>
      <c r="AB447" s="198">
        <v>37073.591666666667</v>
      </c>
      <c r="AC447" s="198">
        <v>37134.591666666667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50</v>
      </c>
      <c r="G448" s="202">
        <v>1295319</v>
      </c>
      <c r="H448" s="198">
        <v>37036.290138888886</v>
      </c>
      <c r="I448" t="s">
        <v>2988</v>
      </c>
      <c r="M448" t="s">
        <v>3451</v>
      </c>
      <c r="N448" t="s">
        <v>1827</v>
      </c>
      <c r="O448" t="s">
        <v>1429</v>
      </c>
      <c r="P448" s="199">
        <v>50</v>
      </c>
      <c r="S448" t="s">
        <v>1784</v>
      </c>
      <c r="T448" t="s">
        <v>2230</v>
      </c>
      <c r="U448" s="201">
        <v>31.5</v>
      </c>
      <c r="V448" t="s">
        <v>2989</v>
      </c>
      <c r="W448" t="s">
        <v>1844</v>
      </c>
      <c r="X448" t="s">
        <v>1845</v>
      </c>
      <c r="Y448" t="s">
        <v>2741</v>
      </c>
      <c r="Z448" t="s">
        <v>3724</v>
      </c>
      <c r="AA448">
        <v>622536.1</v>
      </c>
      <c r="AB448" s="198">
        <v>37040.875</v>
      </c>
      <c r="AC448" s="198">
        <v>37040.875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30</v>
      </c>
      <c r="F449" s="213">
        <f t="shared" si="35"/>
        <v>1500</v>
      </c>
      <c r="G449" s="202">
        <v>1295320</v>
      </c>
      <c r="H449" s="198">
        <v>37036.290173611109</v>
      </c>
      <c r="I449" t="s">
        <v>2983</v>
      </c>
      <c r="M449" t="s">
        <v>3451</v>
      </c>
      <c r="N449" t="s">
        <v>1827</v>
      </c>
      <c r="O449" t="s">
        <v>3009</v>
      </c>
      <c r="Q449" s="199">
        <v>50</v>
      </c>
      <c r="S449" t="s">
        <v>1784</v>
      </c>
      <c r="T449" t="s">
        <v>2230</v>
      </c>
      <c r="U449" s="201">
        <v>59.75</v>
      </c>
      <c r="V449" t="s">
        <v>2951</v>
      </c>
      <c r="W449" t="s">
        <v>1848</v>
      </c>
      <c r="X449" t="s">
        <v>1832</v>
      </c>
      <c r="Y449" t="s">
        <v>2741</v>
      </c>
      <c r="Z449" t="s">
        <v>3724</v>
      </c>
      <c r="AA449">
        <v>622538.1</v>
      </c>
      <c r="AB449" s="198">
        <v>37043.71597222222</v>
      </c>
      <c r="AC449" s="198">
        <v>37072.71597222222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59</v>
      </c>
      <c r="F450" s="213">
        <f t="shared" si="35"/>
        <v>2950</v>
      </c>
      <c r="G450" s="202">
        <v>1295321</v>
      </c>
      <c r="H450" s="198">
        <v>37036.290173611109</v>
      </c>
      <c r="I450" t="s">
        <v>3482</v>
      </c>
      <c r="M450" t="s">
        <v>3451</v>
      </c>
      <c r="N450" t="s">
        <v>1827</v>
      </c>
      <c r="O450" t="s">
        <v>1444</v>
      </c>
      <c r="Q450" s="199">
        <v>50</v>
      </c>
      <c r="S450" t="s">
        <v>1784</v>
      </c>
      <c r="T450" t="s">
        <v>2230</v>
      </c>
      <c r="U450" s="201">
        <v>64.75</v>
      </c>
      <c r="V450" t="s">
        <v>1453</v>
      </c>
      <c r="W450" t="s">
        <v>2998</v>
      </c>
      <c r="X450" t="s">
        <v>1852</v>
      </c>
      <c r="Y450" t="s">
        <v>2741</v>
      </c>
      <c r="Z450" t="s">
        <v>3724</v>
      </c>
      <c r="AA450">
        <v>622537.1</v>
      </c>
      <c r="AB450" s="198">
        <v>37257.71597222222</v>
      </c>
      <c r="AC450" s="198">
        <v>37315.71597222222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1295322</v>
      </c>
      <c r="H451" s="198">
        <v>37036.290196759262</v>
      </c>
      <c r="I451" t="s">
        <v>2991</v>
      </c>
      <c r="M451" t="s">
        <v>3451</v>
      </c>
      <c r="N451" t="s">
        <v>1827</v>
      </c>
      <c r="O451" t="s">
        <v>1443</v>
      </c>
      <c r="P451" s="199">
        <v>50</v>
      </c>
      <c r="S451" t="s">
        <v>1784</v>
      </c>
      <c r="T451" t="s">
        <v>2230</v>
      </c>
      <c r="U451" s="201">
        <v>15.75</v>
      </c>
      <c r="V451" t="s">
        <v>2723</v>
      </c>
      <c r="W451" t="s">
        <v>1844</v>
      </c>
      <c r="X451" t="s">
        <v>1845</v>
      </c>
      <c r="Y451" t="s">
        <v>2741</v>
      </c>
      <c r="Z451" t="s">
        <v>3724</v>
      </c>
      <c r="AA451">
        <v>622539.1</v>
      </c>
      <c r="AB451" s="198">
        <v>37040.875</v>
      </c>
      <c r="AC451" s="198">
        <v>37040.875</v>
      </c>
    </row>
    <row r="452" spans="1:29" x14ac:dyDescent="0.2">
      <c r="A452" s="44" t="str">
        <f t="shared" si="31"/>
        <v>US Natural Gas Financial</v>
      </c>
      <c r="B452" s="44" t="str">
        <f t="shared" si="32"/>
        <v>US</v>
      </c>
      <c r="C452" s="44" t="str">
        <f t="shared" si="33"/>
        <v>Natural Gas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30</v>
      </c>
      <c r="F452" s="213">
        <f t="shared" si="35"/>
        <v>300000</v>
      </c>
      <c r="G452" s="202">
        <v>1295323</v>
      </c>
      <c r="H452" s="198">
        <v>37036.290289351855</v>
      </c>
      <c r="I452" t="s">
        <v>3336</v>
      </c>
      <c r="M452" t="s">
        <v>1785</v>
      </c>
      <c r="N452" t="s">
        <v>3014</v>
      </c>
      <c r="O452" t="s">
        <v>3015</v>
      </c>
      <c r="Q452" s="199">
        <v>10000</v>
      </c>
      <c r="S452" t="s">
        <v>1786</v>
      </c>
      <c r="T452" t="s">
        <v>2230</v>
      </c>
      <c r="U452" s="201">
        <v>4</v>
      </c>
      <c r="V452" t="s">
        <v>3339</v>
      </c>
      <c r="W452" t="s">
        <v>3587</v>
      </c>
      <c r="X452" t="s">
        <v>3016</v>
      </c>
      <c r="Y452" t="s">
        <v>2250</v>
      </c>
      <c r="Z452" t="s">
        <v>3729</v>
      </c>
      <c r="AA452" t="s">
        <v>1454</v>
      </c>
      <c r="AB452" s="198">
        <v>37043.875</v>
      </c>
      <c r="AC452" s="198">
        <v>37072.875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30</v>
      </c>
      <c r="F453" s="213">
        <f t="shared" si="35"/>
        <v>1500</v>
      </c>
      <c r="G453" s="202">
        <v>1295325</v>
      </c>
      <c r="H453" s="198">
        <v>37036.290543981479</v>
      </c>
      <c r="I453" t="s">
        <v>3393</v>
      </c>
      <c r="M453" t="s">
        <v>3451</v>
      </c>
      <c r="N453" t="s">
        <v>1827</v>
      </c>
      <c r="O453" t="s">
        <v>3009</v>
      </c>
      <c r="P453" s="199">
        <v>50</v>
      </c>
      <c r="S453" t="s">
        <v>1784</v>
      </c>
      <c r="T453" t="s">
        <v>2230</v>
      </c>
      <c r="U453" s="201">
        <v>59.5</v>
      </c>
      <c r="V453" t="s">
        <v>1430</v>
      </c>
      <c r="W453" t="s">
        <v>1848</v>
      </c>
      <c r="X453" t="s">
        <v>1832</v>
      </c>
      <c r="Y453" t="s">
        <v>2741</v>
      </c>
      <c r="Z453" t="s">
        <v>3724</v>
      </c>
      <c r="AA453">
        <v>622541.1</v>
      </c>
      <c r="AB453" s="198">
        <v>37043.71597222222</v>
      </c>
      <c r="AC453" s="198">
        <v>37072.71597222222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1295324</v>
      </c>
      <c r="H454" s="198">
        <v>37036.290543981479</v>
      </c>
      <c r="I454" t="s">
        <v>2980</v>
      </c>
      <c r="M454" t="s">
        <v>3451</v>
      </c>
      <c r="N454" t="s">
        <v>1827</v>
      </c>
      <c r="O454" t="s">
        <v>1419</v>
      </c>
      <c r="P454" s="199">
        <v>50</v>
      </c>
      <c r="S454" t="s">
        <v>1784</v>
      </c>
      <c r="T454" t="s">
        <v>2230</v>
      </c>
      <c r="U454" s="201">
        <v>34.5</v>
      </c>
      <c r="V454" t="s">
        <v>2786</v>
      </c>
      <c r="W454" t="s">
        <v>1836</v>
      </c>
      <c r="X454" t="s">
        <v>2997</v>
      </c>
      <c r="Y454" t="s">
        <v>2741</v>
      </c>
      <c r="Z454" t="s">
        <v>3724</v>
      </c>
      <c r="AA454">
        <v>622540.1</v>
      </c>
      <c r="AB454" s="198">
        <v>37040.875</v>
      </c>
      <c r="AC454" s="198">
        <v>37040.875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1295326</v>
      </c>
      <c r="H455" s="198">
        <v>37036.290567129632</v>
      </c>
      <c r="I455" t="s">
        <v>1842</v>
      </c>
      <c r="M455" t="s">
        <v>3451</v>
      </c>
      <c r="N455" t="s">
        <v>1827</v>
      </c>
      <c r="O455" t="s">
        <v>1435</v>
      </c>
      <c r="P455" s="199">
        <v>50</v>
      </c>
      <c r="S455" t="s">
        <v>1784</v>
      </c>
      <c r="T455" t="s">
        <v>2230</v>
      </c>
      <c r="U455" s="201">
        <v>23.5</v>
      </c>
      <c r="V455" t="s">
        <v>1656</v>
      </c>
      <c r="W455" t="s">
        <v>1839</v>
      </c>
      <c r="X455" t="s">
        <v>1832</v>
      </c>
      <c r="Y455" t="s">
        <v>2741</v>
      </c>
      <c r="Z455" t="s">
        <v>3724</v>
      </c>
      <c r="AA455">
        <v>622542.1</v>
      </c>
      <c r="AB455" s="198">
        <v>37040.875</v>
      </c>
      <c r="AC455" s="198">
        <v>37040.875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8</v>
      </c>
      <c r="G456" s="202">
        <v>1295327</v>
      </c>
      <c r="H456" s="198">
        <v>37036.290613425925</v>
      </c>
      <c r="I456" t="s">
        <v>2621</v>
      </c>
      <c r="M456" t="s">
        <v>1791</v>
      </c>
      <c r="N456" t="s">
        <v>2227</v>
      </c>
      <c r="O456" t="s">
        <v>2228</v>
      </c>
      <c r="P456" s="199">
        <v>8</v>
      </c>
      <c r="S456" t="s">
        <v>2229</v>
      </c>
      <c r="T456" t="s">
        <v>2230</v>
      </c>
      <c r="U456" s="201">
        <v>1729</v>
      </c>
      <c r="V456" t="s">
        <v>2622</v>
      </c>
      <c r="W456" t="s">
        <v>2236</v>
      </c>
      <c r="X456" t="s">
        <v>2232</v>
      </c>
      <c r="Y456" t="s">
        <v>2233</v>
      </c>
      <c r="Z456" t="s">
        <v>2234</v>
      </c>
      <c r="AA456">
        <v>2152482</v>
      </c>
    </row>
    <row r="457" spans="1:29" x14ac:dyDescent="0.2">
      <c r="A457" s="44" t="str">
        <f t="shared" si="31"/>
        <v xml:space="preserve"> Metals Financial</v>
      </c>
      <c r="B457" s="44" t="str">
        <f t="shared" si="32"/>
        <v/>
      </c>
      <c r="C457" s="44" t="str">
        <f t="shared" si="33"/>
        <v>Metals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</v>
      </c>
      <c r="G457" s="202">
        <v>1295328</v>
      </c>
      <c r="H457" s="198">
        <v>37036.290671296294</v>
      </c>
      <c r="I457" t="s">
        <v>2245</v>
      </c>
      <c r="M457" t="s">
        <v>1791</v>
      </c>
      <c r="N457" t="s">
        <v>2240</v>
      </c>
      <c r="O457" t="s">
        <v>2241</v>
      </c>
      <c r="P457" s="199">
        <v>5</v>
      </c>
      <c r="S457" t="s">
        <v>2229</v>
      </c>
      <c r="T457" t="s">
        <v>2230</v>
      </c>
      <c r="U457" s="201">
        <v>1534</v>
      </c>
      <c r="V457" t="s">
        <v>1406</v>
      </c>
      <c r="W457" t="s">
        <v>2236</v>
      </c>
      <c r="X457" t="s">
        <v>2232</v>
      </c>
      <c r="Y457" t="s">
        <v>2233</v>
      </c>
      <c r="Z457" t="s">
        <v>2234</v>
      </c>
      <c r="AA457">
        <v>2152484</v>
      </c>
    </row>
    <row r="458" spans="1:29" x14ac:dyDescent="0.2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15</v>
      </c>
      <c r="G458" s="202">
        <v>1295329</v>
      </c>
      <c r="H458" s="198">
        <v>37036.290682870371</v>
      </c>
      <c r="I458" t="s">
        <v>2245</v>
      </c>
      <c r="M458" t="s">
        <v>1791</v>
      </c>
      <c r="N458" t="s">
        <v>2240</v>
      </c>
      <c r="O458" t="s">
        <v>2241</v>
      </c>
      <c r="P458" s="199">
        <v>15</v>
      </c>
      <c r="S458" t="s">
        <v>2229</v>
      </c>
      <c r="T458" t="s">
        <v>2230</v>
      </c>
      <c r="U458" s="201">
        <v>1534</v>
      </c>
      <c r="V458" t="s">
        <v>2091</v>
      </c>
      <c r="W458" t="s">
        <v>2236</v>
      </c>
      <c r="X458" t="s">
        <v>2232</v>
      </c>
      <c r="Y458" t="s">
        <v>2233</v>
      </c>
      <c r="Z458" t="s">
        <v>2234</v>
      </c>
      <c r="AA458">
        <v>2152486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20</v>
      </c>
      <c r="G459" s="202">
        <v>1295330</v>
      </c>
      <c r="H459" s="198">
        <v>37036.29074074074</v>
      </c>
      <c r="I459" t="s">
        <v>2200</v>
      </c>
      <c r="M459" t="s">
        <v>1791</v>
      </c>
      <c r="N459" t="s">
        <v>2240</v>
      </c>
      <c r="O459" t="s">
        <v>2241</v>
      </c>
      <c r="P459" s="199">
        <v>20</v>
      </c>
      <c r="S459" t="s">
        <v>2229</v>
      </c>
      <c r="T459" t="s">
        <v>2230</v>
      </c>
      <c r="U459" s="201">
        <v>1533</v>
      </c>
      <c r="V459" t="s">
        <v>2244</v>
      </c>
      <c r="W459" t="s">
        <v>2236</v>
      </c>
      <c r="X459" t="s">
        <v>2232</v>
      </c>
      <c r="Y459" t="s">
        <v>2233</v>
      </c>
      <c r="Z459" t="s">
        <v>2234</v>
      </c>
      <c r="AA459">
        <v>2152488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20</v>
      </c>
      <c r="G460" s="202">
        <v>1295331</v>
      </c>
      <c r="H460" s="198">
        <v>37036.290914351855</v>
      </c>
      <c r="I460" t="s">
        <v>2282</v>
      </c>
      <c r="M460" t="s">
        <v>1791</v>
      </c>
      <c r="N460" t="s">
        <v>2227</v>
      </c>
      <c r="O460" t="s">
        <v>2228</v>
      </c>
      <c r="P460" s="199">
        <v>20</v>
      </c>
      <c r="S460" t="s">
        <v>2229</v>
      </c>
      <c r="T460" t="s">
        <v>2230</v>
      </c>
      <c r="U460" s="201">
        <v>1728</v>
      </c>
      <c r="V460" t="s">
        <v>1841</v>
      </c>
      <c r="W460" t="s">
        <v>2236</v>
      </c>
      <c r="X460" t="s">
        <v>2232</v>
      </c>
      <c r="Y460" t="s">
        <v>2233</v>
      </c>
      <c r="Z460" t="s">
        <v>2234</v>
      </c>
      <c r="AA460">
        <v>2152490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1295332</v>
      </c>
      <c r="H461" s="198">
        <v>37036.291122685187</v>
      </c>
      <c r="I461" t="s">
        <v>2999</v>
      </c>
      <c r="M461" t="s">
        <v>3451</v>
      </c>
      <c r="N461" t="s">
        <v>1827</v>
      </c>
      <c r="O461" t="s">
        <v>1435</v>
      </c>
      <c r="Q461" s="199">
        <v>50</v>
      </c>
      <c r="S461" t="s">
        <v>1784</v>
      </c>
      <c r="T461" t="s">
        <v>2230</v>
      </c>
      <c r="U461" s="201">
        <v>23.25</v>
      </c>
      <c r="V461" t="s">
        <v>2417</v>
      </c>
      <c r="W461" t="s">
        <v>1839</v>
      </c>
      <c r="X461" t="s">
        <v>1832</v>
      </c>
      <c r="Y461" t="s">
        <v>2741</v>
      </c>
      <c r="Z461" t="s">
        <v>3724</v>
      </c>
      <c r="AA461">
        <v>622543.1</v>
      </c>
      <c r="AB461" s="198">
        <v>37040.875</v>
      </c>
      <c r="AC461" s="198">
        <v>37040.875</v>
      </c>
    </row>
    <row r="462" spans="1:29" x14ac:dyDescent="0.2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5</v>
      </c>
      <c r="F462" s="213">
        <f t="shared" si="40"/>
        <v>250</v>
      </c>
      <c r="G462" s="202">
        <v>1295333</v>
      </c>
      <c r="H462" s="198">
        <v>37036.291134259256</v>
      </c>
      <c r="I462" t="s">
        <v>2964</v>
      </c>
      <c r="M462" t="s">
        <v>3451</v>
      </c>
      <c r="N462" t="s">
        <v>1827</v>
      </c>
      <c r="O462" t="s">
        <v>2864</v>
      </c>
      <c r="P462" s="199">
        <v>50</v>
      </c>
      <c r="S462" t="s">
        <v>1784</v>
      </c>
      <c r="T462" t="s">
        <v>2230</v>
      </c>
      <c r="U462" s="201">
        <v>59.25</v>
      </c>
      <c r="V462" t="s">
        <v>2934</v>
      </c>
      <c r="W462" t="s">
        <v>1848</v>
      </c>
      <c r="X462" t="s">
        <v>1832</v>
      </c>
      <c r="Y462" t="s">
        <v>2741</v>
      </c>
      <c r="Z462" t="s">
        <v>3724</v>
      </c>
      <c r="AA462">
        <v>622544.1</v>
      </c>
      <c r="AB462" s="198">
        <v>37046.875</v>
      </c>
      <c r="AC462" s="198">
        <v>37050.875</v>
      </c>
    </row>
    <row r="463" spans="1:29" x14ac:dyDescent="0.2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1295334</v>
      </c>
      <c r="H463" s="198">
        <v>37036.291215277779</v>
      </c>
      <c r="I463" t="s">
        <v>1783</v>
      </c>
      <c r="J463" t="s">
        <v>2939</v>
      </c>
      <c r="K463" t="s">
        <v>3002</v>
      </c>
      <c r="M463" t="s">
        <v>3451</v>
      </c>
      <c r="N463" t="s">
        <v>1827</v>
      </c>
      <c r="O463" t="s">
        <v>1418</v>
      </c>
      <c r="Q463" s="199">
        <v>50</v>
      </c>
      <c r="S463" t="s">
        <v>1784</v>
      </c>
      <c r="T463" t="s">
        <v>2230</v>
      </c>
      <c r="U463" s="201">
        <v>22</v>
      </c>
      <c r="V463" t="s">
        <v>1455</v>
      </c>
      <c r="W463" t="s">
        <v>1839</v>
      </c>
      <c r="X463" t="s">
        <v>1828</v>
      </c>
      <c r="Y463" t="s">
        <v>2741</v>
      </c>
      <c r="Z463" t="s">
        <v>3724</v>
      </c>
      <c r="AA463">
        <v>622545.1</v>
      </c>
      <c r="AB463" s="198">
        <v>37040.875</v>
      </c>
      <c r="AC463" s="198">
        <v>37040.875</v>
      </c>
    </row>
    <row r="464" spans="1:29" x14ac:dyDescent="0.2">
      <c r="A464" s="44" t="str">
        <f t="shared" si="36"/>
        <v xml:space="preserve"> Metals Financial</v>
      </c>
      <c r="B464" s="44" t="str">
        <f t="shared" si="37"/>
        <v/>
      </c>
      <c r="C464" s="44" t="str">
        <f t="shared" si="38"/>
        <v>Metals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</v>
      </c>
      <c r="G464" s="202">
        <v>1295335</v>
      </c>
      <c r="H464" s="198">
        <v>37036.291250000002</v>
      </c>
      <c r="I464" t="s">
        <v>2245</v>
      </c>
      <c r="M464" t="s">
        <v>1791</v>
      </c>
      <c r="N464" t="s">
        <v>2255</v>
      </c>
      <c r="O464" t="s">
        <v>2256</v>
      </c>
      <c r="P464" s="199">
        <v>5</v>
      </c>
      <c r="S464" t="s">
        <v>2257</v>
      </c>
      <c r="T464" t="s">
        <v>2230</v>
      </c>
      <c r="U464" s="201">
        <v>7090</v>
      </c>
      <c r="V464" t="s">
        <v>2091</v>
      </c>
      <c r="W464" t="s">
        <v>2258</v>
      </c>
      <c r="X464" t="s">
        <v>2232</v>
      </c>
      <c r="Y464" t="s">
        <v>2233</v>
      </c>
      <c r="Z464" t="s">
        <v>2234</v>
      </c>
      <c r="AA464">
        <v>2152492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4</v>
      </c>
      <c r="G465" s="202">
        <v>1295336</v>
      </c>
      <c r="H465" s="198">
        <v>37036.291921296295</v>
      </c>
      <c r="I465" t="s">
        <v>1646</v>
      </c>
      <c r="M465" t="s">
        <v>1791</v>
      </c>
      <c r="N465" t="s">
        <v>2227</v>
      </c>
      <c r="O465" t="s">
        <v>3304</v>
      </c>
      <c r="Q465" s="199">
        <v>4</v>
      </c>
      <c r="S465" t="s">
        <v>2229</v>
      </c>
      <c r="T465" t="s">
        <v>2230</v>
      </c>
      <c r="U465" s="201">
        <v>1727</v>
      </c>
      <c r="V465" t="s">
        <v>1647</v>
      </c>
      <c r="W465" t="s">
        <v>2236</v>
      </c>
      <c r="X465" t="s">
        <v>2232</v>
      </c>
      <c r="Y465" t="s">
        <v>2233</v>
      </c>
      <c r="Z465" t="s">
        <v>2234</v>
      </c>
      <c r="AA465">
        <v>2152494</v>
      </c>
      <c r="AB465" s="198">
        <v>37062.647222222222</v>
      </c>
      <c r="AC465" s="198">
        <v>37062.647222222222</v>
      </c>
    </row>
    <row r="466" spans="1:29" x14ac:dyDescent="0.2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1295337</v>
      </c>
      <c r="H466" s="198">
        <v>37036.292013888888</v>
      </c>
      <c r="I466" t="s">
        <v>2991</v>
      </c>
      <c r="M466" t="s">
        <v>3451</v>
      </c>
      <c r="N466" t="s">
        <v>2738</v>
      </c>
      <c r="O466" t="s">
        <v>1413</v>
      </c>
      <c r="P466" s="199">
        <v>50</v>
      </c>
      <c r="S466" t="s">
        <v>1784</v>
      </c>
      <c r="T466" t="s">
        <v>2230</v>
      </c>
      <c r="U466" s="201">
        <v>40</v>
      </c>
      <c r="V466" t="s">
        <v>1456</v>
      </c>
      <c r="W466" t="s">
        <v>2987</v>
      </c>
      <c r="X466" t="s">
        <v>1835</v>
      </c>
      <c r="Y466" t="s">
        <v>2741</v>
      </c>
      <c r="Z466" t="s">
        <v>3729</v>
      </c>
      <c r="AA466">
        <v>622546.1</v>
      </c>
      <c r="AB466" s="198">
        <v>37040.875</v>
      </c>
      <c r="AC466" s="198">
        <v>37040.875</v>
      </c>
    </row>
    <row r="467" spans="1:29" x14ac:dyDescent="0.2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20</v>
      </c>
      <c r="G467" s="202">
        <v>1295338</v>
      </c>
      <c r="H467" s="198">
        <v>37036.292222222219</v>
      </c>
      <c r="I467" t="s">
        <v>2239</v>
      </c>
      <c r="M467" t="s">
        <v>1791</v>
      </c>
      <c r="N467" t="s">
        <v>2240</v>
      </c>
      <c r="O467" t="s">
        <v>2241</v>
      </c>
      <c r="Q467" s="199">
        <v>20</v>
      </c>
      <c r="S467" t="s">
        <v>2229</v>
      </c>
      <c r="T467" t="s">
        <v>2230</v>
      </c>
      <c r="U467" s="201">
        <v>1534</v>
      </c>
      <c r="V467" t="s">
        <v>2242</v>
      </c>
      <c r="W467" t="s">
        <v>2236</v>
      </c>
      <c r="X467" t="s">
        <v>2232</v>
      </c>
      <c r="Y467" t="s">
        <v>2233</v>
      </c>
      <c r="Z467" t="s">
        <v>2234</v>
      </c>
      <c r="AA467">
        <v>2152496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1500</v>
      </c>
      <c r="G468" s="202">
        <v>1295339</v>
      </c>
      <c r="H468" s="198">
        <v>37036.292222222219</v>
      </c>
      <c r="I468" t="s">
        <v>1850</v>
      </c>
      <c r="M468" t="s">
        <v>3451</v>
      </c>
      <c r="N468" t="s">
        <v>1827</v>
      </c>
      <c r="O468" t="s">
        <v>3009</v>
      </c>
      <c r="P468" s="199">
        <v>50</v>
      </c>
      <c r="S468" t="s">
        <v>1784</v>
      </c>
      <c r="T468" t="s">
        <v>2230</v>
      </c>
      <c r="U468" s="201">
        <v>59.25</v>
      </c>
      <c r="V468" t="s">
        <v>2103</v>
      </c>
      <c r="W468" t="s">
        <v>1848</v>
      </c>
      <c r="X468" t="s">
        <v>1832</v>
      </c>
      <c r="Y468" t="s">
        <v>2741</v>
      </c>
      <c r="Z468" t="s">
        <v>3724</v>
      </c>
      <c r="AA468">
        <v>622547.1</v>
      </c>
      <c r="AB468" s="198">
        <v>37043.71597222222</v>
      </c>
      <c r="AC468" s="198">
        <v>37072.71597222222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30</v>
      </c>
      <c r="F469" s="213">
        <f t="shared" si="40"/>
        <v>1500</v>
      </c>
      <c r="G469" s="202">
        <v>1295340</v>
      </c>
      <c r="H469" s="198">
        <v>37036.292233796295</v>
      </c>
      <c r="I469" t="s">
        <v>1850</v>
      </c>
      <c r="M469" t="s">
        <v>3451</v>
      </c>
      <c r="N469" t="s">
        <v>1827</v>
      </c>
      <c r="O469" t="s">
        <v>3326</v>
      </c>
      <c r="P469" s="199">
        <v>50</v>
      </c>
      <c r="S469" t="s">
        <v>1784</v>
      </c>
      <c r="T469" t="s">
        <v>2230</v>
      </c>
      <c r="U469" s="201">
        <v>58.25</v>
      </c>
      <c r="V469" t="s">
        <v>1659</v>
      </c>
      <c r="W469" t="s">
        <v>1844</v>
      </c>
      <c r="X469" t="s">
        <v>2993</v>
      </c>
      <c r="Y469" t="s">
        <v>2741</v>
      </c>
      <c r="Z469" t="s">
        <v>3724</v>
      </c>
      <c r="AA469">
        <v>622548.1</v>
      </c>
      <c r="AB469" s="198">
        <v>37043.591666666667</v>
      </c>
      <c r="AC469" s="198">
        <v>37072.591666666667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1295342</v>
      </c>
      <c r="H470" s="198">
        <v>37036.292384259257</v>
      </c>
      <c r="I470" t="s">
        <v>2999</v>
      </c>
      <c r="M470" t="s">
        <v>3451</v>
      </c>
      <c r="N470" t="s">
        <v>1827</v>
      </c>
      <c r="O470" t="s">
        <v>3009</v>
      </c>
      <c r="Q470" s="199">
        <v>50</v>
      </c>
      <c r="S470" t="s">
        <v>1784</v>
      </c>
      <c r="T470" t="s">
        <v>2230</v>
      </c>
      <c r="U470" s="201">
        <v>59.25</v>
      </c>
      <c r="V470" t="s">
        <v>2417</v>
      </c>
      <c r="W470" t="s">
        <v>1848</v>
      </c>
      <c r="X470" t="s">
        <v>1832</v>
      </c>
      <c r="Y470" t="s">
        <v>2741</v>
      </c>
      <c r="Z470" t="s">
        <v>3724</v>
      </c>
      <c r="AA470">
        <v>622550.1</v>
      </c>
      <c r="AB470" s="198">
        <v>37043.71597222222</v>
      </c>
      <c r="AC470" s="198">
        <v>37072.71597222222</v>
      </c>
    </row>
    <row r="471" spans="1:29" x14ac:dyDescent="0.2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50</v>
      </c>
      <c r="G471" s="202">
        <v>1295343</v>
      </c>
      <c r="H471" s="198">
        <v>37036.292488425926</v>
      </c>
      <c r="I471" t="s">
        <v>2202</v>
      </c>
      <c r="M471" t="s">
        <v>3451</v>
      </c>
      <c r="N471" t="s">
        <v>1827</v>
      </c>
      <c r="O471" t="s">
        <v>1428</v>
      </c>
      <c r="Q471" s="199">
        <v>50</v>
      </c>
      <c r="S471" t="s">
        <v>1784</v>
      </c>
      <c r="T471" t="s">
        <v>2230</v>
      </c>
      <c r="U471" s="201">
        <v>23</v>
      </c>
      <c r="V471" t="s">
        <v>1457</v>
      </c>
      <c r="W471" t="s">
        <v>3485</v>
      </c>
      <c r="X471" t="s">
        <v>1837</v>
      </c>
      <c r="Y471" t="s">
        <v>2741</v>
      </c>
      <c r="Z471" t="s">
        <v>3724</v>
      </c>
      <c r="AA471">
        <v>622551.1</v>
      </c>
      <c r="AB471" s="198">
        <v>37040.875</v>
      </c>
      <c r="AC471" s="198">
        <v>37040.875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30</v>
      </c>
      <c r="F472" s="213">
        <f t="shared" si="40"/>
        <v>1500</v>
      </c>
      <c r="G472" s="202">
        <v>1295344</v>
      </c>
      <c r="H472" s="198">
        <v>37036.292511574073</v>
      </c>
      <c r="I472" t="s">
        <v>1850</v>
      </c>
      <c r="M472" t="s">
        <v>3451</v>
      </c>
      <c r="N472" t="s">
        <v>1827</v>
      </c>
      <c r="O472" t="s">
        <v>3326</v>
      </c>
      <c r="P472" s="199">
        <v>50</v>
      </c>
      <c r="S472" t="s">
        <v>1784</v>
      </c>
      <c r="T472" t="s">
        <v>2230</v>
      </c>
      <c r="U472" s="201">
        <v>58.25</v>
      </c>
      <c r="V472" t="s">
        <v>1659</v>
      </c>
      <c r="W472" t="s">
        <v>1844</v>
      </c>
      <c r="X472" t="s">
        <v>2993</v>
      </c>
      <c r="Y472" t="s">
        <v>2741</v>
      </c>
      <c r="Z472" t="s">
        <v>3724</v>
      </c>
      <c r="AA472">
        <v>622552.1</v>
      </c>
      <c r="AB472" s="198">
        <v>37043.591666666667</v>
      </c>
      <c r="AC472" s="198">
        <v>37072.591666666667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10</v>
      </c>
      <c r="G473" s="202">
        <v>1295345</v>
      </c>
      <c r="H473" s="198">
        <v>37036.293090277781</v>
      </c>
      <c r="I473" t="s">
        <v>2736</v>
      </c>
      <c r="M473" t="s">
        <v>1791</v>
      </c>
      <c r="N473" t="s">
        <v>2297</v>
      </c>
      <c r="O473" t="s">
        <v>2298</v>
      </c>
      <c r="P473" s="199">
        <v>10</v>
      </c>
      <c r="S473" t="s">
        <v>2229</v>
      </c>
      <c r="T473" t="s">
        <v>2230</v>
      </c>
      <c r="U473" s="201">
        <v>945</v>
      </c>
      <c r="V473" t="s">
        <v>1458</v>
      </c>
      <c r="W473" t="s">
        <v>2258</v>
      </c>
      <c r="X473" t="s">
        <v>2232</v>
      </c>
      <c r="Y473" t="s">
        <v>2233</v>
      </c>
      <c r="Z473" t="s">
        <v>2234</v>
      </c>
      <c r="AA473">
        <v>2152498</v>
      </c>
    </row>
    <row r="474" spans="1:29" x14ac:dyDescent="0.2">
      <c r="A474" s="44" t="str">
        <f t="shared" si="36"/>
        <v>US Natural Gas Financial</v>
      </c>
      <c r="B474" s="44" t="str">
        <f t="shared" si="37"/>
        <v>US</v>
      </c>
      <c r="C474" s="44" t="str">
        <f t="shared" si="38"/>
        <v>Natural Gas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31</v>
      </c>
      <c r="F474" s="213">
        <f t="shared" si="40"/>
        <v>77500</v>
      </c>
      <c r="G474" s="202">
        <v>1295346</v>
      </c>
      <c r="H474" s="198">
        <v>37036.293263888889</v>
      </c>
      <c r="I474" t="s">
        <v>3363</v>
      </c>
      <c r="M474" t="s">
        <v>1785</v>
      </c>
      <c r="N474" t="s">
        <v>3014</v>
      </c>
      <c r="O474" t="s">
        <v>3025</v>
      </c>
      <c r="P474" s="199">
        <v>2500</v>
      </c>
      <c r="S474" t="s">
        <v>1786</v>
      </c>
      <c r="T474" t="s">
        <v>2230</v>
      </c>
      <c r="U474" s="201">
        <v>4.1425000000000001</v>
      </c>
      <c r="V474" t="s">
        <v>2138</v>
      </c>
      <c r="W474" t="s">
        <v>3587</v>
      </c>
      <c r="X474" t="s">
        <v>3016</v>
      </c>
      <c r="Y474" t="s">
        <v>2250</v>
      </c>
      <c r="Z474" t="s">
        <v>3729</v>
      </c>
      <c r="AA474" t="s">
        <v>1459</v>
      </c>
      <c r="AB474" s="198">
        <v>37104.875</v>
      </c>
      <c r="AC474" s="198">
        <v>37134.875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1295349</v>
      </c>
      <c r="H475" s="198">
        <v>37036.293877314813</v>
      </c>
      <c r="I475" t="s">
        <v>1829</v>
      </c>
      <c r="M475" t="s">
        <v>3451</v>
      </c>
      <c r="N475" t="s">
        <v>1827</v>
      </c>
      <c r="O475" t="s">
        <v>1435</v>
      </c>
      <c r="P475" s="199">
        <v>50</v>
      </c>
      <c r="S475" t="s">
        <v>1784</v>
      </c>
      <c r="T475" t="s">
        <v>2230</v>
      </c>
      <c r="U475" s="201">
        <v>23</v>
      </c>
      <c r="V475" t="s">
        <v>1830</v>
      </c>
      <c r="W475" t="s">
        <v>1839</v>
      </c>
      <c r="X475" t="s">
        <v>1832</v>
      </c>
      <c r="Y475" t="s">
        <v>2741</v>
      </c>
      <c r="Z475" t="s">
        <v>3724</v>
      </c>
      <c r="AA475">
        <v>622554.1</v>
      </c>
      <c r="AB475" s="198">
        <v>37040.875</v>
      </c>
      <c r="AC475" s="198">
        <v>37040.875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30</v>
      </c>
      <c r="F476" s="213">
        <f t="shared" si="40"/>
        <v>1500</v>
      </c>
      <c r="G476" s="202">
        <v>1295350</v>
      </c>
      <c r="H476" s="198">
        <v>37036.293877314813</v>
      </c>
      <c r="I476" t="s">
        <v>1850</v>
      </c>
      <c r="M476" t="s">
        <v>3451</v>
      </c>
      <c r="N476" t="s">
        <v>1827</v>
      </c>
      <c r="O476" t="s">
        <v>1686</v>
      </c>
      <c r="P476" s="199">
        <v>50</v>
      </c>
      <c r="S476" t="s">
        <v>1784</v>
      </c>
      <c r="T476" t="s">
        <v>2230</v>
      </c>
      <c r="U476" s="201">
        <v>67</v>
      </c>
      <c r="V476" t="s">
        <v>2103</v>
      </c>
      <c r="W476" t="s">
        <v>1836</v>
      </c>
      <c r="X476" t="s">
        <v>3012</v>
      </c>
      <c r="Y476" t="s">
        <v>2741</v>
      </c>
      <c r="Z476" t="s">
        <v>3724</v>
      </c>
      <c r="AA476">
        <v>622555.1</v>
      </c>
      <c r="AB476" s="198">
        <v>37043.594444444447</v>
      </c>
      <c r="AC476" s="198">
        <v>37072.594444444447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20</v>
      </c>
      <c r="G477" s="202">
        <v>1295351</v>
      </c>
      <c r="H477" s="198">
        <v>37036.294085648151</v>
      </c>
      <c r="I477" t="s">
        <v>2252</v>
      </c>
      <c r="M477" t="s">
        <v>1791</v>
      </c>
      <c r="N477" t="s">
        <v>2240</v>
      </c>
      <c r="O477" t="s">
        <v>2241</v>
      </c>
      <c r="P477" s="199">
        <v>20</v>
      </c>
      <c r="S477" t="s">
        <v>2229</v>
      </c>
      <c r="T477" t="s">
        <v>2230</v>
      </c>
      <c r="U477" s="201">
        <v>1533</v>
      </c>
      <c r="V477" t="s">
        <v>1460</v>
      </c>
      <c r="W477" t="s">
        <v>2236</v>
      </c>
      <c r="X477" t="s">
        <v>2232</v>
      </c>
      <c r="Y477" t="s">
        <v>2233</v>
      </c>
      <c r="Z477" t="s">
        <v>2234</v>
      </c>
      <c r="AA477">
        <v>2152500</v>
      </c>
    </row>
    <row r="478" spans="1:29" x14ac:dyDescent="0.2">
      <c r="A478" s="44" t="str">
        <f t="shared" si="36"/>
        <v>US Natural Gas Financial</v>
      </c>
      <c r="B478" s="44" t="str">
        <f t="shared" si="37"/>
        <v>US</v>
      </c>
      <c r="C478" s="44" t="str">
        <f t="shared" si="38"/>
        <v>Natural Gas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151</v>
      </c>
      <c r="F478" s="213">
        <f t="shared" si="40"/>
        <v>377500</v>
      </c>
      <c r="G478" s="202">
        <v>1295352</v>
      </c>
      <c r="H478" s="198">
        <v>37036.294456018521</v>
      </c>
      <c r="I478" t="s">
        <v>2202</v>
      </c>
      <c r="M478" t="s">
        <v>1785</v>
      </c>
      <c r="N478" t="s">
        <v>3014</v>
      </c>
      <c r="O478" t="s">
        <v>3345</v>
      </c>
      <c r="P478" s="199">
        <v>2500</v>
      </c>
      <c r="S478" t="s">
        <v>1786</v>
      </c>
      <c r="T478" t="s">
        <v>2230</v>
      </c>
      <c r="U478" s="201">
        <v>4.5149999999999997</v>
      </c>
      <c r="V478" t="s">
        <v>2168</v>
      </c>
      <c r="W478" t="s">
        <v>3587</v>
      </c>
      <c r="X478" t="s">
        <v>3016</v>
      </c>
      <c r="Y478" t="s">
        <v>2250</v>
      </c>
      <c r="Z478" t="s">
        <v>3729</v>
      </c>
      <c r="AA478" t="s">
        <v>1461</v>
      </c>
      <c r="AB478" s="198">
        <v>37196</v>
      </c>
      <c r="AC478" s="198">
        <v>37346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30</v>
      </c>
      <c r="F479" s="213">
        <f t="shared" si="40"/>
        <v>1500</v>
      </c>
      <c r="G479" s="202">
        <v>1295354</v>
      </c>
      <c r="H479" s="198">
        <v>37036.294756944444</v>
      </c>
      <c r="I479" t="s">
        <v>1850</v>
      </c>
      <c r="M479" t="s">
        <v>3451</v>
      </c>
      <c r="N479" t="s">
        <v>1827</v>
      </c>
      <c r="O479" t="s">
        <v>3326</v>
      </c>
      <c r="P479" s="199">
        <v>50</v>
      </c>
      <c r="S479" t="s">
        <v>1784</v>
      </c>
      <c r="T479" t="s">
        <v>2230</v>
      </c>
      <c r="U479" s="201">
        <v>58</v>
      </c>
      <c r="V479" t="s">
        <v>1659</v>
      </c>
      <c r="W479" t="s">
        <v>1844</v>
      </c>
      <c r="X479" t="s">
        <v>2993</v>
      </c>
      <c r="Y479" t="s">
        <v>2741</v>
      </c>
      <c r="Z479" t="s">
        <v>3724</v>
      </c>
      <c r="AA479">
        <v>622557.1</v>
      </c>
      <c r="AB479" s="198">
        <v>37043.591666666667</v>
      </c>
      <c r="AC479" s="198">
        <v>37072.591666666667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30</v>
      </c>
      <c r="F480" s="213">
        <f t="shared" si="40"/>
        <v>1500</v>
      </c>
      <c r="G480" s="202">
        <v>1295355</v>
      </c>
      <c r="H480" s="198">
        <v>37036.295405092591</v>
      </c>
      <c r="I480" t="s">
        <v>2026</v>
      </c>
      <c r="M480" t="s">
        <v>3451</v>
      </c>
      <c r="N480" t="s">
        <v>1827</v>
      </c>
      <c r="O480" t="s">
        <v>2985</v>
      </c>
      <c r="P480" s="199">
        <v>50</v>
      </c>
      <c r="S480" t="s">
        <v>1784</v>
      </c>
      <c r="T480" t="s">
        <v>2230</v>
      </c>
      <c r="U480" s="201">
        <v>38.15</v>
      </c>
      <c r="V480" t="s">
        <v>1824</v>
      </c>
      <c r="W480" t="s">
        <v>1848</v>
      </c>
      <c r="X480" t="s">
        <v>1832</v>
      </c>
      <c r="Y480" t="s">
        <v>2741</v>
      </c>
      <c r="Z480" t="s">
        <v>3724</v>
      </c>
      <c r="AA480">
        <v>622558.1</v>
      </c>
      <c r="AB480" s="198">
        <v>37135.71597222222</v>
      </c>
      <c r="AC480" s="198">
        <v>37164.71597222222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50</v>
      </c>
      <c r="G481" s="202">
        <v>1295356</v>
      </c>
      <c r="H481" s="198">
        <v>37036.295439814814</v>
      </c>
      <c r="I481" t="s">
        <v>2988</v>
      </c>
      <c r="M481" t="s">
        <v>3451</v>
      </c>
      <c r="N481" t="s">
        <v>1827</v>
      </c>
      <c r="O481" t="s">
        <v>1429</v>
      </c>
      <c r="P481" s="199">
        <v>50</v>
      </c>
      <c r="S481" t="s">
        <v>1784</v>
      </c>
      <c r="T481" t="s">
        <v>2230</v>
      </c>
      <c r="U481" s="201">
        <v>31.25</v>
      </c>
      <c r="V481" t="s">
        <v>2943</v>
      </c>
      <c r="W481" t="s">
        <v>1844</v>
      </c>
      <c r="X481" t="s">
        <v>1845</v>
      </c>
      <c r="Y481" t="s">
        <v>2741</v>
      </c>
      <c r="Z481" t="s">
        <v>3724</v>
      </c>
      <c r="AA481">
        <v>622559.1</v>
      </c>
      <c r="AB481" s="198">
        <v>37040.875</v>
      </c>
      <c r="AC481" s="198">
        <v>37040.875</v>
      </c>
    </row>
    <row r="482" spans="1:29" x14ac:dyDescent="0.2">
      <c r="A482" s="44" t="str">
        <f t="shared" si="36"/>
        <v>US Power Financial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50</v>
      </c>
      <c r="G482" s="202">
        <v>1295357</v>
      </c>
      <c r="H482" s="198">
        <v>37036.295439814814</v>
      </c>
      <c r="I482" t="s">
        <v>3013</v>
      </c>
      <c r="M482" t="s">
        <v>3451</v>
      </c>
      <c r="N482" t="s">
        <v>2738</v>
      </c>
      <c r="O482" t="s">
        <v>1462</v>
      </c>
      <c r="Q482" s="199">
        <v>50</v>
      </c>
      <c r="S482" t="s">
        <v>1784</v>
      </c>
      <c r="T482" t="s">
        <v>2230</v>
      </c>
      <c r="U482" s="201">
        <v>29.5</v>
      </c>
      <c r="V482" t="s">
        <v>3510</v>
      </c>
      <c r="W482" t="s">
        <v>2739</v>
      </c>
      <c r="X482" t="s">
        <v>2740</v>
      </c>
      <c r="Y482" t="s">
        <v>2741</v>
      </c>
      <c r="Z482" t="s">
        <v>3729</v>
      </c>
      <c r="AA482">
        <v>622560.1</v>
      </c>
      <c r="AB482" s="198">
        <v>37036.875</v>
      </c>
      <c r="AC482" s="198">
        <v>37036.875</v>
      </c>
    </row>
    <row r="483" spans="1:29" x14ac:dyDescent="0.2">
      <c r="A483" s="44" t="str">
        <f t="shared" si="36"/>
        <v>US Power Financial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1295359</v>
      </c>
      <c r="H483" s="198">
        <v>37036.296423611115</v>
      </c>
      <c r="I483" t="s">
        <v>2991</v>
      </c>
      <c r="M483" t="s">
        <v>3451</v>
      </c>
      <c r="N483" t="s">
        <v>2738</v>
      </c>
      <c r="O483" t="s">
        <v>1413</v>
      </c>
      <c r="P483" s="199">
        <v>50</v>
      </c>
      <c r="S483" t="s">
        <v>1784</v>
      </c>
      <c r="T483" t="s">
        <v>2230</v>
      </c>
      <c r="U483" s="201">
        <v>39.75</v>
      </c>
      <c r="V483" t="s">
        <v>1456</v>
      </c>
      <c r="W483" t="s">
        <v>2987</v>
      </c>
      <c r="X483" t="s">
        <v>1835</v>
      </c>
      <c r="Y483" t="s">
        <v>2741</v>
      </c>
      <c r="Z483" t="s">
        <v>3729</v>
      </c>
      <c r="AA483">
        <v>622562.1</v>
      </c>
      <c r="AB483" s="198">
        <v>37040.875</v>
      </c>
      <c r="AC483" s="198">
        <v>37040.875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6</v>
      </c>
      <c r="G484" s="202">
        <v>1295360</v>
      </c>
      <c r="H484" s="198">
        <v>37036.296435185184</v>
      </c>
      <c r="I484" t="s">
        <v>2299</v>
      </c>
      <c r="M484" t="s">
        <v>1791</v>
      </c>
      <c r="N484" t="s">
        <v>2255</v>
      </c>
      <c r="O484" t="s">
        <v>2256</v>
      </c>
      <c r="Q484" s="199">
        <v>6</v>
      </c>
      <c r="S484" t="s">
        <v>2257</v>
      </c>
      <c r="T484" t="s">
        <v>2230</v>
      </c>
      <c r="U484" s="201">
        <v>7120</v>
      </c>
      <c r="V484" t="s">
        <v>2966</v>
      </c>
      <c r="W484" t="s">
        <v>2258</v>
      </c>
      <c r="X484" t="s">
        <v>2232</v>
      </c>
      <c r="Y484" t="s">
        <v>2233</v>
      </c>
      <c r="Z484" t="s">
        <v>2234</v>
      </c>
      <c r="AA484">
        <v>2152504</v>
      </c>
    </row>
    <row r="485" spans="1:29" x14ac:dyDescent="0.2">
      <c r="A485" s="44" t="str">
        <f t="shared" si="36"/>
        <v>US Natural Gas Financial</v>
      </c>
      <c r="B485" s="44" t="str">
        <f t="shared" si="37"/>
        <v>US</v>
      </c>
      <c r="C485" s="44" t="str">
        <f t="shared" si="38"/>
        <v>Natural Gas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151</v>
      </c>
      <c r="F485" s="213">
        <f t="shared" si="40"/>
        <v>755000</v>
      </c>
      <c r="G485" s="202">
        <v>1295361</v>
      </c>
      <c r="H485" s="198">
        <v>37036.296446759261</v>
      </c>
      <c r="I485" t="s">
        <v>1702</v>
      </c>
      <c r="M485" t="s">
        <v>1785</v>
      </c>
      <c r="N485" t="s">
        <v>3328</v>
      </c>
      <c r="O485" t="s">
        <v>1863</v>
      </c>
      <c r="Q485" s="199">
        <v>5000</v>
      </c>
      <c r="S485" t="s">
        <v>1786</v>
      </c>
      <c r="T485" t="s">
        <v>2230</v>
      </c>
      <c r="U485" s="201">
        <v>-0.26500000000000001</v>
      </c>
      <c r="V485" t="s">
        <v>3153</v>
      </c>
      <c r="W485" t="s">
        <v>3251</v>
      </c>
      <c r="X485" t="s">
        <v>3252</v>
      </c>
      <c r="Y485" t="s">
        <v>2250</v>
      </c>
      <c r="Z485" t="s">
        <v>3729</v>
      </c>
      <c r="AA485" t="s">
        <v>1463</v>
      </c>
      <c r="AB485" s="198">
        <v>37196</v>
      </c>
      <c r="AC485" s="198">
        <v>37346</v>
      </c>
    </row>
    <row r="486" spans="1:29" x14ac:dyDescent="0.2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20</v>
      </c>
      <c r="G486" s="202">
        <v>1295362</v>
      </c>
      <c r="H486" s="198">
        <v>37036.296527777777</v>
      </c>
      <c r="I486" t="s">
        <v>2290</v>
      </c>
      <c r="M486" t="s">
        <v>1791</v>
      </c>
      <c r="N486" t="s">
        <v>2240</v>
      </c>
      <c r="O486" t="s">
        <v>2241</v>
      </c>
      <c r="Q486" s="199">
        <v>20</v>
      </c>
      <c r="S486" t="s">
        <v>2229</v>
      </c>
      <c r="T486" t="s">
        <v>2230</v>
      </c>
      <c r="U486" s="201">
        <v>1534</v>
      </c>
      <c r="V486" t="s">
        <v>2086</v>
      </c>
      <c r="W486" t="s">
        <v>2236</v>
      </c>
      <c r="X486" t="s">
        <v>2232</v>
      </c>
      <c r="Y486" t="s">
        <v>2233</v>
      </c>
      <c r="Z486" t="s">
        <v>2234</v>
      </c>
      <c r="AA486">
        <v>2152506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30</v>
      </c>
      <c r="F487" s="213">
        <f t="shared" si="40"/>
        <v>1500</v>
      </c>
      <c r="G487" s="202">
        <v>1295363</v>
      </c>
      <c r="H487" s="198">
        <v>37036.296701388892</v>
      </c>
      <c r="I487" t="s">
        <v>1843</v>
      </c>
      <c r="M487" t="s">
        <v>3451</v>
      </c>
      <c r="N487" t="s">
        <v>1827</v>
      </c>
      <c r="O487" t="s">
        <v>2985</v>
      </c>
      <c r="Q487" s="199">
        <v>50</v>
      </c>
      <c r="S487" t="s">
        <v>1784</v>
      </c>
      <c r="T487" t="s">
        <v>2230</v>
      </c>
      <c r="U487" s="201">
        <v>38.25</v>
      </c>
      <c r="V487" t="s">
        <v>1847</v>
      </c>
      <c r="W487" t="s">
        <v>1848</v>
      </c>
      <c r="X487" t="s">
        <v>1832</v>
      </c>
      <c r="Y487" t="s">
        <v>2741</v>
      </c>
      <c r="Z487" t="s">
        <v>3724</v>
      </c>
      <c r="AA487">
        <v>622563.1</v>
      </c>
      <c r="AB487" s="198">
        <v>37135.71597222222</v>
      </c>
      <c r="AC487" s="198">
        <v>37164.71597222222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92</v>
      </c>
      <c r="F488" s="213">
        <f t="shared" si="40"/>
        <v>4600</v>
      </c>
      <c r="G488" s="202">
        <v>1295364</v>
      </c>
      <c r="H488" s="198">
        <v>37036.296932870369</v>
      </c>
      <c r="I488" t="s">
        <v>2983</v>
      </c>
      <c r="M488" t="s">
        <v>3451</v>
      </c>
      <c r="N488" t="s">
        <v>1827</v>
      </c>
      <c r="O488" t="s">
        <v>2949</v>
      </c>
      <c r="P488" s="199">
        <v>50</v>
      </c>
      <c r="S488" t="s">
        <v>1784</v>
      </c>
      <c r="T488" t="s">
        <v>2230</v>
      </c>
      <c r="U488" s="201">
        <v>54.75</v>
      </c>
      <c r="V488" t="s">
        <v>2951</v>
      </c>
      <c r="W488" t="s">
        <v>2998</v>
      </c>
      <c r="X488" t="s">
        <v>1852</v>
      </c>
      <c r="Y488" t="s">
        <v>2741</v>
      </c>
      <c r="Z488" t="s">
        <v>3724</v>
      </c>
      <c r="AA488">
        <v>622564.1</v>
      </c>
      <c r="AB488" s="198">
        <v>37165.71597222222</v>
      </c>
      <c r="AC488" s="198">
        <v>37256.71597222222</v>
      </c>
    </row>
    <row r="489" spans="1:29" x14ac:dyDescent="0.2">
      <c r="A489" s="44" t="str">
        <f t="shared" si="36"/>
        <v>US Power Physical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Physical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50</v>
      </c>
      <c r="G489" s="202">
        <v>1295365</v>
      </c>
      <c r="H489" s="198">
        <v>37036.296967592592</v>
      </c>
      <c r="I489" t="s">
        <v>1783</v>
      </c>
      <c r="M489" t="s">
        <v>3451</v>
      </c>
      <c r="N489" t="s">
        <v>1827</v>
      </c>
      <c r="O489" t="s">
        <v>1419</v>
      </c>
      <c r="Q489" s="199">
        <v>50</v>
      </c>
      <c r="S489" t="s">
        <v>1784</v>
      </c>
      <c r="T489" t="s">
        <v>2230</v>
      </c>
      <c r="U489" s="201">
        <v>34.75</v>
      </c>
      <c r="V489" t="s">
        <v>1440</v>
      </c>
      <c r="W489" t="s">
        <v>1836</v>
      </c>
      <c r="X489" t="s">
        <v>2997</v>
      </c>
      <c r="Y489" t="s">
        <v>2741</v>
      </c>
      <c r="Z489" t="s">
        <v>3724</v>
      </c>
      <c r="AA489">
        <v>622565.1</v>
      </c>
      <c r="AB489" s="198">
        <v>37040.875</v>
      </c>
      <c r="AC489" s="198">
        <v>37040.875</v>
      </c>
    </row>
    <row r="490" spans="1:29" x14ac:dyDescent="0.2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1295368</v>
      </c>
      <c r="H490" s="198">
        <v>37036.2971875</v>
      </c>
      <c r="I490" t="s">
        <v>1829</v>
      </c>
      <c r="M490" t="s">
        <v>3451</v>
      </c>
      <c r="N490" t="s">
        <v>1827</v>
      </c>
      <c r="O490" t="s">
        <v>1435</v>
      </c>
      <c r="Q490" s="199">
        <v>50</v>
      </c>
      <c r="S490" t="s">
        <v>1784</v>
      </c>
      <c r="T490" t="s">
        <v>2230</v>
      </c>
      <c r="U490" s="201">
        <v>23</v>
      </c>
      <c r="V490" t="s">
        <v>1830</v>
      </c>
      <c r="W490" t="s">
        <v>1839</v>
      </c>
      <c r="X490" t="s">
        <v>1832</v>
      </c>
      <c r="Y490" t="s">
        <v>2741</v>
      </c>
      <c r="Z490" t="s">
        <v>3724</v>
      </c>
      <c r="AA490">
        <v>622566.1</v>
      </c>
      <c r="AB490" s="198">
        <v>37040.875</v>
      </c>
      <c r="AC490" s="198">
        <v>37040.875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30</v>
      </c>
      <c r="F491" s="213">
        <f t="shared" si="40"/>
        <v>1500</v>
      </c>
      <c r="G491" s="202">
        <v>1295369</v>
      </c>
      <c r="H491" s="198">
        <v>37036.297291666669</v>
      </c>
      <c r="I491" t="s">
        <v>2964</v>
      </c>
      <c r="M491" t="s">
        <v>3451</v>
      </c>
      <c r="N491" t="s">
        <v>1827</v>
      </c>
      <c r="O491" t="s">
        <v>3326</v>
      </c>
      <c r="Q491" s="199">
        <v>50</v>
      </c>
      <c r="S491" t="s">
        <v>1784</v>
      </c>
      <c r="T491" t="s">
        <v>2230</v>
      </c>
      <c r="U491" s="201">
        <v>58</v>
      </c>
      <c r="V491" t="s">
        <v>1033</v>
      </c>
      <c r="W491" t="s">
        <v>1844</v>
      </c>
      <c r="X491" t="s">
        <v>2993</v>
      </c>
      <c r="Y491" t="s">
        <v>2741</v>
      </c>
      <c r="Z491" t="s">
        <v>3724</v>
      </c>
      <c r="AA491">
        <v>622567.1</v>
      </c>
      <c r="AB491" s="198">
        <v>37043.591666666667</v>
      </c>
      <c r="AC491" s="198">
        <v>37072.591666666667</v>
      </c>
    </row>
    <row r="492" spans="1:29" x14ac:dyDescent="0.2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20</v>
      </c>
      <c r="G492" s="202">
        <v>1295370</v>
      </c>
      <c r="H492" s="198">
        <v>37036.297303240739</v>
      </c>
      <c r="I492" t="s">
        <v>2252</v>
      </c>
      <c r="M492" t="s">
        <v>1791</v>
      </c>
      <c r="N492" t="s">
        <v>2240</v>
      </c>
      <c r="O492" t="s">
        <v>2241</v>
      </c>
      <c r="P492" s="199">
        <v>20</v>
      </c>
      <c r="S492" t="s">
        <v>2229</v>
      </c>
      <c r="T492" t="s">
        <v>2230</v>
      </c>
      <c r="U492" s="201">
        <v>1533</v>
      </c>
      <c r="V492" t="s">
        <v>1464</v>
      </c>
      <c r="W492" t="s">
        <v>2236</v>
      </c>
      <c r="X492" t="s">
        <v>2232</v>
      </c>
      <c r="Y492" t="s">
        <v>2233</v>
      </c>
      <c r="Z492" t="s">
        <v>2234</v>
      </c>
      <c r="AA492">
        <v>2152508</v>
      </c>
    </row>
    <row r="493" spans="1:29" x14ac:dyDescent="0.2">
      <c r="A493" s="44" t="str">
        <f t="shared" si="36"/>
        <v>US Natural Gas Financial</v>
      </c>
      <c r="B493" s="44" t="str">
        <f t="shared" si="37"/>
        <v>US</v>
      </c>
      <c r="C493" s="44" t="str">
        <f t="shared" si="38"/>
        <v>Natural Gas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153</v>
      </c>
      <c r="F493" s="213">
        <f t="shared" si="40"/>
        <v>765000</v>
      </c>
      <c r="G493" s="202">
        <v>1295374</v>
      </c>
      <c r="H493" s="198">
        <v>37036.297418981485</v>
      </c>
      <c r="I493" t="s">
        <v>3013</v>
      </c>
      <c r="M493" t="s">
        <v>1785</v>
      </c>
      <c r="N493" t="s">
        <v>3014</v>
      </c>
      <c r="O493" t="s">
        <v>2777</v>
      </c>
      <c r="P493" s="199">
        <v>5000</v>
      </c>
      <c r="S493" t="s">
        <v>1786</v>
      </c>
      <c r="T493" t="s">
        <v>2230</v>
      </c>
      <c r="U493" s="201">
        <v>4.12</v>
      </c>
      <c r="V493" t="s">
        <v>3103</v>
      </c>
      <c r="W493" t="s">
        <v>3587</v>
      </c>
      <c r="X493" t="s">
        <v>3016</v>
      </c>
      <c r="Y493" t="s">
        <v>2250</v>
      </c>
      <c r="Z493" t="s">
        <v>3729</v>
      </c>
      <c r="AA493" t="s">
        <v>1465</v>
      </c>
      <c r="AB493" s="198">
        <v>37043</v>
      </c>
      <c r="AC493" s="198">
        <v>37195</v>
      </c>
    </row>
    <row r="494" spans="1:29" x14ac:dyDescent="0.2">
      <c r="A494" s="44" t="str">
        <f t="shared" si="36"/>
        <v xml:space="preserve"> Metals Financial</v>
      </c>
      <c r="B494" s="44" t="str">
        <f t="shared" si="37"/>
        <v/>
      </c>
      <c r="C494" s="44" t="str">
        <f t="shared" si="38"/>
        <v>Metals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2</v>
      </c>
      <c r="G494" s="202">
        <v>1295375</v>
      </c>
      <c r="H494" s="198">
        <v>37036.297430555554</v>
      </c>
      <c r="I494" t="s">
        <v>2252</v>
      </c>
      <c r="M494" t="s">
        <v>1791</v>
      </c>
      <c r="N494" t="s">
        <v>2240</v>
      </c>
      <c r="O494" t="s">
        <v>2241</v>
      </c>
      <c r="Q494" s="199">
        <v>2</v>
      </c>
      <c r="S494" t="s">
        <v>2229</v>
      </c>
      <c r="T494" t="s">
        <v>2230</v>
      </c>
      <c r="U494" s="201">
        <v>1534</v>
      </c>
      <c r="V494" t="s">
        <v>2296</v>
      </c>
      <c r="W494" t="s">
        <v>2236</v>
      </c>
      <c r="X494" t="s">
        <v>2232</v>
      </c>
      <c r="Y494" t="s">
        <v>2233</v>
      </c>
      <c r="Z494" t="s">
        <v>2234</v>
      </c>
      <c r="AA494">
        <v>2152510</v>
      </c>
    </row>
    <row r="495" spans="1:29" x14ac:dyDescent="0.2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30</v>
      </c>
      <c r="F495" s="213">
        <f t="shared" si="40"/>
        <v>300000</v>
      </c>
      <c r="G495" s="202">
        <v>1295376</v>
      </c>
      <c r="H495" s="198">
        <v>37036.297511574077</v>
      </c>
      <c r="I495" t="s">
        <v>3336</v>
      </c>
      <c r="M495" t="s">
        <v>1785</v>
      </c>
      <c r="N495" t="s">
        <v>3014</v>
      </c>
      <c r="O495" t="s">
        <v>3015</v>
      </c>
      <c r="Q495" s="199">
        <v>10000</v>
      </c>
      <c r="S495" t="s">
        <v>1786</v>
      </c>
      <c r="T495" t="s">
        <v>2230</v>
      </c>
      <c r="U495" s="201">
        <v>4</v>
      </c>
      <c r="V495" t="s">
        <v>3339</v>
      </c>
      <c r="W495" t="s">
        <v>3587</v>
      </c>
      <c r="X495" t="s">
        <v>3016</v>
      </c>
      <c r="Y495" t="s">
        <v>2250</v>
      </c>
      <c r="Z495" t="s">
        <v>3729</v>
      </c>
      <c r="AA495" t="s">
        <v>1466</v>
      </c>
      <c r="AB495" s="198">
        <v>37043.875</v>
      </c>
      <c r="AC495" s="198">
        <v>37072.875</v>
      </c>
    </row>
    <row r="496" spans="1:29" x14ac:dyDescent="0.2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18</v>
      </c>
      <c r="G496" s="202">
        <v>1295377</v>
      </c>
      <c r="H496" s="198">
        <v>37036.297534722224</v>
      </c>
      <c r="I496" t="s">
        <v>2290</v>
      </c>
      <c r="M496" t="s">
        <v>1791</v>
      </c>
      <c r="N496" t="s">
        <v>2240</v>
      </c>
      <c r="O496" t="s">
        <v>2241</v>
      </c>
      <c r="Q496" s="199">
        <v>18</v>
      </c>
      <c r="S496" t="s">
        <v>2229</v>
      </c>
      <c r="T496" t="s">
        <v>2230</v>
      </c>
      <c r="U496" s="201">
        <v>1534</v>
      </c>
      <c r="V496" t="s">
        <v>2086</v>
      </c>
      <c r="W496" t="s">
        <v>2236</v>
      </c>
      <c r="X496" t="s">
        <v>2232</v>
      </c>
      <c r="Y496" t="s">
        <v>2233</v>
      </c>
      <c r="Z496" t="s">
        <v>2234</v>
      </c>
      <c r="AA496">
        <v>2152512</v>
      </c>
    </row>
    <row r="497" spans="1:29" x14ac:dyDescent="0.2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16</v>
      </c>
      <c r="G497" s="202">
        <v>1295378</v>
      </c>
      <c r="H497" s="198">
        <v>37036.297731481478</v>
      </c>
      <c r="I497" t="s">
        <v>2245</v>
      </c>
      <c r="M497" t="s">
        <v>1791</v>
      </c>
      <c r="N497" t="s">
        <v>2227</v>
      </c>
      <c r="O497" t="s">
        <v>2228</v>
      </c>
      <c r="Q497" s="199">
        <v>16</v>
      </c>
      <c r="S497" t="s">
        <v>2229</v>
      </c>
      <c r="T497" t="s">
        <v>2230</v>
      </c>
      <c r="U497" s="201">
        <v>1729</v>
      </c>
      <c r="V497" t="s">
        <v>2091</v>
      </c>
      <c r="W497" t="s">
        <v>2236</v>
      </c>
      <c r="X497" t="s">
        <v>2232</v>
      </c>
      <c r="Y497" t="s">
        <v>2233</v>
      </c>
      <c r="Z497" t="s">
        <v>2234</v>
      </c>
      <c r="AA497">
        <v>2152514</v>
      </c>
    </row>
    <row r="498" spans="1:29" x14ac:dyDescent="0.2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5</v>
      </c>
      <c r="G498" s="202">
        <v>1295379</v>
      </c>
      <c r="H498" s="198">
        <v>37036.297824074078</v>
      </c>
      <c r="I498" t="s">
        <v>2239</v>
      </c>
      <c r="M498" t="s">
        <v>1791</v>
      </c>
      <c r="N498" t="s">
        <v>2255</v>
      </c>
      <c r="O498" t="s">
        <v>2256</v>
      </c>
      <c r="P498" s="199">
        <v>5</v>
      </c>
      <c r="S498" t="s">
        <v>2257</v>
      </c>
      <c r="T498" t="s">
        <v>2230</v>
      </c>
      <c r="U498" s="201">
        <v>7115</v>
      </c>
      <c r="V498" t="s">
        <v>2242</v>
      </c>
      <c r="W498" t="s">
        <v>2258</v>
      </c>
      <c r="X498" t="s">
        <v>2232</v>
      </c>
      <c r="Y498" t="s">
        <v>2233</v>
      </c>
      <c r="Z498" t="s">
        <v>2234</v>
      </c>
      <c r="AA498">
        <v>2152516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59</v>
      </c>
      <c r="F499" s="213">
        <f t="shared" si="40"/>
        <v>2950</v>
      </c>
      <c r="G499" s="202">
        <v>1295382</v>
      </c>
      <c r="H499" s="198">
        <v>37036.298750000002</v>
      </c>
      <c r="I499" t="s">
        <v>3008</v>
      </c>
      <c r="M499" t="s">
        <v>3451</v>
      </c>
      <c r="N499" t="s">
        <v>1827</v>
      </c>
      <c r="O499" t="s">
        <v>2820</v>
      </c>
      <c r="P499" s="199">
        <v>50</v>
      </c>
      <c r="S499" t="s">
        <v>1784</v>
      </c>
      <c r="T499" t="s">
        <v>2230</v>
      </c>
      <c r="U499" s="201">
        <v>41.75</v>
      </c>
      <c r="V499" t="s">
        <v>3118</v>
      </c>
      <c r="W499" t="s">
        <v>1836</v>
      </c>
      <c r="X499" t="s">
        <v>2997</v>
      </c>
      <c r="Y499" t="s">
        <v>2741</v>
      </c>
      <c r="Z499" t="s">
        <v>3724</v>
      </c>
      <c r="AA499">
        <v>622570.1</v>
      </c>
      <c r="AB499" s="198">
        <v>37257.594444444447</v>
      </c>
      <c r="AC499" s="198">
        <v>37315.594444444447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151</v>
      </c>
      <c r="F500" s="213">
        <f t="shared" si="40"/>
        <v>755000</v>
      </c>
      <c r="G500" s="202">
        <v>1295386</v>
      </c>
      <c r="H500" s="198">
        <v>37036.298946759256</v>
      </c>
      <c r="I500" t="s">
        <v>3021</v>
      </c>
      <c r="M500" t="s">
        <v>1785</v>
      </c>
      <c r="N500" t="s">
        <v>3328</v>
      </c>
      <c r="O500" t="s">
        <v>1062</v>
      </c>
      <c r="Q500" s="199">
        <v>5000</v>
      </c>
      <c r="S500" t="s">
        <v>1786</v>
      </c>
      <c r="T500" t="s">
        <v>2230</v>
      </c>
      <c r="U500" s="201">
        <v>0.98</v>
      </c>
      <c r="V500" t="s">
        <v>1684</v>
      </c>
      <c r="W500" t="s">
        <v>3329</v>
      </c>
      <c r="X500" t="s">
        <v>3330</v>
      </c>
      <c r="Y500" t="s">
        <v>2250</v>
      </c>
      <c r="Z500" t="s">
        <v>3729</v>
      </c>
      <c r="AA500" t="s">
        <v>1467</v>
      </c>
      <c r="AB500" s="198">
        <v>37196</v>
      </c>
      <c r="AC500" s="198">
        <v>37346</v>
      </c>
    </row>
    <row r="501" spans="1:29" x14ac:dyDescent="0.2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50</v>
      </c>
      <c r="G501" s="202">
        <v>1295387</v>
      </c>
      <c r="H501" s="198">
        <v>37036.298993055556</v>
      </c>
      <c r="I501" t="s">
        <v>1829</v>
      </c>
      <c r="M501" t="s">
        <v>3451</v>
      </c>
      <c r="N501" t="s">
        <v>1827</v>
      </c>
      <c r="O501" t="s">
        <v>1435</v>
      </c>
      <c r="P501" s="199">
        <v>50</v>
      </c>
      <c r="S501" t="s">
        <v>1784</v>
      </c>
      <c r="T501" t="s">
        <v>2230</v>
      </c>
      <c r="U501" s="201">
        <v>22.75</v>
      </c>
      <c r="V501" t="s">
        <v>1830</v>
      </c>
      <c r="W501" t="s">
        <v>1839</v>
      </c>
      <c r="X501" t="s">
        <v>1832</v>
      </c>
      <c r="Y501" t="s">
        <v>2741</v>
      </c>
      <c r="Z501" t="s">
        <v>3724</v>
      </c>
      <c r="AA501">
        <v>622571.1</v>
      </c>
      <c r="AB501" s="198">
        <v>37040.875</v>
      </c>
      <c r="AC501" s="198">
        <v>37040.875</v>
      </c>
    </row>
    <row r="502" spans="1:29" x14ac:dyDescent="0.2">
      <c r="A502" s="44" t="str">
        <f t="shared" si="36"/>
        <v>US Natural Gas Financial</v>
      </c>
      <c r="B502" s="44" t="str">
        <f t="shared" si="37"/>
        <v>US</v>
      </c>
      <c r="C502" s="44" t="str">
        <f t="shared" si="38"/>
        <v>Natural Gas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153</v>
      </c>
      <c r="F502" s="213">
        <f t="shared" si="40"/>
        <v>765000</v>
      </c>
      <c r="G502" s="202">
        <v>1295392</v>
      </c>
      <c r="H502" s="198">
        <v>37036.299224537041</v>
      </c>
      <c r="I502" t="s">
        <v>3013</v>
      </c>
      <c r="M502" t="s">
        <v>1785</v>
      </c>
      <c r="N502" t="s">
        <v>3014</v>
      </c>
      <c r="O502" t="s">
        <v>2777</v>
      </c>
      <c r="P502" s="199">
        <v>5000</v>
      </c>
      <c r="S502" t="s">
        <v>1786</v>
      </c>
      <c r="T502" t="s">
        <v>2230</v>
      </c>
      <c r="U502" s="201">
        <v>4.1100000000000003</v>
      </c>
      <c r="V502" t="s">
        <v>3103</v>
      </c>
      <c r="W502" t="s">
        <v>3587</v>
      </c>
      <c r="X502" t="s">
        <v>3016</v>
      </c>
      <c r="Y502" t="s">
        <v>2250</v>
      </c>
      <c r="Z502" t="s">
        <v>3729</v>
      </c>
      <c r="AA502" t="s">
        <v>1468</v>
      </c>
      <c r="AB502" s="198">
        <v>37043</v>
      </c>
      <c r="AC502" s="198">
        <v>37195</v>
      </c>
    </row>
    <row r="503" spans="1:29" x14ac:dyDescent="0.2">
      <c r="A503" s="44" t="str">
        <f t="shared" si="36"/>
        <v>US Natural Gas Financial</v>
      </c>
      <c r="B503" s="44" t="str">
        <f t="shared" si="37"/>
        <v>US</v>
      </c>
      <c r="C503" s="44" t="str">
        <f t="shared" si="38"/>
        <v>Natural Gas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30</v>
      </c>
      <c r="F503" s="213">
        <f t="shared" si="40"/>
        <v>75000</v>
      </c>
      <c r="G503" s="202">
        <v>1295393</v>
      </c>
      <c r="H503" s="198">
        <v>37036.299224537041</v>
      </c>
      <c r="I503" t="s">
        <v>2202</v>
      </c>
      <c r="M503" t="s">
        <v>1785</v>
      </c>
      <c r="N503" t="s">
        <v>3014</v>
      </c>
      <c r="O503" t="s">
        <v>3015</v>
      </c>
      <c r="Q503" s="199">
        <v>2500</v>
      </c>
      <c r="S503" t="s">
        <v>1786</v>
      </c>
      <c r="T503" t="s">
        <v>2230</v>
      </c>
      <c r="U503" s="201">
        <v>3.99</v>
      </c>
      <c r="V503" t="s">
        <v>2168</v>
      </c>
      <c r="W503" t="s">
        <v>3587</v>
      </c>
      <c r="X503" t="s">
        <v>3016</v>
      </c>
      <c r="Y503" t="s">
        <v>2250</v>
      </c>
      <c r="Z503" t="s">
        <v>3729</v>
      </c>
      <c r="AA503" t="s">
        <v>1469</v>
      </c>
      <c r="AB503" s="198">
        <v>37043.875</v>
      </c>
      <c r="AC503" s="198">
        <v>37072.875</v>
      </c>
    </row>
    <row r="504" spans="1:29" x14ac:dyDescent="0.2">
      <c r="A504" s="44" t="str">
        <f t="shared" si="36"/>
        <v>US Natural Gas Financial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30</v>
      </c>
      <c r="F504" s="213">
        <f t="shared" si="40"/>
        <v>225000</v>
      </c>
      <c r="G504" s="202">
        <v>1295394</v>
      </c>
      <c r="H504" s="198">
        <v>37036.29928240741</v>
      </c>
      <c r="I504" t="s">
        <v>3021</v>
      </c>
      <c r="M504" t="s">
        <v>1785</v>
      </c>
      <c r="N504" t="s">
        <v>3014</v>
      </c>
      <c r="O504" t="s">
        <v>3015</v>
      </c>
      <c r="Q504" s="199">
        <v>7500</v>
      </c>
      <c r="S504" t="s">
        <v>1786</v>
      </c>
      <c r="T504" t="s">
        <v>2230</v>
      </c>
      <c r="U504" s="201">
        <v>3.99</v>
      </c>
      <c r="V504" t="s">
        <v>3022</v>
      </c>
      <c r="W504" t="s">
        <v>3587</v>
      </c>
      <c r="X504" t="s">
        <v>3016</v>
      </c>
      <c r="Y504" t="s">
        <v>2250</v>
      </c>
      <c r="Z504" t="s">
        <v>3729</v>
      </c>
      <c r="AA504" t="s">
        <v>1470</v>
      </c>
      <c r="AB504" s="198">
        <v>37043.875</v>
      </c>
      <c r="AC504" s="198">
        <v>37072.875</v>
      </c>
    </row>
    <row r="505" spans="1:29" x14ac:dyDescent="0.2">
      <c r="A505" s="44" t="str">
        <f t="shared" si="36"/>
        <v>US Natural Gas Financial</v>
      </c>
      <c r="B505" s="44" t="str">
        <f t="shared" si="37"/>
        <v>US</v>
      </c>
      <c r="C505" s="44" t="str">
        <f t="shared" si="38"/>
        <v>Natural Gas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30</v>
      </c>
      <c r="F505" s="213">
        <f t="shared" si="40"/>
        <v>150000</v>
      </c>
      <c r="G505" s="202">
        <v>1295397</v>
      </c>
      <c r="H505" s="198">
        <v>37036.299375000002</v>
      </c>
      <c r="I505" t="s">
        <v>3300</v>
      </c>
      <c r="M505" t="s">
        <v>1785</v>
      </c>
      <c r="N505" t="s">
        <v>3014</v>
      </c>
      <c r="O505" t="s">
        <v>3015</v>
      </c>
      <c r="Q505" s="199">
        <v>5000</v>
      </c>
      <c r="S505" t="s">
        <v>1786</v>
      </c>
      <c r="T505" t="s">
        <v>2230</v>
      </c>
      <c r="U505" s="201">
        <v>3.99</v>
      </c>
      <c r="V505" t="s">
        <v>2588</v>
      </c>
      <c r="W505" t="s">
        <v>3587</v>
      </c>
      <c r="X505" t="s">
        <v>3016</v>
      </c>
      <c r="Y505" t="s">
        <v>2250</v>
      </c>
      <c r="Z505" t="s">
        <v>3729</v>
      </c>
      <c r="AA505" t="s">
        <v>1471</v>
      </c>
      <c r="AB505" s="198">
        <v>37043.875</v>
      </c>
      <c r="AC505" s="198">
        <v>37072.875</v>
      </c>
    </row>
    <row r="506" spans="1:29" x14ac:dyDescent="0.2">
      <c r="A506" s="44" t="str">
        <f t="shared" si="36"/>
        <v>US Natural Gas Financial</v>
      </c>
      <c r="B506" s="44" t="str">
        <f t="shared" si="37"/>
        <v>US</v>
      </c>
      <c r="C506" s="44" t="str">
        <f t="shared" si="38"/>
        <v>Natural Gas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30</v>
      </c>
      <c r="F506" s="213">
        <f t="shared" si="40"/>
        <v>150000</v>
      </c>
      <c r="G506" s="202">
        <v>1295399</v>
      </c>
      <c r="H506" s="198">
        <v>37036.299537037034</v>
      </c>
      <c r="I506" t="s">
        <v>3021</v>
      </c>
      <c r="M506" t="s">
        <v>1785</v>
      </c>
      <c r="N506" t="s">
        <v>3014</v>
      </c>
      <c r="O506" t="s">
        <v>3015</v>
      </c>
      <c r="Q506" s="199">
        <v>5000</v>
      </c>
      <c r="S506" t="s">
        <v>1786</v>
      </c>
      <c r="T506" t="s">
        <v>2230</v>
      </c>
      <c r="U506" s="201">
        <v>3.99</v>
      </c>
      <c r="V506" t="s">
        <v>3022</v>
      </c>
      <c r="W506" t="s">
        <v>3587</v>
      </c>
      <c r="X506" t="s">
        <v>3016</v>
      </c>
      <c r="Y506" t="s">
        <v>2250</v>
      </c>
      <c r="Z506" t="s">
        <v>3729</v>
      </c>
      <c r="AA506" t="s">
        <v>1472</v>
      </c>
      <c r="AB506" s="198">
        <v>37043.875</v>
      </c>
      <c r="AC506" s="198">
        <v>37072.875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30</v>
      </c>
      <c r="F507" s="213">
        <f t="shared" si="40"/>
        <v>1500</v>
      </c>
      <c r="G507" s="202">
        <v>1295400</v>
      </c>
      <c r="H507" s="198">
        <v>37036.299687500003</v>
      </c>
      <c r="I507" t="s">
        <v>1850</v>
      </c>
      <c r="M507" t="s">
        <v>3451</v>
      </c>
      <c r="N507" t="s">
        <v>1827</v>
      </c>
      <c r="O507" t="s">
        <v>3009</v>
      </c>
      <c r="P507" s="199">
        <v>50</v>
      </c>
      <c r="S507" t="s">
        <v>1784</v>
      </c>
      <c r="T507" t="s">
        <v>2230</v>
      </c>
      <c r="U507" s="201">
        <v>59</v>
      </c>
      <c r="V507" t="s">
        <v>2103</v>
      </c>
      <c r="W507" t="s">
        <v>1848</v>
      </c>
      <c r="X507" t="s">
        <v>1832</v>
      </c>
      <c r="Y507" t="s">
        <v>2741</v>
      </c>
      <c r="Z507" t="s">
        <v>3724</v>
      </c>
      <c r="AA507">
        <v>622572.1</v>
      </c>
      <c r="AB507" s="198">
        <v>37043.71597222222</v>
      </c>
      <c r="AC507" s="198">
        <v>37072.71597222222</v>
      </c>
    </row>
    <row r="508" spans="1:29" x14ac:dyDescent="0.2">
      <c r="A508" s="44" t="str">
        <f t="shared" si="36"/>
        <v>US Natural Gas Financial</v>
      </c>
      <c r="B508" s="44" t="str">
        <f t="shared" si="37"/>
        <v>US</v>
      </c>
      <c r="C508" s="44" t="str">
        <f t="shared" si="38"/>
        <v>Natural Gas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30</v>
      </c>
      <c r="F508" s="213">
        <f t="shared" si="40"/>
        <v>150000</v>
      </c>
      <c r="G508" s="202">
        <v>1295401</v>
      </c>
      <c r="H508" s="198">
        <v>37036.299895833334</v>
      </c>
      <c r="I508" t="s">
        <v>2999</v>
      </c>
      <c r="M508" t="s">
        <v>1785</v>
      </c>
      <c r="N508" t="s">
        <v>3014</v>
      </c>
      <c r="O508" t="s">
        <v>3015</v>
      </c>
      <c r="Q508" s="199">
        <v>5000</v>
      </c>
      <c r="S508" t="s">
        <v>1786</v>
      </c>
      <c r="T508" t="s">
        <v>2230</v>
      </c>
      <c r="U508" s="201">
        <v>3.9950000000000001</v>
      </c>
      <c r="V508" t="s">
        <v>2195</v>
      </c>
      <c r="W508" t="s">
        <v>3587</v>
      </c>
      <c r="X508" t="s">
        <v>3016</v>
      </c>
      <c r="Y508" t="s">
        <v>2250</v>
      </c>
      <c r="Z508" t="s">
        <v>3729</v>
      </c>
      <c r="AA508" t="s">
        <v>1473</v>
      </c>
      <c r="AB508" s="198">
        <v>37043.875</v>
      </c>
      <c r="AC508" s="198">
        <v>37072.875</v>
      </c>
    </row>
    <row r="509" spans="1:29" x14ac:dyDescent="0.2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151</v>
      </c>
      <c r="F509" s="213">
        <f t="shared" si="40"/>
        <v>755000</v>
      </c>
      <c r="G509" s="202">
        <v>1295402</v>
      </c>
      <c r="H509" s="198">
        <v>37036.299930555557</v>
      </c>
      <c r="I509" t="s">
        <v>3393</v>
      </c>
      <c r="M509" t="s">
        <v>1785</v>
      </c>
      <c r="N509" t="s">
        <v>3014</v>
      </c>
      <c r="O509" t="s">
        <v>3345</v>
      </c>
      <c r="P509" s="199">
        <v>5000</v>
      </c>
      <c r="S509" t="s">
        <v>1786</v>
      </c>
      <c r="T509" t="s">
        <v>2230</v>
      </c>
      <c r="U509" s="201">
        <v>4.4950000000000001</v>
      </c>
      <c r="V509" t="s">
        <v>1474</v>
      </c>
      <c r="W509" t="s">
        <v>3587</v>
      </c>
      <c r="X509" t="s">
        <v>3016</v>
      </c>
      <c r="Y509" t="s">
        <v>2250</v>
      </c>
      <c r="Z509" t="s">
        <v>3729</v>
      </c>
      <c r="AA509" t="s">
        <v>1475</v>
      </c>
      <c r="AB509" s="198">
        <v>37196</v>
      </c>
      <c r="AC509" s="198">
        <v>37346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5</v>
      </c>
      <c r="F510" s="213">
        <f t="shared" si="40"/>
        <v>250</v>
      </c>
      <c r="G510" s="202">
        <v>1295403</v>
      </c>
      <c r="H510" s="198">
        <v>37036.300023148149</v>
      </c>
      <c r="I510" t="s">
        <v>3023</v>
      </c>
      <c r="M510" t="s">
        <v>3451</v>
      </c>
      <c r="N510" t="s">
        <v>1827</v>
      </c>
      <c r="O510" t="s">
        <v>2864</v>
      </c>
      <c r="P510" s="199">
        <v>50</v>
      </c>
      <c r="S510" t="s">
        <v>1784</v>
      </c>
      <c r="T510" t="s">
        <v>2230</v>
      </c>
      <c r="U510" s="201">
        <v>59.75</v>
      </c>
      <c r="V510" t="s">
        <v>2100</v>
      </c>
      <c r="W510" t="s">
        <v>1848</v>
      </c>
      <c r="X510" t="s">
        <v>1832</v>
      </c>
      <c r="Y510" t="s">
        <v>2741</v>
      </c>
      <c r="Z510" t="s">
        <v>3724</v>
      </c>
      <c r="AA510">
        <v>622573.1</v>
      </c>
      <c r="AB510" s="198">
        <v>37046.875</v>
      </c>
      <c r="AC510" s="198">
        <v>37050.875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92</v>
      </c>
      <c r="F511" s="213">
        <f t="shared" si="40"/>
        <v>4600</v>
      </c>
      <c r="G511" s="202">
        <v>1295404</v>
      </c>
      <c r="H511" s="198">
        <v>37036.300104166665</v>
      </c>
      <c r="I511" t="s">
        <v>2964</v>
      </c>
      <c r="M511" t="s">
        <v>3451</v>
      </c>
      <c r="N511" t="s">
        <v>1827</v>
      </c>
      <c r="O511" t="s">
        <v>2606</v>
      </c>
      <c r="P511" s="199">
        <v>50</v>
      </c>
      <c r="S511" t="s">
        <v>1784</v>
      </c>
      <c r="T511" t="s">
        <v>2230</v>
      </c>
      <c r="U511" s="201">
        <v>37.6</v>
      </c>
      <c r="V511" t="s">
        <v>1033</v>
      </c>
      <c r="W511" t="s">
        <v>2992</v>
      </c>
      <c r="X511" t="s">
        <v>2993</v>
      </c>
      <c r="Y511" t="s">
        <v>2741</v>
      </c>
      <c r="Z511" t="s">
        <v>3724</v>
      </c>
      <c r="AA511">
        <v>622574.1</v>
      </c>
      <c r="AB511" s="198">
        <v>37165.591666666667</v>
      </c>
      <c r="AC511" s="198">
        <v>37256.591666666667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30</v>
      </c>
      <c r="F512" s="213">
        <f t="shared" si="40"/>
        <v>1500</v>
      </c>
      <c r="G512" s="202">
        <v>1295405</v>
      </c>
      <c r="H512" s="198">
        <v>37036.300324074073</v>
      </c>
      <c r="I512" t="s">
        <v>2983</v>
      </c>
      <c r="M512" t="s">
        <v>3451</v>
      </c>
      <c r="N512" t="s">
        <v>1827</v>
      </c>
      <c r="O512" t="s">
        <v>3326</v>
      </c>
      <c r="P512" s="199">
        <v>50</v>
      </c>
      <c r="S512" t="s">
        <v>1784</v>
      </c>
      <c r="T512" t="s">
        <v>2230</v>
      </c>
      <c r="U512" s="201">
        <v>57.75</v>
      </c>
      <c r="V512" t="s">
        <v>3044</v>
      </c>
      <c r="W512" t="s">
        <v>1844</v>
      </c>
      <c r="X512" t="s">
        <v>2993</v>
      </c>
      <c r="Y512" t="s">
        <v>2741</v>
      </c>
      <c r="Z512" t="s">
        <v>3724</v>
      </c>
      <c r="AA512">
        <v>622575.1</v>
      </c>
      <c r="AB512" s="198">
        <v>37043.591666666667</v>
      </c>
      <c r="AC512" s="198">
        <v>37072.591666666667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1295406</v>
      </c>
      <c r="H513" s="198">
        <v>37036.300451388888</v>
      </c>
      <c r="I513" t="s">
        <v>1833</v>
      </c>
      <c r="M513" t="s">
        <v>3451</v>
      </c>
      <c r="N513" t="s">
        <v>1827</v>
      </c>
      <c r="O513" t="s">
        <v>1435</v>
      </c>
      <c r="Q513" s="199">
        <v>50</v>
      </c>
      <c r="S513" t="s">
        <v>1784</v>
      </c>
      <c r="T513" t="s">
        <v>2230</v>
      </c>
      <c r="U513" s="201">
        <v>22.75</v>
      </c>
      <c r="V513" t="s">
        <v>3116</v>
      </c>
      <c r="W513" t="s">
        <v>1839</v>
      </c>
      <c r="X513" t="s">
        <v>1832</v>
      </c>
      <c r="Y513" t="s">
        <v>2741</v>
      </c>
      <c r="Z513" t="s">
        <v>3724</v>
      </c>
      <c r="AA513">
        <v>622576.1</v>
      </c>
      <c r="AB513" s="198">
        <v>37040.875</v>
      </c>
      <c r="AC513" s="198">
        <v>37040.875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30</v>
      </c>
      <c r="F514" s="213">
        <f t="shared" si="40"/>
        <v>1500</v>
      </c>
      <c r="G514" s="202">
        <v>1295407</v>
      </c>
      <c r="H514" s="198">
        <v>37036.300497685188</v>
      </c>
      <c r="I514" t="s">
        <v>3008</v>
      </c>
      <c r="M514" t="s">
        <v>3451</v>
      </c>
      <c r="N514" t="s">
        <v>1827</v>
      </c>
      <c r="O514" t="s">
        <v>1686</v>
      </c>
      <c r="P514" s="199">
        <v>50</v>
      </c>
      <c r="S514" t="s">
        <v>1784</v>
      </c>
      <c r="T514" t="s">
        <v>2230</v>
      </c>
      <c r="U514" s="201">
        <v>66.75</v>
      </c>
      <c r="V514" t="s">
        <v>2094</v>
      </c>
      <c r="W514" t="s">
        <v>1836</v>
      </c>
      <c r="X514" t="s">
        <v>3012</v>
      </c>
      <c r="Y514" t="s">
        <v>2741</v>
      </c>
      <c r="Z514" t="s">
        <v>3724</v>
      </c>
      <c r="AA514">
        <v>622577.1</v>
      </c>
      <c r="AB514" s="198">
        <v>37043.594444444447</v>
      </c>
      <c r="AC514" s="198">
        <v>37072.594444444447</v>
      </c>
    </row>
    <row r="515" spans="1:29" x14ac:dyDescent="0.2">
      <c r="A515" s="44" t="str">
        <f t="shared" si="36"/>
        <v>US Natural Gas Financial</v>
      </c>
      <c r="B515" s="44" t="str">
        <f t="shared" si="37"/>
        <v>US</v>
      </c>
      <c r="C515" s="44" t="str">
        <f t="shared" si="38"/>
        <v>Natural Gas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151</v>
      </c>
      <c r="F515" s="213">
        <f t="shared" si="40"/>
        <v>377500</v>
      </c>
      <c r="G515" s="202">
        <v>1295408</v>
      </c>
      <c r="H515" s="198">
        <v>37036.300578703704</v>
      </c>
      <c r="I515" t="s">
        <v>3356</v>
      </c>
      <c r="M515" t="s">
        <v>1785</v>
      </c>
      <c r="N515" t="s">
        <v>3014</v>
      </c>
      <c r="O515" t="s">
        <v>3345</v>
      </c>
      <c r="Q515" s="199">
        <v>2500</v>
      </c>
      <c r="S515" t="s">
        <v>1786</v>
      </c>
      <c r="T515" t="s">
        <v>2230</v>
      </c>
      <c r="U515" s="201">
        <v>4.5</v>
      </c>
      <c r="V515" t="s">
        <v>1677</v>
      </c>
      <c r="W515" t="s">
        <v>3587</v>
      </c>
      <c r="X515" t="s">
        <v>3016</v>
      </c>
      <c r="Y515" t="s">
        <v>2250</v>
      </c>
      <c r="Z515" t="s">
        <v>3729</v>
      </c>
      <c r="AA515" t="s">
        <v>1476</v>
      </c>
      <c r="AB515" s="198">
        <v>37196</v>
      </c>
      <c r="AC515" s="198">
        <v>37346</v>
      </c>
    </row>
    <row r="516" spans="1:29" x14ac:dyDescent="0.2">
      <c r="A516" s="44" t="str">
        <f t="shared" si="36"/>
        <v>US Natural Gas Financial</v>
      </c>
      <c r="B516" s="44" t="str">
        <f t="shared" si="37"/>
        <v>US</v>
      </c>
      <c r="C516" s="44" t="str">
        <f t="shared" si="38"/>
        <v>Natural Gas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151</v>
      </c>
      <c r="F516" s="213">
        <f t="shared" si="40"/>
        <v>377500</v>
      </c>
      <c r="G516" s="202">
        <v>1295409</v>
      </c>
      <c r="H516" s="198">
        <v>37036.300659722219</v>
      </c>
      <c r="I516" t="s">
        <v>2202</v>
      </c>
      <c r="M516" t="s">
        <v>1785</v>
      </c>
      <c r="N516" t="s">
        <v>3014</v>
      </c>
      <c r="O516" t="s">
        <v>3345</v>
      </c>
      <c r="Q516" s="199">
        <v>2500</v>
      </c>
      <c r="S516" t="s">
        <v>1786</v>
      </c>
      <c r="T516" t="s">
        <v>2230</v>
      </c>
      <c r="U516" s="201">
        <v>4.5</v>
      </c>
      <c r="V516" t="s">
        <v>2168</v>
      </c>
      <c r="W516" t="s">
        <v>3587</v>
      </c>
      <c r="X516" t="s">
        <v>3016</v>
      </c>
      <c r="Y516" t="s">
        <v>2250</v>
      </c>
      <c r="Z516" t="s">
        <v>3729</v>
      </c>
      <c r="AA516" t="s">
        <v>1477</v>
      </c>
      <c r="AB516" s="198">
        <v>37196</v>
      </c>
      <c r="AC516" s="198">
        <v>37346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5</v>
      </c>
      <c r="F517" s="213">
        <f t="shared" si="40"/>
        <v>250</v>
      </c>
      <c r="G517" s="202">
        <v>1295410</v>
      </c>
      <c r="H517" s="198">
        <v>37036.300682870373</v>
      </c>
      <c r="I517" t="s">
        <v>1850</v>
      </c>
      <c r="M517" t="s">
        <v>3451</v>
      </c>
      <c r="N517" t="s">
        <v>1827</v>
      </c>
      <c r="O517" t="s">
        <v>2864</v>
      </c>
      <c r="P517" s="199">
        <v>50</v>
      </c>
      <c r="S517" t="s">
        <v>1784</v>
      </c>
      <c r="T517" t="s">
        <v>2230</v>
      </c>
      <c r="U517" s="201">
        <v>59.25</v>
      </c>
      <c r="V517" t="s">
        <v>2103</v>
      </c>
      <c r="W517" t="s">
        <v>1848</v>
      </c>
      <c r="X517" t="s">
        <v>1832</v>
      </c>
      <c r="Y517" t="s">
        <v>2741</v>
      </c>
      <c r="Z517" t="s">
        <v>3724</v>
      </c>
      <c r="AA517">
        <v>622578.1</v>
      </c>
      <c r="AB517" s="198">
        <v>37046.875</v>
      </c>
      <c r="AC517" s="198">
        <v>37050.875</v>
      </c>
    </row>
    <row r="518" spans="1:29" x14ac:dyDescent="0.2">
      <c r="A518" s="44" t="str">
        <f t="shared" si="36"/>
        <v>US Natural Gas Financial</v>
      </c>
      <c r="B518" s="44" t="str">
        <f t="shared" si="37"/>
        <v>US</v>
      </c>
      <c r="C518" s="44" t="str">
        <f t="shared" si="38"/>
        <v>Natural Gas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151</v>
      </c>
      <c r="F518" s="213">
        <f t="shared" si="40"/>
        <v>755000</v>
      </c>
      <c r="G518" s="202">
        <v>1295411</v>
      </c>
      <c r="H518" s="198">
        <v>37036.300729166665</v>
      </c>
      <c r="I518" t="s">
        <v>3021</v>
      </c>
      <c r="M518" t="s">
        <v>1785</v>
      </c>
      <c r="N518" t="s">
        <v>3328</v>
      </c>
      <c r="O518" t="s">
        <v>1062</v>
      </c>
      <c r="Q518" s="199">
        <v>5000</v>
      </c>
      <c r="S518" t="s">
        <v>1786</v>
      </c>
      <c r="T518" t="s">
        <v>2230</v>
      </c>
      <c r="U518" s="201">
        <v>0.98</v>
      </c>
      <c r="V518" t="s">
        <v>1684</v>
      </c>
      <c r="W518" t="s">
        <v>3329</v>
      </c>
      <c r="X518" t="s">
        <v>3330</v>
      </c>
      <c r="Y518" t="s">
        <v>2250</v>
      </c>
      <c r="Z518" t="s">
        <v>3729</v>
      </c>
      <c r="AA518" t="s">
        <v>1478</v>
      </c>
      <c r="AB518" s="198">
        <v>37196</v>
      </c>
      <c r="AC518" s="198">
        <v>37346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1295412</v>
      </c>
      <c r="H519" s="198">
        <v>37036.300740740742</v>
      </c>
      <c r="I519" t="s">
        <v>2964</v>
      </c>
      <c r="M519" t="s">
        <v>3451</v>
      </c>
      <c r="N519" t="s">
        <v>1827</v>
      </c>
      <c r="O519" t="s">
        <v>1429</v>
      </c>
      <c r="P519" s="199">
        <v>50</v>
      </c>
      <c r="S519" t="s">
        <v>1784</v>
      </c>
      <c r="T519" t="s">
        <v>2230</v>
      </c>
      <c r="U519" s="201">
        <v>31.2</v>
      </c>
      <c r="V519" t="s">
        <v>1479</v>
      </c>
      <c r="W519" t="s">
        <v>1844</v>
      </c>
      <c r="X519" t="s">
        <v>1845</v>
      </c>
      <c r="Y519" t="s">
        <v>2741</v>
      </c>
      <c r="Z519" t="s">
        <v>3724</v>
      </c>
      <c r="AA519">
        <v>622579.1</v>
      </c>
      <c r="AB519" s="198">
        <v>37040.875</v>
      </c>
      <c r="AC519" s="198">
        <v>37040.875</v>
      </c>
    </row>
    <row r="520" spans="1:29" x14ac:dyDescent="0.2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5</v>
      </c>
      <c r="F520" s="213">
        <f t="shared" si="40"/>
        <v>250</v>
      </c>
      <c r="G520" s="202">
        <v>1295413</v>
      </c>
      <c r="H520" s="198">
        <v>37036.300775462965</v>
      </c>
      <c r="I520" t="s">
        <v>1850</v>
      </c>
      <c r="M520" t="s">
        <v>3451</v>
      </c>
      <c r="N520" t="s">
        <v>1827</v>
      </c>
      <c r="O520" t="s">
        <v>2864</v>
      </c>
      <c r="P520" s="199">
        <v>50</v>
      </c>
      <c r="S520" t="s">
        <v>1784</v>
      </c>
      <c r="T520" t="s">
        <v>2230</v>
      </c>
      <c r="U520" s="201">
        <v>58.75</v>
      </c>
      <c r="V520" t="s">
        <v>2103</v>
      </c>
      <c r="W520" t="s">
        <v>1848</v>
      </c>
      <c r="X520" t="s">
        <v>1832</v>
      </c>
      <c r="Y520" t="s">
        <v>2741</v>
      </c>
      <c r="Z520" t="s">
        <v>3724</v>
      </c>
      <c r="AA520">
        <v>622580.1</v>
      </c>
      <c r="AB520" s="198">
        <v>37046.875</v>
      </c>
      <c r="AC520" s="198">
        <v>37050.875</v>
      </c>
    </row>
    <row r="521" spans="1:29" x14ac:dyDescent="0.2">
      <c r="A521" s="44" t="str">
        <f t="shared" si="36"/>
        <v>US Natural Gas Financial</v>
      </c>
      <c r="B521" s="44" t="str">
        <f t="shared" si="37"/>
        <v>US</v>
      </c>
      <c r="C521" s="44" t="str">
        <f t="shared" si="38"/>
        <v>Natural Gas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30</v>
      </c>
      <c r="F521" s="213">
        <f t="shared" si="40"/>
        <v>300000</v>
      </c>
      <c r="G521" s="202">
        <v>1295414</v>
      </c>
      <c r="H521" s="198">
        <v>37036.301203703704</v>
      </c>
      <c r="I521" t="s">
        <v>3393</v>
      </c>
      <c r="M521" t="s">
        <v>1785</v>
      </c>
      <c r="N521" t="s">
        <v>3014</v>
      </c>
      <c r="O521" t="s">
        <v>3015</v>
      </c>
      <c r="Q521" s="199">
        <v>10000</v>
      </c>
      <c r="S521" t="s">
        <v>1786</v>
      </c>
      <c r="T521" t="s">
        <v>2230</v>
      </c>
      <c r="U521" s="201">
        <v>3.9950000000000001</v>
      </c>
      <c r="V521" t="s">
        <v>1474</v>
      </c>
      <c r="W521" t="s">
        <v>3587</v>
      </c>
      <c r="X521" t="s">
        <v>3016</v>
      </c>
      <c r="Y521" t="s">
        <v>2250</v>
      </c>
      <c r="Z521" t="s">
        <v>3729</v>
      </c>
      <c r="AA521" t="s">
        <v>1480</v>
      </c>
      <c r="AB521" s="198">
        <v>37043.875</v>
      </c>
      <c r="AC521" s="198">
        <v>37072.875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5</v>
      </c>
      <c r="F522" s="213">
        <f t="shared" si="40"/>
        <v>250</v>
      </c>
      <c r="G522" s="202">
        <v>1295415</v>
      </c>
      <c r="H522" s="198">
        <v>37036.301365740743</v>
      </c>
      <c r="I522" t="s">
        <v>1850</v>
      </c>
      <c r="M522" t="s">
        <v>3451</v>
      </c>
      <c r="N522" t="s">
        <v>1827</v>
      </c>
      <c r="O522" t="s">
        <v>2864</v>
      </c>
      <c r="P522" s="199">
        <v>50</v>
      </c>
      <c r="S522" t="s">
        <v>1784</v>
      </c>
      <c r="T522" t="s">
        <v>2230</v>
      </c>
      <c r="U522" s="201">
        <v>58.25</v>
      </c>
      <c r="V522" t="s">
        <v>2103</v>
      </c>
      <c r="W522" t="s">
        <v>1848</v>
      </c>
      <c r="X522" t="s">
        <v>1832</v>
      </c>
      <c r="Y522" t="s">
        <v>2741</v>
      </c>
      <c r="Z522" t="s">
        <v>3724</v>
      </c>
      <c r="AA522">
        <v>622582.1</v>
      </c>
      <c r="AB522" s="198">
        <v>37046.875</v>
      </c>
      <c r="AC522" s="198">
        <v>37050.875</v>
      </c>
    </row>
    <row r="523" spans="1:29" x14ac:dyDescent="0.2">
      <c r="A523" s="44" t="str">
        <f t="shared" ref="A523:A586" si="41">B523&amp;" "&amp;C523&amp;" "&amp;D523</f>
        <v>US Natural Gas Financial</v>
      </c>
      <c r="B523" s="44" t="str">
        <f t="shared" ref="B523:B586" si="42">IF((LEFT(N523,2)="US"),"US","")</f>
        <v>US</v>
      </c>
      <c r="C523" s="44" t="str">
        <f t="shared" ref="C523:C586" si="43">M523</f>
        <v>Natural Gas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30</v>
      </c>
      <c r="F523" s="213">
        <f t="shared" ref="F523:F586" si="45">E523*SUM(P523:Q523)</f>
        <v>300000</v>
      </c>
      <c r="G523" s="202">
        <v>1295416</v>
      </c>
      <c r="H523" s="198">
        <v>37036.301608796297</v>
      </c>
      <c r="I523" t="s">
        <v>3336</v>
      </c>
      <c r="M523" t="s">
        <v>1785</v>
      </c>
      <c r="N523" t="s">
        <v>3014</v>
      </c>
      <c r="O523" t="s">
        <v>3015</v>
      </c>
      <c r="Q523" s="199">
        <v>10000</v>
      </c>
      <c r="S523" t="s">
        <v>1786</v>
      </c>
      <c r="T523" t="s">
        <v>2230</v>
      </c>
      <c r="U523" s="201">
        <v>4</v>
      </c>
      <c r="V523" t="s">
        <v>3339</v>
      </c>
      <c r="W523" t="s">
        <v>3587</v>
      </c>
      <c r="X523" t="s">
        <v>3016</v>
      </c>
      <c r="Y523" t="s">
        <v>2250</v>
      </c>
      <c r="Z523" t="s">
        <v>3729</v>
      </c>
      <c r="AA523" t="s">
        <v>1481</v>
      </c>
      <c r="AB523" s="198">
        <v>37043.875</v>
      </c>
      <c r="AC523" s="198">
        <v>37072.875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5</v>
      </c>
      <c r="F524" s="213">
        <f t="shared" si="45"/>
        <v>250</v>
      </c>
      <c r="G524" s="202">
        <v>1295419</v>
      </c>
      <c r="H524" s="198">
        <v>37036.301898148151</v>
      </c>
      <c r="I524" t="s">
        <v>1850</v>
      </c>
      <c r="M524" t="s">
        <v>3451</v>
      </c>
      <c r="N524" t="s">
        <v>1827</v>
      </c>
      <c r="O524" t="s">
        <v>2863</v>
      </c>
      <c r="P524" s="199">
        <v>50</v>
      </c>
      <c r="S524" t="s">
        <v>1784</v>
      </c>
      <c r="T524" t="s">
        <v>2230</v>
      </c>
      <c r="U524" s="201">
        <v>58</v>
      </c>
      <c r="V524" t="s">
        <v>2103</v>
      </c>
      <c r="W524" t="s">
        <v>1844</v>
      </c>
      <c r="X524" t="s">
        <v>1845</v>
      </c>
      <c r="Y524" t="s">
        <v>2741</v>
      </c>
      <c r="Z524" t="s">
        <v>3724</v>
      </c>
      <c r="AA524">
        <v>622585.1</v>
      </c>
      <c r="AB524" s="198">
        <v>37046.875</v>
      </c>
      <c r="AC524" s="198">
        <v>37050.875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30</v>
      </c>
      <c r="F525" s="213">
        <f t="shared" si="45"/>
        <v>1500</v>
      </c>
      <c r="G525" s="202">
        <v>1295421</v>
      </c>
      <c r="H525" s="198">
        <v>37036.302083333336</v>
      </c>
      <c r="I525" t="s">
        <v>1838</v>
      </c>
      <c r="J525" t="s">
        <v>3001</v>
      </c>
      <c r="K525" t="s">
        <v>3002</v>
      </c>
      <c r="M525" t="s">
        <v>3451</v>
      </c>
      <c r="N525" t="s">
        <v>1827</v>
      </c>
      <c r="O525" t="s">
        <v>3326</v>
      </c>
      <c r="P525" s="199">
        <v>50</v>
      </c>
      <c r="S525" t="s">
        <v>1784</v>
      </c>
      <c r="T525" t="s">
        <v>2230</v>
      </c>
      <c r="U525" s="201">
        <v>57.5</v>
      </c>
      <c r="V525" t="s">
        <v>2102</v>
      </c>
      <c r="W525" t="s">
        <v>1844</v>
      </c>
      <c r="X525" t="s">
        <v>2993</v>
      </c>
      <c r="Y525" t="s">
        <v>2741</v>
      </c>
      <c r="Z525" t="s">
        <v>3724</v>
      </c>
      <c r="AA525">
        <v>622587.1</v>
      </c>
      <c r="AB525" s="198">
        <v>37043.591666666667</v>
      </c>
      <c r="AC525" s="198">
        <v>37072.591666666667</v>
      </c>
    </row>
    <row r="526" spans="1:29" x14ac:dyDescent="0.2">
      <c r="A526" s="44" t="str">
        <f t="shared" si="41"/>
        <v>US Natural Gas Financial</v>
      </c>
      <c r="B526" s="44" t="str">
        <f t="shared" si="42"/>
        <v>US</v>
      </c>
      <c r="C526" s="44" t="str">
        <f t="shared" si="43"/>
        <v>Natural Gas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31</v>
      </c>
      <c r="F526" s="213">
        <f t="shared" si="45"/>
        <v>465000</v>
      </c>
      <c r="G526" s="202">
        <v>1295422</v>
      </c>
      <c r="H526" s="198">
        <v>37036.302106481482</v>
      </c>
      <c r="I526" t="s">
        <v>2792</v>
      </c>
      <c r="M526" t="s">
        <v>1785</v>
      </c>
      <c r="N526" t="s">
        <v>3328</v>
      </c>
      <c r="O526" t="s">
        <v>3366</v>
      </c>
      <c r="P526" s="199">
        <v>15000</v>
      </c>
      <c r="S526" t="s">
        <v>1786</v>
      </c>
      <c r="T526" t="s">
        <v>2230</v>
      </c>
      <c r="U526" s="201">
        <v>0.51500000000000001</v>
      </c>
      <c r="V526" t="s">
        <v>2892</v>
      </c>
      <c r="W526" t="s">
        <v>3329</v>
      </c>
      <c r="X526" t="s">
        <v>3330</v>
      </c>
      <c r="Y526" t="s">
        <v>2250</v>
      </c>
      <c r="Z526" t="s">
        <v>3729</v>
      </c>
      <c r="AA526" t="s">
        <v>1482</v>
      </c>
      <c r="AB526" s="198">
        <v>37073.875</v>
      </c>
      <c r="AC526" s="198">
        <v>37103.875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5</v>
      </c>
      <c r="F527" s="213">
        <f t="shared" si="45"/>
        <v>250</v>
      </c>
      <c r="G527" s="202">
        <v>1295424</v>
      </c>
      <c r="H527" s="198">
        <v>37036.302152777775</v>
      </c>
      <c r="I527" t="s">
        <v>3023</v>
      </c>
      <c r="M527" t="s">
        <v>3451</v>
      </c>
      <c r="N527" t="s">
        <v>1827</v>
      </c>
      <c r="O527" t="s">
        <v>2864</v>
      </c>
      <c r="P527" s="199">
        <v>50</v>
      </c>
      <c r="S527" t="s">
        <v>1784</v>
      </c>
      <c r="T527" t="s">
        <v>2230</v>
      </c>
      <c r="U527" s="201">
        <v>59.25</v>
      </c>
      <c r="V527" t="s">
        <v>2100</v>
      </c>
      <c r="W527" t="s">
        <v>1848</v>
      </c>
      <c r="X527" t="s">
        <v>1832</v>
      </c>
      <c r="Y527" t="s">
        <v>2741</v>
      </c>
      <c r="Z527" t="s">
        <v>3724</v>
      </c>
      <c r="AA527">
        <v>622589.1</v>
      </c>
      <c r="AB527" s="198">
        <v>37046.875</v>
      </c>
      <c r="AC527" s="198">
        <v>37050.875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5</v>
      </c>
      <c r="F528" s="213">
        <f t="shared" si="45"/>
        <v>250</v>
      </c>
      <c r="G528" s="202">
        <v>1295425</v>
      </c>
      <c r="H528" s="198">
        <v>37036.302210648151</v>
      </c>
      <c r="I528" t="s">
        <v>2964</v>
      </c>
      <c r="M528" t="s">
        <v>3451</v>
      </c>
      <c r="N528" t="s">
        <v>1827</v>
      </c>
      <c r="O528" t="s">
        <v>2864</v>
      </c>
      <c r="P528" s="199">
        <v>50</v>
      </c>
      <c r="S528" t="s">
        <v>1784</v>
      </c>
      <c r="T528" t="s">
        <v>2230</v>
      </c>
      <c r="U528" s="201">
        <v>58.75</v>
      </c>
      <c r="V528" t="s">
        <v>2133</v>
      </c>
      <c r="W528" t="s">
        <v>1848</v>
      </c>
      <c r="X528" t="s">
        <v>1832</v>
      </c>
      <c r="Y528" t="s">
        <v>2741</v>
      </c>
      <c r="Z528" t="s">
        <v>3724</v>
      </c>
      <c r="AA528">
        <v>622590.1</v>
      </c>
      <c r="AB528" s="198">
        <v>37046.875</v>
      </c>
      <c r="AC528" s="198">
        <v>37050.875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1295426</v>
      </c>
      <c r="H529" s="198">
        <v>37036.302662037036</v>
      </c>
      <c r="I529" t="s">
        <v>3393</v>
      </c>
      <c r="M529" t="s">
        <v>3451</v>
      </c>
      <c r="N529" t="s">
        <v>1827</v>
      </c>
      <c r="O529" t="s">
        <v>1429</v>
      </c>
      <c r="P529" s="199">
        <v>50</v>
      </c>
      <c r="S529" t="s">
        <v>1784</v>
      </c>
      <c r="T529" t="s">
        <v>2230</v>
      </c>
      <c r="U529" s="201">
        <v>31.1</v>
      </c>
      <c r="V529" t="s">
        <v>2745</v>
      </c>
      <c r="W529" t="s">
        <v>1844</v>
      </c>
      <c r="X529" t="s">
        <v>1845</v>
      </c>
      <c r="Y529" t="s">
        <v>2741</v>
      </c>
      <c r="Z529" t="s">
        <v>3724</v>
      </c>
      <c r="AA529">
        <v>622591.1</v>
      </c>
      <c r="AB529" s="198">
        <v>37040.875</v>
      </c>
      <c r="AC529" s="198">
        <v>37040.875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30</v>
      </c>
      <c r="F530" s="213">
        <f t="shared" si="45"/>
        <v>1500</v>
      </c>
      <c r="G530" s="202">
        <v>1295428</v>
      </c>
      <c r="H530" s="198">
        <v>37036.302731481483</v>
      </c>
      <c r="I530" t="s">
        <v>3393</v>
      </c>
      <c r="M530" t="s">
        <v>3451</v>
      </c>
      <c r="N530" t="s">
        <v>1827</v>
      </c>
      <c r="O530" t="s">
        <v>3009</v>
      </c>
      <c r="P530" s="199">
        <v>50</v>
      </c>
      <c r="S530" t="s">
        <v>1784</v>
      </c>
      <c r="T530" t="s">
        <v>2230</v>
      </c>
      <c r="U530" s="201">
        <v>58.25</v>
      </c>
      <c r="V530" t="s">
        <v>1430</v>
      </c>
      <c r="W530" t="s">
        <v>1848</v>
      </c>
      <c r="X530" t="s">
        <v>1832</v>
      </c>
      <c r="Y530" t="s">
        <v>2741</v>
      </c>
      <c r="Z530" t="s">
        <v>3724</v>
      </c>
      <c r="AA530">
        <v>622593.1</v>
      </c>
      <c r="AB530" s="198">
        <v>37043.71597222222</v>
      </c>
      <c r="AC530" s="198">
        <v>37072.71597222222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1295429</v>
      </c>
      <c r="H531" s="198">
        <v>37036.302824074075</v>
      </c>
      <c r="I531" t="s">
        <v>3156</v>
      </c>
      <c r="M531" t="s">
        <v>3451</v>
      </c>
      <c r="N531" t="s">
        <v>1827</v>
      </c>
      <c r="O531" t="s">
        <v>2863</v>
      </c>
      <c r="P531" s="199">
        <v>50</v>
      </c>
      <c r="S531" t="s">
        <v>1784</v>
      </c>
      <c r="T531" t="s">
        <v>2230</v>
      </c>
      <c r="U531" s="201">
        <v>57</v>
      </c>
      <c r="V531" t="s">
        <v>1660</v>
      </c>
      <c r="W531" t="s">
        <v>1844</v>
      </c>
      <c r="X531" t="s">
        <v>1845</v>
      </c>
      <c r="Y531" t="s">
        <v>2741</v>
      </c>
      <c r="Z531" t="s">
        <v>3724</v>
      </c>
      <c r="AA531">
        <v>622594.1</v>
      </c>
      <c r="AB531" s="198">
        <v>37046.875</v>
      </c>
      <c r="AC531" s="198">
        <v>37050.875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50</v>
      </c>
      <c r="G532" s="202">
        <v>1295430</v>
      </c>
      <c r="H532" s="198">
        <v>37036.302951388891</v>
      </c>
      <c r="I532" t="s">
        <v>2203</v>
      </c>
      <c r="M532" t="s">
        <v>3451</v>
      </c>
      <c r="N532" t="s">
        <v>1827</v>
      </c>
      <c r="O532" t="s">
        <v>1483</v>
      </c>
      <c r="P532" s="199">
        <v>50</v>
      </c>
      <c r="S532" t="s">
        <v>1784</v>
      </c>
      <c r="T532" t="s">
        <v>2230</v>
      </c>
      <c r="U532" s="201">
        <v>31.5</v>
      </c>
      <c r="V532" t="s">
        <v>3000</v>
      </c>
      <c r="W532" t="s">
        <v>1844</v>
      </c>
      <c r="X532" t="s">
        <v>1845</v>
      </c>
      <c r="Y532" t="s">
        <v>2741</v>
      </c>
      <c r="Z532" t="s">
        <v>3724</v>
      </c>
      <c r="AA532">
        <v>622595.1</v>
      </c>
      <c r="AB532" s="198">
        <v>37041.875</v>
      </c>
      <c r="AC532" s="198">
        <v>37041.875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30</v>
      </c>
      <c r="F533" s="213">
        <f t="shared" si="45"/>
        <v>1500</v>
      </c>
      <c r="G533" s="202">
        <v>1295431</v>
      </c>
      <c r="H533" s="198">
        <v>37036.302974537037</v>
      </c>
      <c r="I533" t="s">
        <v>2964</v>
      </c>
      <c r="M533" t="s">
        <v>3451</v>
      </c>
      <c r="N533" t="s">
        <v>1827</v>
      </c>
      <c r="O533" t="s">
        <v>3383</v>
      </c>
      <c r="P533" s="199">
        <v>50</v>
      </c>
      <c r="S533" t="s">
        <v>1784</v>
      </c>
      <c r="T533" t="s">
        <v>2230</v>
      </c>
      <c r="U533" s="201">
        <v>59.75</v>
      </c>
      <c r="V533" t="s">
        <v>2133</v>
      </c>
      <c r="W533" t="s">
        <v>3485</v>
      </c>
      <c r="X533" t="s">
        <v>2172</v>
      </c>
      <c r="Y533" t="s">
        <v>2741</v>
      </c>
      <c r="Z533" t="s">
        <v>3724</v>
      </c>
      <c r="AA533">
        <v>622596.1</v>
      </c>
      <c r="AB533" s="198">
        <v>37043.600694444445</v>
      </c>
      <c r="AC533" s="198">
        <v>37072.600694444445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30</v>
      </c>
      <c r="F534" s="213">
        <f t="shared" si="45"/>
        <v>1500</v>
      </c>
      <c r="G534" s="202">
        <v>1295432</v>
      </c>
      <c r="H534" s="198">
        <v>37036.303020833337</v>
      </c>
      <c r="I534" t="s">
        <v>2964</v>
      </c>
      <c r="M534" t="s">
        <v>3451</v>
      </c>
      <c r="N534" t="s">
        <v>1827</v>
      </c>
      <c r="O534" t="s">
        <v>3009</v>
      </c>
      <c r="Q534" s="199">
        <v>50</v>
      </c>
      <c r="S534" t="s">
        <v>1784</v>
      </c>
      <c r="T534" t="s">
        <v>2230</v>
      </c>
      <c r="U534" s="201">
        <v>58.25</v>
      </c>
      <c r="V534" t="s">
        <v>2133</v>
      </c>
      <c r="W534" t="s">
        <v>1848</v>
      </c>
      <c r="X534" t="s">
        <v>1832</v>
      </c>
      <c r="Y534" t="s">
        <v>2741</v>
      </c>
      <c r="Z534" t="s">
        <v>3724</v>
      </c>
      <c r="AA534">
        <v>622597.1</v>
      </c>
      <c r="AB534" s="198">
        <v>37043.71597222222</v>
      </c>
      <c r="AC534" s="198">
        <v>37072.71597222222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2</v>
      </c>
      <c r="G535" s="202">
        <v>1295433</v>
      </c>
      <c r="H535" s="198">
        <v>37036.303055555552</v>
      </c>
      <c r="I535" t="s">
        <v>2252</v>
      </c>
      <c r="M535" t="s">
        <v>1791</v>
      </c>
      <c r="N535" t="s">
        <v>2227</v>
      </c>
      <c r="O535" t="s">
        <v>2228</v>
      </c>
      <c r="Q535" s="199">
        <v>2</v>
      </c>
      <c r="S535" t="s">
        <v>2229</v>
      </c>
      <c r="T535" t="s">
        <v>2230</v>
      </c>
      <c r="U535" s="201">
        <v>1730</v>
      </c>
      <c r="V535" t="s">
        <v>2296</v>
      </c>
      <c r="W535" t="s">
        <v>2236</v>
      </c>
      <c r="X535" t="s">
        <v>2232</v>
      </c>
      <c r="Y535" t="s">
        <v>2233</v>
      </c>
      <c r="Z535" t="s">
        <v>2234</v>
      </c>
      <c r="AA535">
        <v>2152528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30</v>
      </c>
      <c r="F536" s="213">
        <f t="shared" si="45"/>
        <v>1500</v>
      </c>
      <c r="G536" s="202">
        <v>1295436</v>
      </c>
      <c r="H536" s="198">
        <v>37036.303576388891</v>
      </c>
      <c r="I536" t="s">
        <v>2983</v>
      </c>
      <c r="M536" t="s">
        <v>3451</v>
      </c>
      <c r="N536" t="s">
        <v>1827</v>
      </c>
      <c r="O536" t="s">
        <v>3383</v>
      </c>
      <c r="P536" s="199">
        <v>50</v>
      </c>
      <c r="S536" t="s">
        <v>1784</v>
      </c>
      <c r="T536" t="s">
        <v>2230</v>
      </c>
      <c r="U536" s="201">
        <v>59.25</v>
      </c>
      <c r="V536" t="s">
        <v>2746</v>
      </c>
      <c r="W536" t="s">
        <v>3485</v>
      </c>
      <c r="X536" t="s">
        <v>2172</v>
      </c>
      <c r="Y536" t="s">
        <v>2741</v>
      </c>
      <c r="Z536" t="s">
        <v>3724</v>
      </c>
      <c r="AA536">
        <v>622600.1</v>
      </c>
      <c r="AB536" s="198">
        <v>37043.600694444445</v>
      </c>
      <c r="AC536" s="198">
        <v>37072.600694444445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30</v>
      </c>
      <c r="F537" s="213">
        <f t="shared" si="45"/>
        <v>1500</v>
      </c>
      <c r="G537" s="202">
        <v>1295437</v>
      </c>
      <c r="H537" s="198">
        <v>37036.30363425926</v>
      </c>
      <c r="I537" t="s">
        <v>2964</v>
      </c>
      <c r="M537" t="s">
        <v>3451</v>
      </c>
      <c r="N537" t="s">
        <v>1827</v>
      </c>
      <c r="O537" t="s">
        <v>2985</v>
      </c>
      <c r="Q537" s="199">
        <v>50</v>
      </c>
      <c r="S537" t="s">
        <v>1784</v>
      </c>
      <c r="T537" t="s">
        <v>2230</v>
      </c>
      <c r="U537" s="201">
        <v>38.25</v>
      </c>
      <c r="V537" t="s">
        <v>1484</v>
      </c>
      <c r="W537" t="s">
        <v>1848</v>
      </c>
      <c r="X537" t="s">
        <v>1832</v>
      </c>
      <c r="Y537" t="s">
        <v>2741</v>
      </c>
      <c r="Z537" t="s">
        <v>3724</v>
      </c>
      <c r="AA537">
        <v>622601.1</v>
      </c>
      <c r="AB537" s="198">
        <v>37135.71597222222</v>
      </c>
      <c r="AC537" s="198">
        <v>37164.71597222222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1295438</v>
      </c>
      <c r="H538" s="198">
        <v>37036.303854166668</v>
      </c>
      <c r="I538" t="s">
        <v>2026</v>
      </c>
      <c r="M538" t="s">
        <v>3451</v>
      </c>
      <c r="N538" t="s">
        <v>1827</v>
      </c>
      <c r="O538" t="s">
        <v>1429</v>
      </c>
      <c r="P538" s="199">
        <v>50</v>
      </c>
      <c r="S538" t="s">
        <v>1784</v>
      </c>
      <c r="T538" t="s">
        <v>2230</v>
      </c>
      <c r="U538" s="201">
        <v>30.9</v>
      </c>
      <c r="V538" t="s">
        <v>2750</v>
      </c>
      <c r="W538" t="s">
        <v>1844</v>
      </c>
      <c r="X538" t="s">
        <v>1845</v>
      </c>
      <c r="Y538" t="s">
        <v>2741</v>
      </c>
      <c r="Z538" t="s">
        <v>3724</v>
      </c>
      <c r="AA538">
        <v>622602.1</v>
      </c>
      <c r="AB538" s="198">
        <v>37040.875</v>
      </c>
      <c r="AC538" s="198">
        <v>37040.875</v>
      </c>
    </row>
    <row r="539" spans="1:29" x14ac:dyDescent="0.2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50</v>
      </c>
      <c r="G539" s="202">
        <v>1295440</v>
      </c>
      <c r="H539" s="198">
        <v>37036.304155092592</v>
      </c>
      <c r="I539" t="s">
        <v>1485</v>
      </c>
      <c r="M539" t="s">
        <v>3451</v>
      </c>
      <c r="N539" t="s">
        <v>1827</v>
      </c>
      <c r="O539" t="s">
        <v>1429</v>
      </c>
      <c r="P539" s="199">
        <v>50</v>
      </c>
      <c r="S539" t="s">
        <v>1784</v>
      </c>
      <c r="T539" t="s">
        <v>2230</v>
      </c>
      <c r="U539" s="201">
        <v>30.7</v>
      </c>
      <c r="V539" t="s">
        <v>1486</v>
      </c>
      <c r="W539" t="s">
        <v>1844</v>
      </c>
      <c r="X539" t="s">
        <v>1845</v>
      </c>
      <c r="Y539" t="s">
        <v>2741</v>
      </c>
      <c r="Z539" t="s">
        <v>3724</v>
      </c>
      <c r="AA539">
        <v>622604.1</v>
      </c>
      <c r="AB539" s="198">
        <v>37040.875</v>
      </c>
      <c r="AC539" s="198">
        <v>37040.875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30</v>
      </c>
      <c r="F540" s="213">
        <f t="shared" si="45"/>
        <v>1500</v>
      </c>
      <c r="G540" s="202">
        <v>1295441</v>
      </c>
      <c r="H540" s="198">
        <v>37036.304166666669</v>
      </c>
      <c r="I540" t="s">
        <v>1829</v>
      </c>
      <c r="M540" t="s">
        <v>3451</v>
      </c>
      <c r="N540" t="s">
        <v>1827</v>
      </c>
      <c r="O540" t="s">
        <v>3326</v>
      </c>
      <c r="P540" s="199">
        <v>50</v>
      </c>
      <c r="S540" t="s">
        <v>1784</v>
      </c>
      <c r="T540" t="s">
        <v>2230</v>
      </c>
      <c r="U540" s="201">
        <v>57.25</v>
      </c>
      <c r="V540" t="s">
        <v>2752</v>
      </c>
      <c r="W540" t="s">
        <v>1844</v>
      </c>
      <c r="X540" t="s">
        <v>2993</v>
      </c>
      <c r="Y540" t="s">
        <v>2741</v>
      </c>
      <c r="Z540" t="s">
        <v>3724</v>
      </c>
      <c r="AA540">
        <v>622605.1</v>
      </c>
      <c r="AB540" s="198">
        <v>37043.591666666667</v>
      </c>
      <c r="AC540" s="198">
        <v>37072.591666666667</v>
      </c>
    </row>
    <row r="541" spans="1:29" x14ac:dyDescent="0.2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31</v>
      </c>
      <c r="F541" s="213">
        <f t="shared" si="45"/>
        <v>155000</v>
      </c>
      <c r="G541" s="202">
        <v>1295442</v>
      </c>
      <c r="H541" s="198">
        <v>37036.304201388892</v>
      </c>
      <c r="I541" t="s">
        <v>3363</v>
      </c>
      <c r="M541" t="s">
        <v>1785</v>
      </c>
      <c r="N541" t="s">
        <v>3328</v>
      </c>
      <c r="O541" t="s">
        <v>3366</v>
      </c>
      <c r="P541" s="199">
        <v>5000</v>
      </c>
      <c r="S541" t="s">
        <v>1786</v>
      </c>
      <c r="T541" t="s">
        <v>2230</v>
      </c>
      <c r="U541" s="201">
        <v>0.50749999999999995</v>
      </c>
      <c r="V541" t="s">
        <v>3157</v>
      </c>
      <c r="W541" t="s">
        <v>3329</v>
      </c>
      <c r="X541" t="s">
        <v>3330</v>
      </c>
      <c r="Y541" t="s">
        <v>2250</v>
      </c>
      <c r="Z541" t="s">
        <v>3729</v>
      </c>
      <c r="AA541" t="s">
        <v>1487</v>
      </c>
      <c r="AB541" s="198">
        <v>37073.875</v>
      </c>
      <c r="AC541" s="198">
        <v>37103.875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1295443</v>
      </c>
      <c r="H542" s="198">
        <v>37036.304351851853</v>
      </c>
      <c r="I542" t="s">
        <v>1829</v>
      </c>
      <c r="M542" t="s">
        <v>3451</v>
      </c>
      <c r="N542" t="s">
        <v>1827</v>
      </c>
      <c r="O542" t="s">
        <v>1435</v>
      </c>
      <c r="Q542" s="199">
        <v>50</v>
      </c>
      <c r="S542" t="s">
        <v>1784</v>
      </c>
      <c r="T542" t="s">
        <v>2230</v>
      </c>
      <c r="U542" s="201">
        <v>22.75</v>
      </c>
      <c r="V542" t="s">
        <v>1830</v>
      </c>
      <c r="W542" t="s">
        <v>1839</v>
      </c>
      <c r="X542" t="s">
        <v>1832</v>
      </c>
      <c r="Y542" t="s">
        <v>2741</v>
      </c>
      <c r="Z542" t="s">
        <v>3724</v>
      </c>
      <c r="AA542">
        <v>622606.1</v>
      </c>
      <c r="AB542" s="198">
        <v>37040.875</v>
      </c>
      <c r="AC542" s="198">
        <v>37040.875</v>
      </c>
    </row>
    <row r="543" spans="1:29" x14ac:dyDescent="0.2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50</v>
      </c>
      <c r="G543" s="202">
        <v>1295444</v>
      </c>
      <c r="H543" s="198">
        <v>37036.3044212963</v>
      </c>
      <c r="I543" t="s">
        <v>1829</v>
      </c>
      <c r="M543" t="s">
        <v>3451</v>
      </c>
      <c r="N543" t="s">
        <v>1827</v>
      </c>
      <c r="O543" t="s">
        <v>1435</v>
      </c>
      <c r="Q543" s="199">
        <v>50</v>
      </c>
      <c r="S543" t="s">
        <v>1784</v>
      </c>
      <c r="T543" t="s">
        <v>2230</v>
      </c>
      <c r="U543" s="201">
        <v>23</v>
      </c>
      <c r="V543" t="s">
        <v>1830</v>
      </c>
      <c r="W543" t="s">
        <v>1839</v>
      </c>
      <c r="X543" t="s">
        <v>1832</v>
      </c>
      <c r="Y543" t="s">
        <v>2741</v>
      </c>
      <c r="Z543" t="s">
        <v>3724</v>
      </c>
      <c r="AA543">
        <v>622607.1</v>
      </c>
      <c r="AB543" s="198">
        <v>37040.875</v>
      </c>
      <c r="AC543" s="198">
        <v>37040.875</v>
      </c>
    </row>
    <row r="544" spans="1:29" x14ac:dyDescent="0.2">
      <c r="A544" s="44" t="str">
        <f t="shared" si="41"/>
        <v xml:space="preserve"> Metals Financial</v>
      </c>
      <c r="B544" s="44" t="str">
        <f t="shared" si="42"/>
        <v/>
      </c>
      <c r="C544" s="44" t="str">
        <f t="shared" si="43"/>
        <v>Metals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4</v>
      </c>
      <c r="G544" s="202">
        <v>1295446</v>
      </c>
      <c r="H544" s="198">
        <v>37036.304652777777</v>
      </c>
      <c r="I544" t="s">
        <v>2252</v>
      </c>
      <c r="M544" t="s">
        <v>1791</v>
      </c>
      <c r="N544" t="s">
        <v>2259</v>
      </c>
      <c r="O544" t="s">
        <v>2260</v>
      </c>
      <c r="Q544" s="199">
        <v>4</v>
      </c>
      <c r="S544" t="s">
        <v>2229</v>
      </c>
      <c r="T544" t="s">
        <v>2230</v>
      </c>
      <c r="U544" s="201">
        <v>479</v>
      </c>
      <c r="V544" t="s">
        <v>2296</v>
      </c>
      <c r="W544" t="s">
        <v>2249</v>
      </c>
      <c r="X544" t="s">
        <v>2232</v>
      </c>
      <c r="Y544" t="s">
        <v>2233</v>
      </c>
      <c r="Z544" t="s">
        <v>2234</v>
      </c>
      <c r="AA544">
        <v>2152536</v>
      </c>
    </row>
    <row r="545" spans="1:29" x14ac:dyDescent="0.2">
      <c r="A545" s="44" t="str">
        <f t="shared" si="41"/>
        <v xml:space="preserve"> Metals Financial</v>
      </c>
      <c r="B545" s="44" t="str">
        <f t="shared" si="42"/>
        <v/>
      </c>
      <c r="C545" s="44" t="str">
        <f t="shared" si="43"/>
        <v>Metals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3">
        <f t="shared" si="45"/>
        <v>18</v>
      </c>
      <c r="G545" s="202">
        <v>1295447</v>
      </c>
      <c r="H545" s="198">
        <v>37036.3046875</v>
      </c>
      <c r="I545" t="s">
        <v>2290</v>
      </c>
      <c r="M545" t="s">
        <v>1791</v>
      </c>
      <c r="N545" t="s">
        <v>2227</v>
      </c>
      <c r="O545" t="s">
        <v>2228</v>
      </c>
      <c r="Q545" s="199">
        <v>18</v>
      </c>
      <c r="S545" t="s">
        <v>2229</v>
      </c>
      <c r="T545" t="s">
        <v>2230</v>
      </c>
      <c r="U545" s="201">
        <v>1730</v>
      </c>
      <c r="V545" t="s">
        <v>2292</v>
      </c>
      <c r="W545" t="s">
        <v>2236</v>
      </c>
      <c r="X545" t="s">
        <v>2232</v>
      </c>
      <c r="Y545" t="s">
        <v>2233</v>
      </c>
      <c r="Z545" t="s">
        <v>2234</v>
      </c>
      <c r="AA545">
        <v>2152538</v>
      </c>
    </row>
    <row r="546" spans="1:29" x14ac:dyDescent="0.2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2</v>
      </c>
      <c r="G546" s="202">
        <v>1295448</v>
      </c>
      <c r="H546" s="198">
        <v>37036.304872685185</v>
      </c>
      <c r="I546" t="s">
        <v>2252</v>
      </c>
      <c r="M546" t="s">
        <v>1791</v>
      </c>
      <c r="N546" t="s">
        <v>2297</v>
      </c>
      <c r="O546" t="s">
        <v>2298</v>
      </c>
      <c r="Q546" s="199">
        <v>2</v>
      </c>
      <c r="S546" t="s">
        <v>2229</v>
      </c>
      <c r="T546" t="s">
        <v>2230</v>
      </c>
      <c r="U546" s="201">
        <v>946</v>
      </c>
      <c r="V546" t="s">
        <v>2296</v>
      </c>
      <c r="W546" t="s">
        <v>2258</v>
      </c>
      <c r="X546" t="s">
        <v>2232</v>
      </c>
      <c r="Y546" t="s">
        <v>2233</v>
      </c>
      <c r="Z546" t="s">
        <v>2234</v>
      </c>
      <c r="AA546">
        <v>2152540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50</v>
      </c>
      <c r="G547" s="202">
        <v>1295452</v>
      </c>
      <c r="H547" s="198">
        <v>37036.305069444446</v>
      </c>
      <c r="I547" t="s">
        <v>1850</v>
      </c>
      <c r="M547" t="s">
        <v>3451</v>
      </c>
      <c r="N547" t="s">
        <v>1827</v>
      </c>
      <c r="O547" t="s">
        <v>1429</v>
      </c>
      <c r="Q547" s="199">
        <v>50</v>
      </c>
      <c r="S547" t="s">
        <v>1784</v>
      </c>
      <c r="T547" t="s">
        <v>2230</v>
      </c>
      <c r="U547" s="201">
        <v>30.8</v>
      </c>
      <c r="V547" t="s">
        <v>1488</v>
      </c>
      <c r="W547" t="s">
        <v>1844</v>
      </c>
      <c r="X547" t="s">
        <v>1845</v>
      </c>
      <c r="Y547" t="s">
        <v>2741</v>
      </c>
      <c r="Z547" t="s">
        <v>3724</v>
      </c>
      <c r="AA547">
        <v>622608.1</v>
      </c>
      <c r="AB547" s="198">
        <v>37040.875</v>
      </c>
      <c r="AC547" s="198">
        <v>37040.875</v>
      </c>
    </row>
    <row r="548" spans="1:29" x14ac:dyDescent="0.2">
      <c r="A548" s="44" t="str">
        <f t="shared" si="41"/>
        <v>US Natural Gas Financial</v>
      </c>
      <c r="B548" s="44" t="str">
        <f t="shared" si="42"/>
        <v>US</v>
      </c>
      <c r="C548" s="44" t="str">
        <f t="shared" si="43"/>
        <v>Natural Gas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92</v>
      </c>
      <c r="F548" s="213">
        <f t="shared" si="45"/>
        <v>460000</v>
      </c>
      <c r="G548" s="202">
        <v>1295453</v>
      </c>
      <c r="H548" s="198">
        <v>37036.305081018516</v>
      </c>
      <c r="I548" t="s">
        <v>2991</v>
      </c>
      <c r="M548" t="s">
        <v>1785</v>
      </c>
      <c r="N548" t="s">
        <v>3328</v>
      </c>
      <c r="O548" t="s">
        <v>1489</v>
      </c>
      <c r="P548" s="199">
        <v>5000</v>
      </c>
      <c r="S548" t="s">
        <v>1786</v>
      </c>
      <c r="T548" t="s">
        <v>2230</v>
      </c>
      <c r="U548" s="201">
        <v>0.47749999999999998</v>
      </c>
      <c r="V548" t="s">
        <v>3176</v>
      </c>
      <c r="W548" t="s">
        <v>3329</v>
      </c>
      <c r="X548" t="s">
        <v>3330</v>
      </c>
      <c r="Y548" t="s">
        <v>2250</v>
      </c>
      <c r="Z548" t="s">
        <v>3729</v>
      </c>
      <c r="AA548" t="s">
        <v>1490</v>
      </c>
      <c r="AB548" s="198">
        <v>37073</v>
      </c>
      <c r="AC548" s="198">
        <v>37164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5</v>
      </c>
      <c r="F549" s="213">
        <f t="shared" si="45"/>
        <v>250</v>
      </c>
      <c r="G549" s="202">
        <v>1295454</v>
      </c>
      <c r="H549" s="198">
        <v>37036.305185185185</v>
      </c>
      <c r="I549" t="s">
        <v>1850</v>
      </c>
      <c r="M549" t="s">
        <v>3451</v>
      </c>
      <c r="N549" t="s">
        <v>1827</v>
      </c>
      <c r="O549" t="s">
        <v>2864</v>
      </c>
      <c r="P549" s="199">
        <v>50</v>
      </c>
      <c r="S549" t="s">
        <v>1784</v>
      </c>
      <c r="T549" t="s">
        <v>2230</v>
      </c>
      <c r="U549" s="201">
        <v>58.25</v>
      </c>
      <c r="V549" t="s">
        <v>2103</v>
      </c>
      <c r="W549" t="s">
        <v>1848</v>
      </c>
      <c r="X549" t="s">
        <v>1832</v>
      </c>
      <c r="Y549" t="s">
        <v>2741</v>
      </c>
      <c r="Z549" t="s">
        <v>3724</v>
      </c>
      <c r="AA549">
        <v>622609.1</v>
      </c>
      <c r="AB549" s="198">
        <v>37046.875</v>
      </c>
      <c r="AC549" s="198">
        <v>37050.875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50</v>
      </c>
      <c r="G550" s="202">
        <v>1295459</v>
      </c>
      <c r="H550" s="198">
        <v>37036.305231481485</v>
      </c>
      <c r="I550" t="s">
        <v>3313</v>
      </c>
      <c r="M550" t="s">
        <v>3451</v>
      </c>
      <c r="N550" t="s">
        <v>3005</v>
      </c>
      <c r="O550" t="s">
        <v>1436</v>
      </c>
      <c r="Q550" s="199">
        <v>50</v>
      </c>
      <c r="S550" t="s">
        <v>1784</v>
      </c>
      <c r="T550" t="s">
        <v>2230</v>
      </c>
      <c r="U550" s="201">
        <v>39</v>
      </c>
      <c r="V550" t="s">
        <v>1888</v>
      </c>
      <c r="W550" t="s">
        <v>3006</v>
      </c>
      <c r="X550" t="s">
        <v>3306</v>
      </c>
      <c r="Y550" t="s">
        <v>2741</v>
      </c>
      <c r="Z550" t="s">
        <v>3724</v>
      </c>
      <c r="AA550">
        <v>622611.1</v>
      </c>
      <c r="AB550" s="198">
        <v>37040.875</v>
      </c>
      <c r="AC550" s="198">
        <v>37040.875</v>
      </c>
    </row>
    <row r="551" spans="1:29" x14ac:dyDescent="0.2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30</v>
      </c>
      <c r="F551" s="213">
        <f t="shared" si="45"/>
        <v>900000</v>
      </c>
      <c r="G551" s="202">
        <v>1295460</v>
      </c>
      <c r="H551" s="198">
        <v>37036.305347222224</v>
      </c>
      <c r="I551" t="s">
        <v>2202</v>
      </c>
      <c r="M551" t="s">
        <v>1785</v>
      </c>
      <c r="N551" t="s">
        <v>3328</v>
      </c>
      <c r="O551" t="s">
        <v>3364</v>
      </c>
      <c r="P551" s="199">
        <v>30000</v>
      </c>
      <c r="S551" t="s">
        <v>1786</v>
      </c>
      <c r="T551" t="s">
        <v>2230</v>
      </c>
      <c r="U551" s="201">
        <v>0.41</v>
      </c>
      <c r="V551" t="s">
        <v>1073</v>
      </c>
      <c r="W551" t="s">
        <v>3329</v>
      </c>
      <c r="X551" t="s">
        <v>3330</v>
      </c>
      <c r="Y551" t="s">
        <v>2250</v>
      </c>
      <c r="Z551" t="s">
        <v>3729</v>
      </c>
      <c r="AA551" t="s">
        <v>1491</v>
      </c>
      <c r="AB551" s="198">
        <v>37043.875</v>
      </c>
      <c r="AC551" s="198">
        <v>37072.875</v>
      </c>
    </row>
    <row r="552" spans="1:29" x14ac:dyDescent="0.2">
      <c r="A552" s="44" t="str">
        <f t="shared" si="41"/>
        <v>US Natural Gas Financial</v>
      </c>
      <c r="B552" s="44" t="str">
        <f t="shared" si="42"/>
        <v>US</v>
      </c>
      <c r="C552" s="44" t="str">
        <f t="shared" si="43"/>
        <v>Natural Gas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30</v>
      </c>
      <c r="F552" s="213">
        <f t="shared" si="45"/>
        <v>150000</v>
      </c>
      <c r="G552" s="202">
        <v>1295461</v>
      </c>
      <c r="H552" s="198">
        <v>37036.305358796293</v>
      </c>
      <c r="I552" t="s">
        <v>2006</v>
      </c>
      <c r="M552" t="s">
        <v>1785</v>
      </c>
      <c r="N552" t="s">
        <v>3014</v>
      </c>
      <c r="O552" t="s">
        <v>3015</v>
      </c>
      <c r="Q552" s="199">
        <v>5000</v>
      </c>
      <c r="S552" t="s">
        <v>1786</v>
      </c>
      <c r="T552" t="s">
        <v>2230</v>
      </c>
      <c r="U552" s="201">
        <v>3.9849999999999999</v>
      </c>
      <c r="V552" t="s">
        <v>3028</v>
      </c>
      <c r="W552" t="s">
        <v>3587</v>
      </c>
      <c r="X552" t="s">
        <v>3016</v>
      </c>
      <c r="Y552" t="s">
        <v>2250</v>
      </c>
      <c r="Z552" t="s">
        <v>3729</v>
      </c>
      <c r="AA552" t="s">
        <v>1492</v>
      </c>
      <c r="AB552" s="198">
        <v>37043.875</v>
      </c>
      <c r="AC552" s="198">
        <v>37072.875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1295462</v>
      </c>
      <c r="H553" s="198">
        <v>37036.30537037037</v>
      </c>
      <c r="I553" t="s">
        <v>1850</v>
      </c>
      <c r="M553" t="s">
        <v>3451</v>
      </c>
      <c r="N553" t="s">
        <v>1827</v>
      </c>
      <c r="O553" t="s">
        <v>1419</v>
      </c>
      <c r="Q553" s="199">
        <v>50</v>
      </c>
      <c r="S553" t="s">
        <v>1784</v>
      </c>
      <c r="T553" t="s">
        <v>2230</v>
      </c>
      <c r="U553" s="201">
        <v>35.25</v>
      </c>
      <c r="V553" t="s">
        <v>1439</v>
      </c>
      <c r="W553" t="s">
        <v>1836</v>
      </c>
      <c r="X553" t="s">
        <v>2997</v>
      </c>
      <c r="Y553" t="s">
        <v>2741</v>
      </c>
      <c r="Z553" t="s">
        <v>3724</v>
      </c>
      <c r="AA553">
        <v>622612.1</v>
      </c>
      <c r="AB553" s="198">
        <v>37040.875</v>
      </c>
      <c r="AC553" s="198">
        <v>37040.875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30</v>
      </c>
      <c r="F554" s="213">
        <f t="shared" si="45"/>
        <v>1500</v>
      </c>
      <c r="G554" s="202">
        <v>1295463</v>
      </c>
      <c r="H554" s="198">
        <v>37036.305405092593</v>
      </c>
      <c r="I554" t="s">
        <v>2984</v>
      </c>
      <c r="M554" t="s">
        <v>3451</v>
      </c>
      <c r="N554" t="s">
        <v>1827</v>
      </c>
      <c r="O554" t="s">
        <v>3120</v>
      </c>
      <c r="P554" s="199">
        <v>50</v>
      </c>
      <c r="S554" t="s">
        <v>1784</v>
      </c>
      <c r="T554" t="s">
        <v>2230</v>
      </c>
      <c r="U554" s="201">
        <v>41.75</v>
      </c>
      <c r="V554" t="s">
        <v>2097</v>
      </c>
      <c r="W554" t="s">
        <v>2992</v>
      </c>
      <c r="X554" t="s">
        <v>2993</v>
      </c>
      <c r="Y554" t="s">
        <v>2741</v>
      </c>
      <c r="Z554" t="s">
        <v>3724</v>
      </c>
      <c r="AA554">
        <v>622613.1</v>
      </c>
      <c r="AB554" s="198">
        <v>37135.591666666667</v>
      </c>
      <c r="AC554" s="198">
        <v>37164.591666666667</v>
      </c>
    </row>
    <row r="555" spans="1:29" x14ac:dyDescent="0.2">
      <c r="A555" s="44" t="str">
        <f t="shared" si="41"/>
        <v>US Natural Gas Financial</v>
      </c>
      <c r="B555" s="44" t="str">
        <f t="shared" si="42"/>
        <v>US</v>
      </c>
      <c r="C555" s="44" t="str">
        <f t="shared" si="43"/>
        <v>Natural Gas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30</v>
      </c>
      <c r="F555" s="213">
        <f t="shared" si="45"/>
        <v>300000</v>
      </c>
      <c r="G555" s="202">
        <v>1295464</v>
      </c>
      <c r="H555" s="198">
        <v>37036.30541666667</v>
      </c>
      <c r="I555" t="s">
        <v>3021</v>
      </c>
      <c r="M555" t="s">
        <v>1785</v>
      </c>
      <c r="N555" t="s">
        <v>3014</v>
      </c>
      <c r="O555" t="s">
        <v>3015</v>
      </c>
      <c r="Q555" s="199">
        <v>10000</v>
      </c>
      <c r="S555" t="s">
        <v>1786</v>
      </c>
      <c r="T555" t="s">
        <v>2230</v>
      </c>
      <c r="U555" s="201">
        <v>3.9849999999999999</v>
      </c>
      <c r="V555" t="s">
        <v>3022</v>
      </c>
      <c r="W555" t="s">
        <v>3587</v>
      </c>
      <c r="X555" t="s">
        <v>3016</v>
      </c>
      <c r="Y555" t="s">
        <v>2250</v>
      </c>
      <c r="Z555" t="s">
        <v>3729</v>
      </c>
      <c r="AA555" t="s">
        <v>1493</v>
      </c>
      <c r="AB555" s="198">
        <v>37043.875</v>
      </c>
      <c r="AC555" s="198">
        <v>37072.875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59</v>
      </c>
      <c r="F556" s="213">
        <f t="shared" si="45"/>
        <v>2950</v>
      </c>
      <c r="G556" s="202">
        <v>1295465</v>
      </c>
      <c r="H556" s="198">
        <v>37036.305520833332</v>
      </c>
      <c r="I556" t="s">
        <v>2983</v>
      </c>
      <c r="M556" t="s">
        <v>3451</v>
      </c>
      <c r="N556" t="s">
        <v>1827</v>
      </c>
      <c r="O556" t="s">
        <v>1444</v>
      </c>
      <c r="P556" s="199">
        <v>50</v>
      </c>
      <c r="S556" t="s">
        <v>1784</v>
      </c>
      <c r="T556" t="s">
        <v>2230</v>
      </c>
      <c r="U556" s="201">
        <v>64.5</v>
      </c>
      <c r="V556" t="s">
        <v>2951</v>
      </c>
      <c r="W556" t="s">
        <v>2998</v>
      </c>
      <c r="X556" t="s">
        <v>1852</v>
      </c>
      <c r="Y556" t="s">
        <v>2741</v>
      </c>
      <c r="Z556" t="s">
        <v>3724</v>
      </c>
      <c r="AA556">
        <v>622614.1</v>
      </c>
      <c r="AB556" s="198">
        <v>37257.71597222222</v>
      </c>
      <c r="AC556" s="198">
        <v>37315.71597222222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30</v>
      </c>
      <c r="F557" s="213">
        <f t="shared" si="45"/>
        <v>1500</v>
      </c>
      <c r="G557" s="202">
        <v>1295467</v>
      </c>
      <c r="H557" s="198">
        <v>37036.305694444447</v>
      </c>
      <c r="I557" t="s">
        <v>3023</v>
      </c>
      <c r="M557" t="s">
        <v>3451</v>
      </c>
      <c r="N557" t="s">
        <v>1827</v>
      </c>
      <c r="O557" t="s">
        <v>3009</v>
      </c>
      <c r="Q557" s="199">
        <v>50</v>
      </c>
      <c r="S557" t="s">
        <v>1784</v>
      </c>
      <c r="T557" t="s">
        <v>2230</v>
      </c>
      <c r="U557" s="201">
        <v>58</v>
      </c>
      <c r="V557" t="s">
        <v>2100</v>
      </c>
      <c r="W557" t="s">
        <v>1848</v>
      </c>
      <c r="X557" t="s">
        <v>1832</v>
      </c>
      <c r="Y557" t="s">
        <v>2741</v>
      </c>
      <c r="Z557" t="s">
        <v>3724</v>
      </c>
      <c r="AA557">
        <v>622616.1</v>
      </c>
      <c r="AB557" s="198">
        <v>37043.71597222222</v>
      </c>
      <c r="AC557" s="198">
        <v>37072.71597222222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30</v>
      </c>
      <c r="F558" s="213">
        <f t="shared" si="45"/>
        <v>1500</v>
      </c>
      <c r="G558" s="202">
        <v>1295469</v>
      </c>
      <c r="H558" s="198">
        <v>37036.305810185186</v>
      </c>
      <c r="I558" t="s">
        <v>1843</v>
      </c>
      <c r="M558" t="s">
        <v>3451</v>
      </c>
      <c r="N558" t="s">
        <v>1827</v>
      </c>
      <c r="O558" t="s">
        <v>3009</v>
      </c>
      <c r="Q558" s="199">
        <v>50</v>
      </c>
      <c r="S558" t="s">
        <v>1784</v>
      </c>
      <c r="T558" t="s">
        <v>2230</v>
      </c>
      <c r="U558" s="201">
        <v>58.25</v>
      </c>
      <c r="V558" t="s">
        <v>2744</v>
      </c>
      <c r="W558" t="s">
        <v>1848</v>
      </c>
      <c r="X558" t="s">
        <v>1832</v>
      </c>
      <c r="Y558" t="s">
        <v>2741</v>
      </c>
      <c r="Z558" t="s">
        <v>3724</v>
      </c>
      <c r="AA558">
        <v>622618.1</v>
      </c>
      <c r="AB558" s="198">
        <v>37043.71597222222</v>
      </c>
      <c r="AC558" s="198">
        <v>37072.71597222222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1295470</v>
      </c>
      <c r="H559" s="198">
        <v>37036.305821759262</v>
      </c>
      <c r="I559" t="s">
        <v>1843</v>
      </c>
      <c r="M559" t="s">
        <v>3451</v>
      </c>
      <c r="N559" t="s">
        <v>1827</v>
      </c>
      <c r="O559" t="s">
        <v>1435</v>
      </c>
      <c r="Q559" s="199">
        <v>50</v>
      </c>
      <c r="S559" t="s">
        <v>1784</v>
      </c>
      <c r="T559" t="s">
        <v>2230</v>
      </c>
      <c r="U559" s="201">
        <v>23.25</v>
      </c>
      <c r="V559" t="s">
        <v>1494</v>
      </c>
      <c r="W559" t="s">
        <v>1839</v>
      </c>
      <c r="X559" t="s">
        <v>1832</v>
      </c>
      <c r="Y559" t="s">
        <v>2741</v>
      </c>
      <c r="Z559" t="s">
        <v>3724</v>
      </c>
      <c r="AA559">
        <v>622619.1</v>
      </c>
      <c r="AB559" s="198">
        <v>37040.875</v>
      </c>
      <c r="AC559" s="198">
        <v>37040.875</v>
      </c>
    </row>
    <row r="560" spans="1:29" x14ac:dyDescent="0.2">
      <c r="A560" s="44" t="str">
        <f t="shared" si="41"/>
        <v>US Natural Gas Financial</v>
      </c>
      <c r="B560" s="44" t="str">
        <f t="shared" si="42"/>
        <v>US</v>
      </c>
      <c r="C560" s="44" t="str">
        <f t="shared" si="43"/>
        <v>Natural Gas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30</v>
      </c>
      <c r="F560" s="213">
        <f t="shared" si="45"/>
        <v>150000</v>
      </c>
      <c r="G560" s="202">
        <v>1295472</v>
      </c>
      <c r="H560" s="198">
        <v>37036.306111111109</v>
      </c>
      <c r="I560" t="s">
        <v>1826</v>
      </c>
      <c r="M560" t="s">
        <v>1785</v>
      </c>
      <c r="N560" t="s">
        <v>3014</v>
      </c>
      <c r="O560" t="s">
        <v>3015</v>
      </c>
      <c r="P560" s="199">
        <v>5000</v>
      </c>
      <c r="S560" t="s">
        <v>1786</v>
      </c>
      <c r="T560" t="s">
        <v>2230</v>
      </c>
      <c r="U560" s="201">
        <v>3.9849999999999999</v>
      </c>
      <c r="V560" t="s">
        <v>2188</v>
      </c>
      <c r="W560" t="s">
        <v>3587</v>
      </c>
      <c r="X560" t="s">
        <v>3016</v>
      </c>
      <c r="Y560" t="s">
        <v>2250</v>
      </c>
      <c r="Z560" t="s">
        <v>3729</v>
      </c>
      <c r="AA560" t="s">
        <v>1495</v>
      </c>
      <c r="AB560" s="198">
        <v>37043.875</v>
      </c>
      <c r="AC560" s="198">
        <v>37072.875</v>
      </c>
    </row>
    <row r="561" spans="1:29" x14ac:dyDescent="0.2">
      <c r="A561" s="44" t="str">
        <f t="shared" si="41"/>
        <v>US Natural Gas Financial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30</v>
      </c>
      <c r="F561" s="213">
        <f t="shared" si="45"/>
        <v>450000</v>
      </c>
      <c r="G561" s="202">
        <v>1295474</v>
      </c>
      <c r="H561" s="198">
        <v>37036.30673611111</v>
      </c>
      <c r="I561" t="s">
        <v>1694</v>
      </c>
      <c r="M561" t="s">
        <v>1785</v>
      </c>
      <c r="N561" t="s">
        <v>3014</v>
      </c>
      <c r="O561" t="s">
        <v>3015</v>
      </c>
      <c r="P561" s="199">
        <v>15000</v>
      </c>
      <c r="S561" t="s">
        <v>1786</v>
      </c>
      <c r="T561" t="s">
        <v>2230</v>
      </c>
      <c r="U561" s="201">
        <v>3.9849999999999999</v>
      </c>
      <c r="V561" t="s">
        <v>1804</v>
      </c>
      <c r="W561" t="s">
        <v>3587</v>
      </c>
      <c r="X561" t="s">
        <v>3016</v>
      </c>
      <c r="Y561" t="s">
        <v>2250</v>
      </c>
      <c r="Z561" t="s">
        <v>3729</v>
      </c>
      <c r="AA561" t="s">
        <v>1496</v>
      </c>
      <c r="AB561" s="198">
        <v>37043.875</v>
      </c>
      <c r="AC561" s="198">
        <v>37072.875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</v>
      </c>
      <c r="G562" s="202">
        <v>1295475</v>
      </c>
      <c r="H562" s="198">
        <v>37036.306747685187</v>
      </c>
      <c r="I562" t="s">
        <v>2203</v>
      </c>
      <c r="M562" t="s">
        <v>3451</v>
      </c>
      <c r="N562" t="s">
        <v>1827</v>
      </c>
      <c r="O562" t="s">
        <v>1419</v>
      </c>
      <c r="Q562" s="199">
        <v>50</v>
      </c>
      <c r="S562" t="s">
        <v>1784</v>
      </c>
      <c r="T562" t="s">
        <v>2230</v>
      </c>
      <c r="U562" s="201">
        <v>35.5</v>
      </c>
      <c r="V562" t="s">
        <v>2982</v>
      </c>
      <c r="W562" t="s">
        <v>1836</v>
      </c>
      <c r="X562" t="s">
        <v>2997</v>
      </c>
      <c r="Y562" t="s">
        <v>2741</v>
      </c>
      <c r="Z562" t="s">
        <v>3724</v>
      </c>
      <c r="AA562">
        <v>622622.1</v>
      </c>
      <c r="AB562" s="198">
        <v>37040.875</v>
      </c>
      <c r="AC562" s="198">
        <v>37040.875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1295476</v>
      </c>
      <c r="H563" s="198">
        <v>37036.306840277779</v>
      </c>
      <c r="I563" t="s">
        <v>2203</v>
      </c>
      <c r="M563" t="s">
        <v>3451</v>
      </c>
      <c r="N563" t="s">
        <v>1827</v>
      </c>
      <c r="O563" t="s">
        <v>1419</v>
      </c>
      <c r="Q563" s="199">
        <v>50</v>
      </c>
      <c r="S563" t="s">
        <v>1784</v>
      </c>
      <c r="T563" t="s">
        <v>2230</v>
      </c>
      <c r="U563" s="201">
        <v>35.75</v>
      </c>
      <c r="V563" t="s">
        <v>2982</v>
      </c>
      <c r="W563" t="s">
        <v>1836</v>
      </c>
      <c r="X563" t="s">
        <v>2997</v>
      </c>
      <c r="Y563" t="s">
        <v>2741</v>
      </c>
      <c r="Z563" t="s">
        <v>3724</v>
      </c>
      <c r="AA563">
        <v>622623.1</v>
      </c>
      <c r="AB563" s="198">
        <v>37040.875</v>
      </c>
      <c r="AC563" s="198">
        <v>37040.875</v>
      </c>
    </row>
    <row r="564" spans="1:29" x14ac:dyDescent="0.2">
      <c r="A564" s="44" t="str">
        <f t="shared" si="41"/>
        <v>US Natural Gas Financial</v>
      </c>
      <c r="B564" s="44" t="str">
        <f t="shared" si="42"/>
        <v>US</v>
      </c>
      <c r="C564" s="44" t="str">
        <f t="shared" si="43"/>
        <v>Natural Gas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151</v>
      </c>
      <c r="F564" s="213">
        <f t="shared" si="45"/>
        <v>755000</v>
      </c>
      <c r="G564" s="202">
        <v>1295477</v>
      </c>
      <c r="H564" s="198">
        <v>37036.306932870371</v>
      </c>
      <c r="I564" t="s">
        <v>3336</v>
      </c>
      <c r="M564" t="s">
        <v>1785</v>
      </c>
      <c r="N564" t="s">
        <v>3014</v>
      </c>
      <c r="O564" t="s">
        <v>3345</v>
      </c>
      <c r="P564" s="199">
        <v>5000</v>
      </c>
      <c r="S564" t="s">
        <v>1786</v>
      </c>
      <c r="T564" t="s">
        <v>2230</v>
      </c>
      <c r="U564" s="201">
        <v>4.49</v>
      </c>
      <c r="V564" t="s">
        <v>3287</v>
      </c>
      <c r="W564" t="s">
        <v>3587</v>
      </c>
      <c r="X564" t="s">
        <v>3016</v>
      </c>
      <c r="Y564" t="s">
        <v>2250</v>
      </c>
      <c r="Z564" t="s">
        <v>3729</v>
      </c>
      <c r="AA564" t="s">
        <v>1497</v>
      </c>
      <c r="AB564" s="198">
        <v>37196</v>
      </c>
      <c r="AC564" s="198">
        <v>37346</v>
      </c>
    </row>
    <row r="565" spans="1:29" x14ac:dyDescent="0.2">
      <c r="A565" s="44" t="str">
        <f t="shared" si="41"/>
        <v>US Natural Gas Financial</v>
      </c>
      <c r="B565" s="44" t="str">
        <f t="shared" si="42"/>
        <v>US</v>
      </c>
      <c r="C565" s="44" t="str">
        <f t="shared" si="43"/>
        <v>Natural Gas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30</v>
      </c>
      <c r="F565" s="213">
        <f t="shared" si="45"/>
        <v>300000</v>
      </c>
      <c r="G565" s="202">
        <v>1295479</v>
      </c>
      <c r="H565" s="198">
        <v>37036.307152777779</v>
      </c>
      <c r="I565" t="s">
        <v>2986</v>
      </c>
      <c r="M565" t="s">
        <v>1785</v>
      </c>
      <c r="N565" t="s">
        <v>3014</v>
      </c>
      <c r="O565" t="s">
        <v>3015</v>
      </c>
      <c r="P565" s="199">
        <v>10000</v>
      </c>
      <c r="S565" t="s">
        <v>1786</v>
      </c>
      <c r="T565" t="s">
        <v>2230</v>
      </c>
      <c r="U565" s="201">
        <v>3.98</v>
      </c>
      <c r="V565" t="s">
        <v>1498</v>
      </c>
      <c r="W565" t="s">
        <v>3587</v>
      </c>
      <c r="X565" t="s">
        <v>3016</v>
      </c>
      <c r="Y565" t="s">
        <v>2250</v>
      </c>
      <c r="Z565" t="s">
        <v>3729</v>
      </c>
      <c r="AA565" t="s">
        <v>1499</v>
      </c>
      <c r="AB565" s="198">
        <v>37043.875</v>
      </c>
      <c r="AC565" s="198">
        <v>37072.875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1295480</v>
      </c>
      <c r="H566" s="198">
        <v>37036.307152777779</v>
      </c>
      <c r="I566" t="s">
        <v>2988</v>
      </c>
      <c r="M566" t="s">
        <v>3451</v>
      </c>
      <c r="N566" t="s">
        <v>1827</v>
      </c>
      <c r="O566" t="s">
        <v>1419</v>
      </c>
      <c r="Q566" s="199">
        <v>50</v>
      </c>
      <c r="S566" t="s">
        <v>1784</v>
      </c>
      <c r="T566" t="s">
        <v>2230</v>
      </c>
      <c r="U566" s="201">
        <v>36</v>
      </c>
      <c r="V566" t="s">
        <v>3134</v>
      </c>
      <c r="W566" t="s">
        <v>1836</v>
      </c>
      <c r="X566" t="s">
        <v>2997</v>
      </c>
      <c r="Y566" t="s">
        <v>2741</v>
      </c>
      <c r="Z566" t="s">
        <v>3724</v>
      </c>
      <c r="AA566">
        <v>622626.1</v>
      </c>
      <c r="AB566" s="198">
        <v>37040.875</v>
      </c>
      <c r="AC566" s="198">
        <v>37040.875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30</v>
      </c>
      <c r="F567" s="213">
        <f t="shared" si="45"/>
        <v>1500</v>
      </c>
      <c r="G567" s="202">
        <v>1295481</v>
      </c>
      <c r="H567" s="198">
        <v>37036.307164351849</v>
      </c>
      <c r="I567" t="s">
        <v>2203</v>
      </c>
      <c r="M567" t="s">
        <v>3451</v>
      </c>
      <c r="N567" t="s">
        <v>1827</v>
      </c>
      <c r="O567" t="s">
        <v>1686</v>
      </c>
      <c r="Q567" s="199">
        <v>50</v>
      </c>
      <c r="S567" t="s">
        <v>1784</v>
      </c>
      <c r="T567" t="s">
        <v>2230</v>
      </c>
      <c r="U567" s="201">
        <v>66.25</v>
      </c>
      <c r="V567" t="s">
        <v>2982</v>
      </c>
      <c r="W567" t="s">
        <v>1836</v>
      </c>
      <c r="X567" t="s">
        <v>3012</v>
      </c>
      <c r="Y567" t="s">
        <v>2741</v>
      </c>
      <c r="Z567" t="s">
        <v>3724</v>
      </c>
      <c r="AA567">
        <v>622627.1</v>
      </c>
      <c r="AB567" s="198">
        <v>37043.594444444447</v>
      </c>
      <c r="AC567" s="198">
        <v>37072.594444444447</v>
      </c>
    </row>
    <row r="568" spans="1:29" x14ac:dyDescent="0.2">
      <c r="A568" s="44" t="str">
        <f t="shared" si="41"/>
        <v xml:space="preserve"> Natural Gas Physical</v>
      </c>
      <c r="B568" s="44" t="str">
        <f t="shared" si="42"/>
        <v/>
      </c>
      <c r="C568" s="44" t="str">
        <f t="shared" si="43"/>
        <v>Natural Gas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4</v>
      </c>
      <c r="F568" s="213">
        <f t="shared" si="45"/>
        <v>34000</v>
      </c>
      <c r="G568" s="202">
        <v>1295482</v>
      </c>
      <c r="H568" s="198">
        <v>37036.307187500002</v>
      </c>
      <c r="I568" t="s">
        <v>3331</v>
      </c>
      <c r="M568" t="s">
        <v>1785</v>
      </c>
      <c r="N568" t="s">
        <v>3346</v>
      </c>
      <c r="O568" t="s">
        <v>1500</v>
      </c>
      <c r="Q568" s="199">
        <v>8500</v>
      </c>
      <c r="S568" t="s">
        <v>1786</v>
      </c>
      <c r="T568" t="s">
        <v>2230</v>
      </c>
      <c r="U568" s="201">
        <v>4.1500000000000004</v>
      </c>
      <c r="V568" t="s">
        <v>3495</v>
      </c>
      <c r="W568" t="s">
        <v>3347</v>
      </c>
      <c r="X568" t="s">
        <v>3348</v>
      </c>
      <c r="Y568" t="s">
        <v>3318</v>
      </c>
      <c r="Z568" t="s">
        <v>3729</v>
      </c>
      <c r="AA568">
        <v>810134</v>
      </c>
      <c r="AB568" s="198">
        <v>37037</v>
      </c>
      <c r="AC568" s="198">
        <v>37040</v>
      </c>
    </row>
    <row r="569" spans="1:29" x14ac:dyDescent="0.2">
      <c r="A569" s="44" t="str">
        <f t="shared" si="41"/>
        <v>US Natural Gas Financial</v>
      </c>
      <c r="B569" s="44" t="str">
        <f t="shared" si="42"/>
        <v>US</v>
      </c>
      <c r="C569" s="44" t="str">
        <f t="shared" si="43"/>
        <v>Natural Gas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30</v>
      </c>
      <c r="F569" s="213">
        <f t="shared" si="45"/>
        <v>150000</v>
      </c>
      <c r="G569" s="202">
        <v>1295483</v>
      </c>
      <c r="H569" s="198">
        <v>37036.307245370372</v>
      </c>
      <c r="I569" t="s">
        <v>3013</v>
      </c>
      <c r="M569" t="s">
        <v>1785</v>
      </c>
      <c r="N569" t="s">
        <v>3014</v>
      </c>
      <c r="O569" t="s">
        <v>3015</v>
      </c>
      <c r="P569" s="199">
        <v>5000</v>
      </c>
      <c r="S569" t="s">
        <v>1786</v>
      </c>
      <c r="T569" t="s">
        <v>2230</v>
      </c>
      <c r="U569" s="201">
        <v>3.98</v>
      </c>
      <c r="V569" t="s">
        <v>2101</v>
      </c>
      <c r="W569" t="s">
        <v>3587</v>
      </c>
      <c r="X569" t="s">
        <v>3016</v>
      </c>
      <c r="Y569" t="s">
        <v>2250</v>
      </c>
      <c r="Z569" t="s">
        <v>3729</v>
      </c>
      <c r="AA569" t="s">
        <v>1501</v>
      </c>
      <c r="AB569" s="198">
        <v>37043.875</v>
      </c>
      <c r="AC569" s="198">
        <v>37072.875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18</v>
      </c>
      <c r="G570" s="202">
        <v>1295485</v>
      </c>
      <c r="H570" s="198">
        <v>37036.307349537034</v>
      </c>
      <c r="I570" t="s">
        <v>2261</v>
      </c>
      <c r="M570" t="s">
        <v>1791</v>
      </c>
      <c r="N570" t="s">
        <v>2297</v>
      </c>
      <c r="O570" t="s">
        <v>2298</v>
      </c>
      <c r="Q570" s="199">
        <v>18</v>
      </c>
      <c r="S570" t="s">
        <v>2229</v>
      </c>
      <c r="T570" t="s">
        <v>2230</v>
      </c>
      <c r="U570" s="201">
        <v>946</v>
      </c>
      <c r="V570" t="s">
        <v>1447</v>
      </c>
      <c r="W570" t="s">
        <v>2258</v>
      </c>
      <c r="X570" t="s">
        <v>2232</v>
      </c>
      <c r="Y570" t="s">
        <v>2233</v>
      </c>
      <c r="Z570" t="s">
        <v>2234</v>
      </c>
      <c r="AA570">
        <v>2152556</v>
      </c>
    </row>
    <row r="571" spans="1:29" x14ac:dyDescent="0.2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20</v>
      </c>
      <c r="G571" s="202">
        <v>1295487</v>
      </c>
      <c r="H571" s="198">
        <v>37036.30740740741</v>
      </c>
      <c r="I571" t="s">
        <v>2261</v>
      </c>
      <c r="M571" t="s">
        <v>1791</v>
      </c>
      <c r="N571" t="s">
        <v>2297</v>
      </c>
      <c r="O571" t="s">
        <v>2298</v>
      </c>
      <c r="Q571" s="199">
        <v>20</v>
      </c>
      <c r="S571" t="s">
        <v>2229</v>
      </c>
      <c r="T571" t="s">
        <v>2230</v>
      </c>
      <c r="U571" s="201">
        <v>947</v>
      </c>
      <c r="V571" t="s">
        <v>1502</v>
      </c>
      <c r="W571" t="s">
        <v>2258</v>
      </c>
      <c r="X571" t="s">
        <v>2232</v>
      </c>
      <c r="Y571" t="s">
        <v>2233</v>
      </c>
      <c r="Z571" t="s">
        <v>2234</v>
      </c>
      <c r="AA571">
        <v>2152558</v>
      </c>
    </row>
    <row r="572" spans="1:29" x14ac:dyDescent="0.2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1295488</v>
      </c>
      <c r="H572" s="198">
        <v>37036.30746527778</v>
      </c>
      <c r="I572" t="s">
        <v>3324</v>
      </c>
      <c r="M572" t="s">
        <v>3451</v>
      </c>
      <c r="N572" t="s">
        <v>1827</v>
      </c>
      <c r="O572" t="s">
        <v>1429</v>
      </c>
      <c r="Q572" s="199">
        <v>50</v>
      </c>
      <c r="S572" t="s">
        <v>1784</v>
      </c>
      <c r="T572" t="s">
        <v>2230</v>
      </c>
      <c r="U572" s="201">
        <v>30.8</v>
      </c>
      <c r="V572" t="s">
        <v>3325</v>
      </c>
      <c r="W572" t="s">
        <v>1844</v>
      </c>
      <c r="X572" t="s">
        <v>1845</v>
      </c>
      <c r="Y572" t="s">
        <v>2741</v>
      </c>
      <c r="Z572" t="s">
        <v>3724</v>
      </c>
      <c r="AA572">
        <v>622630.1</v>
      </c>
      <c r="AB572" s="198">
        <v>37040.875</v>
      </c>
      <c r="AC572" s="198">
        <v>37040.875</v>
      </c>
    </row>
    <row r="573" spans="1:29" x14ac:dyDescent="0.2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16</v>
      </c>
      <c r="G573" s="202">
        <v>1295490</v>
      </c>
      <c r="H573" s="198">
        <v>37036.307569444441</v>
      </c>
      <c r="I573" t="s">
        <v>2261</v>
      </c>
      <c r="M573" t="s">
        <v>1791</v>
      </c>
      <c r="N573" t="s">
        <v>2259</v>
      </c>
      <c r="O573" t="s">
        <v>2260</v>
      </c>
      <c r="Q573" s="199">
        <v>16</v>
      </c>
      <c r="S573" t="s">
        <v>2229</v>
      </c>
      <c r="T573" t="s">
        <v>2230</v>
      </c>
      <c r="U573" s="201">
        <v>479</v>
      </c>
      <c r="V573" t="s">
        <v>1502</v>
      </c>
      <c r="W573" t="s">
        <v>2249</v>
      </c>
      <c r="X573" t="s">
        <v>2232</v>
      </c>
      <c r="Y573" t="s">
        <v>2233</v>
      </c>
      <c r="Z573" t="s">
        <v>2234</v>
      </c>
      <c r="AA573">
        <v>2152560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30</v>
      </c>
      <c r="F574" s="213">
        <f t="shared" si="45"/>
        <v>1500</v>
      </c>
      <c r="G574" s="202">
        <v>1295492</v>
      </c>
      <c r="H574" s="198">
        <v>37036.307604166665</v>
      </c>
      <c r="I574" t="s">
        <v>1850</v>
      </c>
      <c r="M574" t="s">
        <v>3451</v>
      </c>
      <c r="N574" t="s">
        <v>1827</v>
      </c>
      <c r="O574" t="s">
        <v>3009</v>
      </c>
      <c r="Q574" s="199">
        <v>50</v>
      </c>
      <c r="S574" t="s">
        <v>1784</v>
      </c>
      <c r="T574" t="s">
        <v>2230</v>
      </c>
      <c r="U574" s="201">
        <v>58.5</v>
      </c>
      <c r="V574" t="s">
        <v>2103</v>
      </c>
      <c r="W574" t="s">
        <v>1848</v>
      </c>
      <c r="X574" t="s">
        <v>1832</v>
      </c>
      <c r="Y574" t="s">
        <v>2741</v>
      </c>
      <c r="Z574" t="s">
        <v>3724</v>
      </c>
      <c r="AA574">
        <v>622633.1</v>
      </c>
      <c r="AB574" s="198">
        <v>37043.71597222222</v>
      </c>
      <c r="AC574" s="198">
        <v>37072.71597222222</v>
      </c>
    </row>
    <row r="575" spans="1:29" x14ac:dyDescent="0.2">
      <c r="A575" s="44" t="str">
        <f t="shared" si="41"/>
        <v>US Power Financial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62</v>
      </c>
      <c r="F575" s="213">
        <f t="shared" si="45"/>
        <v>3100</v>
      </c>
      <c r="G575" s="202">
        <v>1295491</v>
      </c>
      <c r="H575" s="198">
        <v>37036.307604166665</v>
      </c>
      <c r="I575" t="s">
        <v>2964</v>
      </c>
      <c r="M575" t="s">
        <v>3451</v>
      </c>
      <c r="N575" t="s">
        <v>2738</v>
      </c>
      <c r="O575" t="s">
        <v>1503</v>
      </c>
      <c r="P575" s="199">
        <v>50</v>
      </c>
      <c r="S575" t="s">
        <v>1784</v>
      </c>
      <c r="T575" t="s">
        <v>2230</v>
      </c>
      <c r="U575" s="201">
        <v>102.75</v>
      </c>
      <c r="V575" t="s">
        <v>2915</v>
      </c>
      <c r="W575" t="s">
        <v>2998</v>
      </c>
      <c r="X575" t="s">
        <v>1852</v>
      </c>
      <c r="Y575" t="s">
        <v>2741</v>
      </c>
      <c r="Z575" t="s">
        <v>3729</v>
      </c>
      <c r="AA575">
        <v>622632.1</v>
      </c>
      <c r="AB575" s="198">
        <v>37073</v>
      </c>
      <c r="AC575" s="198">
        <v>37134</v>
      </c>
    </row>
    <row r="576" spans="1:29" x14ac:dyDescent="0.2">
      <c r="A576" s="44" t="str">
        <f t="shared" si="41"/>
        <v xml:space="preserve"> Natural Gas Physical</v>
      </c>
      <c r="B576" s="44" t="str">
        <f t="shared" si="42"/>
        <v/>
      </c>
      <c r="C576" s="44" t="str">
        <f t="shared" si="43"/>
        <v>Natural Gas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4</v>
      </c>
      <c r="F576" s="213">
        <f t="shared" si="45"/>
        <v>40000</v>
      </c>
      <c r="G576" s="202">
        <v>1295493</v>
      </c>
      <c r="H576" s="198">
        <v>37036.307650462964</v>
      </c>
      <c r="I576" t="s">
        <v>3331</v>
      </c>
      <c r="M576" t="s">
        <v>1785</v>
      </c>
      <c r="N576" t="s">
        <v>3346</v>
      </c>
      <c r="O576" t="s">
        <v>1500</v>
      </c>
      <c r="Q576" s="199">
        <v>10000</v>
      </c>
      <c r="S576" t="s">
        <v>1786</v>
      </c>
      <c r="T576" t="s">
        <v>2230</v>
      </c>
      <c r="U576" s="201">
        <v>4.1550000000000002</v>
      </c>
      <c r="V576" t="s">
        <v>3495</v>
      </c>
      <c r="W576" t="s">
        <v>3347</v>
      </c>
      <c r="X576" t="s">
        <v>3348</v>
      </c>
      <c r="Y576" t="s">
        <v>3318</v>
      </c>
      <c r="Z576" t="s">
        <v>3729</v>
      </c>
      <c r="AA576">
        <v>810135</v>
      </c>
      <c r="AB576" s="198">
        <v>37037</v>
      </c>
      <c r="AC576" s="198">
        <v>37040</v>
      </c>
    </row>
    <row r="577" spans="1:29" x14ac:dyDescent="0.2">
      <c r="A577" s="44" t="str">
        <f t="shared" si="41"/>
        <v xml:space="preserve"> Metals Financial</v>
      </c>
      <c r="B577" s="44" t="str">
        <f t="shared" si="42"/>
        <v/>
      </c>
      <c r="C577" s="44" t="str">
        <f t="shared" si="43"/>
        <v>Metals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</v>
      </c>
      <c r="G577" s="202">
        <v>1295494</v>
      </c>
      <c r="H577" s="198">
        <v>37036.307662037034</v>
      </c>
      <c r="I577" t="s">
        <v>2617</v>
      </c>
      <c r="M577" t="s">
        <v>1791</v>
      </c>
      <c r="N577" t="s">
        <v>2240</v>
      </c>
      <c r="O577" t="s">
        <v>2241</v>
      </c>
      <c r="Q577" s="199">
        <v>5</v>
      </c>
      <c r="S577" t="s">
        <v>2229</v>
      </c>
      <c r="T577" t="s">
        <v>2230</v>
      </c>
      <c r="U577" s="201">
        <v>1535</v>
      </c>
      <c r="V577" t="s">
        <v>2743</v>
      </c>
      <c r="W577" t="s">
        <v>2236</v>
      </c>
      <c r="X577" t="s">
        <v>2232</v>
      </c>
      <c r="Y577" t="s">
        <v>2233</v>
      </c>
      <c r="Z577" t="s">
        <v>2234</v>
      </c>
      <c r="AA577">
        <v>2152562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30</v>
      </c>
      <c r="F578" s="213">
        <f t="shared" si="45"/>
        <v>1500</v>
      </c>
      <c r="G578" s="202">
        <v>1295495</v>
      </c>
      <c r="H578" s="198">
        <v>37036.307754629626</v>
      </c>
      <c r="I578" t="s">
        <v>1843</v>
      </c>
      <c r="M578" t="s">
        <v>3451</v>
      </c>
      <c r="N578" t="s">
        <v>1827</v>
      </c>
      <c r="O578" t="s">
        <v>3326</v>
      </c>
      <c r="Q578" s="199">
        <v>50</v>
      </c>
      <c r="S578" t="s">
        <v>1784</v>
      </c>
      <c r="T578" t="s">
        <v>2230</v>
      </c>
      <c r="U578" s="201">
        <v>57.5</v>
      </c>
      <c r="V578" t="s">
        <v>2744</v>
      </c>
      <c r="W578" t="s">
        <v>1844</v>
      </c>
      <c r="X578" t="s">
        <v>2993</v>
      </c>
      <c r="Y578" t="s">
        <v>2741</v>
      </c>
      <c r="Z578" t="s">
        <v>3724</v>
      </c>
      <c r="AA578">
        <v>622634.1</v>
      </c>
      <c r="AB578" s="198">
        <v>37043.591666666667</v>
      </c>
      <c r="AC578" s="198">
        <v>37072.591666666667</v>
      </c>
    </row>
    <row r="579" spans="1:29" x14ac:dyDescent="0.2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</v>
      </c>
      <c r="G579" s="202">
        <v>1295496</v>
      </c>
      <c r="H579" s="198">
        <v>37036.30777777778</v>
      </c>
      <c r="I579" t="s">
        <v>2621</v>
      </c>
      <c r="M579" t="s">
        <v>1791</v>
      </c>
      <c r="N579" t="s">
        <v>2297</v>
      </c>
      <c r="O579" t="s">
        <v>2298</v>
      </c>
      <c r="P579" s="199">
        <v>5</v>
      </c>
      <c r="S579" t="s">
        <v>2229</v>
      </c>
      <c r="T579" t="s">
        <v>2230</v>
      </c>
      <c r="U579" s="201">
        <v>946</v>
      </c>
      <c r="V579" t="s">
        <v>2622</v>
      </c>
      <c r="W579" t="s">
        <v>2258</v>
      </c>
      <c r="X579" t="s">
        <v>2232</v>
      </c>
      <c r="Y579" t="s">
        <v>2233</v>
      </c>
      <c r="Z579" t="s">
        <v>2234</v>
      </c>
      <c r="AA579">
        <v>2152564</v>
      </c>
    </row>
    <row r="580" spans="1:29" x14ac:dyDescent="0.2">
      <c r="A580" s="44" t="str">
        <f t="shared" si="41"/>
        <v xml:space="preserve"> Natural Gas Physical</v>
      </c>
      <c r="B580" s="44" t="str">
        <f t="shared" si="42"/>
        <v/>
      </c>
      <c r="C580" s="44" t="str">
        <f t="shared" si="43"/>
        <v>Natural Gas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4</v>
      </c>
      <c r="F580" s="213">
        <f t="shared" si="45"/>
        <v>40000</v>
      </c>
      <c r="G580" s="202">
        <v>1295497</v>
      </c>
      <c r="H580" s="198">
        <v>37036.307812500003</v>
      </c>
      <c r="I580" t="s">
        <v>3331</v>
      </c>
      <c r="M580" t="s">
        <v>1785</v>
      </c>
      <c r="N580" t="s">
        <v>3346</v>
      </c>
      <c r="O580" t="s">
        <v>1500</v>
      </c>
      <c r="Q580" s="199">
        <v>10000</v>
      </c>
      <c r="S580" t="s">
        <v>1786</v>
      </c>
      <c r="T580" t="s">
        <v>2230</v>
      </c>
      <c r="U580" s="201">
        <v>4.16</v>
      </c>
      <c r="V580" t="s">
        <v>3495</v>
      </c>
      <c r="W580" t="s">
        <v>3347</v>
      </c>
      <c r="X580" t="s">
        <v>3348</v>
      </c>
      <c r="Y580" t="s">
        <v>3318</v>
      </c>
      <c r="Z580" t="s">
        <v>3729</v>
      </c>
      <c r="AA580">
        <v>810136</v>
      </c>
      <c r="AB580" s="198">
        <v>37037</v>
      </c>
      <c r="AC580" s="198">
        <v>37040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61</v>
      </c>
      <c r="F581" s="213">
        <f t="shared" si="45"/>
        <v>3050</v>
      </c>
      <c r="G581" s="202">
        <v>1295498</v>
      </c>
      <c r="H581" s="198">
        <v>37036.30810185185</v>
      </c>
      <c r="I581" t="s">
        <v>2964</v>
      </c>
      <c r="M581" t="s">
        <v>3451</v>
      </c>
      <c r="N581" t="s">
        <v>1827</v>
      </c>
      <c r="O581" t="s">
        <v>1678</v>
      </c>
      <c r="Q581" s="199">
        <v>50</v>
      </c>
      <c r="S581" t="s">
        <v>1784</v>
      </c>
      <c r="T581" t="s">
        <v>2230</v>
      </c>
      <c r="U581" s="201">
        <v>36.25</v>
      </c>
      <c r="V581" t="s">
        <v>1484</v>
      </c>
      <c r="W581" t="s">
        <v>1848</v>
      </c>
      <c r="X581" t="s">
        <v>2172</v>
      </c>
      <c r="Y581" t="s">
        <v>2741</v>
      </c>
      <c r="Z581" t="s">
        <v>3724</v>
      </c>
      <c r="AA581">
        <v>622635.1</v>
      </c>
      <c r="AB581" s="198">
        <v>37316.600694444445</v>
      </c>
      <c r="AC581" s="198">
        <v>37376.600694444445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5</v>
      </c>
      <c r="F582" s="213">
        <f t="shared" si="45"/>
        <v>250</v>
      </c>
      <c r="G582" s="202">
        <v>1295499</v>
      </c>
      <c r="H582" s="198">
        <v>37036.308206018519</v>
      </c>
      <c r="I582" t="s">
        <v>1826</v>
      </c>
      <c r="M582" t="s">
        <v>3451</v>
      </c>
      <c r="N582" t="s">
        <v>1827</v>
      </c>
      <c r="O582" t="s">
        <v>2864</v>
      </c>
      <c r="P582" s="199">
        <v>50</v>
      </c>
      <c r="S582" t="s">
        <v>1784</v>
      </c>
      <c r="T582" t="s">
        <v>2230</v>
      </c>
      <c r="U582" s="201">
        <v>58.75</v>
      </c>
      <c r="V582" t="s">
        <v>3117</v>
      </c>
      <c r="W582" t="s">
        <v>1848</v>
      </c>
      <c r="X582" t="s">
        <v>1832</v>
      </c>
      <c r="Y582" t="s">
        <v>2741</v>
      </c>
      <c r="Z582" t="s">
        <v>3724</v>
      </c>
      <c r="AA582">
        <v>622636.1</v>
      </c>
      <c r="AB582" s="198">
        <v>37046.875</v>
      </c>
      <c r="AC582" s="198">
        <v>37050.875</v>
      </c>
    </row>
    <row r="583" spans="1:29" x14ac:dyDescent="0.2">
      <c r="A583" s="44" t="str">
        <f t="shared" si="41"/>
        <v>US Power Financial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50</v>
      </c>
      <c r="G583" s="202">
        <v>1295500</v>
      </c>
      <c r="H583" s="198">
        <v>37036.308425925927</v>
      </c>
      <c r="I583" t="s">
        <v>2991</v>
      </c>
      <c r="M583" t="s">
        <v>3451</v>
      </c>
      <c r="N583" t="s">
        <v>2738</v>
      </c>
      <c r="O583" t="s">
        <v>1462</v>
      </c>
      <c r="Q583" s="199">
        <v>50</v>
      </c>
      <c r="S583" t="s">
        <v>1784</v>
      </c>
      <c r="T583" t="s">
        <v>2230</v>
      </c>
      <c r="U583" s="201">
        <v>29</v>
      </c>
      <c r="V583" t="s">
        <v>2927</v>
      </c>
      <c r="W583" t="s">
        <v>2739</v>
      </c>
      <c r="X583" t="s">
        <v>2740</v>
      </c>
      <c r="Y583" t="s">
        <v>2741</v>
      </c>
      <c r="Z583" t="s">
        <v>3729</v>
      </c>
      <c r="AA583">
        <v>622637.1</v>
      </c>
      <c r="AB583" s="198">
        <v>37036.875</v>
      </c>
      <c r="AC583" s="198">
        <v>37036.875</v>
      </c>
    </row>
    <row r="584" spans="1:29" x14ac:dyDescent="0.2">
      <c r="A584" s="44" t="str">
        <f t="shared" si="41"/>
        <v>US Power Financial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50</v>
      </c>
      <c r="G584" s="202">
        <v>1295501</v>
      </c>
      <c r="H584" s="198">
        <v>37036.308506944442</v>
      </c>
      <c r="I584" t="s">
        <v>3336</v>
      </c>
      <c r="M584" t="s">
        <v>3451</v>
      </c>
      <c r="N584" t="s">
        <v>2738</v>
      </c>
      <c r="O584" t="s">
        <v>1658</v>
      </c>
      <c r="Q584" s="199">
        <v>50</v>
      </c>
      <c r="S584" t="s">
        <v>1784</v>
      </c>
      <c r="T584" t="s">
        <v>2230</v>
      </c>
      <c r="U584" s="201">
        <v>53.75</v>
      </c>
      <c r="V584" t="s">
        <v>3123</v>
      </c>
      <c r="W584" t="s">
        <v>2987</v>
      </c>
      <c r="X584" t="s">
        <v>1835</v>
      </c>
      <c r="Y584" t="s">
        <v>2741</v>
      </c>
      <c r="Z584" t="s">
        <v>3729</v>
      </c>
      <c r="AA584">
        <v>622638.1</v>
      </c>
      <c r="AB584" s="198">
        <v>37043.875</v>
      </c>
      <c r="AC584" s="198">
        <v>37043.875</v>
      </c>
    </row>
    <row r="585" spans="1:29" x14ac:dyDescent="0.2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6</v>
      </c>
      <c r="F585" s="213">
        <f t="shared" si="45"/>
        <v>120000</v>
      </c>
      <c r="G585" s="202">
        <v>1295504</v>
      </c>
      <c r="H585" s="198">
        <v>37036.308703703704</v>
      </c>
      <c r="I585" t="s">
        <v>3244</v>
      </c>
      <c r="M585" t="s">
        <v>1785</v>
      </c>
      <c r="N585" t="s">
        <v>3014</v>
      </c>
      <c r="O585" t="s">
        <v>1933</v>
      </c>
      <c r="Q585" s="199">
        <v>20000</v>
      </c>
      <c r="S585" t="s">
        <v>1786</v>
      </c>
      <c r="T585" t="s">
        <v>2230</v>
      </c>
      <c r="U585" s="201">
        <v>3.94</v>
      </c>
      <c r="V585" t="s">
        <v>2878</v>
      </c>
      <c r="W585" t="s">
        <v>3372</v>
      </c>
      <c r="X585" t="s">
        <v>2774</v>
      </c>
      <c r="Y585" t="s">
        <v>2250</v>
      </c>
      <c r="Z585" t="s">
        <v>3729</v>
      </c>
      <c r="AA585" t="s">
        <v>1504</v>
      </c>
      <c r="AB585" s="198">
        <v>37037.875</v>
      </c>
      <c r="AC585" s="198">
        <v>37042.875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59</v>
      </c>
      <c r="F586" s="213">
        <f t="shared" si="45"/>
        <v>2950</v>
      </c>
      <c r="G586" s="202">
        <v>1295505</v>
      </c>
      <c r="H586" s="198">
        <v>37036.308831018519</v>
      </c>
      <c r="I586" t="s">
        <v>1843</v>
      </c>
      <c r="M586" t="s">
        <v>3451</v>
      </c>
      <c r="N586" t="s">
        <v>3005</v>
      </c>
      <c r="O586" t="s">
        <v>3124</v>
      </c>
      <c r="P586" s="199">
        <v>50</v>
      </c>
      <c r="S586" t="s">
        <v>1784</v>
      </c>
      <c r="T586" t="s">
        <v>2230</v>
      </c>
      <c r="U586" s="201">
        <v>38.75</v>
      </c>
      <c r="V586" t="s">
        <v>2108</v>
      </c>
      <c r="W586" t="s">
        <v>3354</v>
      </c>
      <c r="X586" t="s">
        <v>3355</v>
      </c>
      <c r="Y586" t="s">
        <v>2741</v>
      </c>
      <c r="Z586" t="s">
        <v>3724</v>
      </c>
      <c r="AA586">
        <v>622641.1</v>
      </c>
      <c r="AB586" s="198">
        <v>37257</v>
      </c>
      <c r="AC586" s="198">
        <v>37315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61</v>
      </c>
      <c r="F587" s="213">
        <f t="shared" ref="F587:F650" si="50">E587*SUM(P587:Q587)</f>
        <v>3050</v>
      </c>
      <c r="G587" s="202">
        <v>1295506</v>
      </c>
      <c r="H587" s="198">
        <v>37036.308854166666</v>
      </c>
      <c r="I587" t="s">
        <v>1843</v>
      </c>
      <c r="M587" t="s">
        <v>3451</v>
      </c>
      <c r="N587" t="s">
        <v>3005</v>
      </c>
      <c r="O587" t="s">
        <v>2107</v>
      </c>
      <c r="P587" s="199">
        <v>50</v>
      </c>
      <c r="S587" t="s">
        <v>1784</v>
      </c>
      <c r="T587" t="s">
        <v>2230</v>
      </c>
      <c r="U587" s="201">
        <v>36.75</v>
      </c>
      <c r="V587" t="s">
        <v>2108</v>
      </c>
      <c r="W587" t="s">
        <v>3354</v>
      </c>
      <c r="X587" t="s">
        <v>3355</v>
      </c>
      <c r="Y587" t="s">
        <v>2741</v>
      </c>
      <c r="Z587" t="s">
        <v>3724</v>
      </c>
      <c r="AA587">
        <v>622642.1</v>
      </c>
      <c r="AB587" s="198">
        <v>37316</v>
      </c>
      <c r="AC587" s="198">
        <v>37376</v>
      </c>
    </row>
    <row r="588" spans="1:29" x14ac:dyDescent="0.2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50</v>
      </c>
      <c r="G588" s="202">
        <v>1295507</v>
      </c>
      <c r="H588" s="198">
        <v>37036.308877314812</v>
      </c>
      <c r="I588" t="s">
        <v>1829</v>
      </c>
      <c r="M588" t="s">
        <v>3451</v>
      </c>
      <c r="N588" t="s">
        <v>1827</v>
      </c>
      <c r="O588" t="s">
        <v>1428</v>
      </c>
      <c r="Q588" s="199">
        <v>50</v>
      </c>
      <c r="S588" t="s">
        <v>1784</v>
      </c>
      <c r="T588" t="s">
        <v>2230</v>
      </c>
      <c r="U588" s="201">
        <v>22.5</v>
      </c>
      <c r="V588" t="s">
        <v>3481</v>
      </c>
      <c r="W588" t="s">
        <v>3485</v>
      </c>
      <c r="X588" t="s">
        <v>1837</v>
      </c>
      <c r="Y588" t="s">
        <v>2741</v>
      </c>
      <c r="Z588" t="s">
        <v>3724</v>
      </c>
      <c r="AA588">
        <v>622643.1</v>
      </c>
      <c r="AB588" s="198">
        <v>37040.875</v>
      </c>
      <c r="AC588" s="198">
        <v>37040.875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30</v>
      </c>
      <c r="F589" s="213">
        <f t="shared" si="50"/>
        <v>1500</v>
      </c>
      <c r="G589" s="202">
        <v>1295508</v>
      </c>
      <c r="H589" s="198">
        <v>37036.308946759258</v>
      </c>
      <c r="I589" t="s">
        <v>3393</v>
      </c>
      <c r="M589" t="s">
        <v>3451</v>
      </c>
      <c r="N589" t="s">
        <v>1827</v>
      </c>
      <c r="O589" t="s">
        <v>3326</v>
      </c>
      <c r="Q589" s="199">
        <v>50</v>
      </c>
      <c r="S589" t="s">
        <v>1784</v>
      </c>
      <c r="T589" t="s">
        <v>2230</v>
      </c>
      <c r="U589" s="201">
        <v>57.75</v>
      </c>
      <c r="V589" t="s">
        <v>2981</v>
      </c>
      <c r="W589" t="s">
        <v>1844</v>
      </c>
      <c r="X589" t="s">
        <v>2993</v>
      </c>
      <c r="Y589" t="s">
        <v>2741</v>
      </c>
      <c r="Z589" t="s">
        <v>3724</v>
      </c>
      <c r="AA589">
        <v>622644.1</v>
      </c>
      <c r="AB589" s="198">
        <v>37043.591666666667</v>
      </c>
      <c r="AC589" s="198">
        <v>37072.591666666667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30</v>
      </c>
      <c r="F590" s="213">
        <f t="shared" si="50"/>
        <v>1500</v>
      </c>
      <c r="G590" s="202">
        <v>1295509</v>
      </c>
      <c r="H590" s="198">
        <v>37036.308993055558</v>
      </c>
      <c r="I590" t="s">
        <v>1829</v>
      </c>
      <c r="M590" t="s">
        <v>3451</v>
      </c>
      <c r="N590" t="s">
        <v>1827</v>
      </c>
      <c r="O590" t="s">
        <v>3009</v>
      </c>
      <c r="Q590" s="199">
        <v>50</v>
      </c>
      <c r="S590" t="s">
        <v>1784</v>
      </c>
      <c r="T590" t="s">
        <v>2230</v>
      </c>
      <c r="U590" s="201">
        <v>58.75</v>
      </c>
      <c r="V590" t="s">
        <v>2144</v>
      </c>
      <c r="W590" t="s">
        <v>1848</v>
      </c>
      <c r="X590" t="s">
        <v>1832</v>
      </c>
      <c r="Y590" t="s">
        <v>2741</v>
      </c>
      <c r="Z590" t="s">
        <v>3724</v>
      </c>
      <c r="AA590">
        <v>622645.1</v>
      </c>
      <c r="AB590" s="198">
        <v>37043.71597222222</v>
      </c>
      <c r="AC590" s="198">
        <v>37072.71597222222</v>
      </c>
    </row>
    <row r="591" spans="1:29" x14ac:dyDescent="0.2">
      <c r="A591" s="44" t="str">
        <f t="shared" si="46"/>
        <v>US Power Financial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1295510</v>
      </c>
      <c r="H591" s="198">
        <v>37036.309039351851</v>
      </c>
      <c r="I591" t="s">
        <v>1655</v>
      </c>
      <c r="M591" t="s">
        <v>3451</v>
      </c>
      <c r="N591" t="s">
        <v>2738</v>
      </c>
      <c r="O591" t="s">
        <v>1431</v>
      </c>
      <c r="Q591" s="199">
        <v>50</v>
      </c>
      <c r="S591" t="s">
        <v>1784</v>
      </c>
      <c r="T591" t="s">
        <v>2230</v>
      </c>
      <c r="U591" s="201">
        <v>30.9</v>
      </c>
      <c r="V591" t="s">
        <v>1663</v>
      </c>
      <c r="W591" t="s">
        <v>1844</v>
      </c>
      <c r="X591" t="s">
        <v>1845</v>
      </c>
      <c r="Y591" t="s">
        <v>2741</v>
      </c>
      <c r="Z591" t="s">
        <v>3729</v>
      </c>
      <c r="AA591">
        <v>622646.1</v>
      </c>
      <c r="AB591" s="198">
        <v>37040.875</v>
      </c>
      <c r="AC591" s="198">
        <v>37040.875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30</v>
      </c>
      <c r="F592" s="213">
        <f t="shared" si="50"/>
        <v>1500</v>
      </c>
      <c r="G592" s="202">
        <v>1295511</v>
      </c>
      <c r="H592" s="198">
        <v>37036.309224537035</v>
      </c>
      <c r="I592" t="s">
        <v>3004</v>
      </c>
      <c r="M592" t="s">
        <v>3451</v>
      </c>
      <c r="N592" t="s">
        <v>1827</v>
      </c>
      <c r="O592" t="s">
        <v>2877</v>
      </c>
      <c r="Q592" s="199">
        <v>50</v>
      </c>
      <c r="S592" t="s">
        <v>1784</v>
      </c>
      <c r="T592" t="s">
        <v>2230</v>
      </c>
      <c r="U592" s="201">
        <v>55</v>
      </c>
      <c r="V592" t="s">
        <v>2099</v>
      </c>
      <c r="W592" t="s">
        <v>2998</v>
      </c>
      <c r="X592" t="s">
        <v>1852</v>
      </c>
      <c r="Y592" t="s">
        <v>2741</v>
      </c>
      <c r="Z592" t="s">
        <v>3724</v>
      </c>
      <c r="AA592">
        <v>622647.1</v>
      </c>
      <c r="AB592" s="198">
        <v>37135.71597222222</v>
      </c>
      <c r="AC592" s="198">
        <v>37164.71597222222</v>
      </c>
    </row>
    <row r="593" spans="1:29" x14ac:dyDescent="0.2">
      <c r="A593" s="44" t="str">
        <f t="shared" si="46"/>
        <v>US Natural Gas Financial</v>
      </c>
      <c r="B593" s="44" t="str">
        <f t="shared" si="47"/>
        <v>US</v>
      </c>
      <c r="C593" s="44" t="str">
        <f t="shared" si="48"/>
        <v>Natural Gas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30</v>
      </c>
      <c r="F593" s="213">
        <f t="shared" si="50"/>
        <v>450000</v>
      </c>
      <c r="G593" s="202">
        <v>1295512</v>
      </c>
      <c r="H593" s="198">
        <v>37036.309236111112</v>
      </c>
      <c r="I593" t="s">
        <v>2200</v>
      </c>
      <c r="M593" t="s">
        <v>1785</v>
      </c>
      <c r="N593" t="s">
        <v>3014</v>
      </c>
      <c r="O593" t="s">
        <v>3015</v>
      </c>
      <c r="P593" s="199">
        <v>15000</v>
      </c>
      <c r="S593" t="s">
        <v>1786</v>
      </c>
      <c r="T593" t="s">
        <v>2230</v>
      </c>
      <c r="U593" s="201">
        <v>3.98</v>
      </c>
      <c r="V593" t="s">
        <v>1505</v>
      </c>
      <c r="W593" t="s">
        <v>3587</v>
      </c>
      <c r="X593" t="s">
        <v>3016</v>
      </c>
      <c r="Y593" t="s">
        <v>2250</v>
      </c>
      <c r="Z593" t="s">
        <v>3729</v>
      </c>
      <c r="AA593" t="s">
        <v>1506</v>
      </c>
      <c r="AB593" s="198">
        <v>37043.875</v>
      </c>
      <c r="AC593" s="198">
        <v>37072.875</v>
      </c>
    </row>
    <row r="594" spans="1:29" x14ac:dyDescent="0.2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1</v>
      </c>
      <c r="G594" s="202">
        <v>1295513</v>
      </c>
      <c r="H594" s="198">
        <v>37036.309282407405</v>
      </c>
      <c r="I594" t="s">
        <v>2252</v>
      </c>
      <c r="M594" t="s">
        <v>1791</v>
      </c>
      <c r="N594" t="s">
        <v>2240</v>
      </c>
      <c r="O594" t="s">
        <v>2241</v>
      </c>
      <c r="Q594" s="199">
        <v>1</v>
      </c>
      <c r="S594" t="s">
        <v>2229</v>
      </c>
      <c r="T594" t="s">
        <v>2230</v>
      </c>
      <c r="U594" s="201">
        <v>1535</v>
      </c>
      <c r="V594" t="s">
        <v>2296</v>
      </c>
      <c r="W594" t="s">
        <v>2236</v>
      </c>
      <c r="X594" t="s">
        <v>2232</v>
      </c>
      <c r="Y594" t="s">
        <v>2233</v>
      </c>
      <c r="Z594" t="s">
        <v>2234</v>
      </c>
      <c r="AA594">
        <v>2152579</v>
      </c>
    </row>
    <row r="595" spans="1:29" x14ac:dyDescent="0.2">
      <c r="A595" s="44" t="str">
        <f t="shared" si="46"/>
        <v>US Power Financial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50</v>
      </c>
      <c r="G595" s="202">
        <v>1295515</v>
      </c>
      <c r="H595" s="198">
        <v>37036.30940972222</v>
      </c>
      <c r="I595" t="s">
        <v>2026</v>
      </c>
      <c r="M595" t="s">
        <v>3451</v>
      </c>
      <c r="N595" t="s">
        <v>2738</v>
      </c>
      <c r="O595" t="s">
        <v>1462</v>
      </c>
      <c r="P595" s="199">
        <v>50</v>
      </c>
      <c r="S595" t="s">
        <v>1784</v>
      </c>
      <c r="T595" t="s">
        <v>2230</v>
      </c>
      <c r="U595" s="201">
        <v>30</v>
      </c>
      <c r="V595" t="s">
        <v>1507</v>
      </c>
      <c r="W595" t="s">
        <v>2739</v>
      </c>
      <c r="X595" t="s">
        <v>2740</v>
      </c>
      <c r="Y595" t="s">
        <v>2741</v>
      </c>
      <c r="Z595" t="s">
        <v>3729</v>
      </c>
      <c r="AA595">
        <v>622649.1</v>
      </c>
      <c r="AB595" s="198">
        <v>37036.875</v>
      </c>
      <c r="AC595" s="198">
        <v>37036.875</v>
      </c>
    </row>
    <row r="596" spans="1:29" x14ac:dyDescent="0.2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30</v>
      </c>
      <c r="F596" s="213">
        <f t="shared" si="50"/>
        <v>150000</v>
      </c>
      <c r="G596" s="202">
        <v>1295516</v>
      </c>
      <c r="H596" s="198">
        <v>37036.309479166666</v>
      </c>
      <c r="I596" t="s">
        <v>2093</v>
      </c>
      <c r="M596" t="s">
        <v>1785</v>
      </c>
      <c r="N596" t="s">
        <v>3014</v>
      </c>
      <c r="O596" t="s">
        <v>1701</v>
      </c>
      <c r="Q596" s="199">
        <v>5000</v>
      </c>
      <c r="S596" t="s">
        <v>1786</v>
      </c>
      <c r="T596" t="s">
        <v>2230</v>
      </c>
      <c r="U596" s="201">
        <v>3.9824999999999999</v>
      </c>
      <c r="V596" t="s">
        <v>2159</v>
      </c>
      <c r="W596" t="s">
        <v>3587</v>
      </c>
      <c r="X596" t="s">
        <v>3016</v>
      </c>
      <c r="Y596" t="s">
        <v>2250</v>
      </c>
      <c r="Z596" t="s">
        <v>3729</v>
      </c>
      <c r="AA596" t="s">
        <v>1508</v>
      </c>
      <c r="AB596" s="198">
        <v>37043.915972222225</v>
      </c>
      <c r="AC596" s="198">
        <v>37072.915972222225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5</v>
      </c>
      <c r="F597" s="213">
        <f t="shared" si="50"/>
        <v>250</v>
      </c>
      <c r="G597" s="202">
        <v>1295517</v>
      </c>
      <c r="H597" s="198">
        <v>37036.309965277775</v>
      </c>
      <c r="I597" t="s">
        <v>2964</v>
      </c>
      <c r="M597" t="s">
        <v>3451</v>
      </c>
      <c r="N597" t="s">
        <v>1827</v>
      </c>
      <c r="O597" t="s">
        <v>2864</v>
      </c>
      <c r="Q597" s="199">
        <v>50</v>
      </c>
      <c r="S597" t="s">
        <v>1784</v>
      </c>
      <c r="T597" t="s">
        <v>2230</v>
      </c>
      <c r="U597" s="201">
        <v>58.75</v>
      </c>
      <c r="V597" t="s">
        <v>2133</v>
      </c>
      <c r="W597" t="s">
        <v>1848</v>
      </c>
      <c r="X597" t="s">
        <v>1832</v>
      </c>
      <c r="Y597" t="s">
        <v>2741</v>
      </c>
      <c r="Z597" t="s">
        <v>3724</v>
      </c>
      <c r="AA597">
        <v>622651.1</v>
      </c>
      <c r="AB597" s="198">
        <v>37046.875</v>
      </c>
      <c r="AC597" s="198">
        <v>37050.875</v>
      </c>
    </row>
    <row r="598" spans="1:29" x14ac:dyDescent="0.2">
      <c r="A598" s="44" t="str">
        <f t="shared" si="46"/>
        <v xml:space="preserve"> Metals Financial</v>
      </c>
      <c r="B598" s="44" t="str">
        <f t="shared" si="47"/>
        <v/>
      </c>
      <c r="C598" s="44" t="str">
        <f t="shared" si="48"/>
        <v>Metals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14</v>
      </c>
      <c r="G598" s="202">
        <v>1295518</v>
      </c>
      <c r="H598" s="198">
        <v>37036.310023148151</v>
      </c>
      <c r="I598" t="s">
        <v>2254</v>
      </c>
      <c r="M598" t="s">
        <v>1791</v>
      </c>
      <c r="N598" t="s">
        <v>2240</v>
      </c>
      <c r="O598" t="s">
        <v>2241</v>
      </c>
      <c r="Q598" s="199">
        <v>14</v>
      </c>
      <c r="S598" t="s">
        <v>2229</v>
      </c>
      <c r="T598" t="s">
        <v>2230</v>
      </c>
      <c r="U598" s="201">
        <v>1535</v>
      </c>
      <c r="V598" t="s">
        <v>2294</v>
      </c>
      <c r="W598" t="s">
        <v>2236</v>
      </c>
      <c r="X598" t="s">
        <v>2232</v>
      </c>
      <c r="Y598" t="s">
        <v>2233</v>
      </c>
      <c r="Z598" t="s">
        <v>2234</v>
      </c>
      <c r="AA598">
        <v>2152586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5</v>
      </c>
      <c r="F599" s="213">
        <f t="shared" si="50"/>
        <v>250</v>
      </c>
      <c r="G599" s="202">
        <v>1295519</v>
      </c>
      <c r="H599" s="198">
        <v>37036.310196759259</v>
      </c>
      <c r="I599" t="s">
        <v>1826</v>
      </c>
      <c r="M599" t="s">
        <v>3451</v>
      </c>
      <c r="N599" t="s">
        <v>1827</v>
      </c>
      <c r="O599" t="s">
        <v>2864</v>
      </c>
      <c r="P599" s="199">
        <v>50</v>
      </c>
      <c r="S599" t="s">
        <v>1784</v>
      </c>
      <c r="T599" t="s">
        <v>2230</v>
      </c>
      <c r="U599" s="201">
        <v>58.75</v>
      </c>
      <c r="V599" t="s">
        <v>3117</v>
      </c>
      <c r="W599" t="s">
        <v>1848</v>
      </c>
      <c r="X599" t="s">
        <v>1832</v>
      </c>
      <c r="Y599" t="s">
        <v>2741</v>
      </c>
      <c r="Z599" t="s">
        <v>3724</v>
      </c>
      <c r="AA599">
        <v>622652.1</v>
      </c>
      <c r="AB599" s="198">
        <v>37046.875</v>
      </c>
      <c r="AC599" s="198">
        <v>37050.875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1295520</v>
      </c>
      <c r="H600" s="198">
        <v>37036.310335648152</v>
      </c>
      <c r="I600" t="s">
        <v>2964</v>
      </c>
      <c r="M600" t="s">
        <v>3451</v>
      </c>
      <c r="N600" t="s">
        <v>1827</v>
      </c>
      <c r="O600" t="s">
        <v>1419</v>
      </c>
      <c r="P600" s="199">
        <v>50</v>
      </c>
      <c r="S600" t="s">
        <v>1784</v>
      </c>
      <c r="T600" t="s">
        <v>2230</v>
      </c>
      <c r="U600" s="201">
        <v>36.25</v>
      </c>
      <c r="V600" t="s">
        <v>1509</v>
      </c>
      <c r="W600" t="s">
        <v>1836</v>
      </c>
      <c r="X600" t="s">
        <v>2997</v>
      </c>
      <c r="Y600" t="s">
        <v>2741</v>
      </c>
      <c r="Z600" t="s">
        <v>3724</v>
      </c>
      <c r="AA600">
        <v>622653.1</v>
      </c>
      <c r="AB600" s="198">
        <v>37040.875</v>
      </c>
      <c r="AC600" s="198">
        <v>37040.875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10</v>
      </c>
      <c r="G601" s="202">
        <v>1295521</v>
      </c>
      <c r="H601" s="198">
        <v>37036.31045138889</v>
      </c>
      <c r="I601" t="s">
        <v>2239</v>
      </c>
      <c r="M601" t="s">
        <v>1791</v>
      </c>
      <c r="N601" t="s">
        <v>2275</v>
      </c>
      <c r="O601" t="s">
        <v>2276</v>
      </c>
      <c r="P601" s="199">
        <v>10</v>
      </c>
      <c r="S601" t="s">
        <v>2277</v>
      </c>
      <c r="T601" t="s">
        <v>2230</v>
      </c>
      <c r="U601" s="201">
        <v>4925</v>
      </c>
      <c r="V601" t="s">
        <v>2242</v>
      </c>
      <c r="W601" t="s">
        <v>2249</v>
      </c>
      <c r="X601" t="s">
        <v>2232</v>
      </c>
      <c r="Y601" t="s">
        <v>2233</v>
      </c>
      <c r="Z601" t="s">
        <v>2234</v>
      </c>
      <c r="AA601">
        <v>2152592</v>
      </c>
    </row>
    <row r="602" spans="1:29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50</v>
      </c>
      <c r="G602" s="202">
        <v>1295522</v>
      </c>
      <c r="H602" s="198">
        <v>37036.310486111113</v>
      </c>
      <c r="I602" t="s">
        <v>3393</v>
      </c>
      <c r="M602" t="s">
        <v>3451</v>
      </c>
      <c r="N602" t="s">
        <v>1827</v>
      </c>
      <c r="O602" t="s">
        <v>1419</v>
      </c>
      <c r="Q602" s="199">
        <v>50</v>
      </c>
      <c r="S602" t="s">
        <v>1784</v>
      </c>
      <c r="T602" t="s">
        <v>2230</v>
      </c>
      <c r="U602" s="201">
        <v>36.5</v>
      </c>
      <c r="V602" t="s">
        <v>3332</v>
      </c>
      <c r="W602" t="s">
        <v>1836</v>
      </c>
      <c r="X602" t="s">
        <v>2997</v>
      </c>
      <c r="Y602" t="s">
        <v>2741</v>
      </c>
      <c r="Z602" t="s">
        <v>3724</v>
      </c>
      <c r="AA602">
        <v>622654.1</v>
      </c>
      <c r="AB602" s="198">
        <v>37040.875</v>
      </c>
      <c r="AC602" s="198">
        <v>37040.875</v>
      </c>
    </row>
    <row r="603" spans="1:29" x14ac:dyDescent="0.2">
      <c r="A603" s="44" t="str">
        <f t="shared" si="46"/>
        <v>US Natural Gas Financial</v>
      </c>
      <c r="B603" s="44" t="str">
        <f t="shared" si="47"/>
        <v>US</v>
      </c>
      <c r="C603" s="44" t="str">
        <f t="shared" si="48"/>
        <v>Natural Gas</v>
      </c>
      <c r="D603" s="44" t="str">
        <f t="shared" si="49"/>
        <v>Financial</v>
      </c>
      <c r="E603" s="44">
        <f>IF(VLOOKUP(S603,'DD-Lookup'!$J$6:$L$50,3,FALSE)="Monthly",(YEAR(AC603)-YEAR(AB603))*12+MONTH(AC603)-MONTH(AB603)+1,(AC603-AB603+1))</f>
        <v>30</v>
      </c>
      <c r="F603" s="213">
        <f t="shared" si="50"/>
        <v>150000</v>
      </c>
      <c r="G603" s="202">
        <v>1295523</v>
      </c>
      <c r="H603" s="198">
        <v>37036.31050925926</v>
      </c>
      <c r="I603" t="s">
        <v>3266</v>
      </c>
      <c r="M603" t="s">
        <v>1785</v>
      </c>
      <c r="N603" t="s">
        <v>3014</v>
      </c>
      <c r="O603" t="s">
        <v>1701</v>
      </c>
      <c r="P603" s="199">
        <v>5000</v>
      </c>
      <c r="S603" t="s">
        <v>1786</v>
      </c>
      <c r="T603" t="s">
        <v>2230</v>
      </c>
      <c r="U603" s="201">
        <v>3.9725000000000001</v>
      </c>
      <c r="V603" t="s">
        <v>3281</v>
      </c>
      <c r="W603" t="s">
        <v>3587</v>
      </c>
      <c r="X603" t="s">
        <v>3016</v>
      </c>
      <c r="Y603" t="s">
        <v>2250</v>
      </c>
      <c r="Z603" t="s">
        <v>3729</v>
      </c>
      <c r="AA603" t="s">
        <v>1510</v>
      </c>
      <c r="AB603" s="198">
        <v>37043.915972222225</v>
      </c>
      <c r="AC603" s="198">
        <v>37072.915972222225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50</v>
      </c>
      <c r="G604" s="202">
        <v>1295525</v>
      </c>
      <c r="H604" s="198">
        <v>37036.310659722221</v>
      </c>
      <c r="I604" t="s">
        <v>1838</v>
      </c>
      <c r="M604" t="s">
        <v>3451</v>
      </c>
      <c r="N604" t="s">
        <v>1827</v>
      </c>
      <c r="O604" t="s">
        <v>1429</v>
      </c>
      <c r="Q604" s="199">
        <v>50</v>
      </c>
      <c r="S604" t="s">
        <v>1784</v>
      </c>
      <c r="T604" t="s">
        <v>2230</v>
      </c>
      <c r="U604" s="201">
        <v>31</v>
      </c>
      <c r="V604" t="s">
        <v>1437</v>
      </c>
      <c r="W604" t="s">
        <v>1844</v>
      </c>
      <c r="X604" t="s">
        <v>1845</v>
      </c>
      <c r="Y604" t="s">
        <v>2741</v>
      </c>
      <c r="Z604" t="s">
        <v>3724</v>
      </c>
      <c r="AA604">
        <v>622656.1</v>
      </c>
      <c r="AB604" s="198">
        <v>37040.875</v>
      </c>
      <c r="AC604" s="198">
        <v>37040.875</v>
      </c>
    </row>
    <row r="605" spans="1:29" x14ac:dyDescent="0.2">
      <c r="A605" s="44" t="str">
        <f t="shared" si="46"/>
        <v>US Power Financial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1295524</v>
      </c>
      <c r="H605" s="198">
        <v>37036.310659722221</v>
      </c>
      <c r="I605" t="s">
        <v>2991</v>
      </c>
      <c r="M605" t="s">
        <v>3451</v>
      </c>
      <c r="N605" t="s">
        <v>2738</v>
      </c>
      <c r="O605" t="s">
        <v>1462</v>
      </c>
      <c r="Q605" s="199">
        <v>50</v>
      </c>
      <c r="S605" t="s">
        <v>1784</v>
      </c>
      <c r="T605" t="s">
        <v>2230</v>
      </c>
      <c r="U605" s="201">
        <v>31.5</v>
      </c>
      <c r="V605" t="s">
        <v>2927</v>
      </c>
      <c r="W605" t="s">
        <v>2739</v>
      </c>
      <c r="X605" t="s">
        <v>2740</v>
      </c>
      <c r="Y605" t="s">
        <v>2741</v>
      </c>
      <c r="Z605" t="s">
        <v>3729</v>
      </c>
      <c r="AA605">
        <v>622655.1</v>
      </c>
      <c r="AB605" s="198">
        <v>37036.875</v>
      </c>
      <c r="AC605" s="198">
        <v>37036.875</v>
      </c>
    </row>
    <row r="606" spans="1:29" x14ac:dyDescent="0.2">
      <c r="A606" s="44" t="str">
        <f t="shared" si="46"/>
        <v>US Natural Gas Financial</v>
      </c>
      <c r="B606" s="44" t="str">
        <f t="shared" si="47"/>
        <v>US</v>
      </c>
      <c r="C606" s="44" t="str">
        <f t="shared" si="48"/>
        <v>Natural Gas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151</v>
      </c>
      <c r="F606" s="213">
        <f t="shared" si="50"/>
        <v>377500</v>
      </c>
      <c r="G606" s="202">
        <v>1295526</v>
      </c>
      <c r="H606" s="198">
        <v>37036.310833333337</v>
      </c>
      <c r="I606" t="s">
        <v>1826</v>
      </c>
      <c r="M606" t="s">
        <v>1785</v>
      </c>
      <c r="N606" t="s">
        <v>3014</v>
      </c>
      <c r="O606" t="s">
        <v>3345</v>
      </c>
      <c r="P606" s="199">
        <v>2500</v>
      </c>
      <c r="S606" t="s">
        <v>1786</v>
      </c>
      <c r="T606" t="s">
        <v>2230</v>
      </c>
      <c r="U606" s="201">
        <v>4.4850000000000003</v>
      </c>
      <c r="V606" t="s">
        <v>2197</v>
      </c>
      <c r="W606" t="s">
        <v>3587</v>
      </c>
      <c r="X606" t="s">
        <v>3016</v>
      </c>
      <c r="Y606" t="s">
        <v>2250</v>
      </c>
      <c r="Z606" t="s">
        <v>3729</v>
      </c>
      <c r="AA606" t="s">
        <v>1511</v>
      </c>
      <c r="AB606" s="198">
        <v>37196</v>
      </c>
      <c r="AC606" s="198">
        <v>37346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</v>
      </c>
      <c r="G607" s="202">
        <v>1295527</v>
      </c>
      <c r="H607" s="198">
        <v>37036.310833333337</v>
      </c>
      <c r="I607" t="s">
        <v>2991</v>
      </c>
      <c r="M607" t="s">
        <v>3451</v>
      </c>
      <c r="N607" t="s">
        <v>1827</v>
      </c>
      <c r="O607" t="s">
        <v>1443</v>
      </c>
      <c r="P607" s="199">
        <v>50</v>
      </c>
      <c r="S607" t="s">
        <v>1784</v>
      </c>
      <c r="T607" t="s">
        <v>2230</v>
      </c>
      <c r="U607" s="201">
        <v>15.25</v>
      </c>
      <c r="V607" t="s">
        <v>2723</v>
      </c>
      <c r="W607" t="s">
        <v>1844</v>
      </c>
      <c r="X607" t="s">
        <v>1845</v>
      </c>
      <c r="Y607" t="s">
        <v>2741</v>
      </c>
      <c r="Z607" t="s">
        <v>3724</v>
      </c>
      <c r="AA607">
        <v>622657.1</v>
      </c>
      <c r="AB607" s="198">
        <v>37040.875</v>
      </c>
      <c r="AC607" s="198">
        <v>37040.875</v>
      </c>
    </row>
    <row r="608" spans="1:29" x14ac:dyDescent="0.2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20</v>
      </c>
      <c r="G608" s="202">
        <v>1295529</v>
      </c>
      <c r="H608" s="198">
        <v>37036.311122685183</v>
      </c>
      <c r="I608" t="s">
        <v>2302</v>
      </c>
      <c r="M608" t="s">
        <v>1791</v>
      </c>
      <c r="N608" t="s">
        <v>2240</v>
      </c>
      <c r="O608" t="s">
        <v>2241</v>
      </c>
      <c r="P608" s="199">
        <v>20</v>
      </c>
      <c r="S608" t="s">
        <v>2229</v>
      </c>
      <c r="T608" t="s">
        <v>2230</v>
      </c>
      <c r="U608" s="201">
        <v>1534</v>
      </c>
      <c r="V608" t="s">
        <v>2702</v>
      </c>
      <c r="W608" t="s">
        <v>2236</v>
      </c>
      <c r="X608" t="s">
        <v>2232</v>
      </c>
      <c r="Y608" t="s">
        <v>2233</v>
      </c>
      <c r="Z608" t="s">
        <v>2234</v>
      </c>
      <c r="AA608">
        <v>2152598</v>
      </c>
    </row>
    <row r="609" spans="1:29" x14ac:dyDescent="0.2">
      <c r="A609" s="44" t="str">
        <f t="shared" si="46"/>
        <v xml:space="preserve"> Metals Financial</v>
      </c>
      <c r="B609" s="44" t="str">
        <f t="shared" si="47"/>
        <v/>
      </c>
      <c r="C609" s="44" t="str">
        <f t="shared" si="48"/>
        <v>Metals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7</v>
      </c>
      <c r="G609" s="202">
        <v>1295532</v>
      </c>
      <c r="H609" s="198">
        <v>37036.311342592591</v>
      </c>
      <c r="I609" t="s">
        <v>2692</v>
      </c>
      <c r="M609" t="s">
        <v>1791</v>
      </c>
      <c r="N609" t="s">
        <v>2240</v>
      </c>
      <c r="O609" t="s">
        <v>2241</v>
      </c>
      <c r="Q609" s="199">
        <v>7</v>
      </c>
      <c r="S609" t="s">
        <v>2229</v>
      </c>
      <c r="T609" t="s">
        <v>2230</v>
      </c>
      <c r="U609" s="201">
        <v>1535</v>
      </c>
      <c r="V609" t="s">
        <v>1932</v>
      </c>
      <c r="W609" t="s">
        <v>2236</v>
      </c>
      <c r="X609" t="s">
        <v>2232</v>
      </c>
      <c r="Y609" t="s">
        <v>2233</v>
      </c>
      <c r="Z609" t="s">
        <v>2234</v>
      </c>
      <c r="AA609">
        <v>2152601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1295533</v>
      </c>
      <c r="H610" s="198">
        <v>37036.311423611114</v>
      </c>
      <c r="I610" t="s">
        <v>3023</v>
      </c>
      <c r="M610" t="s">
        <v>3451</v>
      </c>
      <c r="N610" t="s">
        <v>1827</v>
      </c>
      <c r="O610" t="s">
        <v>1435</v>
      </c>
      <c r="Q610" s="199">
        <v>50</v>
      </c>
      <c r="S610" t="s">
        <v>1784</v>
      </c>
      <c r="T610" t="s">
        <v>2230</v>
      </c>
      <c r="U610" s="201">
        <v>23</v>
      </c>
      <c r="V610" t="s">
        <v>2100</v>
      </c>
      <c r="W610" t="s">
        <v>1839</v>
      </c>
      <c r="X610" t="s">
        <v>1832</v>
      </c>
      <c r="Y610" t="s">
        <v>2741</v>
      </c>
      <c r="Z610" t="s">
        <v>3724</v>
      </c>
      <c r="AA610">
        <v>622660.1</v>
      </c>
      <c r="AB610" s="198">
        <v>37040.875</v>
      </c>
      <c r="AC610" s="198">
        <v>37040.875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1295535</v>
      </c>
      <c r="H611" s="198">
        <v>37036.311620370368</v>
      </c>
      <c r="I611" t="s">
        <v>1850</v>
      </c>
      <c r="M611" t="s">
        <v>3451</v>
      </c>
      <c r="N611" t="s">
        <v>1827</v>
      </c>
      <c r="O611" t="s">
        <v>1429</v>
      </c>
      <c r="Q611" s="199">
        <v>50</v>
      </c>
      <c r="S611" t="s">
        <v>1784</v>
      </c>
      <c r="T611" t="s">
        <v>2230</v>
      </c>
      <c r="U611" s="201">
        <v>31.2</v>
      </c>
      <c r="V611" t="s">
        <v>1488</v>
      </c>
      <c r="W611" t="s">
        <v>1844</v>
      </c>
      <c r="X611" t="s">
        <v>1845</v>
      </c>
      <c r="Y611" t="s">
        <v>2741</v>
      </c>
      <c r="Z611" t="s">
        <v>3724</v>
      </c>
      <c r="AA611">
        <v>622662.1</v>
      </c>
      <c r="AB611" s="198">
        <v>37040.875</v>
      </c>
      <c r="AC611" s="198">
        <v>37040.875</v>
      </c>
    </row>
    <row r="612" spans="1:29" x14ac:dyDescent="0.2">
      <c r="A612" s="44" t="str">
        <f t="shared" si="46"/>
        <v>US Power Financial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1295534</v>
      </c>
      <c r="H612" s="198">
        <v>37036.311620370368</v>
      </c>
      <c r="I612" t="s">
        <v>1655</v>
      </c>
      <c r="M612" t="s">
        <v>3451</v>
      </c>
      <c r="N612" t="s">
        <v>2738</v>
      </c>
      <c r="O612" t="s">
        <v>1462</v>
      </c>
      <c r="P612" s="199">
        <v>50</v>
      </c>
      <c r="S612" t="s">
        <v>1784</v>
      </c>
      <c r="T612" t="s">
        <v>2230</v>
      </c>
      <c r="U612" s="201">
        <v>31</v>
      </c>
      <c r="V612" t="s">
        <v>1663</v>
      </c>
      <c r="W612" t="s">
        <v>2739</v>
      </c>
      <c r="X612" t="s">
        <v>2740</v>
      </c>
      <c r="Y612" t="s">
        <v>2741</v>
      </c>
      <c r="Z612" t="s">
        <v>3729</v>
      </c>
      <c r="AA612">
        <v>622661.1</v>
      </c>
      <c r="AB612" s="198">
        <v>37036.875</v>
      </c>
      <c r="AC612" s="198">
        <v>37036.875</v>
      </c>
    </row>
    <row r="613" spans="1:29" x14ac:dyDescent="0.2">
      <c r="A613" s="44" t="str">
        <f t="shared" si="46"/>
        <v xml:space="preserve"> Metals Financial</v>
      </c>
      <c r="B613" s="44" t="str">
        <f t="shared" si="47"/>
        <v/>
      </c>
      <c r="C613" s="44" t="str">
        <f t="shared" si="48"/>
        <v>Metals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10</v>
      </c>
      <c r="G613" s="202">
        <v>1295536</v>
      </c>
      <c r="H613" s="198">
        <v>37036.311724537038</v>
      </c>
      <c r="I613" t="s">
        <v>2261</v>
      </c>
      <c r="M613" t="s">
        <v>1791</v>
      </c>
      <c r="N613" t="s">
        <v>2227</v>
      </c>
      <c r="O613" t="s">
        <v>2228</v>
      </c>
      <c r="Q613" s="199">
        <v>10</v>
      </c>
      <c r="S613" t="s">
        <v>2229</v>
      </c>
      <c r="T613" t="s">
        <v>2230</v>
      </c>
      <c r="U613" s="201">
        <v>1731</v>
      </c>
      <c r="V613" t="s">
        <v>2737</v>
      </c>
      <c r="W613" t="s">
        <v>2236</v>
      </c>
      <c r="X613" t="s">
        <v>2232</v>
      </c>
      <c r="Y613" t="s">
        <v>2233</v>
      </c>
      <c r="Z613" t="s">
        <v>2234</v>
      </c>
      <c r="AA613">
        <v>2152603</v>
      </c>
    </row>
    <row r="614" spans="1:29" x14ac:dyDescent="0.2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30</v>
      </c>
      <c r="F614" s="213">
        <f t="shared" si="50"/>
        <v>150000</v>
      </c>
      <c r="G614" s="202">
        <v>1295537</v>
      </c>
      <c r="H614" s="198">
        <v>37036.31177083333</v>
      </c>
      <c r="I614" t="s">
        <v>1702</v>
      </c>
      <c r="M614" t="s">
        <v>1785</v>
      </c>
      <c r="N614" t="s">
        <v>3014</v>
      </c>
      <c r="O614" t="s">
        <v>3015</v>
      </c>
      <c r="Q614" s="199">
        <v>5000</v>
      </c>
      <c r="S614" t="s">
        <v>1786</v>
      </c>
      <c r="T614" t="s">
        <v>2230</v>
      </c>
      <c r="U614" s="201">
        <v>3.9849999999999999</v>
      </c>
      <c r="V614" t="s">
        <v>1703</v>
      </c>
      <c r="W614" t="s">
        <v>3587</v>
      </c>
      <c r="X614" t="s">
        <v>3016</v>
      </c>
      <c r="Y614" t="s">
        <v>2250</v>
      </c>
      <c r="Z614" t="s">
        <v>3729</v>
      </c>
      <c r="AA614" t="s">
        <v>1512</v>
      </c>
      <c r="AB614" s="198">
        <v>37043.875</v>
      </c>
      <c r="AC614" s="198">
        <v>37072.875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1295539</v>
      </c>
      <c r="H615" s="198">
        <v>37036.311967592592</v>
      </c>
      <c r="I615" t="s">
        <v>3023</v>
      </c>
      <c r="M615" t="s">
        <v>3451</v>
      </c>
      <c r="N615" t="s">
        <v>1827</v>
      </c>
      <c r="O615" t="s">
        <v>2864</v>
      </c>
      <c r="P615" s="199">
        <v>50</v>
      </c>
      <c r="S615" t="s">
        <v>1784</v>
      </c>
      <c r="T615" t="s">
        <v>2230</v>
      </c>
      <c r="U615" s="201">
        <v>58.75</v>
      </c>
      <c r="V615" t="s">
        <v>2100</v>
      </c>
      <c r="W615" t="s">
        <v>1848</v>
      </c>
      <c r="X615" t="s">
        <v>1832</v>
      </c>
      <c r="Y615" t="s">
        <v>2741</v>
      </c>
      <c r="Z615" t="s">
        <v>3724</v>
      </c>
      <c r="AA615">
        <v>622664.1</v>
      </c>
      <c r="AB615" s="198">
        <v>37046.875</v>
      </c>
      <c r="AC615" s="198">
        <v>37050.875</v>
      </c>
    </row>
    <row r="616" spans="1:29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10</v>
      </c>
      <c r="G616" s="202">
        <v>1295540</v>
      </c>
      <c r="H616" s="198">
        <v>37036.312060185184</v>
      </c>
      <c r="I616" t="s">
        <v>2200</v>
      </c>
      <c r="M616" t="s">
        <v>1791</v>
      </c>
      <c r="N616" t="s">
        <v>2227</v>
      </c>
      <c r="O616" t="s">
        <v>2228</v>
      </c>
      <c r="Q616" s="199">
        <v>10</v>
      </c>
      <c r="S616" t="s">
        <v>2229</v>
      </c>
      <c r="T616" t="s">
        <v>2230</v>
      </c>
      <c r="U616" s="201">
        <v>1731</v>
      </c>
      <c r="V616" t="s">
        <v>2243</v>
      </c>
      <c r="W616" t="s">
        <v>2236</v>
      </c>
      <c r="X616" t="s">
        <v>2232</v>
      </c>
      <c r="Y616" t="s">
        <v>2233</v>
      </c>
      <c r="Z616" t="s">
        <v>2234</v>
      </c>
      <c r="AA616">
        <v>2152605</v>
      </c>
    </row>
    <row r="617" spans="1:29" x14ac:dyDescent="0.2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30</v>
      </c>
      <c r="F617" s="213">
        <f t="shared" si="50"/>
        <v>1500</v>
      </c>
      <c r="G617" s="202">
        <v>1295541</v>
      </c>
      <c r="H617" s="198">
        <v>37036.312303240738</v>
      </c>
      <c r="I617" t="s">
        <v>2203</v>
      </c>
      <c r="M617" t="s">
        <v>3451</v>
      </c>
      <c r="N617" t="s">
        <v>3005</v>
      </c>
      <c r="O617" t="s">
        <v>3043</v>
      </c>
      <c r="P617" s="199">
        <v>50</v>
      </c>
      <c r="S617" t="s">
        <v>1784</v>
      </c>
      <c r="T617" t="s">
        <v>2230</v>
      </c>
      <c r="U617" s="201">
        <v>53</v>
      </c>
      <c r="V617" t="s">
        <v>2749</v>
      </c>
      <c r="W617" t="s">
        <v>3006</v>
      </c>
      <c r="X617" t="s">
        <v>3355</v>
      </c>
      <c r="Y617" t="s">
        <v>2741</v>
      </c>
      <c r="Z617" t="s">
        <v>3724</v>
      </c>
      <c r="AA617">
        <v>622665.1</v>
      </c>
      <c r="AB617" s="198">
        <v>37043</v>
      </c>
      <c r="AC617" s="198">
        <v>37072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50</v>
      </c>
      <c r="G618" s="202">
        <v>1295542</v>
      </c>
      <c r="H618" s="198">
        <v>37036.312372685185</v>
      </c>
      <c r="I618" t="s">
        <v>1843</v>
      </c>
      <c r="M618" t="s">
        <v>3451</v>
      </c>
      <c r="N618" t="s">
        <v>1827</v>
      </c>
      <c r="O618" t="s">
        <v>1435</v>
      </c>
      <c r="Q618" s="199">
        <v>50</v>
      </c>
      <c r="S618" t="s">
        <v>1784</v>
      </c>
      <c r="T618" t="s">
        <v>2230</v>
      </c>
      <c r="U618" s="201">
        <v>23</v>
      </c>
      <c r="V618" t="s">
        <v>1494</v>
      </c>
      <c r="W618" t="s">
        <v>1839</v>
      </c>
      <c r="X618" t="s">
        <v>1832</v>
      </c>
      <c r="Y618" t="s">
        <v>2741</v>
      </c>
      <c r="Z618" t="s">
        <v>3724</v>
      </c>
      <c r="AA618">
        <v>622666.1</v>
      </c>
      <c r="AB618" s="198">
        <v>37040.875</v>
      </c>
      <c r="AC618" s="198">
        <v>37040.875</v>
      </c>
    </row>
    <row r="619" spans="1:29" x14ac:dyDescent="0.2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92</v>
      </c>
      <c r="F619" s="213">
        <f t="shared" si="50"/>
        <v>4600</v>
      </c>
      <c r="G619" s="202">
        <v>1295543</v>
      </c>
      <c r="H619" s="198">
        <v>37036.312939814816</v>
      </c>
      <c r="I619" t="s">
        <v>3156</v>
      </c>
      <c r="M619" t="s">
        <v>3451</v>
      </c>
      <c r="N619" t="s">
        <v>1827</v>
      </c>
      <c r="O619" t="s">
        <v>2949</v>
      </c>
      <c r="P619" s="199">
        <v>50</v>
      </c>
      <c r="S619" t="s">
        <v>1784</v>
      </c>
      <c r="T619" t="s">
        <v>2230</v>
      </c>
      <c r="U619" s="201">
        <v>54</v>
      </c>
      <c r="V619" t="s">
        <v>1654</v>
      </c>
      <c r="W619" t="s">
        <v>2998</v>
      </c>
      <c r="X619" t="s">
        <v>1852</v>
      </c>
      <c r="Y619" t="s">
        <v>2741</v>
      </c>
      <c r="Z619" t="s">
        <v>3724</v>
      </c>
      <c r="AA619">
        <v>622667.1</v>
      </c>
      <c r="AB619" s="198">
        <v>37165.71597222222</v>
      </c>
      <c r="AC619" s="198">
        <v>37256.71597222222</v>
      </c>
    </row>
    <row r="620" spans="1:29" x14ac:dyDescent="0.2">
      <c r="A620" s="44" t="str">
        <f t="shared" si="46"/>
        <v>US Power Financial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5</v>
      </c>
      <c r="F620" s="213">
        <f t="shared" si="50"/>
        <v>250</v>
      </c>
      <c r="G620" s="202">
        <v>1295544</v>
      </c>
      <c r="H620" s="198">
        <v>37036.312997685185</v>
      </c>
      <c r="I620" t="s">
        <v>3156</v>
      </c>
      <c r="M620" t="s">
        <v>3451</v>
      </c>
      <c r="N620" t="s">
        <v>2738</v>
      </c>
      <c r="O620" t="s">
        <v>1648</v>
      </c>
      <c r="Q620" s="199">
        <v>50</v>
      </c>
      <c r="S620" t="s">
        <v>1784</v>
      </c>
      <c r="T620" t="s">
        <v>2230</v>
      </c>
      <c r="U620" s="201">
        <v>63</v>
      </c>
      <c r="V620" t="s">
        <v>1452</v>
      </c>
      <c r="W620" t="s">
        <v>2987</v>
      </c>
      <c r="X620" t="s">
        <v>1835</v>
      </c>
      <c r="Y620" t="s">
        <v>2741</v>
      </c>
      <c r="Z620" t="s">
        <v>3729</v>
      </c>
      <c r="AA620">
        <v>622668.1</v>
      </c>
      <c r="AB620" s="198">
        <v>37046.875</v>
      </c>
      <c r="AC620" s="198">
        <v>37050.875</v>
      </c>
    </row>
    <row r="621" spans="1:29" x14ac:dyDescent="0.2">
      <c r="A621" s="44" t="str">
        <f t="shared" si="46"/>
        <v>US Power Financial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1</v>
      </c>
      <c r="F621" s="213">
        <f t="shared" si="50"/>
        <v>50</v>
      </c>
      <c r="G621" s="202">
        <v>1295545</v>
      </c>
      <c r="H621" s="198">
        <v>37036.313078703701</v>
      </c>
      <c r="I621" t="s">
        <v>1655</v>
      </c>
      <c r="M621" t="s">
        <v>3451</v>
      </c>
      <c r="N621" t="s">
        <v>2738</v>
      </c>
      <c r="O621" t="s">
        <v>1462</v>
      </c>
      <c r="P621" s="199">
        <v>50</v>
      </c>
      <c r="S621" t="s">
        <v>1784</v>
      </c>
      <c r="T621" t="s">
        <v>2230</v>
      </c>
      <c r="U621" s="201">
        <v>30</v>
      </c>
      <c r="V621" t="s">
        <v>1663</v>
      </c>
      <c r="W621" t="s">
        <v>2739</v>
      </c>
      <c r="X621" t="s">
        <v>2740</v>
      </c>
      <c r="Y621" t="s">
        <v>2741</v>
      </c>
      <c r="Z621" t="s">
        <v>3729</v>
      </c>
      <c r="AA621">
        <v>622669.1</v>
      </c>
      <c r="AB621" s="198">
        <v>37036.875</v>
      </c>
      <c r="AC621" s="198">
        <v>37036.875</v>
      </c>
    </row>
    <row r="622" spans="1:29" x14ac:dyDescent="0.2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20</v>
      </c>
      <c r="G622" s="202">
        <v>1295547</v>
      </c>
      <c r="H622" s="198">
        <v>37036.313356481478</v>
      </c>
      <c r="I622" t="s">
        <v>2290</v>
      </c>
      <c r="M622" t="s">
        <v>1791</v>
      </c>
      <c r="N622" t="s">
        <v>2227</v>
      </c>
      <c r="O622" t="s">
        <v>2228</v>
      </c>
      <c r="P622" s="199">
        <v>20</v>
      </c>
      <c r="S622" t="s">
        <v>2229</v>
      </c>
      <c r="T622" t="s">
        <v>2230</v>
      </c>
      <c r="U622" s="201">
        <v>1730</v>
      </c>
      <c r="V622" t="s">
        <v>2292</v>
      </c>
      <c r="W622" t="s">
        <v>2236</v>
      </c>
      <c r="X622" t="s">
        <v>2232</v>
      </c>
      <c r="Y622" t="s">
        <v>2233</v>
      </c>
      <c r="Z622" t="s">
        <v>2234</v>
      </c>
      <c r="AA622">
        <v>2152607</v>
      </c>
    </row>
    <row r="623" spans="1:29" x14ac:dyDescent="0.2">
      <c r="A623" s="44" t="str">
        <f t="shared" si="46"/>
        <v>US Natural Gas Financial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30</v>
      </c>
      <c r="F623" s="213">
        <f t="shared" si="50"/>
        <v>300000</v>
      </c>
      <c r="G623" s="202">
        <v>1295548</v>
      </c>
      <c r="H623" s="198">
        <v>37036.313483796293</v>
      </c>
      <c r="I623" t="s">
        <v>3363</v>
      </c>
      <c r="M623" t="s">
        <v>1785</v>
      </c>
      <c r="N623" t="s">
        <v>3014</v>
      </c>
      <c r="O623" t="s">
        <v>3015</v>
      </c>
      <c r="Q623" s="199">
        <v>10000</v>
      </c>
      <c r="S623" t="s">
        <v>1786</v>
      </c>
      <c r="T623" t="s">
        <v>2230</v>
      </c>
      <c r="U623" s="201">
        <v>3.9849999999999999</v>
      </c>
      <c r="V623" t="s">
        <v>1513</v>
      </c>
      <c r="W623" t="s">
        <v>3587</v>
      </c>
      <c r="X623" t="s">
        <v>3016</v>
      </c>
      <c r="Y623" t="s">
        <v>2250</v>
      </c>
      <c r="Z623" t="s">
        <v>3729</v>
      </c>
      <c r="AA623" t="s">
        <v>1514</v>
      </c>
      <c r="AB623" s="198">
        <v>37043.875</v>
      </c>
      <c r="AC623" s="198">
        <v>37072.875</v>
      </c>
    </row>
    <row r="624" spans="1:29" x14ac:dyDescent="0.2">
      <c r="A624" s="44" t="str">
        <f t="shared" si="46"/>
        <v>US Natural Gas Physical</v>
      </c>
      <c r="B624" s="44" t="str">
        <f t="shared" si="47"/>
        <v>US</v>
      </c>
      <c r="C624" s="44" t="str">
        <f t="shared" si="48"/>
        <v>Natural Gas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4</v>
      </c>
      <c r="F624" s="213">
        <f t="shared" si="50"/>
        <v>40000</v>
      </c>
      <c r="G624" s="202">
        <v>1295549</v>
      </c>
      <c r="H624" s="198">
        <v>37036.313611111109</v>
      </c>
      <c r="I624" t="s">
        <v>2202</v>
      </c>
      <c r="M624" t="s">
        <v>1785</v>
      </c>
      <c r="N624" t="s">
        <v>3314</v>
      </c>
      <c r="O624" t="s">
        <v>1034</v>
      </c>
      <c r="P624" s="199">
        <v>10000</v>
      </c>
      <c r="S624" t="s">
        <v>1786</v>
      </c>
      <c r="T624" t="s">
        <v>2230</v>
      </c>
      <c r="U624" s="201">
        <v>3.93</v>
      </c>
      <c r="V624" t="s">
        <v>2168</v>
      </c>
      <c r="W624" t="s">
        <v>2783</v>
      </c>
      <c r="X624" t="s">
        <v>2784</v>
      </c>
      <c r="Y624" t="s">
        <v>3318</v>
      </c>
      <c r="Z624" t="s">
        <v>3729</v>
      </c>
      <c r="AA624">
        <v>810137</v>
      </c>
      <c r="AB624" s="198">
        <v>37037</v>
      </c>
      <c r="AC624" s="198">
        <v>37040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5</v>
      </c>
      <c r="F625" s="213">
        <f t="shared" si="50"/>
        <v>250</v>
      </c>
      <c r="G625" s="202">
        <v>1295550</v>
      </c>
      <c r="H625" s="198">
        <v>37036.313622685186</v>
      </c>
      <c r="I625" t="s">
        <v>3004</v>
      </c>
      <c r="M625" t="s">
        <v>3451</v>
      </c>
      <c r="N625" t="s">
        <v>1827</v>
      </c>
      <c r="O625" t="s">
        <v>1651</v>
      </c>
      <c r="P625" s="199">
        <v>50</v>
      </c>
      <c r="S625" t="s">
        <v>1784</v>
      </c>
      <c r="T625" t="s">
        <v>2230</v>
      </c>
      <c r="U625" s="201">
        <v>60</v>
      </c>
      <c r="V625" t="s">
        <v>1432</v>
      </c>
      <c r="W625" t="s">
        <v>1834</v>
      </c>
      <c r="X625" t="s">
        <v>1835</v>
      </c>
      <c r="Y625" t="s">
        <v>2741</v>
      </c>
      <c r="Z625" t="s">
        <v>3724</v>
      </c>
      <c r="AA625">
        <v>622671.1</v>
      </c>
      <c r="AB625" s="198">
        <v>37046.875</v>
      </c>
      <c r="AC625" s="198">
        <v>37050.875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13</v>
      </c>
      <c r="G626" s="202">
        <v>1295551</v>
      </c>
      <c r="H626" s="198">
        <v>37036.313680555555</v>
      </c>
      <c r="I626" t="s">
        <v>2299</v>
      </c>
      <c r="M626" t="s">
        <v>1791</v>
      </c>
      <c r="N626" t="s">
        <v>2240</v>
      </c>
      <c r="O626" t="s">
        <v>2241</v>
      </c>
      <c r="Q626" s="199">
        <v>13</v>
      </c>
      <c r="S626" t="s">
        <v>2229</v>
      </c>
      <c r="T626" t="s">
        <v>2230</v>
      </c>
      <c r="U626" s="201">
        <v>1535</v>
      </c>
      <c r="V626" t="s">
        <v>3031</v>
      </c>
      <c r="W626" t="s">
        <v>2236</v>
      </c>
      <c r="X626" t="s">
        <v>2232</v>
      </c>
      <c r="Y626" t="s">
        <v>2233</v>
      </c>
      <c r="Z626" t="s">
        <v>2234</v>
      </c>
      <c r="AA626">
        <v>2152609</v>
      </c>
    </row>
    <row r="627" spans="1:29" x14ac:dyDescent="0.2">
      <c r="A627" s="44" t="str">
        <f t="shared" si="46"/>
        <v>US Natural Gas Physical</v>
      </c>
      <c r="B627" s="44" t="str">
        <f t="shared" si="47"/>
        <v>US</v>
      </c>
      <c r="C627" s="44" t="str">
        <f t="shared" si="48"/>
        <v>Natural Gas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4</v>
      </c>
      <c r="F627" s="213">
        <f t="shared" si="50"/>
        <v>40000</v>
      </c>
      <c r="G627" s="202">
        <v>1295552</v>
      </c>
      <c r="H627" s="198">
        <v>37036.313773148147</v>
      </c>
      <c r="I627" t="s">
        <v>2202</v>
      </c>
      <c r="M627" t="s">
        <v>1785</v>
      </c>
      <c r="N627" t="s">
        <v>3314</v>
      </c>
      <c r="O627" t="s">
        <v>1034</v>
      </c>
      <c r="P627" s="199">
        <v>10000</v>
      </c>
      <c r="S627" t="s">
        <v>1786</v>
      </c>
      <c r="T627" t="s">
        <v>2230</v>
      </c>
      <c r="U627" s="201">
        <v>3.9249999999999998</v>
      </c>
      <c r="V627" t="s">
        <v>2168</v>
      </c>
      <c r="W627" t="s">
        <v>2783</v>
      </c>
      <c r="X627" t="s">
        <v>2784</v>
      </c>
      <c r="Y627" t="s">
        <v>3318</v>
      </c>
      <c r="Z627" t="s">
        <v>3729</v>
      </c>
      <c r="AA627">
        <v>810138</v>
      </c>
      <c r="AB627" s="198">
        <v>37037</v>
      </c>
      <c r="AC627" s="198">
        <v>37040</v>
      </c>
    </row>
    <row r="628" spans="1:29" x14ac:dyDescent="0.2">
      <c r="A628" s="44" t="str">
        <f t="shared" si="46"/>
        <v>US Natural Gas Physical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4</v>
      </c>
      <c r="F628" s="213">
        <f t="shared" si="50"/>
        <v>40000</v>
      </c>
      <c r="G628" s="202">
        <v>1295553</v>
      </c>
      <c r="H628" s="198">
        <v>37036.313900462963</v>
      </c>
      <c r="I628" t="s">
        <v>3341</v>
      </c>
      <c r="M628" t="s">
        <v>1785</v>
      </c>
      <c r="N628" t="s">
        <v>3314</v>
      </c>
      <c r="O628" t="s">
        <v>1034</v>
      </c>
      <c r="P628" s="199">
        <v>10000</v>
      </c>
      <c r="S628" t="s">
        <v>1786</v>
      </c>
      <c r="T628" t="s">
        <v>2230</v>
      </c>
      <c r="U628" s="201">
        <v>3.91</v>
      </c>
      <c r="V628" t="s">
        <v>3131</v>
      </c>
      <c r="W628" t="s">
        <v>2783</v>
      </c>
      <c r="X628" t="s">
        <v>2784</v>
      </c>
      <c r="Y628" t="s">
        <v>3318</v>
      </c>
      <c r="Z628" t="s">
        <v>3729</v>
      </c>
      <c r="AA628">
        <v>810139</v>
      </c>
      <c r="AB628" s="198">
        <v>37037</v>
      </c>
      <c r="AC628" s="198">
        <v>37040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30</v>
      </c>
      <c r="F629" s="213">
        <f t="shared" si="50"/>
        <v>1500</v>
      </c>
      <c r="G629" s="202">
        <v>1295555</v>
      </c>
      <c r="H629" s="198">
        <v>37036.313958333332</v>
      </c>
      <c r="I629" t="s">
        <v>1843</v>
      </c>
      <c r="M629" t="s">
        <v>3451</v>
      </c>
      <c r="N629" t="s">
        <v>1827</v>
      </c>
      <c r="O629" t="s">
        <v>2877</v>
      </c>
      <c r="P629" s="199">
        <v>50</v>
      </c>
      <c r="S629" t="s">
        <v>1784</v>
      </c>
      <c r="T629" t="s">
        <v>2230</v>
      </c>
      <c r="U629" s="201">
        <v>54.5</v>
      </c>
      <c r="V629" t="s">
        <v>1515</v>
      </c>
      <c r="W629" t="s">
        <v>2998</v>
      </c>
      <c r="X629" t="s">
        <v>1852</v>
      </c>
      <c r="Y629" t="s">
        <v>2741</v>
      </c>
      <c r="Z629" t="s">
        <v>3724</v>
      </c>
      <c r="AA629">
        <v>622672.1</v>
      </c>
      <c r="AB629" s="198">
        <v>37135.71597222222</v>
      </c>
      <c r="AC629" s="198">
        <v>37164.71597222222</v>
      </c>
    </row>
    <row r="630" spans="1:29" x14ac:dyDescent="0.2">
      <c r="A630" s="44" t="str">
        <f t="shared" si="46"/>
        <v>US Natural Gas Financial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30</v>
      </c>
      <c r="F630" s="213">
        <f t="shared" si="50"/>
        <v>600000</v>
      </c>
      <c r="G630" s="202">
        <v>1295557</v>
      </c>
      <c r="H630" s="198">
        <v>37036.314050925925</v>
      </c>
      <c r="I630" t="s">
        <v>3322</v>
      </c>
      <c r="M630" t="s">
        <v>1785</v>
      </c>
      <c r="N630" t="s">
        <v>3014</v>
      </c>
      <c r="O630" t="s">
        <v>3015</v>
      </c>
      <c r="P630" s="199">
        <v>20000</v>
      </c>
      <c r="S630" t="s">
        <v>1786</v>
      </c>
      <c r="T630" t="s">
        <v>2230</v>
      </c>
      <c r="U630" s="201">
        <v>3.9750000000000001</v>
      </c>
      <c r="V630" t="s">
        <v>3203</v>
      </c>
      <c r="W630" t="s">
        <v>3587</v>
      </c>
      <c r="X630" t="s">
        <v>3016</v>
      </c>
      <c r="Y630" t="s">
        <v>2250</v>
      </c>
      <c r="Z630" t="s">
        <v>3729</v>
      </c>
      <c r="AA630" t="s">
        <v>1516</v>
      </c>
      <c r="AB630" s="198">
        <v>37043.875</v>
      </c>
      <c r="AC630" s="198">
        <v>37072.875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30</v>
      </c>
      <c r="F631" s="213">
        <f t="shared" si="50"/>
        <v>1500</v>
      </c>
      <c r="G631" s="202">
        <v>1295558</v>
      </c>
      <c r="H631" s="198">
        <v>37036.314108796294</v>
      </c>
      <c r="I631" t="s">
        <v>1838</v>
      </c>
      <c r="M631" t="s">
        <v>3451</v>
      </c>
      <c r="N631" t="s">
        <v>1827</v>
      </c>
      <c r="O631" t="s">
        <v>1851</v>
      </c>
      <c r="Q631" s="199">
        <v>50</v>
      </c>
      <c r="S631" t="s">
        <v>1784</v>
      </c>
      <c r="T631" t="s">
        <v>2230</v>
      </c>
      <c r="U631" s="201">
        <v>61.5</v>
      </c>
      <c r="V631" t="s">
        <v>3484</v>
      </c>
      <c r="W631" t="s">
        <v>1834</v>
      </c>
      <c r="X631" t="s">
        <v>1852</v>
      </c>
      <c r="Y631" t="s">
        <v>2741</v>
      </c>
      <c r="Z631" t="s">
        <v>3724</v>
      </c>
      <c r="AA631">
        <v>622673.1</v>
      </c>
      <c r="AB631" s="198">
        <v>37043.71597222222</v>
      </c>
      <c r="AC631" s="198">
        <v>37072.71597222222</v>
      </c>
    </row>
    <row r="632" spans="1:29" x14ac:dyDescent="0.2">
      <c r="A632" s="44" t="str">
        <f t="shared" si="46"/>
        <v xml:space="preserve"> Metals Financial</v>
      </c>
      <c r="B632" s="44" t="str">
        <f t="shared" si="47"/>
        <v/>
      </c>
      <c r="C632" s="44" t="str">
        <f t="shared" si="48"/>
        <v>Metals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10</v>
      </c>
      <c r="G632" s="202">
        <v>1295560</v>
      </c>
      <c r="H632" s="198">
        <v>37036.314131944448</v>
      </c>
      <c r="I632" t="s">
        <v>2621</v>
      </c>
      <c r="M632" t="s">
        <v>1791</v>
      </c>
      <c r="N632" t="s">
        <v>2227</v>
      </c>
      <c r="O632" t="s">
        <v>2228</v>
      </c>
      <c r="Q632" s="199">
        <v>10</v>
      </c>
      <c r="S632" t="s">
        <v>2229</v>
      </c>
      <c r="T632" t="s">
        <v>2230</v>
      </c>
      <c r="U632" s="201">
        <v>1731</v>
      </c>
      <c r="V632" t="s">
        <v>2622</v>
      </c>
      <c r="W632" t="s">
        <v>2236</v>
      </c>
      <c r="X632" t="s">
        <v>2232</v>
      </c>
      <c r="Y632" t="s">
        <v>2233</v>
      </c>
      <c r="Z632" t="s">
        <v>2234</v>
      </c>
      <c r="AA632">
        <v>2152615</v>
      </c>
    </row>
    <row r="633" spans="1:29" x14ac:dyDescent="0.2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4</v>
      </c>
      <c r="F633" s="213">
        <f t="shared" si="50"/>
        <v>40000</v>
      </c>
      <c r="G633" s="202">
        <v>1295559</v>
      </c>
      <c r="H633" s="198">
        <v>37036.314131944448</v>
      </c>
      <c r="I633" t="s">
        <v>3341</v>
      </c>
      <c r="M633" t="s">
        <v>1785</v>
      </c>
      <c r="N633" t="s">
        <v>3314</v>
      </c>
      <c r="O633" t="s">
        <v>1034</v>
      </c>
      <c r="P633" s="199">
        <v>10000</v>
      </c>
      <c r="S633" t="s">
        <v>1786</v>
      </c>
      <c r="T633" t="s">
        <v>2230</v>
      </c>
      <c r="U633" s="201">
        <v>3.9</v>
      </c>
      <c r="V633" t="s">
        <v>3131</v>
      </c>
      <c r="W633" t="s">
        <v>2783</v>
      </c>
      <c r="X633" t="s">
        <v>2784</v>
      </c>
      <c r="Y633" t="s">
        <v>3318</v>
      </c>
      <c r="Z633" t="s">
        <v>3729</v>
      </c>
      <c r="AA633">
        <v>810140</v>
      </c>
      <c r="AB633" s="198">
        <v>37037</v>
      </c>
      <c r="AC633" s="198">
        <v>37040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61</v>
      </c>
      <c r="F634" s="213">
        <f t="shared" si="50"/>
        <v>3050</v>
      </c>
      <c r="G634" s="202">
        <v>1295561</v>
      </c>
      <c r="H634" s="198">
        <v>37036.314155092594</v>
      </c>
      <c r="I634" t="s">
        <v>2983</v>
      </c>
      <c r="M634" t="s">
        <v>3451</v>
      </c>
      <c r="N634" t="s">
        <v>3005</v>
      </c>
      <c r="O634" t="s">
        <v>2107</v>
      </c>
      <c r="P634" s="199">
        <v>50</v>
      </c>
      <c r="S634" t="s">
        <v>1784</v>
      </c>
      <c r="T634" t="s">
        <v>2230</v>
      </c>
      <c r="U634" s="201">
        <v>36.5</v>
      </c>
      <c r="V634" t="s">
        <v>2951</v>
      </c>
      <c r="W634" t="s">
        <v>3354</v>
      </c>
      <c r="X634" t="s">
        <v>3355</v>
      </c>
      <c r="Y634" t="s">
        <v>2741</v>
      </c>
      <c r="Z634" t="s">
        <v>3724</v>
      </c>
      <c r="AA634">
        <v>622674.1</v>
      </c>
      <c r="AB634" s="198">
        <v>37316</v>
      </c>
      <c r="AC634" s="198">
        <v>37376</v>
      </c>
    </row>
    <row r="635" spans="1:29" x14ac:dyDescent="0.2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30</v>
      </c>
      <c r="F635" s="213">
        <f t="shared" si="50"/>
        <v>300000</v>
      </c>
      <c r="G635" s="202">
        <v>1295562</v>
      </c>
      <c r="H635" s="198">
        <v>37036.314201388886</v>
      </c>
      <c r="I635" t="s">
        <v>3021</v>
      </c>
      <c r="M635" t="s">
        <v>1785</v>
      </c>
      <c r="N635" t="s">
        <v>3014</v>
      </c>
      <c r="O635" t="s">
        <v>3015</v>
      </c>
      <c r="Q635" s="199">
        <v>10000</v>
      </c>
      <c r="S635" t="s">
        <v>1786</v>
      </c>
      <c r="T635" t="s">
        <v>2230</v>
      </c>
      <c r="U635" s="201">
        <v>3.98</v>
      </c>
      <c r="V635" t="s">
        <v>3022</v>
      </c>
      <c r="W635" t="s">
        <v>3587</v>
      </c>
      <c r="X635" t="s">
        <v>3016</v>
      </c>
      <c r="Y635" t="s">
        <v>2250</v>
      </c>
      <c r="Z635" t="s">
        <v>3729</v>
      </c>
      <c r="AA635" t="s">
        <v>1517</v>
      </c>
      <c r="AB635" s="198">
        <v>37043.875</v>
      </c>
      <c r="AC635" s="198">
        <v>37072.875</v>
      </c>
    </row>
    <row r="636" spans="1:29" x14ac:dyDescent="0.2">
      <c r="A636" s="44" t="str">
        <f t="shared" si="46"/>
        <v>US Natural Gas Physical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4</v>
      </c>
      <c r="F636" s="213">
        <f t="shared" si="50"/>
        <v>40000</v>
      </c>
      <c r="G636" s="202">
        <v>1295563</v>
      </c>
      <c r="H636" s="198">
        <v>37036.314212962963</v>
      </c>
      <c r="I636" t="s">
        <v>2983</v>
      </c>
      <c r="M636" t="s">
        <v>1785</v>
      </c>
      <c r="N636" t="s">
        <v>3314</v>
      </c>
      <c r="O636" t="s">
        <v>1518</v>
      </c>
      <c r="P636" s="199">
        <v>10000</v>
      </c>
      <c r="S636" t="s">
        <v>1786</v>
      </c>
      <c r="T636" t="s">
        <v>2230</v>
      </c>
      <c r="U636" s="201">
        <v>3.9975000000000001</v>
      </c>
      <c r="V636" t="s">
        <v>3315</v>
      </c>
      <c r="W636" t="s">
        <v>3316</v>
      </c>
      <c r="X636" t="s">
        <v>3317</v>
      </c>
      <c r="Y636" t="s">
        <v>3318</v>
      </c>
      <c r="Z636" t="s">
        <v>3729</v>
      </c>
      <c r="AA636">
        <v>810141</v>
      </c>
      <c r="AB636" s="198">
        <v>37037</v>
      </c>
      <c r="AC636" s="198">
        <v>37040</v>
      </c>
    </row>
    <row r="637" spans="1:29" x14ac:dyDescent="0.2">
      <c r="A637" s="44" t="str">
        <f t="shared" si="46"/>
        <v xml:space="preserve"> Metals Financial</v>
      </c>
      <c r="B637" s="44" t="str">
        <f t="shared" si="47"/>
        <v/>
      </c>
      <c r="C637" s="44" t="str">
        <f t="shared" si="48"/>
        <v>Metals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10</v>
      </c>
      <c r="G637" s="202">
        <v>1295564</v>
      </c>
      <c r="H637" s="198">
        <v>37036.31422453704</v>
      </c>
      <c r="I637" t="s">
        <v>2200</v>
      </c>
      <c r="M637" t="s">
        <v>1791</v>
      </c>
      <c r="N637" t="s">
        <v>2227</v>
      </c>
      <c r="O637" t="s">
        <v>2228</v>
      </c>
      <c r="Q637" s="199">
        <v>10</v>
      </c>
      <c r="S637" t="s">
        <v>2229</v>
      </c>
      <c r="T637" t="s">
        <v>2230</v>
      </c>
      <c r="U637" s="201">
        <v>1731</v>
      </c>
      <c r="V637" t="s">
        <v>2243</v>
      </c>
      <c r="W637" t="s">
        <v>2236</v>
      </c>
      <c r="X637" t="s">
        <v>2232</v>
      </c>
      <c r="Y637" t="s">
        <v>2233</v>
      </c>
      <c r="Z637" t="s">
        <v>2234</v>
      </c>
      <c r="AA637">
        <v>2152617</v>
      </c>
    </row>
    <row r="638" spans="1:29" x14ac:dyDescent="0.2">
      <c r="A638" s="44" t="str">
        <f t="shared" si="46"/>
        <v>US Natural Gas Physical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4</v>
      </c>
      <c r="F638" s="213">
        <f t="shared" si="50"/>
        <v>40000</v>
      </c>
      <c r="G638" s="202">
        <v>1295565</v>
      </c>
      <c r="H638" s="198">
        <v>37036.314247685186</v>
      </c>
      <c r="I638" t="s">
        <v>2983</v>
      </c>
      <c r="M638" t="s">
        <v>1785</v>
      </c>
      <c r="N638" t="s">
        <v>3314</v>
      </c>
      <c r="O638" t="s">
        <v>1518</v>
      </c>
      <c r="P638" s="199">
        <v>10000</v>
      </c>
      <c r="S638" t="s">
        <v>1786</v>
      </c>
      <c r="T638" t="s">
        <v>2230</v>
      </c>
      <c r="U638" s="201">
        <v>3.9963000000000002</v>
      </c>
      <c r="V638" t="s">
        <v>3315</v>
      </c>
      <c r="W638" t="s">
        <v>3316</v>
      </c>
      <c r="X638" t="s">
        <v>3317</v>
      </c>
      <c r="Y638" t="s">
        <v>3318</v>
      </c>
      <c r="Z638" t="s">
        <v>3729</v>
      </c>
      <c r="AA638">
        <v>810142</v>
      </c>
      <c r="AB638" s="198">
        <v>37037</v>
      </c>
      <c r="AC638" s="198">
        <v>37040</v>
      </c>
    </row>
    <row r="639" spans="1:29" x14ac:dyDescent="0.2">
      <c r="A639" s="44" t="str">
        <f t="shared" si="46"/>
        <v>US Natural Gas Physical</v>
      </c>
      <c r="B639" s="44" t="str">
        <f t="shared" si="47"/>
        <v>US</v>
      </c>
      <c r="C639" s="44" t="str">
        <f t="shared" si="48"/>
        <v>Natural Gas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4</v>
      </c>
      <c r="F639" s="213">
        <f t="shared" si="50"/>
        <v>40000</v>
      </c>
      <c r="G639" s="202">
        <v>1295566</v>
      </c>
      <c r="H639" s="198">
        <v>37036.314282407409</v>
      </c>
      <c r="I639" t="s">
        <v>2983</v>
      </c>
      <c r="M639" t="s">
        <v>1785</v>
      </c>
      <c r="N639" t="s">
        <v>3314</v>
      </c>
      <c r="O639" t="s">
        <v>1518</v>
      </c>
      <c r="P639" s="199">
        <v>10000</v>
      </c>
      <c r="S639" t="s">
        <v>1786</v>
      </c>
      <c r="T639" t="s">
        <v>2230</v>
      </c>
      <c r="U639" s="201">
        <v>3.9925000000000002</v>
      </c>
      <c r="V639" t="s">
        <v>3315</v>
      </c>
      <c r="W639" t="s">
        <v>3316</v>
      </c>
      <c r="X639" t="s">
        <v>3317</v>
      </c>
      <c r="Y639" t="s">
        <v>3318</v>
      </c>
      <c r="Z639" t="s">
        <v>3729</v>
      </c>
      <c r="AA639">
        <v>810143</v>
      </c>
      <c r="AB639" s="198">
        <v>37037</v>
      </c>
      <c r="AC639" s="198">
        <v>37040</v>
      </c>
    </row>
    <row r="640" spans="1:29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4</v>
      </c>
      <c r="F640" s="213">
        <f t="shared" si="50"/>
        <v>40000</v>
      </c>
      <c r="G640" s="202">
        <v>1295567</v>
      </c>
      <c r="H640" s="198">
        <v>37036.314317129632</v>
      </c>
      <c r="I640" t="s">
        <v>2983</v>
      </c>
      <c r="M640" t="s">
        <v>1785</v>
      </c>
      <c r="N640" t="s">
        <v>3314</v>
      </c>
      <c r="O640" t="s">
        <v>1518</v>
      </c>
      <c r="P640" s="199">
        <v>10000</v>
      </c>
      <c r="S640" t="s">
        <v>1786</v>
      </c>
      <c r="T640" t="s">
        <v>2230</v>
      </c>
      <c r="U640" s="201">
        <v>3.9887999999999999</v>
      </c>
      <c r="V640" t="s">
        <v>3315</v>
      </c>
      <c r="W640" t="s">
        <v>3316</v>
      </c>
      <c r="X640" t="s">
        <v>3317</v>
      </c>
      <c r="Y640" t="s">
        <v>3318</v>
      </c>
      <c r="Z640" t="s">
        <v>3729</v>
      </c>
      <c r="AA640">
        <v>810144</v>
      </c>
      <c r="AB640" s="198">
        <v>37037</v>
      </c>
      <c r="AC640" s="198">
        <v>37040</v>
      </c>
    </row>
    <row r="641" spans="1:29" x14ac:dyDescent="0.2">
      <c r="A641" s="44" t="str">
        <f t="shared" si="46"/>
        <v>US Natural Gas Physical</v>
      </c>
      <c r="B641" s="44" t="str">
        <f t="shared" si="47"/>
        <v>US</v>
      </c>
      <c r="C641" s="44" t="str">
        <f t="shared" si="48"/>
        <v>Natural Gas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4</v>
      </c>
      <c r="F641" s="213">
        <f t="shared" si="50"/>
        <v>40000</v>
      </c>
      <c r="G641" s="202">
        <v>1295568</v>
      </c>
      <c r="H641" s="198">
        <v>37036.314363425925</v>
      </c>
      <c r="I641" t="s">
        <v>2006</v>
      </c>
      <c r="M641" t="s">
        <v>1785</v>
      </c>
      <c r="N641" t="s">
        <v>3314</v>
      </c>
      <c r="O641" t="s">
        <v>1034</v>
      </c>
      <c r="Q641" s="199">
        <v>10000</v>
      </c>
      <c r="S641" t="s">
        <v>1786</v>
      </c>
      <c r="T641" t="s">
        <v>2230</v>
      </c>
      <c r="U641" s="201">
        <v>3.91</v>
      </c>
      <c r="V641" t="s">
        <v>1780</v>
      </c>
      <c r="W641" t="s">
        <v>2783</v>
      </c>
      <c r="X641" t="s">
        <v>2784</v>
      </c>
      <c r="Y641" t="s">
        <v>3318</v>
      </c>
      <c r="Z641" t="s">
        <v>3729</v>
      </c>
      <c r="AA641">
        <v>810145</v>
      </c>
      <c r="AB641" s="198">
        <v>37037</v>
      </c>
      <c r="AC641" s="198">
        <v>37040</v>
      </c>
    </row>
    <row r="642" spans="1:29" x14ac:dyDescent="0.2">
      <c r="A642" s="44" t="str">
        <f t="shared" si="46"/>
        <v>US Natural Gas Physical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4</v>
      </c>
      <c r="F642" s="213">
        <f t="shared" si="50"/>
        <v>40000</v>
      </c>
      <c r="G642" s="202">
        <v>1295570</v>
      </c>
      <c r="H642" s="198">
        <v>37036.314398148148</v>
      </c>
      <c r="I642" t="s">
        <v>3341</v>
      </c>
      <c r="M642" t="s">
        <v>1785</v>
      </c>
      <c r="N642" t="s">
        <v>3314</v>
      </c>
      <c r="O642" t="s">
        <v>1518</v>
      </c>
      <c r="P642" s="199">
        <v>10000</v>
      </c>
      <c r="S642" t="s">
        <v>1786</v>
      </c>
      <c r="T642" t="s">
        <v>2230</v>
      </c>
      <c r="U642" s="201">
        <v>3.9838</v>
      </c>
      <c r="V642" t="s">
        <v>2112</v>
      </c>
      <c r="W642" t="s">
        <v>3316</v>
      </c>
      <c r="X642" t="s">
        <v>3317</v>
      </c>
      <c r="Y642" t="s">
        <v>3318</v>
      </c>
      <c r="Z642" t="s">
        <v>3729</v>
      </c>
      <c r="AA642">
        <v>810147</v>
      </c>
      <c r="AB642" s="198">
        <v>37037</v>
      </c>
      <c r="AC642" s="198">
        <v>37040</v>
      </c>
    </row>
    <row r="643" spans="1:29" x14ac:dyDescent="0.2">
      <c r="A643" s="44" t="str">
        <f t="shared" si="46"/>
        <v>US Natural Gas Physical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4</v>
      </c>
      <c r="F643" s="213">
        <f t="shared" si="50"/>
        <v>40000</v>
      </c>
      <c r="G643" s="202">
        <v>1295571</v>
      </c>
      <c r="H643" s="198">
        <v>37036.314421296294</v>
      </c>
      <c r="I643" t="s">
        <v>3336</v>
      </c>
      <c r="M643" t="s">
        <v>1785</v>
      </c>
      <c r="N643" t="s">
        <v>3314</v>
      </c>
      <c r="O643" t="s">
        <v>1518</v>
      </c>
      <c r="Q643" s="199">
        <v>10000</v>
      </c>
      <c r="S643" t="s">
        <v>1786</v>
      </c>
      <c r="T643" t="s">
        <v>2230</v>
      </c>
      <c r="U643" s="201">
        <v>3.9849999999999999</v>
      </c>
      <c r="V643" t="s">
        <v>3340</v>
      </c>
      <c r="W643" t="s">
        <v>3316</v>
      </c>
      <c r="X643" t="s">
        <v>3317</v>
      </c>
      <c r="Y643" t="s">
        <v>3318</v>
      </c>
      <c r="Z643" t="s">
        <v>3729</v>
      </c>
      <c r="AA643">
        <v>810148</v>
      </c>
      <c r="AB643" s="198">
        <v>37037</v>
      </c>
      <c r="AC643" s="198">
        <v>37040</v>
      </c>
    </row>
    <row r="644" spans="1:29" x14ac:dyDescent="0.2">
      <c r="A644" s="44" t="str">
        <f t="shared" si="46"/>
        <v>US Natural Gas Physical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4</v>
      </c>
      <c r="F644" s="213">
        <f t="shared" si="50"/>
        <v>40000</v>
      </c>
      <c r="G644" s="202">
        <v>1295572</v>
      </c>
      <c r="H644" s="198">
        <v>37036.314432870371</v>
      </c>
      <c r="I644" t="s">
        <v>2202</v>
      </c>
      <c r="M644" t="s">
        <v>1785</v>
      </c>
      <c r="N644" t="s">
        <v>3314</v>
      </c>
      <c r="O644" t="s">
        <v>1034</v>
      </c>
      <c r="Q644" s="199">
        <v>10000</v>
      </c>
      <c r="S644" t="s">
        <v>1786</v>
      </c>
      <c r="T644" t="s">
        <v>2230</v>
      </c>
      <c r="U644" s="201">
        <v>3.915</v>
      </c>
      <c r="V644" t="s">
        <v>2168</v>
      </c>
      <c r="W644" t="s">
        <v>2783</v>
      </c>
      <c r="X644" t="s">
        <v>2784</v>
      </c>
      <c r="Y644" t="s">
        <v>3318</v>
      </c>
      <c r="Z644" t="s">
        <v>3729</v>
      </c>
      <c r="AA644">
        <v>810150</v>
      </c>
      <c r="AB644" s="198">
        <v>37037</v>
      </c>
      <c r="AC644" s="198">
        <v>37040</v>
      </c>
    </row>
    <row r="645" spans="1:29" x14ac:dyDescent="0.2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30</v>
      </c>
      <c r="F645" s="213">
        <f t="shared" si="50"/>
        <v>600000</v>
      </c>
      <c r="G645" s="202">
        <v>1295574</v>
      </c>
      <c r="H645" s="198">
        <v>37036.314444444448</v>
      </c>
      <c r="I645" t="s">
        <v>3322</v>
      </c>
      <c r="M645" t="s">
        <v>1785</v>
      </c>
      <c r="N645" t="s">
        <v>3014</v>
      </c>
      <c r="O645" t="s">
        <v>1701</v>
      </c>
      <c r="P645" s="199">
        <v>20000</v>
      </c>
      <c r="S645" t="s">
        <v>1786</v>
      </c>
      <c r="T645" t="s">
        <v>2230</v>
      </c>
      <c r="U645" s="201">
        <v>3.9674999999999998</v>
      </c>
      <c r="V645" t="s">
        <v>3085</v>
      </c>
      <c r="W645" t="s">
        <v>3587</v>
      </c>
      <c r="X645" t="s">
        <v>3016</v>
      </c>
      <c r="Y645" t="s">
        <v>2250</v>
      </c>
      <c r="Z645" t="s">
        <v>3729</v>
      </c>
      <c r="AA645" t="s">
        <v>1519</v>
      </c>
      <c r="AB645" s="198">
        <v>37043.915972222225</v>
      </c>
      <c r="AC645" s="198">
        <v>37072.915972222225</v>
      </c>
    </row>
    <row r="646" spans="1:29" x14ac:dyDescent="0.2">
      <c r="A646" s="44" t="str">
        <f t="shared" si="46"/>
        <v>US Natural Gas Physical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4</v>
      </c>
      <c r="F646" s="213">
        <f t="shared" si="50"/>
        <v>40000</v>
      </c>
      <c r="G646" s="202">
        <v>1295573</v>
      </c>
      <c r="H646" s="198">
        <v>37036.314444444448</v>
      </c>
      <c r="I646" t="s">
        <v>3319</v>
      </c>
      <c r="M646" t="s">
        <v>1785</v>
      </c>
      <c r="N646" t="s">
        <v>3314</v>
      </c>
      <c r="O646" t="s">
        <v>1518</v>
      </c>
      <c r="P646" s="199">
        <v>10000</v>
      </c>
      <c r="S646" t="s">
        <v>1786</v>
      </c>
      <c r="T646" t="s">
        <v>2230</v>
      </c>
      <c r="U646" s="201">
        <v>3.9838</v>
      </c>
      <c r="V646" t="s">
        <v>3351</v>
      </c>
      <c r="W646" t="s">
        <v>3316</v>
      </c>
      <c r="X646" t="s">
        <v>3317</v>
      </c>
      <c r="Y646" t="s">
        <v>3318</v>
      </c>
      <c r="Z646" t="s">
        <v>3729</v>
      </c>
      <c r="AA646">
        <v>810149</v>
      </c>
      <c r="AB646" s="198">
        <v>37037</v>
      </c>
      <c r="AC646" s="198">
        <v>37040</v>
      </c>
    </row>
    <row r="647" spans="1:29" x14ac:dyDescent="0.2">
      <c r="A647" s="44" t="str">
        <f t="shared" si="46"/>
        <v>US Natural Gas Physical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4</v>
      </c>
      <c r="F647" s="213">
        <f t="shared" si="50"/>
        <v>40000</v>
      </c>
      <c r="G647" s="202">
        <v>1295575</v>
      </c>
      <c r="H647" s="198">
        <v>37036.314479166664</v>
      </c>
      <c r="I647" t="s">
        <v>2202</v>
      </c>
      <c r="M647" t="s">
        <v>1785</v>
      </c>
      <c r="N647" t="s">
        <v>3314</v>
      </c>
      <c r="O647" t="s">
        <v>1034</v>
      </c>
      <c r="Q647" s="199">
        <v>10000</v>
      </c>
      <c r="S647" t="s">
        <v>1786</v>
      </c>
      <c r="T647" t="s">
        <v>2230</v>
      </c>
      <c r="U647" s="201">
        <v>3.92</v>
      </c>
      <c r="V647" t="s">
        <v>2168</v>
      </c>
      <c r="W647" t="s">
        <v>2783</v>
      </c>
      <c r="X647" t="s">
        <v>2784</v>
      </c>
      <c r="Y647" t="s">
        <v>3318</v>
      </c>
      <c r="Z647" t="s">
        <v>3729</v>
      </c>
      <c r="AA647">
        <v>810151</v>
      </c>
      <c r="AB647" s="198">
        <v>37037</v>
      </c>
      <c r="AC647" s="198">
        <v>37040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30</v>
      </c>
      <c r="F648" s="213">
        <f t="shared" si="50"/>
        <v>1500</v>
      </c>
      <c r="G648" s="202">
        <v>1295577</v>
      </c>
      <c r="H648" s="198">
        <v>37036.31454861111</v>
      </c>
      <c r="I648" t="s">
        <v>3008</v>
      </c>
      <c r="M648" t="s">
        <v>3451</v>
      </c>
      <c r="N648" t="s">
        <v>1827</v>
      </c>
      <c r="O648" t="s">
        <v>3009</v>
      </c>
      <c r="Q648" s="199">
        <v>50</v>
      </c>
      <c r="S648" t="s">
        <v>1784</v>
      </c>
      <c r="T648" t="s">
        <v>2230</v>
      </c>
      <c r="U648" s="201">
        <v>59</v>
      </c>
      <c r="V648" t="s">
        <v>1657</v>
      </c>
      <c r="W648" t="s">
        <v>1848</v>
      </c>
      <c r="X648" t="s">
        <v>1832</v>
      </c>
      <c r="Y648" t="s">
        <v>2741</v>
      </c>
      <c r="Z648" t="s">
        <v>3724</v>
      </c>
      <c r="AA648">
        <v>622678.1</v>
      </c>
      <c r="AB648" s="198">
        <v>37043.71597222222</v>
      </c>
      <c r="AC648" s="198">
        <v>37072.71597222222</v>
      </c>
    </row>
    <row r="649" spans="1:29" x14ac:dyDescent="0.2">
      <c r="A649" s="44" t="str">
        <f t="shared" si="46"/>
        <v>US Natural Gas Financial</v>
      </c>
      <c r="B649" s="44" t="str">
        <f t="shared" si="47"/>
        <v>US</v>
      </c>
      <c r="C649" s="44" t="str">
        <f t="shared" si="48"/>
        <v>Natural Gas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30</v>
      </c>
      <c r="F649" s="213">
        <f t="shared" si="50"/>
        <v>300000</v>
      </c>
      <c r="G649" s="202">
        <v>1295578</v>
      </c>
      <c r="H649" s="198">
        <v>37036.314571759256</v>
      </c>
      <c r="I649" t="s">
        <v>1694</v>
      </c>
      <c r="M649" t="s">
        <v>1785</v>
      </c>
      <c r="N649" t="s">
        <v>3014</v>
      </c>
      <c r="O649" t="s">
        <v>3015</v>
      </c>
      <c r="Q649" s="199">
        <v>10000</v>
      </c>
      <c r="S649" t="s">
        <v>1786</v>
      </c>
      <c r="T649" t="s">
        <v>2230</v>
      </c>
      <c r="U649" s="201">
        <v>3.98</v>
      </c>
      <c r="V649" t="s">
        <v>1750</v>
      </c>
      <c r="W649" t="s">
        <v>3587</v>
      </c>
      <c r="X649" t="s">
        <v>3016</v>
      </c>
      <c r="Y649" t="s">
        <v>2250</v>
      </c>
      <c r="Z649" t="s">
        <v>3729</v>
      </c>
      <c r="AA649" t="s">
        <v>1520</v>
      </c>
      <c r="AB649" s="198">
        <v>37043.875</v>
      </c>
      <c r="AC649" s="198">
        <v>37072.875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92</v>
      </c>
      <c r="F650" s="213">
        <f t="shared" si="50"/>
        <v>4600</v>
      </c>
      <c r="G650" s="202">
        <v>1295579</v>
      </c>
      <c r="H650" s="198">
        <v>37036.314571759256</v>
      </c>
      <c r="I650" t="s">
        <v>1843</v>
      </c>
      <c r="M650" t="s">
        <v>3451</v>
      </c>
      <c r="N650" t="s">
        <v>3005</v>
      </c>
      <c r="O650" t="s">
        <v>1521</v>
      </c>
      <c r="P650" s="199">
        <v>50</v>
      </c>
      <c r="S650" t="s">
        <v>1784</v>
      </c>
      <c r="T650" t="s">
        <v>2230</v>
      </c>
      <c r="U650" s="201">
        <v>36</v>
      </c>
      <c r="V650" t="s">
        <v>2108</v>
      </c>
      <c r="W650" t="s">
        <v>3354</v>
      </c>
      <c r="X650" t="s">
        <v>3355</v>
      </c>
      <c r="Y650" t="s">
        <v>2741</v>
      </c>
      <c r="Z650" t="s">
        <v>3724</v>
      </c>
      <c r="AA650">
        <v>622679.1</v>
      </c>
      <c r="AB650" s="198">
        <v>37530</v>
      </c>
      <c r="AC650" s="198">
        <v>37621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13">
        <f t="shared" ref="F651:F714" si="55">E651*SUM(P651:Q651)</f>
        <v>50</v>
      </c>
      <c r="G651" s="202">
        <v>1295580</v>
      </c>
      <c r="H651" s="198">
        <v>37036.31459490741</v>
      </c>
      <c r="I651" t="s">
        <v>2964</v>
      </c>
      <c r="M651" t="s">
        <v>3451</v>
      </c>
      <c r="N651" t="s">
        <v>1827</v>
      </c>
      <c r="O651" t="s">
        <v>1435</v>
      </c>
      <c r="P651" s="199">
        <v>50</v>
      </c>
      <c r="S651" t="s">
        <v>1784</v>
      </c>
      <c r="T651" t="s">
        <v>2230</v>
      </c>
      <c r="U651" s="201">
        <v>22.75</v>
      </c>
      <c r="V651" t="s">
        <v>2934</v>
      </c>
      <c r="W651" t="s">
        <v>1839</v>
      </c>
      <c r="X651" t="s">
        <v>1832</v>
      </c>
      <c r="Y651" t="s">
        <v>2741</v>
      </c>
      <c r="Z651" t="s">
        <v>3724</v>
      </c>
      <c r="AA651">
        <v>622681.1</v>
      </c>
      <c r="AB651" s="198">
        <v>37040.875</v>
      </c>
      <c r="AC651" s="198">
        <v>37040.875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92</v>
      </c>
      <c r="F652" s="213">
        <f t="shared" si="55"/>
        <v>4600</v>
      </c>
      <c r="G652" s="202">
        <v>1295581</v>
      </c>
      <c r="H652" s="198">
        <v>37036.314606481479</v>
      </c>
      <c r="I652" t="s">
        <v>1843</v>
      </c>
      <c r="M652" t="s">
        <v>3451</v>
      </c>
      <c r="N652" t="s">
        <v>3005</v>
      </c>
      <c r="O652" t="s">
        <v>1672</v>
      </c>
      <c r="P652" s="199">
        <v>50</v>
      </c>
      <c r="S652" t="s">
        <v>1784</v>
      </c>
      <c r="T652" t="s">
        <v>2230</v>
      </c>
      <c r="U652" s="201">
        <v>37</v>
      </c>
      <c r="V652" t="s">
        <v>2108</v>
      </c>
      <c r="W652" t="s">
        <v>3354</v>
      </c>
      <c r="X652" t="s">
        <v>3355</v>
      </c>
      <c r="Y652" t="s">
        <v>2741</v>
      </c>
      <c r="Z652" t="s">
        <v>3724</v>
      </c>
      <c r="AA652">
        <v>622680.1</v>
      </c>
      <c r="AB652" s="198">
        <v>37165</v>
      </c>
      <c r="AC652" s="198">
        <v>37256</v>
      </c>
    </row>
    <row r="653" spans="1:29" x14ac:dyDescent="0.2">
      <c r="A653" s="44" t="str">
        <f t="shared" si="51"/>
        <v>US Power Physical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59</v>
      </c>
      <c r="F653" s="213">
        <f t="shared" si="55"/>
        <v>2950</v>
      </c>
      <c r="G653" s="202">
        <v>1295582</v>
      </c>
      <c r="H653" s="198">
        <v>37036.314618055556</v>
      </c>
      <c r="I653" t="s">
        <v>3393</v>
      </c>
      <c r="M653" t="s">
        <v>3451</v>
      </c>
      <c r="N653" t="s">
        <v>1827</v>
      </c>
      <c r="O653" t="s">
        <v>2747</v>
      </c>
      <c r="Q653" s="199">
        <v>50</v>
      </c>
      <c r="S653" t="s">
        <v>1784</v>
      </c>
      <c r="T653" t="s">
        <v>2230</v>
      </c>
      <c r="U653" s="201">
        <v>40.5</v>
      </c>
      <c r="V653" t="s">
        <v>3007</v>
      </c>
      <c r="W653" t="s">
        <v>1848</v>
      </c>
      <c r="X653" t="s">
        <v>1849</v>
      </c>
      <c r="Y653" t="s">
        <v>2741</v>
      </c>
      <c r="Z653" t="s">
        <v>3724</v>
      </c>
      <c r="AA653">
        <v>622682.1</v>
      </c>
      <c r="AB653" s="198">
        <v>37257.71597222222</v>
      </c>
      <c r="AC653" s="198">
        <v>37315.71597222222</v>
      </c>
    </row>
    <row r="654" spans="1:29" x14ac:dyDescent="0.2">
      <c r="A654" s="44" t="str">
        <f t="shared" si="51"/>
        <v xml:space="preserve"> Metals Financial</v>
      </c>
      <c r="B654" s="44" t="str">
        <f t="shared" si="52"/>
        <v/>
      </c>
      <c r="C654" s="44" t="str">
        <f t="shared" si="53"/>
        <v>Metals</v>
      </c>
      <c r="D654" s="44" t="str">
        <f t="shared" si="54"/>
        <v>Financial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</v>
      </c>
      <c r="G654" s="202">
        <v>1295583</v>
      </c>
      <c r="H654" s="198">
        <v>37036.314664351848</v>
      </c>
      <c r="I654" t="s">
        <v>2245</v>
      </c>
      <c r="M654" t="s">
        <v>1791</v>
      </c>
      <c r="N654" t="s">
        <v>2275</v>
      </c>
      <c r="O654" t="s">
        <v>2276</v>
      </c>
      <c r="Q654" s="199">
        <v>5</v>
      </c>
      <c r="S654" t="s">
        <v>2277</v>
      </c>
      <c r="T654" t="s">
        <v>2230</v>
      </c>
      <c r="U654" s="201">
        <v>4930</v>
      </c>
      <c r="V654" t="s">
        <v>3795</v>
      </c>
      <c r="W654" t="s">
        <v>2249</v>
      </c>
      <c r="X654" t="s">
        <v>2232</v>
      </c>
      <c r="Y654" t="s">
        <v>2233</v>
      </c>
      <c r="Z654" t="s">
        <v>2234</v>
      </c>
      <c r="AA654">
        <v>2152621</v>
      </c>
    </row>
    <row r="655" spans="1:29" x14ac:dyDescent="0.2">
      <c r="A655" s="44" t="str">
        <f t="shared" si="51"/>
        <v>US Natural Gas Physical</v>
      </c>
      <c r="B655" s="44" t="str">
        <f t="shared" si="52"/>
        <v>US</v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4</v>
      </c>
      <c r="F655" s="213">
        <f t="shared" si="55"/>
        <v>40000</v>
      </c>
      <c r="G655" s="202">
        <v>1295584</v>
      </c>
      <c r="H655" s="198">
        <v>37036.314699074072</v>
      </c>
      <c r="I655" t="s">
        <v>2006</v>
      </c>
      <c r="M655" t="s">
        <v>1785</v>
      </c>
      <c r="N655" t="s">
        <v>3314</v>
      </c>
      <c r="O655" t="s">
        <v>1034</v>
      </c>
      <c r="P655" s="199">
        <v>10000</v>
      </c>
      <c r="S655" t="s">
        <v>1786</v>
      </c>
      <c r="T655" t="s">
        <v>2230</v>
      </c>
      <c r="U655" s="201">
        <v>3.915</v>
      </c>
      <c r="V655" t="s">
        <v>1780</v>
      </c>
      <c r="W655" t="s">
        <v>2783</v>
      </c>
      <c r="X655" t="s">
        <v>2784</v>
      </c>
      <c r="Y655" t="s">
        <v>3318</v>
      </c>
      <c r="Z655" t="s">
        <v>3729</v>
      </c>
      <c r="AA655">
        <v>810153</v>
      </c>
      <c r="AB655" s="198">
        <v>37037</v>
      </c>
      <c r="AC655" s="198">
        <v>37040</v>
      </c>
    </row>
    <row r="656" spans="1:29" x14ac:dyDescent="0.2">
      <c r="A656" s="44" t="str">
        <f t="shared" si="51"/>
        <v>US Natural Gas Physical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4</v>
      </c>
      <c r="F656" s="213">
        <f t="shared" si="55"/>
        <v>40000</v>
      </c>
      <c r="G656" s="202">
        <v>1295585</v>
      </c>
      <c r="H656" s="198">
        <v>37036.314745370371</v>
      </c>
      <c r="I656" t="s">
        <v>3393</v>
      </c>
      <c r="M656" t="s">
        <v>1785</v>
      </c>
      <c r="N656" t="s">
        <v>3314</v>
      </c>
      <c r="O656" t="s">
        <v>1518</v>
      </c>
      <c r="Q656" s="199">
        <v>10000</v>
      </c>
      <c r="S656" t="s">
        <v>1786</v>
      </c>
      <c r="T656" t="s">
        <v>2230</v>
      </c>
      <c r="U656" s="201">
        <v>3.9838</v>
      </c>
      <c r="V656" t="s">
        <v>3132</v>
      </c>
      <c r="W656" t="s">
        <v>3316</v>
      </c>
      <c r="X656" t="s">
        <v>3317</v>
      </c>
      <c r="Y656" t="s">
        <v>3318</v>
      </c>
      <c r="Z656" t="s">
        <v>3729</v>
      </c>
      <c r="AA656">
        <v>810155</v>
      </c>
      <c r="AB656" s="198">
        <v>37037</v>
      </c>
      <c r="AC656" s="198">
        <v>37040</v>
      </c>
    </row>
    <row r="657" spans="1:29" x14ac:dyDescent="0.2">
      <c r="A657" s="44" t="str">
        <f t="shared" si="51"/>
        <v>US Natural Gas Physical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4</v>
      </c>
      <c r="F657" s="213">
        <f t="shared" si="55"/>
        <v>40000</v>
      </c>
      <c r="G657" s="202">
        <v>1295586</v>
      </c>
      <c r="H657" s="198">
        <v>37036.314745370371</v>
      </c>
      <c r="I657" t="s">
        <v>3341</v>
      </c>
      <c r="M657" t="s">
        <v>1785</v>
      </c>
      <c r="N657" t="s">
        <v>3314</v>
      </c>
      <c r="O657" t="s">
        <v>1034</v>
      </c>
      <c r="P657" s="199">
        <v>10000</v>
      </c>
      <c r="S657" t="s">
        <v>1786</v>
      </c>
      <c r="T657" t="s">
        <v>2230</v>
      </c>
      <c r="U657" s="201">
        <v>3.91</v>
      </c>
      <c r="V657" t="s">
        <v>3131</v>
      </c>
      <c r="W657" t="s">
        <v>2783</v>
      </c>
      <c r="X657" t="s">
        <v>2784</v>
      </c>
      <c r="Y657" t="s">
        <v>3318</v>
      </c>
      <c r="Z657" t="s">
        <v>3729</v>
      </c>
      <c r="AA657">
        <v>810154</v>
      </c>
      <c r="AB657" s="198">
        <v>37037</v>
      </c>
      <c r="AC657" s="198">
        <v>37040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30</v>
      </c>
      <c r="F658" s="213">
        <f t="shared" si="55"/>
        <v>1500</v>
      </c>
      <c r="G658" s="202">
        <v>1295588</v>
      </c>
      <c r="H658" s="198">
        <v>37036.314942129633</v>
      </c>
      <c r="I658" t="s">
        <v>1843</v>
      </c>
      <c r="M658" t="s">
        <v>3451</v>
      </c>
      <c r="N658" t="s">
        <v>1827</v>
      </c>
      <c r="O658" t="s">
        <v>2877</v>
      </c>
      <c r="P658" s="199">
        <v>50</v>
      </c>
      <c r="S658" t="s">
        <v>1784</v>
      </c>
      <c r="T658" t="s">
        <v>2230</v>
      </c>
      <c r="U658" s="201">
        <v>54.25</v>
      </c>
      <c r="V658" t="s">
        <v>1515</v>
      </c>
      <c r="W658" t="s">
        <v>2998</v>
      </c>
      <c r="X658" t="s">
        <v>1852</v>
      </c>
      <c r="Y658" t="s">
        <v>2741</v>
      </c>
      <c r="Z658" t="s">
        <v>3724</v>
      </c>
      <c r="AA658">
        <v>622684.1</v>
      </c>
      <c r="AB658" s="198">
        <v>37135.71597222222</v>
      </c>
      <c r="AC658" s="198">
        <v>37164.71597222222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</v>
      </c>
      <c r="G659" s="202">
        <v>1295589</v>
      </c>
      <c r="H659" s="198">
        <v>37036.315000000002</v>
      </c>
      <c r="I659" t="s">
        <v>1843</v>
      </c>
      <c r="M659" t="s">
        <v>3451</v>
      </c>
      <c r="N659" t="s">
        <v>1827</v>
      </c>
      <c r="O659" t="s">
        <v>1435</v>
      </c>
      <c r="Q659" s="199">
        <v>50</v>
      </c>
      <c r="S659" t="s">
        <v>1784</v>
      </c>
      <c r="T659" t="s">
        <v>2230</v>
      </c>
      <c r="U659" s="201">
        <v>23</v>
      </c>
      <c r="V659" t="s">
        <v>1494</v>
      </c>
      <c r="W659" t="s">
        <v>1839</v>
      </c>
      <c r="X659" t="s">
        <v>1832</v>
      </c>
      <c r="Y659" t="s">
        <v>2741</v>
      </c>
      <c r="Z659" t="s">
        <v>3724</v>
      </c>
      <c r="AA659">
        <v>622685.1</v>
      </c>
      <c r="AB659" s="198">
        <v>37040.875</v>
      </c>
      <c r="AC659" s="198">
        <v>37040.875</v>
      </c>
    </row>
    <row r="660" spans="1:29" x14ac:dyDescent="0.2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6</v>
      </c>
      <c r="G660" s="202">
        <v>1295590</v>
      </c>
      <c r="H660" s="198">
        <v>37036.315300925926</v>
      </c>
      <c r="I660" t="s">
        <v>2245</v>
      </c>
      <c r="M660" t="s">
        <v>1791</v>
      </c>
      <c r="N660" t="s">
        <v>2275</v>
      </c>
      <c r="O660" t="s">
        <v>2276</v>
      </c>
      <c r="P660" s="199">
        <v>6</v>
      </c>
      <c r="S660" t="s">
        <v>2277</v>
      </c>
      <c r="T660" t="s">
        <v>2230</v>
      </c>
      <c r="U660" s="201">
        <v>4925</v>
      </c>
      <c r="V660" t="s">
        <v>2182</v>
      </c>
      <c r="W660" t="s">
        <v>2249</v>
      </c>
      <c r="X660" t="s">
        <v>2232</v>
      </c>
      <c r="Y660" t="s">
        <v>2233</v>
      </c>
      <c r="Z660" t="s">
        <v>2234</v>
      </c>
      <c r="AA660">
        <v>2152623</v>
      </c>
    </row>
    <row r="661" spans="1:29" x14ac:dyDescent="0.2">
      <c r="A661" s="44" t="str">
        <f t="shared" si="51"/>
        <v>US Crude Financial</v>
      </c>
      <c r="B661" s="44" t="str">
        <f t="shared" si="52"/>
        <v>US</v>
      </c>
      <c r="C661" s="44" t="str">
        <f t="shared" si="53"/>
        <v>Crude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50000</v>
      </c>
      <c r="G661" s="202">
        <v>1295591</v>
      </c>
      <c r="H661" s="198">
        <v>37036.315324074072</v>
      </c>
      <c r="I661" t="s">
        <v>2730</v>
      </c>
      <c r="M661" t="s">
        <v>1994</v>
      </c>
      <c r="N661" t="s">
        <v>2731</v>
      </c>
      <c r="O661" t="s">
        <v>1815</v>
      </c>
      <c r="Q661" s="199">
        <v>50000</v>
      </c>
      <c r="S661" t="s">
        <v>1792</v>
      </c>
      <c r="T661" t="s">
        <v>2230</v>
      </c>
      <c r="U661" s="201">
        <v>28.41</v>
      </c>
      <c r="V661" t="s">
        <v>2732</v>
      </c>
      <c r="W661" t="s">
        <v>2733</v>
      </c>
      <c r="X661" t="s">
        <v>2734</v>
      </c>
      <c r="Y661" t="s">
        <v>3473</v>
      </c>
      <c r="Z661" t="s">
        <v>3729</v>
      </c>
      <c r="AA661">
        <v>107897</v>
      </c>
      <c r="AB661" s="198">
        <v>37073</v>
      </c>
      <c r="AC661" s="198">
        <v>37103</v>
      </c>
    </row>
    <row r="662" spans="1:29" x14ac:dyDescent="0.2">
      <c r="A662" s="44" t="str">
        <f t="shared" si="51"/>
        <v>US Natural Gas Financial</v>
      </c>
      <c r="B662" s="44" t="str">
        <f t="shared" si="52"/>
        <v>US</v>
      </c>
      <c r="C662" s="44" t="str">
        <f t="shared" si="53"/>
        <v>Natural Gas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30</v>
      </c>
      <c r="F662" s="213">
        <f t="shared" si="55"/>
        <v>300000</v>
      </c>
      <c r="G662" s="202">
        <v>1295592</v>
      </c>
      <c r="H662" s="198">
        <v>37036.315358796295</v>
      </c>
      <c r="I662" t="s">
        <v>2006</v>
      </c>
      <c r="M662" t="s">
        <v>1785</v>
      </c>
      <c r="N662" t="s">
        <v>3328</v>
      </c>
      <c r="O662" t="s">
        <v>2893</v>
      </c>
      <c r="Q662" s="199">
        <v>10000</v>
      </c>
      <c r="S662" t="s">
        <v>1786</v>
      </c>
      <c r="T662" t="s">
        <v>2230</v>
      </c>
      <c r="U662" s="201">
        <v>-7.0000000000000007E-2</v>
      </c>
      <c r="V662" t="s">
        <v>2866</v>
      </c>
      <c r="W662" t="s">
        <v>1752</v>
      </c>
      <c r="X662" t="s">
        <v>1753</v>
      </c>
      <c r="Y662" t="s">
        <v>2250</v>
      </c>
      <c r="Z662" t="s">
        <v>3729</v>
      </c>
      <c r="AA662" t="s">
        <v>1522</v>
      </c>
      <c r="AB662" s="198">
        <v>37043.875</v>
      </c>
      <c r="AC662" s="198">
        <v>37072.875</v>
      </c>
    </row>
    <row r="663" spans="1:29" x14ac:dyDescent="0.2">
      <c r="A663" s="44" t="str">
        <f t="shared" si="51"/>
        <v>US Natural Gas Physical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4</v>
      </c>
      <c r="F663" s="213">
        <f t="shared" si="55"/>
        <v>40000</v>
      </c>
      <c r="G663" s="202">
        <v>1295593</v>
      </c>
      <c r="H663" s="198">
        <v>37036.315416666665</v>
      </c>
      <c r="I663" t="s">
        <v>3336</v>
      </c>
      <c r="M663" t="s">
        <v>1785</v>
      </c>
      <c r="N663" t="s">
        <v>3314</v>
      </c>
      <c r="O663" t="s">
        <v>1523</v>
      </c>
      <c r="P663" s="199">
        <v>10000</v>
      </c>
      <c r="S663" t="s">
        <v>1786</v>
      </c>
      <c r="T663" t="s">
        <v>2230</v>
      </c>
      <c r="U663" s="201">
        <v>3.94</v>
      </c>
      <c r="V663" t="s">
        <v>2171</v>
      </c>
      <c r="W663" t="s">
        <v>2783</v>
      </c>
      <c r="X663" t="s">
        <v>2784</v>
      </c>
      <c r="Y663" t="s">
        <v>3318</v>
      </c>
      <c r="Z663" t="s">
        <v>3729</v>
      </c>
      <c r="AA663">
        <v>810156</v>
      </c>
      <c r="AB663" s="198">
        <v>37037</v>
      </c>
      <c r="AC663" s="198">
        <v>37040</v>
      </c>
    </row>
    <row r="664" spans="1:29" x14ac:dyDescent="0.2">
      <c r="A664" s="44" t="str">
        <f t="shared" si="51"/>
        <v>US Natural Gas Physical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4</v>
      </c>
      <c r="F664" s="213">
        <f t="shared" si="55"/>
        <v>40000</v>
      </c>
      <c r="G664" s="202">
        <v>1295594</v>
      </c>
      <c r="H664" s="198">
        <v>37036.315462962964</v>
      </c>
      <c r="I664" t="s">
        <v>3336</v>
      </c>
      <c r="M664" t="s">
        <v>1785</v>
      </c>
      <c r="N664" t="s">
        <v>3314</v>
      </c>
      <c r="O664" t="s">
        <v>1523</v>
      </c>
      <c r="P664" s="199">
        <v>10000</v>
      </c>
      <c r="S664" t="s">
        <v>1786</v>
      </c>
      <c r="T664" t="s">
        <v>2230</v>
      </c>
      <c r="U664" s="201">
        <v>3.92</v>
      </c>
      <c r="V664" t="s">
        <v>2171</v>
      </c>
      <c r="W664" t="s">
        <v>2783</v>
      </c>
      <c r="X664" t="s">
        <v>2784</v>
      </c>
      <c r="Y664" t="s">
        <v>3318</v>
      </c>
      <c r="Z664" t="s">
        <v>3729</v>
      </c>
      <c r="AA664">
        <v>810157</v>
      </c>
      <c r="AB664" s="198">
        <v>37037</v>
      </c>
      <c r="AC664" s="198">
        <v>37040</v>
      </c>
    </row>
    <row r="665" spans="1:29" x14ac:dyDescent="0.2">
      <c r="A665" s="44" t="str">
        <f t="shared" si="51"/>
        <v>US Natural Gas Physical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4</v>
      </c>
      <c r="F665" s="213">
        <f t="shared" si="55"/>
        <v>40000</v>
      </c>
      <c r="G665" s="202">
        <v>1295595</v>
      </c>
      <c r="H665" s="198">
        <v>37036.315520833334</v>
      </c>
      <c r="I665" t="s">
        <v>2006</v>
      </c>
      <c r="M665" t="s">
        <v>1785</v>
      </c>
      <c r="N665" t="s">
        <v>3314</v>
      </c>
      <c r="O665" t="s">
        <v>1524</v>
      </c>
      <c r="Q665" s="199">
        <v>10000</v>
      </c>
      <c r="S665" t="s">
        <v>1786</v>
      </c>
      <c r="T665" t="s">
        <v>2230</v>
      </c>
      <c r="U665" s="201">
        <v>3.835</v>
      </c>
      <c r="V665" t="s">
        <v>1771</v>
      </c>
      <c r="W665" t="s">
        <v>3352</v>
      </c>
      <c r="X665" t="s">
        <v>3353</v>
      </c>
      <c r="Y665" t="s">
        <v>3318</v>
      </c>
      <c r="Z665" t="s">
        <v>3729</v>
      </c>
      <c r="AA665">
        <v>810158</v>
      </c>
      <c r="AB665" s="198">
        <v>37037</v>
      </c>
      <c r="AC665" s="198">
        <v>37040</v>
      </c>
    </row>
    <row r="666" spans="1:29" x14ac:dyDescent="0.2">
      <c r="A666" s="44" t="str">
        <f t="shared" si="51"/>
        <v>US Natural Gas Physical</v>
      </c>
      <c r="B666" s="44" t="str">
        <f t="shared" si="52"/>
        <v>US</v>
      </c>
      <c r="C666" s="44" t="str">
        <f t="shared" si="53"/>
        <v>Natural Gas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4</v>
      </c>
      <c r="F666" s="213">
        <f t="shared" si="55"/>
        <v>20000</v>
      </c>
      <c r="G666" s="202">
        <v>1295596</v>
      </c>
      <c r="H666" s="198">
        <v>37036.31559027778</v>
      </c>
      <c r="I666" t="s">
        <v>3393</v>
      </c>
      <c r="M666" t="s">
        <v>1785</v>
      </c>
      <c r="N666" t="s">
        <v>3314</v>
      </c>
      <c r="O666" t="s">
        <v>1048</v>
      </c>
      <c r="Q666" s="199">
        <v>5000</v>
      </c>
      <c r="S666" t="s">
        <v>1786</v>
      </c>
      <c r="T666" t="s">
        <v>2230</v>
      </c>
      <c r="U666" s="201">
        <v>4.1749999999999998</v>
      </c>
      <c r="V666" t="s">
        <v>1690</v>
      </c>
      <c r="W666" t="s">
        <v>1691</v>
      </c>
      <c r="X666" t="s">
        <v>1692</v>
      </c>
      <c r="Y666" t="s">
        <v>3318</v>
      </c>
      <c r="Z666" t="s">
        <v>3729</v>
      </c>
      <c r="AA666">
        <v>810159</v>
      </c>
      <c r="AB666" s="198">
        <v>37037</v>
      </c>
      <c r="AC666" s="198">
        <v>37040</v>
      </c>
    </row>
    <row r="667" spans="1:29" x14ac:dyDescent="0.2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50</v>
      </c>
      <c r="G667" s="202">
        <v>1295597</v>
      </c>
      <c r="H667" s="198">
        <v>37036.315706018519</v>
      </c>
      <c r="I667" t="s">
        <v>2988</v>
      </c>
      <c r="M667" t="s">
        <v>3451</v>
      </c>
      <c r="N667" t="s">
        <v>1827</v>
      </c>
      <c r="O667" t="s">
        <v>1419</v>
      </c>
      <c r="Q667" s="199">
        <v>50</v>
      </c>
      <c r="S667" t="s">
        <v>1784</v>
      </c>
      <c r="T667" t="s">
        <v>2230</v>
      </c>
      <c r="U667" s="201">
        <v>37</v>
      </c>
      <c r="V667" t="s">
        <v>3121</v>
      </c>
      <c r="W667" t="s">
        <v>1836</v>
      </c>
      <c r="X667" t="s">
        <v>2997</v>
      </c>
      <c r="Y667" t="s">
        <v>2741</v>
      </c>
      <c r="Z667" t="s">
        <v>3724</v>
      </c>
      <c r="AA667">
        <v>622686.1</v>
      </c>
      <c r="AB667" s="198">
        <v>37040.875</v>
      </c>
      <c r="AC667" s="198">
        <v>37040.875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1295598</v>
      </c>
      <c r="H668" s="198">
        <v>37036.315775462965</v>
      </c>
      <c r="I668" t="s">
        <v>1850</v>
      </c>
      <c r="M668" t="s">
        <v>3451</v>
      </c>
      <c r="N668" t="s">
        <v>1827</v>
      </c>
      <c r="O668" t="s">
        <v>1419</v>
      </c>
      <c r="Q668" s="199">
        <v>50</v>
      </c>
      <c r="S668" t="s">
        <v>1784</v>
      </c>
      <c r="T668" t="s">
        <v>2230</v>
      </c>
      <c r="U668" s="201">
        <v>37.25</v>
      </c>
      <c r="V668" t="s">
        <v>1439</v>
      </c>
      <c r="W668" t="s">
        <v>1836</v>
      </c>
      <c r="X668" t="s">
        <v>2997</v>
      </c>
      <c r="Y668" t="s">
        <v>2741</v>
      </c>
      <c r="Z668" t="s">
        <v>3724</v>
      </c>
      <c r="AA668">
        <v>622687.1</v>
      </c>
      <c r="AB668" s="198">
        <v>37040.875</v>
      </c>
      <c r="AC668" s="198">
        <v>37040.875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50</v>
      </c>
      <c r="G669" s="202">
        <v>1295600</v>
      </c>
      <c r="H669" s="198">
        <v>37036.315891203703</v>
      </c>
      <c r="I669" t="s">
        <v>1063</v>
      </c>
      <c r="M669" t="s">
        <v>3451</v>
      </c>
      <c r="N669" t="s">
        <v>1827</v>
      </c>
      <c r="O669" t="s">
        <v>1435</v>
      </c>
      <c r="Q669" s="199">
        <v>50</v>
      </c>
      <c r="S669" t="s">
        <v>1784</v>
      </c>
      <c r="T669" t="s">
        <v>2230</v>
      </c>
      <c r="U669" s="201">
        <v>23.25</v>
      </c>
      <c r="V669" t="s">
        <v>1064</v>
      </c>
      <c r="W669" t="s">
        <v>1839</v>
      </c>
      <c r="X669" t="s">
        <v>1832</v>
      </c>
      <c r="Y669" t="s">
        <v>2741</v>
      </c>
      <c r="Z669" t="s">
        <v>3724</v>
      </c>
      <c r="AA669">
        <v>622688.1</v>
      </c>
      <c r="AB669" s="198">
        <v>37040.875</v>
      </c>
      <c r="AC669" s="198">
        <v>37040.875</v>
      </c>
    </row>
    <row r="670" spans="1:29" x14ac:dyDescent="0.2">
      <c r="A670" s="44" t="str">
        <f t="shared" si="51"/>
        <v>US Natural Gas Financial</v>
      </c>
      <c r="B670" s="44" t="str">
        <f t="shared" si="52"/>
        <v>US</v>
      </c>
      <c r="C670" s="44" t="str">
        <f t="shared" si="53"/>
        <v>Natural Gas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30</v>
      </c>
      <c r="F670" s="213">
        <f t="shared" si="55"/>
        <v>150000</v>
      </c>
      <c r="G670" s="202">
        <v>1295601</v>
      </c>
      <c r="H670" s="198">
        <v>37036.316030092596</v>
      </c>
      <c r="I670" t="s">
        <v>3322</v>
      </c>
      <c r="M670" t="s">
        <v>1785</v>
      </c>
      <c r="N670" t="s">
        <v>3328</v>
      </c>
      <c r="O670" t="s">
        <v>3250</v>
      </c>
      <c r="Q670" s="199">
        <v>5000</v>
      </c>
      <c r="S670" t="s">
        <v>1786</v>
      </c>
      <c r="T670" t="s">
        <v>2230</v>
      </c>
      <c r="U670" s="201">
        <v>-0.67500000000000004</v>
      </c>
      <c r="V670" t="s">
        <v>3203</v>
      </c>
      <c r="W670" t="s">
        <v>3251</v>
      </c>
      <c r="X670" t="s">
        <v>3252</v>
      </c>
      <c r="Y670" t="s">
        <v>2250</v>
      </c>
      <c r="Z670" t="s">
        <v>3729</v>
      </c>
      <c r="AA670" t="s">
        <v>1525</v>
      </c>
      <c r="AB670" s="198">
        <v>37043.875</v>
      </c>
      <c r="AC670" s="198">
        <v>37072.875</v>
      </c>
    </row>
    <row r="671" spans="1:29" x14ac:dyDescent="0.2">
      <c r="A671" s="44" t="str">
        <f t="shared" si="51"/>
        <v>US Natural Gas Physical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4</v>
      </c>
      <c r="F671" s="213">
        <f t="shared" si="55"/>
        <v>40000</v>
      </c>
      <c r="G671" s="202">
        <v>1295602</v>
      </c>
      <c r="H671" s="198">
        <v>37036.316064814811</v>
      </c>
      <c r="I671" t="s">
        <v>2983</v>
      </c>
      <c r="M671" t="s">
        <v>1785</v>
      </c>
      <c r="N671" t="s">
        <v>3314</v>
      </c>
      <c r="O671" t="s">
        <v>1518</v>
      </c>
      <c r="P671" s="199">
        <v>10000</v>
      </c>
      <c r="S671" t="s">
        <v>1786</v>
      </c>
      <c r="T671" t="s">
        <v>2230</v>
      </c>
      <c r="U671" s="201">
        <v>3.9824999999999999</v>
      </c>
      <c r="V671" t="s">
        <v>3315</v>
      </c>
      <c r="W671" t="s">
        <v>3316</v>
      </c>
      <c r="X671" t="s">
        <v>3317</v>
      </c>
      <c r="Y671" t="s">
        <v>3318</v>
      </c>
      <c r="Z671" t="s">
        <v>3729</v>
      </c>
      <c r="AA671">
        <v>810160</v>
      </c>
      <c r="AB671" s="198">
        <v>37037</v>
      </c>
      <c r="AC671" s="198">
        <v>37040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5</v>
      </c>
      <c r="F672" s="213">
        <f t="shared" si="55"/>
        <v>250</v>
      </c>
      <c r="G672" s="202">
        <v>1295603</v>
      </c>
      <c r="H672" s="198">
        <v>37036.316076388888</v>
      </c>
      <c r="I672" t="s">
        <v>1850</v>
      </c>
      <c r="M672" t="s">
        <v>3451</v>
      </c>
      <c r="N672" t="s">
        <v>1827</v>
      </c>
      <c r="O672" t="s">
        <v>2863</v>
      </c>
      <c r="Q672" s="199">
        <v>50</v>
      </c>
      <c r="S672" t="s">
        <v>1784</v>
      </c>
      <c r="T672" t="s">
        <v>2230</v>
      </c>
      <c r="U672" s="201">
        <v>57.5</v>
      </c>
      <c r="V672" t="s">
        <v>2103</v>
      </c>
      <c r="W672" t="s">
        <v>1844</v>
      </c>
      <c r="X672" t="s">
        <v>1845</v>
      </c>
      <c r="Y672" t="s">
        <v>2741</v>
      </c>
      <c r="Z672" t="s">
        <v>3724</v>
      </c>
      <c r="AA672">
        <v>622689.1</v>
      </c>
      <c r="AB672" s="198">
        <v>37046.875</v>
      </c>
      <c r="AC672" s="198">
        <v>37050.875</v>
      </c>
    </row>
    <row r="673" spans="1:29" x14ac:dyDescent="0.2">
      <c r="A673" s="44" t="str">
        <f t="shared" si="51"/>
        <v>US Natural Gas Physical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4</v>
      </c>
      <c r="F673" s="213">
        <f t="shared" si="55"/>
        <v>40000</v>
      </c>
      <c r="G673" s="202">
        <v>1295604</v>
      </c>
      <c r="H673" s="198">
        <v>37036.316099537034</v>
      </c>
      <c r="I673" t="s">
        <v>2983</v>
      </c>
      <c r="M673" t="s">
        <v>1785</v>
      </c>
      <c r="N673" t="s">
        <v>3314</v>
      </c>
      <c r="O673" t="s">
        <v>1518</v>
      </c>
      <c r="P673" s="199">
        <v>10000</v>
      </c>
      <c r="S673" t="s">
        <v>1786</v>
      </c>
      <c r="T673" t="s">
        <v>2230</v>
      </c>
      <c r="U673" s="201">
        <v>3.9813000000000001</v>
      </c>
      <c r="V673" t="s">
        <v>3315</v>
      </c>
      <c r="W673" t="s">
        <v>3316</v>
      </c>
      <c r="X673" t="s">
        <v>3317</v>
      </c>
      <c r="Y673" t="s">
        <v>3318</v>
      </c>
      <c r="Z673" t="s">
        <v>3729</v>
      </c>
      <c r="AA673">
        <v>810161</v>
      </c>
      <c r="AB673" s="198">
        <v>37037</v>
      </c>
      <c r="AC673" s="198">
        <v>37040</v>
      </c>
    </row>
    <row r="674" spans="1:29" x14ac:dyDescent="0.2">
      <c r="A674" s="44" t="str">
        <f t="shared" si="51"/>
        <v>US Natural Gas Physical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4</v>
      </c>
      <c r="F674" s="213">
        <f t="shared" si="55"/>
        <v>40000</v>
      </c>
      <c r="G674" s="202">
        <v>1295605</v>
      </c>
      <c r="H674" s="198">
        <v>37036.316134259258</v>
      </c>
      <c r="I674" t="s">
        <v>3359</v>
      </c>
      <c r="M674" t="s">
        <v>1785</v>
      </c>
      <c r="N674" t="s">
        <v>3314</v>
      </c>
      <c r="O674" t="s">
        <v>1518</v>
      </c>
      <c r="P674" s="199">
        <v>10000</v>
      </c>
      <c r="S674" t="s">
        <v>1786</v>
      </c>
      <c r="T674" t="s">
        <v>2230</v>
      </c>
      <c r="U674" s="201">
        <v>3.98</v>
      </c>
      <c r="V674" t="s">
        <v>1760</v>
      </c>
      <c r="W674" t="s">
        <v>3316</v>
      </c>
      <c r="X674" t="s">
        <v>3317</v>
      </c>
      <c r="Y674" t="s">
        <v>3318</v>
      </c>
      <c r="Z674" t="s">
        <v>3729</v>
      </c>
      <c r="AA674">
        <v>810162</v>
      </c>
      <c r="AB674" s="198">
        <v>37037</v>
      </c>
      <c r="AC674" s="198">
        <v>37040</v>
      </c>
    </row>
    <row r="675" spans="1:29" x14ac:dyDescent="0.2">
      <c r="A675" s="44" t="str">
        <f t="shared" si="51"/>
        <v>US Natural Gas Physical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4</v>
      </c>
      <c r="F675" s="213">
        <f t="shared" si="55"/>
        <v>20000</v>
      </c>
      <c r="G675" s="202">
        <v>1295606</v>
      </c>
      <c r="H675" s="198">
        <v>37036.316192129627</v>
      </c>
      <c r="I675" t="s">
        <v>2983</v>
      </c>
      <c r="M675" t="s">
        <v>1785</v>
      </c>
      <c r="N675" t="s">
        <v>3314</v>
      </c>
      <c r="O675" t="s">
        <v>1526</v>
      </c>
      <c r="Q675" s="199">
        <v>5000</v>
      </c>
      <c r="S675" t="s">
        <v>1786</v>
      </c>
      <c r="T675" t="s">
        <v>2230</v>
      </c>
      <c r="U675" s="201">
        <v>3.7650000000000001</v>
      </c>
      <c r="V675" t="s">
        <v>3315</v>
      </c>
      <c r="W675" t="s">
        <v>3352</v>
      </c>
      <c r="X675" t="s">
        <v>3353</v>
      </c>
      <c r="Y675" t="s">
        <v>3318</v>
      </c>
      <c r="Z675" t="s">
        <v>3729</v>
      </c>
      <c r="AA675">
        <v>810163</v>
      </c>
      <c r="AB675" s="198">
        <v>37037</v>
      </c>
      <c r="AC675" s="198">
        <v>37040</v>
      </c>
    </row>
    <row r="676" spans="1:29" x14ac:dyDescent="0.2">
      <c r="A676" s="44" t="str">
        <f t="shared" si="51"/>
        <v>US Natural Gas Physical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4</v>
      </c>
      <c r="F676" s="213">
        <f t="shared" si="55"/>
        <v>20000</v>
      </c>
      <c r="G676" s="202">
        <v>1295607</v>
      </c>
      <c r="H676" s="198">
        <v>37036.31622685185</v>
      </c>
      <c r="I676" t="s">
        <v>2983</v>
      </c>
      <c r="M676" t="s">
        <v>1785</v>
      </c>
      <c r="N676" t="s">
        <v>3314</v>
      </c>
      <c r="O676" t="s">
        <v>1526</v>
      </c>
      <c r="Q676" s="199">
        <v>5000</v>
      </c>
      <c r="S676" t="s">
        <v>1786</v>
      </c>
      <c r="T676" t="s">
        <v>2230</v>
      </c>
      <c r="U676" s="201">
        <v>3.7850000000000001</v>
      </c>
      <c r="V676" t="s">
        <v>3315</v>
      </c>
      <c r="W676" t="s">
        <v>3352</v>
      </c>
      <c r="X676" t="s">
        <v>3353</v>
      </c>
      <c r="Y676" t="s">
        <v>3318</v>
      </c>
      <c r="Z676" t="s">
        <v>3729</v>
      </c>
      <c r="AA676">
        <v>810164</v>
      </c>
      <c r="AB676" s="198">
        <v>37037</v>
      </c>
      <c r="AC676" s="198">
        <v>37040</v>
      </c>
    </row>
    <row r="677" spans="1:29" x14ac:dyDescent="0.2">
      <c r="A677" s="44" t="str">
        <f t="shared" si="51"/>
        <v>US Natural Gas Physical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4</v>
      </c>
      <c r="F677" s="213">
        <f t="shared" si="55"/>
        <v>40000</v>
      </c>
      <c r="G677" s="202">
        <v>1295608</v>
      </c>
      <c r="H677" s="198">
        <v>37036.316319444442</v>
      </c>
      <c r="I677" t="s">
        <v>2006</v>
      </c>
      <c r="M677" t="s">
        <v>1785</v>
      </c>
      <c r="N677" t="s">
        <v>3314</v>
      </c>
      <c r="O677" t="s">
        <v>1518</v>
      </c>
      <c r="P677" s="199">
        <v>10000</v>
      </c>
      <c r="S677" t="s">
        <v>1786</v>
      </c>
      <c r="T677" t="s">
        <v>2230</v>
      </c>
      <c r="U677" s="201">
        <v>3.9788000000000001</v>
      </c>
      <c r="V677" t="s">
        <v>3128</v>
      </c>
      <c r="W677" t="s">
        <v>3316</v>
      </c>
      <c r="X677" t="s">
        <v>3317</v>
      </c>
      <c r="Y677" t="s">
        <v>3318</v>
      </c>
      <c r="Z677" t="s">
        <v>3729</v>
      </c>
      <c r="AA677">
        <v>810165</v>
      </c>
      <c r="AB677" s="198">
        <v>37037</v>
      </c>
      <c r="AC677" s="198">
        <v>37040</v>
      </c>
    </row>
    <row r="678" spans="1:29" x14ac:dyDescent="0.2">
      <c r="A678" s="44" t="str">
        <f t="shared" si="51"/>
        <v>US Natural Gas Physical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4</v>
      </c>
      <c r="F678" s="213">
        <f t="shared" si="55"/>
        <v>20000</v>
      </c>
      <c r="G678" s="202">
        <v>1295610</v>
      </c>
      <c r="H678" s="198">
        <v>37036.316400462965</v>
      </c>
      <c r="I678" t="s">
        <v>3393</v>
      </c>
      <c r="M678" t="s">
        <v>1785</v>
      </c>
      <c r="N678" t="s">
        <v>3314</v>
      </c>
      <c r="O678" t="s">
        <v>1527</v>
      </c>
      <c r="Q678" s="199">
        <v>5000</v>
      </c>
      <c r="S678" t="s">
        <v>1786</v>
      </c>
      <c r="T678" t="s">
        <v>2230</v>
      </c>
      <c r="U678" s="201">
        <v>3.85</v>
      </c>
      <c r="V678" t="s">
        <v>3132</v>
      </c>
      <c r="W678" t="s">
        <v>3352</v>
      </c>
      <c r="X678" t="s">
        <v>3353</v>
      </c>
      <c r="Y678" t="s">
        <v>3318</v>
      </c>
      <c r="Z678" t="s">
        <v>3729</v>
      </c>
      <c r="AA678">
        <v>810166</v>
      </c>
      <c r="AB678" s="198">
        <v>37037</v>
      </c>
      <c r="AC678" s="198">
        <v>37040</v>
      </c>
    </row>
    <row r="679" spans="1:29" x14ac:dyDescent="0.2">
      <c r="A679" s="44" t="str">
        <f t="shared" si="51"/>
        <v>US Power Financial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5</v>
      </c>
      <c r="F679" s="213">
        <f t="shared" si="55"/>
        <v>250</v>
      </c>
      <c r="G679" s="202">
        <v>1295609</v>
      </c>
      <c r="H679" s="198">
        <v>37036.316400462965</v>
      </c>
      <c r="I679" t="s">
        <v>3004</v>
      </c>
      <c r="M679" t="s">
        <v>3451</v>
      </c>
      <c r="N679" t="s">
        <v>2738</v>
      </c>
      <c r="O679" t="s">
        <v>1528</v>
      </c>
      <c r="P679" s="199">
        <v>50</v>
      </c>
      <c r="S679" t="s">
        <v>1784</v>
      </c>
      <c r="T679" t="s">
        <v>2230</v>
      </c>
      <c r="U679" s="201">
        <v>57</v>
      </c>
      <c r="V679" t="s">
        <v>1432</v>
      </c>
      <c r="W679" t="s">
        <v>1844</v>
      </c>
      <c r="X679" t="s">
        <v>1845</v>
      </c>
      <c r="Y679" t="s">
        <v>2741</v>
      </c>
      <c r="Z679" t="s">
        <v>3729</v>
      </c>
      <c r="AA679">
        <v>622690.1</v>
      </c>
      <c r="AB679" s="198">
        <v>37046.875</v>
      </c>
      <c r="AC679" s="198">
        <v>37050.875</v>
      </c>
    </row>
    <row r="680" spans="1:29" x14ac:dyDescent="0.2">
      <c r="A680" s="44" t="str">
        <f t="shared" si="51"/>
        <v>US Natural Gas Physical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4</v>
      </c>
      <c r="F680" s="213">
        <f t="shared" si="55"/>
        <v>40000</v>
      </c>
      <c r="G680" s="202">
        <v>1295611</v>
      </c>
      <c r="H680" s="198">
        <v>37036.316446759258</v>
      </c>
      <c r="I680" t="s">
        <v>2006</v>
      </c>
      <c r="M680" t="s">
        <v>1785</v>
      </c>
      <c r="N680" t="s">
        <v>3314</v>
      </c>
      <c r="O680" t="s">
        <v>1518</v>
      </c>
      <c r="P680" s="199">
        <v>10000</v>
      </c>
      <c r="S680" t="s">
        <v>1786</v>
      </c>
      <c r="T680" t="s">
        <v>2230</v>
      </c>
      <c r="U680" s="201">
        <v>3.9775</v>
      </c>
      <c r="V680" t="s">
        <v>3128</v>
      </c>
      <c r="W680" t="s">
        <v>3316</v>
      </c>
      <c r="X680" t="s">
        <v>3317</v>
      </c>
      <c r="Y680" t="s">
        <v>3318</v>
      </c>
      <c r="Z680" t="s">
        <v>3729</v>
      </c>
      <c r="AA680">
        <v>810167</v>
      </c>
      <c r="AB680" s="198">
        <v>37037</v>
      </c>
      <c r="AC680" s="198">
        <v>37040</v>
      </c>
    </row>
    <row r="681" spans="1:29" x14ac:dyDescent="0.2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30</v>
      </c>
      <c r="F681" s="213">
        <f t="shared" si="55"/>
        <v>300000</v>
      </c>
      <c r="G681" s="202">
        <v>1295613</v>
      </c>
      <c r="H681" s="198">
        <v>37036.316504629627</v>
      </c>
      <c r="I681" t="s">
        <v>2006</v>
      </c>
      <c r="M681" t="s">
        <v>1785</v>
      </c>
      <c r="N681" t="s">
        <v>3328</v>
      </c>
      <c r="O681" t="s">
        <v>2893</v>
      </c>
      <c r="Q681" s="199">
        <v>10000</v>
      </c>
      <c r="S681" t="s">
        <v>1786</v>
      </c>
      <c r="T681" t="s">
        <v>2230</v>
      </c>
      <c r="U681" s="201">
        <v>-7.0000000000000007E-2</v>
      </c>
      <c r="V681" t="s">
        <v>2866</v>
      </c>
      <c r="W681" t="s">
        <v>1752</v>
      </c>
      <c r="X681" t="s">
        <v>1753</v>
      </c>
      <c r="Y681" t="s">
        <v>2250</v>
      </c>
      <c r="Z681" t="s">
        <v>3729</v>
      </c>
      <c r="AA681" t="s">
        <v>1529</v>
      </c>
      <c r="AB681" s="198">
        <v>37043.875</v>
      </c>
      <c r="AC681" s="198">
        <v>37072.875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13">
        <f t="shared" si="55"/>
        <v>50</v>
      </c>
      <c r="G682" s="202">
        <v>1295612</v>
      </c>
      <c r="H682" s="198">
        <v>37036.316504629627</v>
      </c>
      <c r="I682" t="s">
        <v>3008</v>
      </c>
      <c r="M682" t="s">
        <v>3451</v>
      </c>
      <c r="N682" t="s">
        <v>1827</v>
      </c>
      <c r="O682" t="s">
        <v>1419</v>
      </c>
      <c r="P682" s="199">
        <v>50</v>
      </c>
      <c r="S682" t="s">
        <v>1784</v>
      </c>
      <c r="T682" t="s">
        <v>2230</v>
      </c>
      <c r="U682" s="201">
        <v>37.25</v>
      </c>
      <c r="V682" t="s">
        <v>2094</v>
      </c>
      <c r="W682" t="s">
        <v>1836</v>
      </c>
      <c r="X682" t="s">
        <v>2997</v>
      </c>
      <c r="Y682" t="s">
        <v>2741</v>
      </c>
      <c r="Z682" t="s">
        <v>3724</v>
      </c>
      <c r="AA682">
        <v>622691.1</v>
      </c>
      <c r="AB682" s="198">
        <v>37040.875</v>
      </c>
      <c r="AC682" s="198">
        <v>37040.875</v>
      </c>
    </row>
    <row r="683" spans="1:29" x14ac:dyDescent="0.2">
      <c r="A683" s="44" t="str">
        <f t="shared" si="51"/>
        <v>US Natural Gas Physical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4</v>
      </c>
      <c r="F683" s="213">
        <f t="shared" si="55"/>
        <v>40000</v>
      </c>
      <c r="G683" s="202">
        <v>1295614</v>
      </c>
      <c r="H683" s="198">
        <v>37036.316527777781</v>
      </c>
      <c r="I683" t="s">
        <v>3341</v>
      </c>
      <c r="M683" t="s">
        <v>1785</v>
      </c>
      <c r="N683" t="s">
        <v>3314</v>
      </c>
      <c r="O683" t="s">
        <v>1527</v>
      </c>
      <c r="P683" s="199">
        <v>10000</v>
      </c>
      <c r="S683" t="s">
        <v>1786</v>
      </c>
      <c r="T683" t="s">
        <v>2230</v>
      </c>
      <c r="U683" s="201">
        <v>3.8450000000000002</v>
      </c>
      <c r="V683" t="s">
        <v>3131</v>
      </c>
      <c r="W683" t="s">
        <v>3352</v>
      </c>
      <c r="X683" t="s">
        <v>3353</v>
      </c>
      <c r="Y683" t="s">
        <v>3318</v>
      </c>
      <c r="Z683" t="s">
        <v>3729</v>
      </c>
      <c r="AA683">
        <v>810168</v>
      </c>
      <c r="AB683" s="198">
        <v>37037</v>
      </c>
      <c r="AC683" s="198">
        <v>37040</v>
      </c>
    </row>
    <row r="684" spans="1:29" x14ac:dyDescent="0.2">
      <c r="A684" s="44" t="str">
        <f t="shared" si="51"/>
        <v>US Natural Gas Physical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4</v>
      </c>
      <c r="F684" s="213">
        <f t="shared" si="55"/>
        <v>20000</v>
      </c>
      <c r="G684" s="202">
        <v>1295616</v>
      </c>
      <c r="H684" s="198">
        <v>37036.316608796296</v>
      </c>
      <c r="I684" t="s">
        <v>2983</v>
      </c>
      <c r="M684" t="s">
        <v>1785</v>
      </c>
      <c r="N684" t="s">
        <v>3314</v>
      </c>
      <c r="O684" t="s">
        <v>1527</v>
      </c>
      <c r="Q684" s="199">
        <v>5000</v>
      </c>
      <c r="S684" t="s">
        <v>1786</v>
      </c>
      <c r="T684" t="s">
        <v>2230</v>
      </c>
      <c r="U684" s="201">
        <v>3.8475000000000001</v>
      </c>
      <c r="V684" t="s">
        <v>3315</v>
      </c>
      <c r="W684" t="s">
        <v>3352</v>
      </c>
      <c r="X684" t="s">
        <v>3353</v>
      </c>
      <c r="Y684" t="s">
        <v>3318</v>
      </c>
      <c r="Z684" t="s">
        <v>3729</v>
      </c>
      <c r="AA684">
        <v>810169</v>
      </c>
      <c r="AB684" s="198">
        <v>37037</v>
      </c>
      <c r="AC684" s="198">
        <v>37040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30</v>
      </c>
      <c r="F685" s="213">
        <f t="shared" si="55"/>
        <v>300000</v>
      </c>
      <c r="G685" s="202">
        <v>1295617</v>
      </c>
      <c r="H685" s="198">
        <v>37036.316643518519</v>
      </c>
      <c r="I685" t="s">
        <v>2763</v>
      </c>
      <c r="M685" t="s">
        <v>1785</v>
      </c>
      <c r="N685" t="s">
        <v>3328</v>
      </c>
      <c r="O685" t="s">
        <v>2893</v>
      </c>
      <c r="Q685" s="199">
        <v>10000</v>
      </c>
      <c r="S685" t="s">
        <v>1786</v>
      </c>
      <c r="T685" t="s">
        <v>2230</v>
      </c>
      <c r="U685" s="201">
        <v>-7.0000000000000007E-2</v>
      </c>
      <c r="V685" t="s">
        <v>2764</v>
      </c>
      <c r="W685" t="s">
        <v>1752</v>
      </c>
      <c r="X685" t="s">
        <v>1753</v>
      </c>
      <c r="Y685" t="s">
        <v>2250</v>
      </c>
      <c r="Z685" t="s">
        <v>3729</v>
      </c>
      <c r="AA685" t="s">
        <v>1530</v>
      </c>
      <c r="AB685" s="198">
        <v>37043.875</v>
      </c>
      <c r="AC685" s="198">
        <v>37072.875</v>
      </c>
    </row>
    <row r="686" spans="1:29" x14ac:dyDescent="0.2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30</v>
      </c>
      <c r="F686" s="213">
        <f t="shared" si="55"/>
        <v>300000</v>
      </c>
      <c r="G686" s="202">
        <v>1295619</v>
      </c>
      <c r="H686" s="198">
        <v>37036.316736111112</v>
      </c>
      <c r="I686" t="s">
        <v>2006</v>
      </c>
      <c r="M686" t="s">
        <v>1785</v>
      </c>
      <c r="N686" t="s">
        <v>3328</v>
      </c>
      <c r="O686" t="s">
        <v>2893</v>
      </c>
      <c r="Q686" s="199">
        <v>10000</v>
      </c>
      <c r="S686" t="s">
        <v>1786</v>
      </c>
      <c r="T686" t="s">
        <v>2230</v>
      </c>
      <c r="U686" s="201">
        <v>-7.0000000000000007E-2</v>
      </c>
      <c r="V686" t="s">
        <v>2866</v>
      </c>
      <c r="W686" t="s">
        <v>1752</v>
      </c>
      <c r="X686" t="s">
        <v>1753</v>
      </c>
      <c r="Y686" t="s">
        <v>2250</v>
      </c>
      <c r="Z686" t="s">
        <v>3729</v>
      </c>
      <c r="AA686" t="s">
        <v>1531</v>
      </c>
      <c r="AB686" s="198">
        <v>37043.875</v>
      </c>
      <c r="AC686" s="198">
        <v>37072.875</v>
      </c>
    </row>
    <row r="687" spans="1:29" x14ac:dyDescent="0.2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1295620</v>
      </c>
      <c r="H687" s="198">
        <v>37036.316770833335</v>
      </c>
      <c r="I687" t="s">
        <v>2203</v>
      </c>
      <c r="M687" t="s">
        <v>3451</v>
      </c>
      <c r="N687" t="s">
        <v>1827</v>
      </c>
      <c r="O687" t="s">
        <v>1419</v>
      </c>
      <c r="P687" s="199">
        <v>50</v>
      </c>
      <c r="S687" t="s">
        <v>1784</v>
      </c>
      <c r="T687" t="s">
        <v>2230</v>
      </c>
      <c r="U687" s="201">
        <v>37.25</v>
      </c>
      <c r="V687" t="s">
        <v>2982</v>
      </c>
      <c r="W687" t="s">
        <v>1836</v>
      </c>
      <c r="X687" t="s">
        <v>2997</v>
      </c>
      <c r="Y687" t="s">
        <v>2741</v>
      </c>
      <c r="Z687" t="s">
        <v>3724</v>
      </c>
      <c r="AA687">
        <v>622693.1</v>
      </c>
      <c r="AB687" s="198">
        <v>37040.875</v>
      </c>
      <c r="AC687" s="198">
        <v>37040.875</v>
      </c>
    </row>
    <row r="688" spans="1:29" x14ac:dyDescent="0.2">
      <c r="A688" s="44" t="str">
        <f t="shared" si="51"/>
        <v>US Natural Gas Financial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30</v>
      </c>
      <c r="F688" s="213">
        <f t="shared" si="55"/>
        <v>300000</v>
      </c>
      <c r="G688" s="202">
        <v>1295623</v>
      </c>
      <c r="H688" s="198">
        <v>37036.316840277781</v>
      </c>
      <c r="I688" t="s">
        <v>2006</v>
      </c>
      <c r="M688" t="s">
        <v>1785</v>
      </c>
      <c r="N688" t="s">
        <v>3328</v>
      </c>
      <c r="O688" t="s">
        <v>2893</v>
      </c>
      <c r="Q688" s="199">
        <v>10000</v>
      </c>
      <c r="S688" t="s">
        <v>1786</v>
      </c>
      <c r="T688" t="s">
        <v>2230</v>
      </c>
      <c r="U688" s="201">
        <v>-7.0000000000000007E-2</v>
      </c>
      <c r="V688" t="s">
        <v>2866</v>
      </c>
      <c r="W688" t="s">
        <v>1752</v>
      </c>
      <c r="X688" t="s">
        <v>1753</v>
      </c>
      <c r="Y688" t="s">
        <v>2250</v>
      </c>
      <c r="Z688" t="s">
        <v>3729</v>
      </c>
      <c r="AA688" t="s">
        <v>1532</v>
      </c>
      <c r="AB688" s="198">
        <v>37043.875</v>
      </c>
      <c r="AC688" s="198">
        <v>37072.875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</v>
      </c>
      <c r="G689" s="202">
        <v>1295624</v>
      </c>
      <c r="H689" s="198">
        <v>37036.316863425927</v>
      </c>
      <c r="I689" t="s">
        <v>2203</v>
      </c>
      <c r="M689" t="s">
        <v>3451</v>
      </c>
      <c r="N689" t="s">
        <v>1827</v>
      </c>
      <c r="O689" t="s">
        <v>1419</v>
      </c>
      <c r="P689" s="199">
        <v>50</v>
      </c>
      <c r="S689" t="s">
        <v>1784</v>
      </c>
      <c r="T689" t="s">
        <v>2230</v>
      </c>
      <c r="U689" s="201">
        <v>37</v>
      </c>
      <c r="V689" t="s">
        <v>2982</v>
      </c>
      <c r="W689" t="s">
        <v>1836</v>
      </c>
      <c r="X689" t="s">
        <v>2997</v>
      </c>
      <c r="Y689" t="s">
        <v>2741</v>
      </c>
      <c r="Z689" t="s">
        <v>3724</v>
      </c>
      <c r="AA689">
        <v>622695.1</v>
      </c>
      <c r="AB689" s="198">
        <v>37040.875</v>
      </c>
      <c r="AC689" s="198">
        <v>37040.875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3</v>
      </c>
      <c r="F690" s="213">
        <f t="shared" si="55"/>
        <v>150</v>
      </c>
      <c r="G690" s="202">
        <v>1295626</v>
      </c>
      <c r="H690" s="198">
        <v>37036.317349537036</v>
      </c>
      <c r="I690" t="s">
        <v>2203</v>
      </c>
      <c r="M690" t="s">
        <v>3451</v>
      </c>
      <c r="N690" t="s">
        <v>1827</v>
      </c>
      <c r="O690" t="s">
        <v>1533</v>
      </c>
      <c r="Q690" s="199">
        <v>50</v>
      </c>
      <c r="S690" t="s">
        <v>1784</v>
      </c>
      <c r="T690" t="s">
        <v>2230</v>
      </c>
      <c r="U690" s="201">
        <v>32.5</v>
      </c>
      <c r="V690" t="s">
        <v>3000</v>
      </c>
      <c r="W690" t="s">
        <v>1844</v>
      </c>
      <c r="X690" t="s">
        <v>1845</v>
      </c>
      <c r="Y690" t="s">
        <v>2741</v>
      </c>
      <c r="Z690" t="s">
        <v>3724</v>
      </c>
      <c r="AA690">
        <v>622697.1</v>
      </c>
      <c r="AB690" s="198">
        <v>37041.875</v>
      </c>
      <c r="AC690" s="198">
        <v>37043.875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3</v>
      </c>
      <c r="F691" s="213">
        <f t="shared" si="55"/>
        <v>150</v>
      </c>
      <c r="G691" s="202">
        <v>1295627</v>
      </c>
      <c r="H691" s="198">
        <v>37036.317418981482</v>
      </c>
      <c r="I691" t="s">
        <v>3393</v>
      </c>
      <c r="M691" t="s">
        <v>3451</v>
      </c>
      <c r="N691" t="s">
        <v>1827</v>
      </c>
      <c r="O691" t="s">
        <v>1533</v>
      </c>
      <c r="Q691" s="199">
        <v>50</v>
      </c>
      <c r="S691" t="s">
        <v>1784</v>
      </c>
      <c r="T691" t="s">
        <v>2230</v>
      </c>
      <c r="U691" s="201">
        <v>32.75</v>
      </c>
      <c r="V691" t="s">
        <v>2981</v>
      </c>
      <c r="W691" t="s">
        <v>1844</v>
      </c>
      <c r="X691" t="s">
        <v>1845</v>
      </c>
      <c r="Y691" t="s">
        <v>2741</v>
      </c>
      <c r="Z691" t="s">
        <v>3724</v>
      </c>
      <c r="AA691">
        <v>622698.1</v>
      </c>
      <c r="AB691" s="198">
        <v>37041.875</v>
      </c>
      <c r="AC691" s="198">
        <v>37043.875</v>
      </c>
    </row>
    <row r="692" spans="1:29" x14ac:dyDescent="0.2">
      <c r="A692" s="44" t="str">
        <f t="shared" si="51"/>
        <v>US Natural Gas Physical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4</v>
      </c>
      <c r="F692" s="213">
        <f t="shared" si="55"/>
        <v>40000</v>
      </c>
      <c r="G692" s="202">
        <v>1295628</v>
      </c>
      <c r="H692" s="198">
        <v>37036.317604166667</v>
      </c>
      <c r="I692" t="s">
        <v>2006</v>
      </c>
      <c r="M692" t="s">
        <v>1785</v>
      </c>
      <c r="N692" t="s">
        <v>3314</v>
      </c>
      <c r="O692" t="s">
        <v>1042</v>
      </c>
      <c r="Q692" s="199">
        <v>10000</v>
      </c>
      <c r="S692" t="s">
        <v>1786</v>
      </c>
      <c r="T692" t="s">
        <v>2230</v>
      </c>
      <c r="U692" s="201">
        <v>3.8450000000000002</v>
      </c>
      <c r="V692" t="s">
        <v>1712</v>
      </c>
      <c r="W692" t="s">
        <v>3159</v>
      </c>
      <c r="X692" t="s">
        <v>1713</v>
      </c>
      <c r="Y692" t="s">
        <v>3318</v>
      </c>
      <c r="Z692" t="s">
        <v>3729</v>
      </c>
      <c r="AA692">
        <v>810172</v>
      </c>
      <c r="AB692" s="198">
        <v>37037</v>
      </c>
      <c r="AC692" s="198">
        <v>37040</v>
      </c>
    </row>
    <row r="693" spans="1:29" x14ac:dyDescent="0.2">
      <c r="A693" s="44" t="str">
        <f t="shared" si="51"/>
        <v>US Natural Gas Physical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4</v>
      </c>
      <c r="F693" s="213">
        <f t="shared" si="55"/>
        <v>20000</v>
      </c>
      <c r="G693" s="202">
        <v>1295629</v>
      </c>
      <c r="H693" s="198">
        <v>37036.317650462966</v>
      </c>
      <c r="I693" t="s">
        <v>2983</v>
      </c>
      <c r="M693" t="s">
        <v>1785</v>
      </c>
      <c r="N693" t="s">
        <v>3314</v>
      </c>
      <c r="O693" t="s">
        <v>1534</v>
      </c>
      <c r="Q693" s="199">
        <v>5000</v>
      </c>
      <c r="S693" t="s">
        <v>1786</v>
      </c>
      <c r="T693" t="s">
        <v>2230</v>
      </c>
      <c r="U693" s="201">
        <v>3.8250000000000002</v>
      </c>
      <c r="V693" t="s">
        <v>3315</v>
      </c>
      <c r="W693" t="s">
        <v>3352</v>
      </c>
      <c r="X693" t="s">
        <v>3353</v>
      </c>
      <c r="Y693" t="s">
        <v>3318</v>
      </c>
      <c r="Z693" t="s">
        <v>3729</v>
      </c>
      <c r="AA693">
        <v>810173</v>
      </c>
      <c r="AB693" s="198">
        <v>37037</v>
      </c>
      <c r="AC693" s="198">
        <v>37040</v>
      </c>
    </row>
    <row r="694" spans="1:29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4</v>
      </c>
      <c r="F694" s="213">
        <f t="shared" si="55"/>
        <v>40000</v>
      </c>
      <c r="G694" s="202">
        <v>1295630</v>
      </c>
      <c r="H694" s="198">
        <v>37036.317650462966</v>
      </c>
      <c r="I694" t="s">
        <v>2006</v>
      </c>
      <c r="M694" t="s">
        <v>1785</v>
      </c>
      <c r="N694" t="s">
        <v>3314</v>
      </c>
      <c r="O694" t="s">
        <v>1042</v>
      </c>
      <c r="Q694" s="199">
        <v>10000</v>
      </c>
      <c r="S694" t="s">
        <v>1786</v>
      </c>
      <c r="T694" t="s">
        <v>2230</v>
      </c>
      <c r="U694" s="201">
        <v>3.85</v>
      </c>
      <c r="V694" t="s">
        <v>1712</v>
      </c>
      <c r="W694" t="s">
        <v>3159</v>
      </c>
      <c r="X694" t="s">
        <v>1713</v>
      </c>
      <c r="Y694" t="s">
        <v>3318</v>
      </c>
      <c r="Z694" t="s">
        <v>3729</v>
      </c>
      <c r="AA694">
        <v>810174</v>
      </c>
      <c r="AB694" s="198">
        <v>37037</v>
      </c>
      <c r="AC694" s="198">
        <v>37040</v>
      </c>
    </row>
    <row r="695" spans="1:29" x14ac:dyDescent="0.2">
      <c r="A695" s="44" t="str">
        <f t="shared" si="51"/>
        <v>US Natural Gas Physical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4</v>
      </c>
      <c r="F695" s="213">
        <f t="shared" si="55"/>
        <v>40000</v>
      </c>
      <c r="G695" s="202">
        <v>1295631</v>
      </c>
      <c r="H695" s="198">
        <v>37036.317685185182</v>
      </c>
      <c r="I695" t="s">
        <v>2006</v>
      </c>
      <c r="M695" t="s">
        <v>1785</v>
      </c>
      <c r="N695" t="s">
        <v>3314</v>
      </c>
      <c r="O695" t="s">
        <v>1042</v>
      </c>
      <c r="Q695" s="199">
        <v>10000</v>
      </c>
      <c r="S695" t="s">
        <v>1786</v>
      </c>
      <c r="T695" t="s">
        <v>2230</v>
      </c>
      <c r="U695" s="201">
        <v>3.855</v>
      </c>
      <c r="V695" t="s">
        <v>1712</v>
      </c>
      <c r="W695" t="s">
        <v>3159</v>
      </c>
      <c r="X695" t="s">
        <v>1713</v>
      </c>
      <c r="Y695" t="s">
        <v>3318</v>
      </c>
      <c r="Z695" t="s">
        <v>3729</v>
      </c>
      <c r="AA695">
        <v>810175</v>
      </c>
      <c r="AB695" s="198">
        <v>37037</v>
      </c>
      <c r="AC695" s="198">
        <v>37040</v>
      </c>
    </row>
    <row r="696" spans="1:29" x14ac:dyDescent="0.2">
      <c r="A696" s="44" t="str">
        <f t="shared" si="51"/>
        <v>US Natural Gas Physical</v>
      </c>
      <c r="B696" s="44" t="str">
        <f t="shared" si="52"/>
        <v>US</v>
      </c>
      <c r="C696" s="44" t="str">
        <f t="shared" si="53"/>
        <v>Natural Gas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4</v>
      </c>
      <c r="F696" s="213">
        <f t="shared" si="55"/>
        <v>40000</v>
      </c>
      <c r="G696" s="202">
        <v>1295632</v>
      </c>
      <c r="H696" s="198">
        <v>37036.317731481482</v>
      </c>
      <c r="I696" t="s">
        <v>2006</v>
      </c>
      <c r="M696" t="s">
        <v>1785</v>
      </c>
      <c r="N696" t="s">
        <v>3314</v>
      </c>
      <c r="O696" t="s">
        <v>1042</v>
      </c>
      <c r="Q696" s="199">
        <v>10000</v>
      </c>
      <c r="S696" t="s">
        <v>1786</v>
      </c>
      <c r="T696" t="s">
        <v>2230</v>
      </c>
      <c r="U696" s="201">
        <v>3.86</v>
      </c>
      <c r="V696" t="s">
        <v>1712</v>
      </c>
      <c r="W696" t="s">
        <v>3159</v>
      </c>
      <c r="X696" t="s">
        <v>1713</v>
      </c>
      <c r="Y696" t="s">
        <v>3318</v>
      </c>
      <c r="Z696" t="s">
        <v>3729</v>
      </c>
      <c r="AA696">
        <v>810176</v>
      </c>
      <c r="AB696" s="198">
        <v>37037</v>
      </c>
      <c r="AC696" s="198">
        <v>37040</v>
      </c>
    </row>
    <row r="697" spans="1:29" x14ac:dyDescent="0.2">
      <c r="A697" s="44" t="str">
        <f t="shared" si="51"/>
        <v>US Natural Gas Physical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4</v>
      </c>
      <c r="F697" s="213">
        <f t="shared" si="55"/>
        <v>40000</v>
      </c>
      <c r="G697" s="202">
        <v>1295633</v>
      </c>
      <c r="H697" s="198">
        <v>37036.317789351851</v>
      </c>
      <c r="I697" t="s">
        <v>2006</v>
      </c>
      <c r="M697" t="s">
        <v>1785</v>
      </c>
      <c r="N697" t="s">
        <v>3314</v>
      </c>
      <c r="O697" t="s">
        <v>1042</v>
      </c>
      <c r="Q697" s="199">
        <v>10000</v>
      </c>
      <c r="S697" t="s">
        <v>1786</v>
      </c>
      <c r="T697" t="s">
        <v>2230</v>
      </c>
      <c r="U697" s="201">
        <v>3.8650000000000002</v>
      </c>
      <c r="V697" t="s">
        <v>1712</v>
      </c>
      <c r="W697" t="s">
        <v>3159</v>
      </c>
      <c r="X697" t="s">
        <v>1713</v>
      </c>
      <c r="Y697" t="s">
        <v>3318</v>
      </c>
      <c r="Z697" t="s">
        <v>3729</v>
      </c>
      <c r="AA697">
        <v>810177</v>
      </c>
      <c r="AB697" s="198">
        <v>37037</v>
      </c>
      <c r="AC697" s="198">
        <v>37040</v>
      </c>
    </row>
    <row r="698" spans="1:29" x14ac:dyDescent="0.2">
      <c r="A698" s="44" t="str">
        <f t="shared" si="51"/>
        <v>US Natural Gas Financial</v>
      </c>
      <c r="B698" s="44" t="str">
        <f t="shared" si="52"/>
        <v>US</v>
      </c>
      <c r="C698" s="44" t="str">
        <f t="shared" si="53"/>
        <v>Natural Gas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31</v>
      </c>
      <c r="F698" s="213">
        <f t="shared" si="55"/>
        <v>155000</v>
      </c>
      <c r="G698" s="202">
        <v>1295634</v>
      </c>
      <c r="H698" s="198">
        <v>37036.317881944444</v>
      </c>
      <c r="I698" t="s">
        <v>2006</v>
      </c>
      <c r="M698" t="s">
        <v>1785</v>
      </c>
      <c r="N698" t="s">
        <v>3328</v>
      </c>
      <c r="O698" t="s">
        <v>1535</v>
      </c>
      <c r="Q698" s="199">
        <v>5000</v>
      </c>
      <c r="S698" t="s">
        <v>1786</v>
      </c>
      <c r="T698" t="s">
        <v>2230</v>
      </c>
      <c r="U698" s="201">
        <v>0.53500000000000003</v>
      </c>
      <c r="V698" t="s">
        <v>3028</v>
      </c>
      <c r="W698" t="s">
        <v>3329</v>
      </c>
      <c r="X698" t="s">
        <v>3330</v>
      </c>
      <c r="Y698" t="s">
        <v>2250</v>
      </c>
      <c r="Z698" t="s">
        <v>3729</v>
      </c>
      <c r="AA698" t="s">
        <v>1536</v>
      </c>
      <c r="AB698" s="198">
        <v>37073.875</v>
      </c>
      <c r="AC698" s="198">
        <v>37103.875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50</v>
      </c>
      <c r="G699" s="202">
        <v>1295635</v>
      </c>
      <c r="H699" s="198">
        <v>37036.318067129629</v>
      </c>
      <c r="I699" t="s">
        <v>3324</v>
      </c>
      <c r="M699" t="s">
        <v>3451</v>
      </c>
      <c r="N699" t="s">
        <v>1827</v>
      </c>
      <c r="O699" t="s">
        <v>1429</v>
      </c>
      <c r="P699" s="199">
        <v>50</v>
      </c>
      <c r="S699" t="s">
        <v>1784</v>
      </c>
      <c r="T699" t="s">
        <v>2230</v>
      </c>
      <c r="U699" s="201">
        <v>31.15</v>
      </c>
      <c r="V699" t="s">
        <v>3325</v>
      </c>
      <c r="W699" t="s">
        <v>1844</v>
      </c>
      <c r="X699" t="s">
        <v>1845</v>
      </c>
      <c r="Y699" t="s">
        <v>2741</v>
      </c>
      <c r="Z699" t="s">
        <v>3724</v>
      </c>
      <c r="AA699">
        <v>622699.1</v>
      </c>
      <c r="AB699" s="198">
        <v>37040.875</v>
      </c>
      <c r="AC699" s="198">
        <v>37040.875</v>
      </c>
    </row>
    <row r="700" spans="1:29" x14ac:dyDescent="0.2">
      <c r="A700" s="44" t="str">
        <f t="shared" si="51"/>
        <v>US Natural Gas Physical</v>
      </c>
      <c r="B700" s="44" t="str">
        <f t="shared" si="52"/>
        <v>US</v>
      </c>
      <c r="C700" s="44" t="str">
        <f t="shared" si="53"/>
        <v>Natural Gas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4</v>
      </c>
      <c r="F700" s="213">
        <f t="shared" si="55"/>
        <v>20000</v>
      </c>
      <c r="G700" s="202">
        <v>1295636</v>
      </c>
      <c r="H700" s="198">
        <v>37036.318171296298</v>
      </c>
      <c r="I700" t="s">
        <v>2006</v>
      </c>
      <c r="M700" t="s">
        <v>1785</v>
      </c>
      <c r="N700" t="s">
        <v>3314</v>
      </c>
      <c r="O700" t="s">
        <v>2315</v>
      </c>
      <c r="P700" s="199">
        <v>5000</v>
      </c>
      <c r="S700" t="s">
        <v>1786</v>
      </c>
      <c r="T700" t="s">
        <v>2230</v>
      </c>
      <c r="U700" s="201">
        <v>4.24</v>
      </c>
      <c r="V700" t="s">
        <v>1696</v>
      </c>
      <c r="W700" t="s">
        <v>1691</v>
      </c>
      <c r="X700" t="s">
        <v>1697</v>
      </c>
      <c r="Y700" t="s">
        <v>3318</v>
      </c>
      <c r="Z700" t="s">
        <v>3729</v>
      </c>
      <c r="AA700">
        <v>810178</v>
      </c>
      <c r="AB700" s="198">
        <v>37037</v>
      </c>
      <c r="AC700" s="198">
        <v>37040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30</v>
      </c>
      <c r="F701" s="213">
        <f t="shared" si="55"/>
        <v>1500</v>
      </c>
      <c r="G701" s="202">
        <v>1295637</v>
      </c>
      <c r="H701" s="198">
        <v>37036.318657407406</v>
      </c>
      <c r="I701" t="s">
        <v>1829</v>
      </c>
      <c r="M701" t="s">
        <v>3451</v>
      </c>
      <c r="N701" t="s">
        <v>1827</v>
      </c>
      <c r="O701" t="s">
        <v>2985</v>
      </c>
      <c r="Q701" s="199">
        <v>50</v>
      </c>
      <c r="S701" t="s">
        <v>1784</v>
      </c>
      <c r="T701" t="s">
        <v>2230</v>
      </c>
      <c r="U701" s="201">
        <v>38.35</v>
      </c>
      <c r="V701" t="s">
        <v>1426</v>
      </c>
      <c r="W701" t="s">
        <v>1848</v>
      </c>
      <c r="X701" t="s">
        <v>1832</v>
      </c>
      <c r="Y701" t="s">
        <v>2741</v>
      </c>
      <c r="Z701" t="s">
        <v>3724</v>
      </c>
      <c r="AA701">
        <v>622700.1</v>
      </c>
      <c r="AB701" s="198">
        <v>37135.71597222222</v>
      </c>
      <c r="AC701" s="198">
        <v>37164.71597222222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50</v>
      </c>
      <c r="G702" s="202">
        <v>1295638</v>
      </c>
      <c r="H702" s="198">
        <v>37036.318668981483</v>
      </c>
      <c r="I702" t="s">
        <v>2988</v>
      </c>
      <c r="M702" t="s">
        <v>3451</v>
      </c>
      <c r="N702" t="s">
        <v>1827</v>
      </c>
      <c r="O702" t="s">
        <v>1429</v>
      </c>
      <c r="P702" s="199">
        <v>50</v>
      </c>
      <c r="S702" t="s">
        <v>1784</v>
      </c>
      <c r="T702" t="s">
        <v>2230</v>
      </c>
      <c r="U702" s="201">
        <v>31.05</v>
      </c>
      <c r="V702" t="s">
        <v>2943</v>
      </c>
      <c r="W702" t="s">
        <v>1844</v>
      </c>
      <c r="X702" t="s">
        <v>1845</v>
      </c>
      <c r="Y702" t="s">
        <v>2741</v>
      </c>
      <c r="Z702" t="s">
        <v>3724</v>
      </c>
      <c r="AA702">
        <v>622701.1</v>
      </c>
      <c r="AB702" s="198">
        <v>37040.875</v>
      </c>
      <c r="AC702" s="198">
        <v>37040.875</v>
      </c>
    </row>
    <row r="703" spans="1:29" x14ac:dyDescent="0.2">
      <c r="A703" s="44" t="str">
        <f t="shared" si="51"/>
        <v>US Natural Gas Financial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30</v>
      </c>
      <c r="F703" s="213">
        <f t="shared" si="55"/>
        <v>30000</v>
      </c>
      <c r="G703" s="202">
        <v>1295639</v>
      </c>
      <c r="H703" s="198">
        <v>37036.318726851852</v>
      </c>
      <c r="I703" t="s">
        <v>3393</v>
      </c>
      <c r="M703" t="s">
        <v>1785</v>
      </c>
      <c r="N703" t="s">
        <v>3014</v>
      </c>
      <c r="O703" t="s">
        <v>1537</v>
      </c>
      <c r="P703" s="199">
        <v>1000</v>
      </c>
      <c r="S703" t="s">
        <v>1786</v>
      </c>
      <c r="T703" t="s">
        <v>2230</v>
      </c>
      <c r="U703" s="201">
        <v>3.8174999999999999</v>
      </c>
      <c r="V703" t="s">
        <v>2377</v>
      </c>
      <c r="W703" t="s">
        <v>1752</v>
      </c>
      <c r="X703" t="s">
        <v>1753</v>
      </c>
      <c r="Y703" t="s">
        <v>2250</v>
      </c>
      <c r="Z703" t="s">
        <v>3729</v>
      </c>
      <c r="AA703" t="s">
        <v>1538</v>
      </c>
      <c r="AB703" s="198">
        <v>37043.875</v>
      </c>
      <c r="AC703" s="198">
        <v>37072.875</v>
      </c>
    </row>
    <row r="704" spans="1:29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4</v>
      </c>
      <c r="F704" s="213">
        <f t="shared" si="55"/>
        <v>40000</v>
      </c>
      <c r="G704" s="202">
        <v>1295640</v>
      </c>
      <c r="H704" s="198">
        <v>37036.318796296298</v>
      </c>
      <c r="I704" t="s">
        <v>2983</v>
      </c>
      <c r="M704" t="s">
        <v>1785</v>
      </c>
      <c r="N704" t="s">
        <v>3314</v>
      </c>
      <c r="O704" t="s">
        <v>1527</v>
      </c>
      <c r="Q704" s="199">
        <v>10000</v>
      </c>
      <c r="S704" t="s">
        <v>1786</v>
      </c>
      <c r="T704" t="s">
        <v>2230</v>
      </c>
      <c r="U704" s="201">
        <v>3.85</v>
      </c>
      <c r="V704" t="s">
        <v>3315</v>
      </c>
      <c r="W704" t="s">
        <v>3352</v>
      </c>
      <c r="X704" t="s">
        <v>3353</v>
      </c>
      <c r="Y704" t="s">
        <v>3318</v>
      </c>
      <c r="Z704" t="s">
        <v>3729</v>
      </c>
      <c r="AA704">
        <v>810179</v>
      </c>
      <c r="AB704" s="198">
        <v>37037</v>
      </c>
      <c r="AC704" s="198">
        <v>37040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</v>
      </c>
      <c r="G705" s="202">
        <v>1295641</v>
      </c>
      <c r="H705" s="198">
        <v>37036.318912037037</v>
      </c>
      <c r="I705" t="s">
        <v>2991</v>
      </c>
      <c r="M705" t="s">
        <v>3451</v>
      </c>
      <c r="N705" t="s">
        <v>1827</v>
      </c>
      <c r="O705" t="s">
        <v>1435</v>
      </c>
      <c r="P705" s="199">
        <v>50</v>
      </c>
      <c r="S705" t="s">
        <v>1784</v>
      </c>
      <c r="T705" t="s">
        <v>2230</v>
      </c>
      <c r="U705" s="201">
        <v>23</v>
      </c>
      <c r="V705" t="s">
        <v>2328</v>
      </c>
      <c r="W705" t="s">
        <v>1839</v>
      </c>
      <c r="X705" t="s">
        <v>1832</v>
      </c>
      <c r="Y705" t="s">
        <v>2741</v>
      </c>
      <c r="Z705" t="s">
        <v>3724</v>
      </c>
      <c r="AA705">
        <v>622702.1</v>
      </c>
      <c r="AB705" s="198">
        <v>37040.875</v>
      </c>
      <c r="AC705" s="198">
        <v>37040.875</v>
      </c>
    </row>
    <row r="706" spans="1:29" x14ac:dyDescent="0.2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92</v>
      </c>
      <c r="F706" s="213">
        <f t="shared" si="55"/>
        <v>460000</v>
      </c>
      <c r="G706" s="202">
        <v>1295642</v>
      </c>
      <c r="H706" s="198">
        <v>37036.319178240738</v>
      </c>
      <c r="I706" t="s">
        <v>3363</v>
      </c>
      <c r="M706" t="s">
        <v>1785</v>
      </c>
      <c r="N706" t="s">
        <v>3328</v>
      </c>
      <c r="O706" t="s">
        <v>1489</v>
      </c>
      <c r="P706" s="199">
        <v>5000</v>
      </c>
      <c r="S706" t="s">
        <v>1786</v>
      </c>
      <c r="T706" t="s">
        <v>2230</v>
      </c>
      <c r="U706" s="201">
        <v>0.46750000000000003</v>
      </c>
      <c r="V706" t="s">
        <v>3157</v>
      </c>
      <c r="W706" t="s">
        <v>3329</v>
      </c>
      <c r="X706" t="s">
        <v>3330</v>
      </c>
      <c r="Y706" t="s">
        <v>2250</v>
      </c>
      <c r="Z706" t="s">
        <v>3729</v>
      </c>
      <c r="AA706" t="s">
        <v>1539</v>
      </c>
      <c r="AB706" s="198">
        <v>37073</v>
      </c>
      <c r="AC706" s="198">
        <v>37164</v>
      </c>
    </row>
    <row r="707" spans="1:29" x14ac:dyDescent="0.2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4</v>
      </c>
      <c r="F707" s="213">
        <f t="shared" si="55"/>
        <v>40000</v>
      </c>
      <c r="G707" s="202">
        <v>1295643</v>
      </c>
      <c r="H707" s="198">
        <v>37036.319212962961</v>
      </c>
      <c r="I707" t="s">
        <v>1748</v>
      </c>
      <c r="M707" t="s">
        <v>1785</v>
      </c>
      <c r="N707" t="s">
        <v>3314</v>
      </c>
      <c r="O707" t="s">
        <v>1042</v>
      </c>
      <c r="P707" s="199">
        <v>10000</v>
      </c>
      <c r="S707" t="s">
        <v>1786</v>
      </c>
      <c r="T707" t="s">
        <v>2230</v>
      </c>
      <c r="U707" s="201">
        <v>3.835</v>
      </c>
      <c r="V707" t="s">
        <v>1773</v>
      </c>
      <c r="W707" t="s">
        <v>3159</v>
      </c>
      <c r="X707" t="s">
        <v>1713</v>
      </c>
      <c r="Y707" t="s">
        <v>3318</v>
      </c>
      <c r="Z707" t="s">
        <v>3729</v>
      </c>
      <c r="AA707">
        <v>810180</v>
      </c>
      <c r="AB707" s="198">
        <v>37037</v>
      </c>
      <c r="AC707" s="198">
        <v>37040</v>
      </c>
    </row>
    <row r="708" spans="1:29" x14ac:dyDescent="0.2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4</v>
      </c>
      <c r="F708" s="213">
        <f t="shared" si="55"/>
        <v>40000</v>
      </c>
      <c r="G708" s="202">
        <v>1295644</v>
      </c>
      <c r="H708" s="198">
        <v>37036.319409722222</v>
      </c>
      <c r="I708" t="s">
        <v>1748</v>
      </c>
      <c r="M708" t="s">
        <v>1785</v>
      </c>
      <c r="N708" t="s">
        <v>3314</v>
      </c>
      <c r="O708" t="s">
        <v>1041</v>
      </c>
      <c r="P708" s="199">
        <v>10000</v>
      </c>
      <c r="S708" t="s">
        <v>1786</v>
      </c>
      <c r="T708" t="s">
        <v>2230</v>
      </c>
      <c r="U708" s="201">
        <v>3.835</v>
      </c>
      <c r="V708" t="s">
        <v>1773</v>
      </c>
      <c r="W708" t="s">
        <v>3159</v>
      </c>
      <c r="X708" t="s">
        <v>1713</v>
      </c>
      <c r="Y708" t="s">
        <v>3318</v>
      </c>
      <c r="Z708" t="s">
        <v>3729</v>
      </c>
      <c r="AA708">
        <v>810181</v>
      </c>
      <c r="AB708" s="198">
        <v>37037</v>
      </c>
      <c r="AC708" s="198">
        <v>37040</v>
      </c>
    </row>
    <row r="709" spans="1:29" x14ac:dyDescent="0.2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4</v>
      </c>
      <c r="F709" s="213">
        <f t="shared" si="55"/>
        <v>20000</v>
      </c>
      <c r="G709" s="202">
        <v>1295645</v>
      </c>
      <c r="H709" s="198">
        <v>37036.319421296299</v>
      </c>
      <c r="I709" t="s">
        <v>3393</v>
      </c>
      <c r="M709" t="s">
        <v>1785</v>
      </c>
      <c r="N709" t="s">
        <v>3314</v>
      </c>
      <c r="O709" t="s">
        <v>2316</v>
      </c>
      <c r="Q709" s="199">
        <v>5000</v>
      </c>
      <c r="S709" t="s">
        <v>1786</v>
      </c>
      <c r="T709" t="s">
        <v>2230</v>
      </c>
      <c r="U709" s="201">
        <v>4.24</v>
      </c>
      <c r="V709" t="s">
        <v>2782</v>
      </c>
      <c r="W709" t="s">
        <v>1691</v>
      </c>
      <c r="X709" t="s">
        <v>1697</v>
      </c>
      <c r="Y709" t="s">
        <v>3318</v>
      </c>
      <c r="Z709" t="s">
        <v>3729</v>
      </c>
      <c r="AA709">
        <v>810182</v>
      </c>
      <c r="AB709" s="198">
        <v>37037</v>
      </c>
      <c r="AC709" s="198">
        <v>37040</v>
      </c>
    </row>
    <row r="710" spans="1:29" x14ac:dyDescent="0.2">
      <c r="A710" s="44" t="str">
        <f t="shared" si="51"/>
        <v>US Natural Gas Physical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4</v>
      </c>
      <c r="F710" s="213">
        <f t="shared" si="55"/>
        <v>40000</v>
      </c>
      <c r="G710" s="202">
        <v>1295647</v>
      </c>
      <c r="H710" s="198">
        <v>37036.319594907407</v>
      </c>
      <c r="I710" t="s">
        <v>1748</v>
      </c>
      <c r="M710" t="s">
        <v>1785</v>
      </c>
      <c r="N710" t="s">
        <v>3314</v>
      </c>
      <c r="O710" t="s">
        <v>1041</v>
      </c>
      <c r="P710" s="199">
        <v>10000</v>
      </c>
      <c r="S710" t="s">
        <v>1786</v>
      </c>
      <c r="T710" t="s">
        <v>2230</v>
      </c>
      <c r="U710" s="201">
        <v>3.83</v>
      </c>
      <c r="V710" t="s">
        <v>1773</v>
      </c>
      <c r="W710" t="s">
        <v>3159</v>
      </c>
      <c r="X710" t="s">
        <v>1713</v>
      </c>
      <c r="Y710" t="s">
        <v>3318</v>
      </c>
      <c r="Z710" t="s">
        <v>3729</v>
      </c>
      <c r="AA710">
        <v>810183</v>
      </c>
      <c r="AB710" s="198">
        <v>37037</v>
      </c>
      <c r="AC710" s="198">
        <v>37040</v>
      </c>
    </row>
    <row r="711" spans="1:29" x14ac:dyDescent="0.2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4</v>
      </c>
      <c r="F711" s="213">
        <f t="shared" si="55"/>
        <v>40000</v>
      </c>
      <c r="G711" s="202">
        <v>1295649</v>
      </c>
      <c r="H711" s="198">
        <v>37036.319930555554</v>
      </c>
      <c r="I711" t="s">
        <v>2006</v>
      </c>
      <c r="M711" t="s">
        <v>1785</v>
      </c>
      <c r="N711" t="s">
        <v>3314</v>
      </c>
      <c r="O711" t="s">
        <v>1041</v>
      </c>
      <c r="Q711" s="199">
        <v>10000</v>
      </c>
      <c r="S711" t="s">
        <v>1786</v>
      </c>
      <c r="T711" t="s">
        <v>2230</v>
      </c>
      <c r="U711" s="201">
        <v>3.84</v>
      </c>
      <c r="V711" t="s">
        <v>1712</v>
      </c>
      <c r="W711" t="s">
        <v>3159</v>
      </c>
      <c r="X711" t="s">
        <v>1713</v>
      </c>
      <c r="Y711" t="s">
        <v>3318</v>
      </c>
      <c r="Z711" t="s">
        <v>3729</v>
      </c>
      <c r="AA711">
        <v>810184</v>
      </c>
      <c r="AB711" s="198">
        <v>37037</v>
      </c>
      <c r="AC711" s="198">
        <v>37040</v>
      </c>
    </row>
    <row r="712" spans="1:29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4</v>
      </c>
      <c r="F712" s="213">
        <f t="shared" si="55"/>
        <v>20000</v>
      </c>
      <c r="G712" s="202">
        <v>1295650</v>
      </c>
      <c r="H712" s="198">
        <v>37036.31994212963</v>
      </c>
      <c r="I712" t="s">
        <v>2983</v>
      </c>
      <c r="M712" t="s">
        <v>1785</v>
      </c>
      <c r="N712" t="s">
        <v>3314</v>
      </c>
      <c r="O712" t="s">
        <v>1048</v>
      </c>
      <c r="P712" s="199">
        <v>5000</v>
      </c>
      <c r="S712" t="s">
        <v>1786</v>
      </c>
      <c r="T712" t="s">
        <v>2230</v>
      </c>
      <c r="U712" s="201">
        <v>4.16</v>
      </c>
      <c r="V712" t="s">
        <v>1683</v>
      </c>
      <c r="W712" t="s">
        <v>1691</v>
      </c>
      <c r="X712" t="s">
        <v>1692</v>
      </c>
      <c r="Y712" t="s">
        <v>3318</v>
      </c>
      <c r="Z712" t="s">
        <v>3729</v>
      </c>
      <c r="AA712">
        <v>810185</v>
      </c>
      <c r="AB712" s="198">
        <v>37037</v>
      </c>
      <c r="AC712" s="198">
        <v>37040</v>
      </c>
    </row>
    <row r="713" spans="1:29" x14ac:dyDescent="0.2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4</v>
      </c>
      <c r="F713" s="213">
        <f t="shared" si="55"/>
        <v>40000</v>
      </c>
      <c r="G713" s="202">
        <v>1295651</v>
      </c>
      <c r="H713" s="198">
        <v>37036.319965277777</v>
      </c>
      <c r="I713" t="s">
        <v>2006</v>
      </c>
      <c r="M713" t="s">
        <v>1785</v>
      </c>
      <c r="N713" t="s">
        <v>3314</v>
      </c>
      <c r="O713" t="s">
        <v>1042</v>
      </c>
      <c r="Q713" s="199">
        <v>10000</v>
      </c>
      <c r="S713" t="s">
        <v>1786</v>
      </c>
      <c r="T713" t="s">
        <v>2230</v>
      </c>
      <c r="U713" s="201">
        <v>3.84</v>
      </c>
      <c r="V713" t="s">
        <v>1712</v>
      </c>
      <c r="W713" t="s">
        <v>3159</v>
      </c>
      <c r="X713" t="s">
        <v>1713</v>
      </c>
      <c r="Y713" t="s">
        <v>3318</v>
      </c>
      <c r="Z713" t="s">
        <v>3729</v>
      </c>
      <c r="AA713">
        <v>810186</v>
      </c>
      <c r="AB713" s="198">
        <v>37037</v>
      </c>
      <c r="AC713" s="198">
        <v>37040</v>
      </c>
    </row>
    <row r="714" spans="1:29" x14ac:dyDescent="0.2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4</v>
      </c>
      <c r="F714" s="213">
        <f t="shared" si="55"/>
        <v>40000</v>
      </c>
      <c r="G714" s="202">
        <v>1295652</v>
      </c>
      <c r="H714" s="198">
        <v>37036.320023148146</v>
      </c>
      <c r="I714" t="s">
        <v>2006</v>
      </c>
      <c r="M714" t="s">
        <v>1785</v>
      </c>
      <c r="N714" t="s">
        <v>3314</v>
      </c>
      <c r="O714" t="s">
        <v>1042</v>
      </c>
      <c r="Q714" s="199">
        <v>10000</v>
      </c>
      <c r="S714" t="s">
        <v>1786</v>
      </c>
      <c r="T714" t="s">
        <v>2230</v>
      </c>
      <c r="U714" s="201">
        <v>3.8450000000000002</v>
      </c>
      <c r="V714" t="s">
        <v>1712</v>
      </c>
      <c r="W714" t="s">
        <v>3159</v>
      </c>
      <c r="X714" t="s">
        <v>1713</v>
      </c>
      <c r="Y714" t="s">
        <v>3318</v>
      </c>
      <c r="Z714" t="s">
        <v>3729</v>
      </c>
      <c r="AA714">
        <v>810187</v>
      </c>
      <c r="AB714" s="198">
        <v>37037</v>
      </c>
      <c r="AC714" s="198">
        <v>37040</v>
      </c>
    </row>
    <row r="715" spans="1:29" x14ac:dyDescent="0.2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4</v>
      </c>
      <c r="F715" s="213">
        <f t="shared" ref="F715:F778" si="60">E715*SUM(P715:Q715)</f>
        <v>40000</v>
      </c>
      <c r="G715" s="202">
        <v>1295653</v>
      </c>
      <c r="H715" s="198">
        <v>37036.320069444446</v>
      </c>
      <c r="I715" t="s">
        <v>2006</v>
      </c>
      <c r="M715" t="s">
        <v>1785</v>
      </c>
      <c r="N715" t="s">
        <v>3314</v>
      </c>
      <c r="O715" t="s">
        <v>1041</v>
      </c>
      <c r="Q715" s="199">
        <v>10000</v>
      </c>
      <c r="S715" t="s">
        <v>1786</v>
      </c>
      <c r="T715" t="s">
        <v>2230</v>
      </c>
      <c r="U715" s="201">
        <v>3.8450000000000002</v>
      </c>
      <c r="V715" t="s">
        <v>1712</v>
      </c>
      <c r="W715" t="s">
        <v>3159</v>
      </c>
      <c r="X715" t="s">
        <v>1713</v>
      </c>
      <c r="Y715" t="s">
        <v>3318</v>
      </c>
      <c r="Z715" t="s">
        <v>3729</v>
      </c>
      <c r="AA715">
        <v>810188</v>
      </c>
      <c r="AB715" s="198">
        <v>37037</v>
      </c>
      <c r="AC715" s="198">
        <v>37040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30</v>
      </c>
      <c r="F716" s="213">
        <f t="shared" si="60"/>
        <v>1500</v>
      </c>
      <c r="G716" s="202">
        <v>1295654</v>
      </c>
      <c r="H716" s="198">
        <v>37036.320520833331</v>
      </c>
      <c r="I716" t="s">
        <v>1843</v>
      </c>
      <c r="M716" t="s">
        <v>3451</v>
      </c>
      <c r="N716" t="s">
        <v>1827</v>
      </c>
      <c r="O716" t="s">
        <v>3492</v>
      </c>
      <c r="P716" s="199">
        <v>50</v>
      </c>
      <c r="S716" t="s">
        <v>1784</v>
      </c>
      <c r="T716" t="s">
        <v>2230</v>
      </c>
      <c r="U716" s="201">
        <v>54</v>
      </c>
      <c r="V716" t="s">
        <v>1847</v>
      </c>
      <c r="W716" t="s">
        <v>1848</v>
      </c>
      <c r="X716" t="s">
        <v>1849</v>
      </c>
      <c r="Y716" t="s">
        <v>2741</v>
      </c>
      <c r="Z716" t="s">
        <v>3724</v>
      </c>
      <c r="AA716">
        <v>622703.1</v>
      </c>
      <c r="AB716" s="198">
        <v>37408.71597222222</v>
      </c>
      <c r="AC716" s="198">
        <v>37437.71597222222</v>
      </c>
    </row>
    <row r="717" spans="1:29" x14ac:dyDescent="0.2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20</v>
      </c>
      <c r="G717" s="202">
        <v>1295655</v>
      </c>
      <c r="H717" s="198">
        <v>37036.320694444446</v>
      </c>
      <c r="I717" t="s">
        <v>2200</v>
      </c>
      <c r="M717" t="s">
        <v>1791</v>
      </c>
      <c r="N717" t="s">
        <v>2227</v>
      </c>
      <c r="O717" t="s">
        <v>2228</v>
      </c>
      <c r="Q717" s="199">
        <v>20</v>
      </c>
      <c r="S717" t="s">
        <v>2229</v>
      </c>
      <c r="T717" t="s">
        <v>2230</v>
      </c>
      <c r="U717" s="201">
        <v>1732</v>
      </c>
      <c r="V717" t="s">
        <v>2243</v>
      </c>
      <c r="W717" t="s">
        <v>2236</v>
      </c>
      <c r="X717" t="s">
        <v>2232</v>
      </c>
      <c r="Y717" t="s">
        <v>2233</v>
      </c>
      <c r="Z717" t="s">
        <v>2234</v>
      </c>
      <c r="AA717">
        <v>2152638</v>
      </c>
    </row>
    <row r="718" spans="1:29" x14ac:dyDescent="0.2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5</v>
      </c>
      <c r="F718" s="213">
        <f t="shared" si="60"/>
        <v>250</v>
      </c>
      <c r="G718" s="202">
        <v>1295656</v>
      </c>
      <c r="H718" s="198">
        <v>37036.320729166669</v>
      </c>
      <c r="I718" t="s">
        <v>2980</v>
      </c>
      <c r="M718" t="s">
        <v>3451</v>
      </c>
      <c r="N718" t="s">
        <v>1827</v>
      </c>
      <c r="O718" t="s">
        <v>2864</v>
      </c>
      <c r="P718" s="199">
        <v>50</v>
      </c>
      <c r="S718" t="s">
        <v>1784</v>
      </c>
      <c r="T718" t="s">
        <v>2230</v>
      </c>
      <c r="U718" s="201">
        <v>59.25</v>
      </c>
      <c r="V718" t="s">
        <v>2786</v>
      </c>
      <c r="W718" t="s">
        <v>1848</v>
      </c>
      <c r="X718" t="s">
        <v>1832</v>
      </c>
      <c r="Y718" t="s">
        <v>2741</v>
      </c>
      <c r="Z718" t="s">
        <v>3724</v>
      </c>
      <c r="AA718">
        <v>622705.1</v>
      </c>
      <c r="AB718" s="198">
        <v>37046.875</v>
      </c>
      <c r="AC718" s="198">
        <v>37050.875</v>
      </c>
    </row>
    <row r="719" spans="1:29" x14ac:dyDescent="0.2">
      <c r="A719" s="44" t="str">
        <f t="shared" si="56"/>
        <v>US Natural Gas Financial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153</v>
      </c>
      <c r="F719" s="213">
        <f t="shared" si="60"/>
        <v>382500</v>
      </c>
      <c r="G719" s="202">
        <v>1295657</v>
      </c>
      <c r="H719" s="198">
        <v>37036.320856481485</v>
      </c>
      <c r="I719" t="s">
        <v>3322</v>
      </c>
      <c r="M719" t="s">
        <v>1785</v>
      </c>
      <c r="N719" t="s">
        <v>3014</v>
      </c>
      <c r="O719" t="s">
        <v>2777</v>
      </c>
      <c r="P719" s="199">
        <v>2500</v>
      </c>
      <c r="S719" t="s">
        <v>1786</v>
      </c>
      <c r="T719" t="s">
        <v>2230</v>
      </c>
      <c r="U719" s="201">
        <v>4.0949999999999998</v>
      </c>
      <c r="V719" t="s">
        <v>1751</v>
      </c>
      <c r="W719" t="s">
        <v>3587</v>
      </c>
      <c r="X719" t="s">
        <v>3016</v>
      </c>
      <c r="Y719" t="s">
        <v>2250</v>
      </c>
      <c r="Z719" t="s">
        <v>3729</v>
      </c>
      <c r="AA719" t="s">
        <v>1540</v>
      </c>
      <c r="AB719" s="198">
        <v>37043</v>
      </c>
      <c r="AC719" s="198">
        <v>37195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1295658</v>
      </c>
      <c r="H720" s="198">
        <v>37036.320868055554</v>
      </c>
      <c r="I720" t="s">
        <v>1850</v>
      </c>
      <c r="M720" t="s">
        <v>3451</v>
      </c>
      <c r="N720" t="s">
        <v>1827</v>
      </c>
      <c r="O720" t="s">
        <v>1429</v>
      </c>
      <c r="P720" s="199">
        <v>50</v>
      </c>
      <c r="S720" t="s">
        <v>1784</v>
      </c>
      <c r="T720" t="s">
        <v>2230</v>
      </c>
      <c r="U720" s="201">
        <v>30.95</v>
      </c>
      <c r="V720" t="s">
        <v>1488</v>
      </c>
      <c r="W720" t="s">
        <v>1844</v>
      </c>
      <c r="X720" t="s">
        <v>1845</v>
      </c>
      <c r="Y720" t="s">
        <v>2741</v>
      </c>
      <c r="Z720" t="s">
        <v>3724</v>
      </c>
      <c r="AA720">
        <v>622706.1</v>
      </c>
      <c r="AB720" s="198">
        <v>37040.875</v>
      </c>
      <c r="AC720" s="198">
        <v>37040.875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50</v>
      </c>
      <c r="G721" s="202">
        <v>1295659</v>
      </c>
      <c r="H721" s="198">
        <v>37036.320868055554</v>
      </c>
      <c r="I721" t="s">
        <v>1843</v>
      </c>
      <c r="M721" t="s">
        <v>3451</v>
      </c>
      <c r="N721" t="s">
        <v>1827</v>
      </c>
      <c r="O721" t="s">
        <v>1435</v>
      </c>
      <c r="Q721" s="199">
        <v>50</v>
      </c>
      <c r="S721" t="s">
        <v>1784</v>
      </c>
      <c r="T721" t="s">
        <v>2230</v>
      </c>
      <c r="U721" s="201">
        <v>23.25</v>
      </c>
      <c r="V721" t="s">
        <v>1494</v>
      </c>
      <c r="W721" t="s">
        <v>1839</v>
      </c>
      <c r="X721" t="s">
        <v>1832</v>
      </c>
      <c r="Y721" t="s">
        <v>2741</v>
      </c>
      <c r="Z721" t="s">
        <v>3724</v>
      </c>
      <c r="AA721">
        <v>622707.1</v>
      </c>
      <c r="AB721" s="198">
        <v>37040.875</v>
      </c>
      <c r="AC721" s="198">
        <v>37040.875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151</v>
      </c>
      <c r="F722" s="213">
        <f t="shared" si="60"/>
        <v>755000</v>
      </c>
      <c r="G722" s="202">
        <v>1295660</v>
      </c>
      <c r="H722" s="198">
        <v>37036.320960648147</v>
      </c>
      <c r="I722" t="s">
        <v>3322</v>
      </c>
      <c r="M722" t="s">
        <v>1785</v>
      </c>
      <c r="N722" t="s">
        <v>3014</v>
      </c>
      <c r="O722" t="s">
        <v>3345</v>
      </c>
      <c r="P722" s="199">
        <v>5000</v>
      </c>
      <c r="S722" t="s">
        <v>1786</v>
      </c>
      <c r="T722" t="s">
        <v>2230</v>
      </c>
      <c r="U722" s="201">
        <v>4.4850000000000003</v>
      </c>
      <c r="V722" t="s">
        <v>3323</v>
      </c>
      <c r="W722" t="s">
        <v>3587</v>
      </c>
      <c r="X722" t="s">
        <v>3016</v>
      </c>
      <c r="Y722" t="s">
        <v>2250</v>
      </c>
      <c r="Z722" t="s">
        <v>3729</v>
      </c>
      <c r="AA722" t="s">
        <v>1541</v>
      </c>
      <c r="AB722" s="198">
        <v>37196</v>
      </c>
      <c r="AC722" s="198">
        <v>37346</v>
      </c>
    </row>
    <row r="723" spans="1:29" x14ac:dyDescent="0.2">
      <c r="A723" s="44" t="str">
        <f t="shared" si="56"/>
        <v>US Natural Gas Physical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4</v>
      </c>
      <c r="F723" s="213">
        <f t="shared" si="60"/>
        <v>40000</v>
      </c>
      <c r="G723" s="202">
        <v>1295661</v>
      </c>
      <c r="H723" s="198">
        <v>37036.32099537037</v>
      </c>
      <c r="I723" t="s">
        <v>3275</v>
      </c>
      <c r="M723" t="s">
        <v>1785</v>
      </c>
      <c r="N723" t="s">
        <v>3314</v>
      </c>
      <c r="O723" t="s">
        <v>1518</v>
      </c>
      <c r="Q723" s="199">
        <v>10000</v>
      </c>
      <c r="S723" t="s">
        <v>1786</v>
      </c>
      <c r="T723" t="s">
        <v>2230</v>
      </c>
      <c r="U723" s="201">
        <v>3.9813000000000001</v>
      </c>
      <c r="V723" t="s">
        <v>2321</v>
      </c>
      <c r="W723" t="s">
        <v>3316</v>
      </c>
      <c r="X723" t="s">
        <v>3317</v>
      </c>
      <c r="Y723" t="s">
        <v>3318</v>
      </c>
      <c r="Z723" t="s">
        <v>3729</v>
      </c>
      <c r="AA723">
        <v>810204</v>
      </c>
      <c r="AB723" s="198">
        <v>37037</v>
      </c>
      <c r="AC723" s="198">
        <v>37040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4</v>
      </c>
      <c r="F724" s="213">
        <f t="shared" si="60"/>
        <v>40000</v>
      </c>
      <c r="G724" s="202">
        <v>1295662</v>
      </c>
      <c r="H724" s="198">
        <v>37036.321087962962</v>
      </c>
      <c r="I724" t="s">
        <v>3319</v>
      </c>
      <c r="M724" t="s">
        <v>1785</v>
      </c>
      <c r="N724" t="s">
        <v>3314</v>
      </c>
      <c r="O724" t="s">
        <v>1518</v>
      </c>
      <c r="Q724" s="199">
        <v>10000</v>
      </c>
      <c r="S724" t="s">
        <v>1786</v>
      </c>
      <c r="T724" t="s">
        <v>2230</v>
      </c>
      <c r="U724" s="201">
        <v>3.9824999999999999</v>
      </c>
      <c r="V724" t="s">
        <v>3320</v>
      </c>
      <c r="W724" t="s">
        <v>3316</v>
      </c>
      <c r="X724" t="s">
        <v>3317</v>
      </c>
      <c r="Y724" t="s">
        <v>3318</v>
      </c>
      <c r="Z724" t="s">
        <v>3729</v>
      </c>
      <c r="AA724">
        <v>810205</v>
      </c>
      <c r="AB724" s="198">
        <v>37037</v>
      </c>
      <c r="AC724" s="198">
        <v>37040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5</v>
      </c>
      <c r="F725" s="213">
        <f t="shared" si="60"/>
        <v>250</v>
      </c>
      <c r="G725" s="202">
        <v>1295663</v>
      </c>
      <c r="H725" s="198">
        <v>37036.321168981478</v>
      </c>
      <c r="I725" t="s">
        <v>1850</v>
      </c>
      <c r="M725" t="s">
        <v>3451</v>
      </c>
      <c r="N725" t="s">
        <v>1827</v>
      </c>
      <c r="O725" t="s">
        <v>2864</v>
      </c>
      <c r="P725" s="199">
        <v>50</v>
      </c>
      <c r="S725" t="s">
        <v>1784</v>
      </c>
      <c r="T725" t="s">
        <v>2230</v>
      </c>
      <c r="U725" s="201">
        <v>58.75</v>
      </c>
      <c r="V725" t="s">
        <v>2103</v>
      </c>
      <c r="W725" t="s">
        <v>1848</v>
      </c>
      <c r="X725" t="s">
        <v>1832</v>
      </c>
      <c r="Y725" t="s">
        <v>2741</v>
      </c>
      <c r="Z725" t="s">
        <v>3724</v>
      </c>
      <c r="AA725">
        <v>622708.1</v>
      </c>
      <c r="AB725" s="198">
        <v>37046.875</v>
      </c>
      <c r="AC725" s="198">
        <v>37050.875</v>
      </c>
    </row>
    <row r="726" spans="1:29" x14ac:dyDescent="0.2">
      <c r="A726" s="44" t="str">
        <f t="shared" si="56"/>
        <v xml:space="preserve"> Metals Financial</v>
      </c>
      <c r="B726" s="44" t="str">
        <f t="shared" si="57"/>
        <v/>
      </c>
      <c r="C726" s="44" t="str">
        <f t="shared" si="58"/>
        <v>Metals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20</v>
      </c>
      <c r="G726" s="202">
        <v>1295664</v>
      </c>
      <c r="H726" s="198">
        <v>37036.321631944447</v>
      </c>
      <c r="I726" t="s">
        <v>2692</v>
      </c>
      <c r="M726" t="s">
        <v>1791</v>
      </c>
      <c r="N726" t="s">
        <v>2227</v>
      </c>
      <c r="O726" t="s">
        <v>2228</v>
      </c>
      <c r="Q726" s="199">
        <v>20</v>
      </c>
      <c r="S726" t="s">
        <v>2229</v>
      </c>
      <c r="T726" t="s">
        <v>2230</v>
      </c>
      <c r="U726" s="201">
        <v>1733</v>
      </c>
      <c r="V726" t="s">
        <v>1932</v>
      </c>
      <c r="W726" t="s">
        <v>2236</v>
      </c>
      <c r="X726" t="s">
        <v>2232</v>
      </c>
      <c r="Y726" t="s">
        <v>2233</v>
      </c>
      <c r="Z726" t="s">
        <v>2234</v>
      </c>
      <c r="AA726">
        <v>2152644</v>
      </c>
    </row>
    <row r="727" spans="1:29" x14ac:dyDescent="0.2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61</v>
      </c>
      <c r="F727" s="213">
        <f t="shared" si="60"/>
        <v>3050</v>
      </c>
      <c r="G727" s="202">
        <v>1295665</v>
      </c>
      <c r="H727" s="198">
        <v>37036.321689814817</v>
      </c>
      <c r="I727" t="s">
        <v>1850</v>
      </c>
      <c r="M727" t="s">
        <v>3451</v>
      </c>
      <c r="N727" t="s">
        <v>1827</v>
      </c>
      <c r="O727" t="s">
        <v>1542</v>
      </c>
      <c r="P727" s="199">
        <v>50</v>
      </c>
      <c r="S727" t="s">
        <v>1784</v>
      </c>
      <c r="T727" t="s">
        <v>2230</v>
      </c>
      <c r="U727" s="201">
        <v>37.25</v>
      </c>
      <c r="V727" t="s">
        <v>1439</v>
      </c>
      <c r="W727" t="s">
        <v>1836</v>
      </c>
      <c r="X727" t="s">
        <v>3012</v>
      </c>
      <c r="Y727" t="s">
        <v>2741</v>
      </c>
      <c r="Z727" t="s">
        <v>3724</v>
      </c>
      <c r="AA727">
        <v>622709.1</v>
      </c>
      <c r="AB727" s="198">
        <v>37316.711111111108</v>
      </c>
      <c r="AC727" s="198">
        <v>37376.711111111108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4</v>
      </c>
      <c r="F728" s="213">
        <f t="shared" si="60"/>
        <v>37600</v>
      </c>
      <c r="G728" s="202">
        <v>1295666</v>
      </c>
      <c r="H728" s="198">
        <v>37036.321851851855</v>
      </c>
      <c r="I728" t="s">
        <v>3023</v>
      </c>
      <c r="M728" t="s">
        <v>1785</v>
      </c>
      <c r="N728" t="s">
        <v>3314</v>
      </c>
      <c r="O728" t="s">
        <v>1055</v>
      </c>
      <c r="P728" s="199">
        <v>9400</v>
      </c>
      <c r="S728" t="s">
        <v>1786</v>
      </c>
      <c r="T728" t="s">
        <v>2230</v>
      </c>
      <c r="U728" s="201">
        <v>4.13</v>
      </c>
      <c r="V728" t="s">
        <v>2031</v>
      </c>
      <c r="W728" t="s">
        <v>2800</v>
      </c>
      <c r="X728" t="s">
        <v>2801</v>
      </c>
      <c r="Y728" t="s">
        <v>3318</v>
      </c>
      <c r="Z728" t="s">
        <v>3729</v>
      </c>
      <c r="AA728">
        <v>810206</v>
      </c>
      <c r="AB728" s="198">
        <v>37037</v>
      </c>
      <c r="AC728" s="198">
        <v>37040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4</v>
      </c>
      <c r="F729" s="213">
        <f t="shared" si="60"/>
        <v>40000</v>
      </c>
      <c r="G729" s="202">
        <v>1295667</v>
      </c>
      <c r="H729" s="198">
        <v>37036.321921296294</v>
      </c>
      <c r="I729" t="s">
        <v>2983</v>
      </c>
      <c r="M729" t="s">
        <v>1785</v>
      </c>
      <c r="N729" t="s">
        <v>3314</v>
      </c>
      <c r="O729" t="s">
        <v>1041</v>
      </c>
      <c r="Q729" s="199">
        <v>10000</v>
      </c>
      <c r="S729" t="s">
        <v>1786</v>
      </c>
      <c r="T729" t="s">
        <v>2230</v>
      </c>
      <c r="U729" s="201">
        <v>3.8450000000000002</v>
      </c>
      <c r="V729" t="s">
        <v>3312</v>
      </c>
      <c r="W729" t="s">
        <v>3159</v>
      </c>
      <c r="X729" t="s">
        <v>1713</v>
      </c>
      <c r="Y729" t="s">
        <v>3318</v>
      </c>
      <c r="Z729" t="s">
        <v>3729</v>
      </c>
      <c r="AA729">
        <v>810207</v>
      </c>
      <c r="AB729" s="198">
        <v>37037</v>
      </c>
      <c r="AC729" s="198">
        <v>37040</v>
      </c>
    </row>
    <row r="730" spans="1:29" x14ac:dyDescent="0.2">
      <c r="A730" s="44" t="str">
        <f t="shared" si="56"/>
        <v>US Natural Gas Physical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4</v>
      </c>
      <c r="F730" s="213">
        <f t="shared" si="60"/>
        <v>40000</v>
      </c>
      <c r="G730" s="202">
        <v>1295668</v>
      </c>
      <c r="H730" s="198">
        <v>37036.322083333333</v>
      </c>
      <c r="I730" t="s">
        <v>2983</v>
      </c>
      <c r="M730" t="s">
        <v>1785</v>
      </c>
      <c r="N730" t="s">
        <v>3314</v>
      </c>
      <c r="O730" t="s">
        <v>1041</v>
      </c>
      <c r="Q730" s="199">
        <v>10000</v>
      </c>
      <c r="S730" t="s">
        <v>1786</v>
      </c>
      <c r="T730" t="s">
        <v>2230</v>
      </c>
      <c r="U730" s="201">
        <v>3.8525</v>
      </c>
      <c r="V730" t="s">
        <v>3312</v>
      </c>
      <c r="W730" t="s">
        <v>3159</v>
      </c>
      <c r="X730" t="s">
        <v>1713</v>
      </c>
      <c r="Y730" t="s">
        <v>3318</v>
      </c>
      <c r="Z730" t="s">
        <v>3729</v>
      </c>
      <c r="AA730">
        <v>810208</v>
      </c>
      <c r="AB730" s="198">
        <v>37037</v>
      </c>
      <c r="AC730" s="198">
        <v>37040</v>
      </c>
    </row>
    <row r="731" spans="1:29" x14ac:dyDescent="0.2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61</v>
      </c>
      <c r="F731" s="213">
        <f t="shared" si="60"/>
        <v>3050</v>
      </c>
      <c r="G731" s="202">
        <v>1295669</v>
      </c>
      <c r="H731" s="198">
        <v>37036.322256944448</v>
      </c>
      <c r="I731" t="s">
        <v>1843</v>
      </c>
      <c r="M731" t="s">
        <v>3451</v>
      </c>
      <c r="N731" t="s">
        <v>3005</v>
      </c>
      <c r="O731" t="s">
        <v>2107</v>
      </c>
      <c r="P731" s="199">
        <v>50</v>
      </c>
      <c r="S731" t="s">
        <v>1784</v>
      </c>
      <c r="T731" t="s">
        <v>2230</v>
      </c>
      <c r="U731" s="201">
        <v>36.25</v>
      </c>
      <c r="V731" t="s">
        <v>2108</v>
      </c>
      <c r="W731" t="s">
        <v>3354</v>
      </c>
      <c r="X731" t="s">
        <v>3355</v>
      </c>
      <c r="Y731" t="s">
        <v>2741</v>
      </c>
      <c r="Z731" t="s">
        <v>3724</v>
      </c>
      <c r="AA731">
        <v>622710.1</v>
      </c>
      <c r="AB731" s="198">
        <v>37316</v>
      </c>
      <c r="AC731" s="198">
        <v>37376</v>
      </c>
    </row>
    <row r="732" spans="1:29" x14ac:dyDescent="0.2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4</v>
      </c>
      <c r="F732" s="213">
        <f t="shared" si="60"/>
        <v>40000</v>
      </c>
      <c r="G732" s="202">
        <v>1295670</v>
      </c>
      <c r="H732" s="198">
        <v>37036.322291666664</v>
      </c>
      <c r="I732" t="s">
        <v>1748</v>
      </c>
      <c r="M732" t="s">
        <v>1785</v>
      </c>
      <c r="N732" t="s">
        <v>3314</v>
      </c>
      <c r="O732" t="s">
        <v>1042</v>
      </c>
      <c r="P732" s="199">
        <v>10000</v>
      </c>
      <c r="S732" t="s">
        <v>1786</v>
      </c>
      <c r="T732" t="s">
        <v>2230</v>
      </c>
      <c r="U732" s="201">
        <v>3.8424999999999998</v>
      </c>
      <c r="V732" t="s">
        <v>1773</v>
      </c>
      <c r="W732" t="s">
        <v>3159</v>
      </c>
      <c r="X732" t="s">
        <v>1713</v>
      </c>
      <c r="Y732" t="s">
        <v>3318</v>
      </c>
      <c r="Z732" t="s">
        <v>3729</v>
      </c>
      <c r="AA732">
        <v>810209</v>
      </c>
      <c r="AB732" s="198">
        <v>37037</v>
      </c>
      <c r="AC732" s="198">
        <v>37040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4</v>
      </c>
      <c r="F733" s="213">
        <f t="shared" si="60"/>
        <v>20000</v>
      </c>
      <c r="G733" s="202">
        <v>1295671</v>
      </c>
      <c r="H733" s="198">
        <v>37036.32230324074</v>
      </c>
      <c r="I733" t="s">
        <v>2983</v>
      </c>
      <c r="M733" t="s">
        <v>1785</v>
      </c>
      <c r="N733" t="s">
        <v>3314</v>
      </c>
      <c r="O733" t="s">
        <v>1543</v>
      </c>
      <c r="Q733" s="199">
        <v>5000</v>
      </c>
      <c r="S733" t="s">
        <v>1786</v>
      </c>
      <c r="T733" t="s">
        <v>2230</v>
      </c>
      <c r="U733" s="201">
        <v>3.7650000000000001</v>
      </c>
      <c r="V733" t="s">
        <v>3315</v>
      </c>
      <c r="W733" t="s">
        <v>3130</v>
      </c>
      <c r="X733" t="s">
        <v>3338</v>
      </c>
      <c r="Y733" t="s">
        <v>3318</v>
      </c>
      <c r="Z733" t="s">
        <v>3729</v>
      </c>
      <c r="AA733">
        <v>810210</v>
      </c>
      <c r="AB733" s="198">
        <v>37037</v>
      </c>
      <c r="AC733" s="198">
        <v>37040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4</v>
      </c>
      <c r="F734" s="213">
        <f t="shared" si="60"/>
        <v>20000</v>
      </c>
      <c r="G734" s="202">
        <v>1295672</v>
      </c>
      <c r="H734" s="198">
        <v>37036.322326388887</v>
      </c>
      <c r="I734" t="s">
        <v>1729</v>
      </c>
      <c r="M734" t="s">
        <v>1785</v>
      </c>
      <c r="N734" t="s">
        <v>3314</v>
      </c>
      <c r="O734" t="s">
        <v>1544</v>
      </c>
      <c r="Q734" s="199">
        <v>5000</v>
      </c>
      <c r="S734" t="s">
        <v>1786</v>
      </c>
      <c r="T734" t="s">
        <v>2230</v>
      </c>
      <c r="U734" s="201">
        <v>3.7749999999999999</v>
      </c>
      <c r="V734" t="s">
        <v>1730</v>
      </c>
      <c r="W734" t="s">
        <v>3130</v>
      </c>
      <c r="X734" t="s">
        <v>3338</v>
      </c>
      <c r="Y734" t="s">
        <v>3318</v>
      </c>
      <c r="Z734" t="s">
        <v>3729</v>
      </c>
      <c r="AA734">
        <v>810211</v>
      </c>
      <c r="AB734" s="198">
        <v>37037</v>
      </c>
      <c r="AC734" s="198">
        <v>37040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4</v>
      </c>
      <c r="F735" s="213">
        <f t="shared" si="60"/>
        <v>20000</v>
      </c>
      <c r="G735" s="202">
        <v>1295673</v>
      </c>
      <c r="H735" s="198">
        <v>37036.322337962964</v>
      </c>
      <c r="I735" t="s">
        <v>2983</v>
      </c>
      <c r="M735" t="s">
        <v>1785</v>
      </c>
      <c r="N735" t="s">
        <v>3314</v>
      </c>
      <c r="O735" t="s">
        <v>1543</v>
      </c>
      <c r="Q735" s="199">
        <v>5000</v>
      </c>
      <c r="S735" t="s">
        <v>1786</v>
      </c>
      <c r="T735" t="s">
        <v>2230</v>
      </c>
      <c r="U735" s="201">
        <v>3.7675000000000001</v>
      </c>
      <c r="V735" t="s">
        <v>3315</v>
      </c>
      <c r="W735" t="s">
        <v>3130</v>
      </c>
      <c r="X735" t="s">
        <v>3338</v>
      </c>
      <c r="Y735" t="s">
        <v>3318</v>
      </c>
      <c r="Z735" t="s">
        <v>3729</v>
      </c>
      <c r="AA735">
        <v>810212</v>
      </c>
      <c r="AB735" s="198">
        <v>37037</v>
      </c>
      <c r="AC735" s="198">
        <v>37040</v>
      </c>
    </row>
    <row r="736" spans="1:29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4</v>
      </c>
      <c r="F736" s="213">
        <f t="shared" si="60"/>
        <v>20000</v>
      </c>
      <c r="G736" s="202">
        <v>1295674</v>
      </c>
      <c r="H736" s="198">
        <v>37036.322453703702</v>
      </c>
      <c r="I736" t="s">
        <v>2983</v>
      </c>
      <c r="M736" t="s">
        <v>1785</v>
      </c>
      <c r="N736" t="s">
        <v>3314</v>
      </c>
      <c r="O736" t="s">
        <v>1543</v>
      </c>
      <c r="Q736" s="199">
        <v>5000</v>
      </c>
      <c r="S736" t="s">
        <v>1786</v>
      </c>
      <c r="T736" t="s">
        <v>2230</v>
      </c>
      <c r="U736" s="201">
        <v>3.77</v>
      </c>
      <c r="V736" t="s">
        <v>3315</v>
      </c>
      <c r="W736" t="s">
        <v>3130</v>
      </c>
      <c r="X736" t="s">
        <v>3338</v>
      </c>
      <c r="Y736" t="s">
        <v>3318</v>
      </c>
      <c r="Z736" t="s">
        <v>3729</v>
      </c>
      <c r="AA736">
        <v>810213</v>
      </c>
      <c r="AB736" s="198">
        <v>37037</v>
      </c>
      <c r="AC736" s="198">
        <v>37040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4</v>
      </c>
      <c r="F737" s="213">
        <f t="shared" si="60"/>
        <v>20000</v>
      </c>
      <c r="G737" s="202">
        <v>1295675</v>
      </c>
      <c r="H737" s="198">
        <v>37036.322465277779</v>
      </c>
      <c r="I737" t="s">
        <v>3341</v>
      </c>
      <c r="M737" t="s">
        <v>1785</v>
      </c>
      <c r="N737" t="s">
        <v>3314</v>
      </c>
      <c r="O737" t="s">
        <v>1545</v>
      </c>
      <c r="P737" s="199">
        <v>5000</v>
      </c>
      <c r="S737" t="s">
        <v>1786</v>
      </c>
      <c r="T737" t="s">
        <v>2230</v>
      </c>
      <c r="U737" s="201">
        <v>3.82</v>
      </c>
      <c r="V737" t="s">
        <v>3131</v>
      </c>
      <c r="W737" t="s">
        <v>3130</v>
      </c>
      <c r="X737" t="s">
        <v>3338</v>
      </c>
      <c r="Y737" t="s">
        <v>3318</v>
      </c>
      <c r="Z737" t="s">
        <v>3729</v>
      </c>
      <c r="AA737">
        <v>810214</v>
      </c>
      <c r="AB737" s="198">
        <v>37037</v>
      </c>
      <c r="AC737" s="198">
        <v>37040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4</v>
      </c>
      <c r="F738" s="213">
        <f t="shared" si="60"/>
        <v>1640</v>
      </c>
      <c r="G738" s="202">
        <v>1295676</v>
      </c>
      <c r="H738" s="198">
        <v>37036.322534722225</v>
      </c>
      <c r="I738" t="s">
        <v>3393</v>
      </c>
      <c r="M738" t="s">
        <v>1785</v>
      </c>
      <c r="N738" t="s">
        <v>3314</v>
      </c>
      <c r="O738" t="s">
        <v>1543</v>
      </c>
      <c r="Q738" s="199">
        <v>410</v>
      </c>
      <c r="S738" t="s">
        <v>1786</v>
      </c>
      <c r="T738" t="s">
        <v>2230</v>
      </c>
      <c r="U738" s="201">
        <v>3.7725</v>
      </c>
      <c r="V738" t="s">
        <v>3132</v>
      </c>
      <c r="W738" t="s">
        <v>3130</v>
      </c>
      <c r="X738" t="s">
        <v>3338</v>
      </c>
      <c r="Y738" t="s">
        <v>3318</v>
      </c>
      <c r="Z738" t="s">
        <v>3729</v>
      </c>
      <c r="AA738">
        <v>810216</v>
      </c>
      <c r="AB738" s="198">
        <v>37037</v>
      </c>
      <c r="AC738" s="198">
        <v>37040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4</v>
      </c>
      <c r="F739" s="213">
        <f t="shared" si="60"/>
        <v>40000</v>
      </c>
      <c r="G739" s="202">
        <v>1295678</v>
      </c>
      <c r="H739" s="198">
        <v>37036.322546296295</v>
      </c>
      <c r="I739" t="s">
        <v>3336</v>
      </c>
      <c r="M739" t="s">
        <v>1785</v>
      </c>
      <c r="N739" t="s">
        <v>3314</v>
      </c>
      <c r="O739" t="s">
        <v>1518</v>
      </c>
      <c r="P739" s="199">
        <v>10000</v>
      </c>
      <c r="S739" t="s">
        <v>1786</v>
      </c>
      <c r="T739" t="s">
        <v>2230</v>
      </c>
      <c r="U739" s="201">
        <v>3.9813000000000001</v>
      </c>
      <c r="V739" t="s">
        <v>3340</v>
      </c>
      <c r="W739" t="s">
        <v>3316</v>
      </c>
      <c r="X739" t="s">
        <v>3317</v>
      </c>
      <c r="Y739" t="s">
        <v>3318</v>
      </c>
      <c r="Z739" t="s">
        <v>3729</v>
      </c>
      <c r="AA739">
        <v>810217</v>
      </c>
      <c r="AB739" s="198">
        <v>37037</v>
      </c>
      <c r="AC739" s="198">
        <v>37040</v>
      </c>
    </row>
    <row r="740" spans="1:29" x14ac:dyDescent="0.2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4</v>
      </c>
      <c r="F740" s="213">
        <f t="shared" si="60"/>
        <v>18360</v>
      </c>
      <c r="G740" s="202">
        <v>1295677</v>
      </c>
      <c r="H740" s="198">
        <v>37036.322546296295</v>
      </c>
      <c r="I740" t="s">
        <v>3341</v>
      </c>
      <c r="M740" t="s">
        <v>1785</v>
      </c>
      <c r="N740" t="s">
        <v>3314</v>
      </c>
      <c r="O740" t="s">
        <v>1543</v>
      </c>
      <c r="Q740" s="199">
        <v>4590</v>
      </c>
      <c r="S740" t="s">
        <v>1786</v>
      </c>
      <c r="T740" t="s">
        <v>2230</v>
      </c>
      <c r="U740" s="201">
        <v>3.7725</v>
      </c>
      <c r="V740" t="s">
        <v>2726</v>
      </c>
      <c r="W740" t="s">
        <v>3130</v>
      </c>
      <c r="X740" t="s">
        <v>3338</v>
      </c>
      <c r="Y740" t="s">
        <v>3318</v>
      </c>
      <c r="Z740" t="s">
        <v>3729</v>
      </c>
      <c r="AA740">
        <v>810215</v>
      </c>
      <c r="AB740" s="198">
        <v>37037</v>
      </c>
      <c r="AC740" s="198">
        <v>37040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4</v>
      </c>
      <c r="F741" s="213">
        <f t="shared" si="60"/>
        <v>20000</v>
      </c>
      <c r="G741" s="202">
        <v>1295679</v>
      </c>
      <c r="H741" s="198">
        <v>37036.322650462964</v>
      </c>
      <c r="I741" t="s">
        <v>3336</v>
      </c>
      <c r="M741" t="s">
        <v>1785</v>
      </c>
      <c r="N741" t="s">
        <v>3314</v>
      </c>
      <c r="O741" t="s">
        <v>1546</v>
      </c>
      <c r="P741" s="199">
        <v>5000</v>
      </c>
      <c r="S741" t="s">
        <v>1786</v>
      </c>
      <c r="T741" t="s">
        <v>2230</v>
      </c>
      <c r="U741" s="201">
        <v>3.77</v>
      </c>
      <c r="V741" t="s">
        <v>3340</v>
      </c>
      <c r="W741" t="s">
        <v>3130</v>
      </c>
      <c r="X741" t="s">
        <v>3338</v>
      </c>
      <c r="Y741" t="s">
        <v>3318</v>
      </c>
      <c r="Z741" t="s">
        <v>3729</v>
      </c>
      <c r="AA741">
        <v>810218</v>
      </c>
      <c r="AB741" s="198">
        <v>37037</v>
      </c>
      <c r="AC741" s="198">
        <v>37040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4</v>
      </c>
      <c r="F742" s="213">
        <f t="shared" si="60"/>
        <v>20000</v>
      </c>
      <c r="G742" s="202">
        <v>1295680</v>
      </c>
      <c r="H742" s="198">
        <v>37036.322685185187</v>
      </c>
      <c r="I742" t="s">
        <v>3342</v>
      </c>
      <c r="M742" t="s">
        <v>1785</v>
      </c>
      <c r="N742" t="s">
        <v>3314</v>
      </c>
      <c r="O742" t="s">
        <v>1543</v>
      </c>
      <c r="P742" s="199">
        <v>5000</v>
      </c>
      <c r="S742" t="s">
        <v>1786</v>
      </c>
      <c r="T742" t="s">
        <v>2230</v>
      </c>
      <c r="U742" s="201">
        <v>3.78</v>
      </c>
      <c r="V742" t="s">
        <v>2754</v>
      </c>
      <c r="W742" t="s">
        <v>3130</v>
      </c>
      <c r="X742" t="s">
        <v>3338</v>
      </c>
      <c r="Y742" t="s">
        <v>3318</v>
      </c>
      <c r="Z742" t="s">
        <v>3729</v>
      </c>
      <c r="AA742">
        <v>810219</v>
      </c>
      <c r="AB742" s="198">
        <v>37037</v>
      </c>
      <c r="AC742" s="198">
        <v>37040</v>
      </c>
    </row>
    <row r="743" spans="1:29" x14ac:dyDescent="0.2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4</v>
      </c>
      <c r="F743" s="213">
        <f t="shared" si="60"/>
        <v>40000</v>
      </c>
      <c r="G743" s="202">
        <v>1295681</v>
      </c>
      <c r="H743" s="198">
        <v>37036.322696759256</v>
      </c>
      <c r="I743" t="s">
        <v>3336</v>
      </c>
      <c r="M743" t="s">
        <v>1785</v>
      </c>
      <c r="N743" t="s">
        <v>3314</v>
      </c>
      <c r="O743" t="s">
        <v>1527</v>
      </c>
      <c r="P743" s="199">
        <v>10000</v>
      </c>
      <c r="S743" t="s">
        <v>1786</v>
      </c>
      <c r="T743" t="s">
        <v>2230</v>
      </c>
      <c r="U743" s="201">
        <v>3.8475000000000001</v>
      </c>
      <c r="V743" t="s">
        <v>3158</v>
      </c>
      <c r="W743" t="s">
        <v>3352</v>
      </c>
      <c r="X743" t="s">
        <v>3353</v>
      </c>
      <c r="Y743" t="s">
        <v>3318</v>
      </c>
      <c r="Z743" t="s">
        <v>3729</v>
      </c>
      <c r="AA743">
        <v>810220</v>
      </c>
      <c r="AB743" s="198">
        <v>37037</v>
      </c>
      <c r="AC743" s="198">
        <v>37040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4</v>
      </c>
      <c r="F744" s="213">
        <f t="shared" si="60"/>
        <v>20000</v>
      </c>
      <c r="G744" s="202">
        <v>1295682</v>
      </c>
      <c r="H744" s="198">
        <v>37036.322708333333</v>
      </c>
      <c r="I744" t="s">
        <v>3336</v>
      </c>
      <c r="M744" t="s">
        <v>1785</v>
      </c>
      <c r="N744" t="s">
        <v>3314</v>
      </c>
      <c r="O744" t="s">
        <v>1543</v>
      </c>
      <c r="P744" s="199">
        <v>5000</v>
      </c>
      <c r="S744" t="s">
        <v>1786</v>
      </c>
      <c r="T744" t="s">
        <v>2230</v>
      </c>
      <c r="U744" s="201">
        <v>3.7774999999999999</v>
      </c>
      <c r="V744" t="s">
        <v>3340</v>
      </c>
      <c r="W744" t="s">
        <v>3130</v>
      </c>
      <c r="X744" t="s">
        <v>3338</v>
      </c>
      <c r="Y744" t="s">
        <v>3318</v>
      </c>
      <c r="Z744" t="s">
        <v>3729</v>
      </c>
      <c r="AA744">
        <v>810221</v>
      </c>
      <c r="AB744" s="198">
        <v>37037</v>
      </c>
      <c r="AC744" s="198">
        <v>37040</v>
      </c>
    </row>
    <row r="745" spans="1:29" x14ac:dyDescent="0.2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4</v>
      </c>
      <c r="F745" s="213">
        <f t="shared" si="60"/>
        <v>20000</v>
      </c>
      <c r="G745" s="202">
        <v>1295683</v>
      </c>
      <c r="H745" s="198">
        <v>37036.322731481479</v>
      </c>
      <c r="I745" t="s">
        <v>3341</v>
      </c>
      <c r="M745" t="s">
        <v>1785</v>
      </c>
      <c r="N745" t="s">
        <v>3314</v>
      </c>
      <c r="O745" t="s">
        <v>1544</v>
      </c>
      <c r="Q745" s="199">
        <v>5000</v>
      </c>
      <c r="S745" t="s">
        <v>1786</v>
      </c>
      <c r="T745" t="s">
        <v>2230</v>
      </c>
      <c r="U745" s="201">
        <v>3.7825000000000002</v>
      </c>
      <c r="V745" t="s">
        <v>3131</v>
      </c>
      <c r="W745" t="s">
        <v>3130</v>
      </c>
      <c r="X745" t="s">
        <v>3338</v>
      </c>
      <c r="Y745" t="s">
        <v>3318</v>
      </c>
      <c r="Z745" t="s">
        <v>3729</v>
      </c>
      <c r="AA745">
        <v>810222</v>
      </c>
      <c r="AB745" s="198">
        <v>37037</v>
      </c>
      <c r="AC745" s="198">
        <v>37040</v>
      </c>
    </row>
    <row r="746" spans="1:29" x14ac:dyDescent="0.2">
      <c r="A746" s="44" t="str">
        <f t="shared" si="56"/>
        <v>US Power Physical</v>
      </c>
      <c r="B746" s="44" t="str">
        <f t="shared" si="57"/>
        <v>US</v>
      </c>
      <c r="C746" s="44" t="str">
        <f t="shared" si="58"/>
        <v>Power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30</v>
      </c>
      <c r="F746" s="213">
        <f t="shared" si="60"/>
        <v>1500</v>
      </c>
      <c r="G746" s="202">
        <v>1295684</v>
      </c>
      <c r="H746" s="198">
        <v>37036.322743055556</v>
      </c>
      <c r="I746" t="s">
        <v>1850</v>
      </c>
      <c r="M746" t="s">
        <v>3451</v>
      </c>
      <c r="N746" t="s">
        <v>1827</v>
      </c>
      <c r="O746" t="s">
        <v>3009</v>
      </c>
      <c r="P746" s="199">
        <v>50</v>
      </c>
      <c r="S746" t="s">
        <v>1784</v>
      </c>
      <c r="T746" t="s">
        <v>2230</v>
      </c>
      <c r="U746" s="201">
        <v>58.75</v>
      </c>
      <c r="V746" t="s">
        <v>2103</v>
      </c>
      <c r="W746" t="s">
        <v>1848</v>
      </c>
      <c r="X746" t="s">
        <v>1832</v>
      </c>
      <c r="Y746" t="s">
        <v>2741</v>
      </c>
      <c r="Z746" t="s">
        <v>3724</v>
      </c>
      <c r="AA746">
        <v>622711.1</v>
      </c>
      <c r="AB746" s="198">
        <v>37043.71597222222</v>
      </c>
      <c r="AC746" s="198">
        <v>37072.71597222222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</v>
      </c>
      <c r="G747" s="202">
        <v>1295686</v>
      </c>
      <c r="H747" s="198">
        <v>37036.322777777779</v>
      </c>
      <c r="I747" t="s">
        <v>2964</v>
      </c>
      <c r="M747" t="s">
        <v>3451</v>
      </c>
      <c r="N747" t="s">
        <v>1827</v>
      </c>
      <c r="O747" t="s">
        <v>1945</v>
      </c>
      <c r="P747" s="199">
        <v>50</v>
      </c>
      <c r="S747" t="s">
        <v>1784</v>
      </c>
      <c r="T747" t="s">
        <v>2230</v>
      </c>
      <c r="U747" s="201">
        <v>45.25</v>
      </c>
      <c r="V747" t="s">
        <v>2965</v>
      </c>
      <c r="W747" t="s">
        <v>1834</v>
      </c>
      <c r="X747" t="s">
        <v>1835</v>
      </c>
      <c r="Y747" t="s">
        <v>2741</v>
      </c>
      <c r="Z747" t="s">
        <v>3724</v>
      </c>
      <c r="AA747">
        <v>622712.1</v>
      </c>
      <c r="AB747" s="198">
        <v>37040.875</v>
      </c>
      <c r="AC747" s="198">
        <v>37040.875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4</v>
      </c>
      <c r="F748" s="213">
        <f t="shared" si="60"/>
        <v>20000</v>
      </c>
      <c r="G748" s="202">
        <v>1295685</v>
      </c>
      <c r="H748" s="198">
        <v>37036.322777777779</v>
      </c>
      <c r="I748" t="s">
        <v>3336</v>
      </c>
      <c r="M748" t="s">
        <v>1785</v>
      </c>
      <c r="N748" t="s">
        <v>3314</v>
      </c>
      <c r="O748" t="s">
        <v>1545</v>
      </c>
      <c r="P748" s="199">
        <v>5000</v>
      </c>
      <c r="S748" t="s">
        <v>1786</v>
      </c>
      <c r="T748" t="s">
        <v>2230</v>
      </c>
      <c r="U748" s="201">
        <v>3.8174999999999999</v>
      </c>
      <c r="V748" t="s">
        <v>3340</v>
      </c>
      <c r="W748" t="s">
        <v>3130</v>
      </c>
      <c r="X748" t="s">
        <v>3338</v>
      </c>
      <c r="Y748" t="s">
        <v>3318</v>
      </c>
      <c r="Z748" t="s">
        <v>3729</v>
      </c>
      <c r="AA748">
        <v>810223</v>
      </c>
      <c r="AB748" s="198">
        <v>37037</v>
      </c>
      <c r="AC748" s="198">
        <v>37040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4</v>
      </c>
      <c r="F749" s="213">
        <f t="shared" si="60"/>
        <v>20000</v>
      </c>
      <c r="G749" s="202">
        <v>1295687</v>
      </c>
      <c r="H749" s="198">
        <v>37036.322789351849</v>
      </c>
      <c r="I749" t="s">
        <v>3342</v>
      </c>
      <c r="M749" t="s">
        <v>1785</v>
      </c>
      <c r="N749" t="s">
        <v>3314</v>
      </c>
      <c r="O749" t="s">
        <v>1546</v>
      </c>
      <c r="Q749" s="199">
        <v>5000</v>
      </c>
      <c r="S749" t="s">
        <v>1786</v>
      </c>
      <c r="T749" t="s">
        <v>2230</v>
      </c>
      <c r="U749" s="201">
        <v>3.7725</v>
      </c>
      <c r="V749" t="s">
        <v>2754</v>
      </c>
      <c r="W749" t="s">
        <v>3130</v>
      </c>
      <c r="X749" t="s">
        <v>3338</v>
      </c>
      <c r="Y749" t="s">
        <v>3318</v>
      </c>
      <c r="Z749" t="s">
        <v>3729</v>
      </c>
      <c r="AA749">
        <v>810224</v>
      </c>
      <c r="AB749" s="198">
        <v>37037</v>
      </c>
      <c r="AC749" s="198">
        <v>37040</v>
      </c>
    </row>
    <row r="750" spans="1:29" x14ac:dyDescent="0.2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4</v>
      </c>
      <c r="F750" s="213">
        <f t="shared" si="60"/>
        <v>40000</v>
      </c>
      <c r="G750" s="202">
        <v>1295688</v>
      </c>
      <c r="H750" s="198">
        <v>37036.322800925926</v>
      </c>
      <c r="I750" t="s">
        <v>2779</v>
      </c>
      <c r="M750" t="s">
        <v>1785</v>
      </c>
      <c r="N750" t="s">
        <v>3314</v>
      </c>
      <c r="O750" t="s">
        <v>1518</v>
      </c>
      <c r="P750" s="199">
        <v>10000</v>
      </c>
      <c r="S750" t="s">
        <v>1786</v>
      </c>
      <c r="T750" t="s">
        <v>2230</v>
      </c>
      <c r="U750" s="201">
        <v>3.98</v>
      </c>
      <c r="V750" t="s">
        <v>1668</v>
      </c>
      <c r="W750" t="s">
        <v>3316</v>
      </c>
      <c r="X750" t="s">
        <v>3317</v>
      </c>
      <c r="Y750" t="s">
        <v>3318</v>
      </c>
      <c r="Z750" t="s">
        <v>3729</v>
      </c>
      <c r="AA750">
        <v>810225</v>
      </c>
      <c r="AB750" s="198">
        <v>37037</v>
      </c>
      <c r="AC750" s="198">
        <v>37040</v>
      </c>
    </row>
    <row r="751" spans="1:29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4</v>
      </c>
      <c r="F751" s="213">
        <f t="shared" si="60"/>
        <v>20000</v>
      </c>
      <c r="G751" s="202">
        <v>1295689</v>
      </c>
      <c r="H751" s="198">
        <v>37036.322812500002</v>
      </c>
      <c r="I751" t="s">
        <v>3342</v>
      </c>
      <c r="M751" t="s">
        <v>1785</v>
      </c>
      <c r="N751" t="s">
        <v>3314</v>
      </c>
      <c r="O751" t="s">
        <v>1545</v>
      </c>
      <c r="Q751" s="199">
        <v>5000</v>
      </c>
      <c r="S751" t="s">
        <v>1786</v>
      </c>
      <c r="T751" t="s">
        <v>2230</v>
      </c>
      <c r="U751" s="201">
        <v>3.82</v>
      </c>
      <c r="V751" t="s">
        <v>2804</v>
      </c>
      <c r="W751" t="s">
        <v>3130</v>
      </c>
      <c r="X751" t="s">
        <v>3338</v>
      </c>
      <c r="Y751" t="s">
        <v>3318</v>
      </c>
      <c r="Z751" t="s">
        <v>3729</v>
      </c>
      <c r="AA751">
        <v>810226</v>
      </c>
      <c r="AB751" s="198">
        <v>37037</v>
      </c>
      <c r="AC751" s="198">
        <v>37040</v>
      </c>
    </row>
    <row r="752" spans="1:29" x14ac:dyDescent="0.2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4</v>
      </c>
      <c r="F752" s="213">
        <f t="shared" si="60"/>
        <v>20000</v>
      </c>
      <c r="G752" s="202">
        <v>1295690</v>
      </c>
      <c r="H752" s="198">
        <v>37036.322824074072</v>
      </c>
      <c r="I752" t="s">
        <v>3336</v>
      </c>
      <c r="M752" t="s">
        <v>1785</v>
      </c>
      <c r="N752" t="s">
        <v>3314</v>
      </c>
      <c r="O752" t="s">
        <v>1544</v>
      </c>
      <c r="P752" s="199">
        <v>5000</v>
      </c>
      <c r="S752" t="s">
        <v>1786</v>
      </c>
      <c r="T752" t="s">
        <v>2230</v>
      </c>
      <c r="U752" s="201">
        <v>3.78</v>
      </c>
      <c r="V752" t="s">
        <v>3340</v>
      </c>
      <c r="W752" t="s">
        <v>3130</v>
      </c>
      <c r="X752" t="s">
        <v>3338</v>
      </c>
      <c r="Y752" t="s">
        <v>3318</v>
      </c>
      <c r="Z752" t="s">
        <v>3729</v>
      </c>
      <c r="AA752">
        <v>810227</v>
      </c>
      <c r="AB752" s="198">
        <v>37037</v>
      </c>
      <c r="AC752" s="198">
        <v>37040</v>
      </c>
    </row>
    <row r="753" spans="1:29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4</v>
      </c>
      <c r="F753" s="213">
        <f t="shared" si="60"/>
        <v>20000</v>
      </c>
      <c r="G753" s="202">
        <v>1295691</v>
      </c>
      <c r="H753" s="198">
        <v>37036.322835648149</v>
      </c>
      <c r="I753" t="s">
        <v>3341</v>
      </c>
      <c r="M753" t="s">
        <v>1785</v>
      </c>
      <c r="N753" t="s">
        <v>3314</v>
      </c>
      <c r="O753" t="s">
        <v>1546</v>
      </c>
      <c r="Q753" s="199">
        <v>5000</v>
      </c>
      <c r="S753" t="s">
        <v>1786</v>
      </c>
      <c r="T753" t="s">
        <v>2230</v>
      </c>
      <c r="U753" s="201">
        <v>3.7749999999999999</v>
      </c>
      <c r="V753" t="s">
        <v>3131</v>
      </c>
      <c r="W753" t="s">
        <v>3130</v>
      </c>
      <c r="X753" t="s">
        <v>3338</v>
      </c>
      <c r="Y753" t="s">
        <v>3318</v>
      </c>
      <c r="Z753" t="s">
        <v>3729</v>
      </c>
      <c r="AA753">
        <v>810228</v>
      </c>
      <c r="AB753" s="198">
        <v>37037</v>
      </c>
      <c r="AC753" s="198">
        <v>37040</v>
      </c>
    </row>
    <row r="754" spans="1:29" x14ac:dyDescent="0.2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4</v>
      </c>
      <c r="F754" s="213">
        <f t="shared" si="60"/>
        <v>20000</v>
      </c>
      <c r="G754" s="202">
        <v>1295692</v>
      </c>
      <c r="H754" s="198">
        <v>37036.322847222225</v>
      </c>
      <c r="I754" t="s">
        <v>3342</v>
      </c>
      <c r="M754" t="s">
        <v>1785</v>
      </c>
      <c r="N754" t="s">
        <v>3314</v>
      </c>
      <c r="O754" t="s">
        <v>1545</v>
      </c>
      <c r="Q754" s="199">
        <v>5000</v>
      </c>
      <c r="S754" t="s">
        <v>1786</v>
      </c>
      <c r="T754" t="s">
        <v>2230</v>
      </c>
      <c r="U754" s="201">
        <v>3.8224999999999998</v>
      </c>
      <c r="V754" t="s">
        <v>2804</v>
      </c>
      <c r="W754" t="s">
        <v>3130</v>
      </c>
      <c r="X754" t="s">
        <v>3338</v>
      </c>
      <c r="Y754" t="s">
        <v>3318</v>
      </c>
      <c r="Z754" t="s">
        <v>3729</v>
      </c>
      <c r="AA754">
        <v>810229</v>
      </c>
      <c r="AB754" s="198">
        <v>37037</v>
      </c>
      <c r="AC754" s="198">
        <v>37040</v>
      </c>
    </row>
    <row r="755" spans="1:29" x14ac:dyDescent="0.2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4</v>
      </c>
      <c r="F755" s="213">
        <f t="shared" si="60"/>
        <v>40000</v>
      </c>
      <c r="G755" s="202">
        <v>1295694</v>
      </c>
      <c r="H755" s="198">
        <v>37036.322939814818</v>
      </c>
      <c r="I755" t="s">
        <v>3393</v>
      </c>
      <c r="M755" t="s">
        <v>1785</v>
      </c>
      <c r="N755" t="s">
        <v>3314</v>
      </c>
      <c r="O755" t="s">
        <v>1527</v>
      </c>
      <c r="P755" s="199">
        <v>10000</v>
      </c>
      <c r="S755" t="s">
        <v>1786</v>
      </c>
      <c r="T755" t="s">
        <v>2230</v>
      </c>
      <c r="U755" s="201">
        <v>3.8450000000000002</v>
      </c>
      <c r="V755" t="s">
        <v>3132</v>
      </c>
      <c r="W755" t="s">
        <v>3352</v>
      </c>
      <c r="X755" t="s">
        <v>3353</v>
      </c>
      <c r="Y755" t="s">
        <v>3318</v>
      </c>
      <c r="Z755" t="s">
        <v>3729</v>
      </c>
      <c r="AA755">
        <v>810230</v>
      </c>
      <c r="AB755" s="198">
        <v>37037</v>
      </c>
      <c r="AC755" s="198">
        <v>37040</v>
      </c>
    </row>
    <row r="756" spans="1:29" x14ac:dyDescent="0.2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4</v>
      </c>
      <c r="F756" s="213">
        <f t="shared" si="60"/>
        <v>20000</v>
      </c>
      <c r="G756" s="202">
        <v>1295695</v>
      </c>
      <c r="H756" s="198">
        <v>37036.323113425926</v>
      </c>
      <c r="I756" t="s">
        <v>2983</v>
      </c>
      <c r="M756" t="s">
        <v>1785</v>
      </c>
      <c r="N756" t="s">
        <v>3314</v>
      </c>
      <c r="O756" t="s">
        <v>1547</v>
      </c>
      <c r="P756" s="199">
        <v>5000</v>
      </c>
      <c r="S756" t="s">
        <v>1786</v>
      </c>
      <c r="T756" t="s">
        <v>2230</v>
      </c>
      <c r="U756" s="201">
        <v>4.13</v>
      </c>
      <c r="V756" t="s">
        <v>3343</v>
      </c>
      <c r="W756" t="s">
        <v>3367</v>
      </c>
      <c r="X756" t="s">
        <v>3368</v>
      </c>
      <c r="Y756" t="s">
        <v>3318</v>
      </c>
      <c r="Z756" t="s">
        <v>3729</v>
      </c>
      <c r="AA756">
        <v>810231</v>
      </c>
      <c r="AB756" s="198">
        <v>37037</v>
      </c>
      <c r="AC756" s="198">
        <v>37040</v>
      </c>
    </row>
    <row r="757" spans="1:29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4</v>
      </c>
      <c r="F757" s="213">
        <f t="shared" si="60"/>
        <v>20000</v>
      </c>
      <c r="G757" s="202">
        <v>1295696</v>
      </c>
      <c r="H757" s="198">
        <v>37036.323136574072</v>
      </c>
      <c r="I757" t="s">
        <v>1720</v>
      </c>
      <c r="M757" t="s">
        <v>1785</v>
      </c>
      <c r="N757" t="s">
        <v>3314</v>
      </c>
      <c r="O757" t="s">
        <v>1544</v>
      </c>
      <c r="P757" s="199">
        <v>5000</v>
      </c>
      <c r="S757" t="s">
        <v>1786</v>
      </c>
      <c r="T757" t="s">
        <v>2230</v>
      </c>
      <c r="U757" s="201">
        <v>3.7774999999999999</v>
      </c>
      <c r="V757" t="s">
        <v>1799</v>
      </c>
      <c r="W757" t="s">
        <v>3130</v>
      </c>
      <c r="X757" t="s">
        <v>3338</v>
      </c>
      <c r="Y757" t="s">
        <v>3318</v>
      </c>
      <c r="Z757" t="s">
        <v>3729</v>
      </c>
      <c r="AA757">
        <v>810232</v>
      </c>
      <c r="AB757" s="198">
        <v>37037</v>
      </c>
      <c r="AC757" s="198">
        <v>37040</v>
      </c>
    </row>
    <row r="758" spans="1:29" x14ac:dyDescent="0.2">
      <c r="A758" s="44" t="str">
        <f t="shared" si="56"/>
        <v>US Natural Gas Financial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Financial</v>
      </c>
      <c r="E758" s="44">
        <f>IF(VLOOKUP(S758,'DD-Lookup'!$J$6:$L$50,3,FALSE)="Monthly",(YEAR(AC758)-YEAR(AB758))*12+MONTH(AC758)-MONTH(AB758)+1,(AC758-AB758+1))</f>
        <v>30</v>
      </c>
      <c r="F758" s="213">
        <f t="shared" si="60"/>
        <v>300000</v>
      </c>
      <c r="G758" s="202">
        <v>1295697</v>
      </c>
      <c r="H758" s="198">
        <v>37036.323159722226</v>
      </c>
      <c r="I758" t="s">
        <v>1694</v>
      </c>
      <c r="M758" t="s">
        <v>1785</v>
      </c>
      <c r="N758" t="s">
        <v>3014</v>
      </c>
      <c r="O758" t="s">
        <v>3015</v>
      </c>
      <c r="Q758" s="199">
        <v>10000</v>
      </c>
      <c r="S758" t="s">
        <v>1786</v>
      </c>
      <c r="T758" t="s">
        <v>2230</v>
      </c>
      <c r="U758" s="201">
        <v>3.9849999999999999</v>
      </c>
      <c r="V758" t="s">
        <v>1750</v>
      </c>
      <c r="W758" t="s">
        <v>3587</v>
      </c>
      <c r="X758" t="s">
        <v>3016</v>
      </c>
      <c r="Y758" t="s">
        <v>2250</v>
      </c>
      <c r="Z758" t="s">
        <v>3729</v>
      </c>
      <c r="AA758" t="s">
        <v>1548</v>
      </c>
      <c r="AB758" s="198">
        <v>37043.875</v>
      </c>
      <c r="AC758" s="198">
        <v>37072.875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4</v>
      </c>
      <c r="F759" s="213">
        <f t="shared" si="60"/>
        <v>20000</v>
      </c>
      <c r="G759" s="202">
        <v>1295699</v>
      </c>
      <c r="H759" s="198">
        <v>37036.323194444441</v>
      </c>
      <c r="I759" t="s">
        <v>2983</v>
      </c>
      <c r="M759" t="s">
        <v>1785</v>
      </c>
      <c r="N759" t="s">
        <v>3314</v>
      </c>
      <c r="O759" t="s">
        <v>1547</v>
      </c>
      <c r="P759" s="199">
        <v>5000</v>
      </c>
      <c r="S759" t="s">
        <v>1786</v>
      </c>
      <c r="T759" t="s">
        <v>2230</v>
      </c>
      <c r="U759" s="201">
        <v>4.125</v>
      </c>
      <c r="V759" t="s">
        <v>3343</v>
      </c>
      <c r="W759" t="s">
        <v>3367</v>
      </c>
      <c r="X759" t="s">
        <v>3368</v>
      </c>
      <c r="Y759" t="s">
        <v>3318</v>
      </c>
      <c r="Z759" t="s">
        <v>3729</v>
      </c>
      <c r="AA759">
        <v>810234</v>
      </c>
      <c r="AB759" s="198">
        <v>37037</v>
      </c>
      <c r="AC759" s="198">
        <v>37040</v>
      </c>
    </row>
    <row r="760" spans="1:29" x14ac:dyDescent="0.2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4</v>
      </c>
      <c r="F760" s="213">
        <f t="shared" si="60"/>
        <v>20000</v>
      </c>
      <c r="G760" s="202">
        <v>1295698</v>
      </c>
      <c r="H760" s="198">
        <v>37036.323194444441</v>
      </c>
      <c r="I760" t="s">
        <v>1720</v>
      </c>
      <c r="M760" t="s">
        <v>1785</v>
      </c>
      <c r="N760" t="s">
        <v>3314</v>
      </c>
      <c r="O760" t="s">
        <v>1543</v>
      </c>
      <c r="P760" s="199">
        <v>5000</v>
      </c>
      <c r="S760" t="s">
        <v>1786</v>
      </c>
      <c r="T760" t="s">
        <v>2230</v>
      </c>
      <c r="U760" s="201">
        <v>3.7749999999999999</v>
      </c>
      <c r="V760" t="s">
        <v>1799</v>
      </c>
      <c r="W760" t="s">
        <v>3130</v>
      </c>
      <c r="X760" t="s">
        <v>3338</v>
      </c>
      <c r="Y760" t="s">
        <v>3318</v>
      </c>
      <c r="Z760" t="s">
        <v>3729</v>
      </c>
      <c r="AA760">
        <v>810233</v>
      </c>
      <c r="AB760" s="198">
        <v>37037</v>
      </c>
      <c r="AC760" s="198">
        <v>37040</v>
      </c>
    </row>
    <row r="761" spans="1:29" x14ac:dyDescent="0.2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4</v>
      </c>
      <c r="F761" s="213">
        <f t="shared" si="60"/>
        <v>20000</v>
      </c>
      <c r="G761" s="202">
        <v>1295700</v>
      </c>
      <c r="H761" s="198">
        <v>37036.323217592595</v>
      </c>
      <c r="I761" t="s">
        <v>3341</v>
      </c>
      <c r="M761" t="s">
        <v>1785</v>
      </c>
      <c r="N761" t="s">
        <v>3314</v>
      </c>
      <c r="O761" t="s">
        <v>1543</v>
      </c>
      <c r="P761" s="199">
        <v>5000</v>
      </c>
      <c r="S761" t="s">
        <v>1786</v>
      </c>
      <c r="T761" t="s">
        <v>2230</v>
      </c>
      <c r="U761" s="201">
        <v>3.7725</v>
      </c>
      <c r="V761" t="s">
        <v>2112</v>
      </c>
      <c r="W761" t="s">
        <v>3130</v>
      </c>
      <c r="X761" t="s">
        <v>3338</v>
      </c>
      <c r="Y761" t="s">
        <v>3318</v>
      </c>
      <c r="Z761" t="s">
        <v>3729</v>
      </c>
      <c r="AA761">
        <v>810235</v>
      </c>
      <c r="AB761" s="198">
        <v>37037</v>
      </c>
      <c r="AC761" s="198">
        <v>37040</v>
      </c>
    </row>
    <row r="762" spans="1:29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4</v>
      </c>
      <c r="F762" s="213">
        <f t="shared" si="60"/>
        <v>20000</v>
      </c>
      <c r="G762" s="202">
        <v>1295701</v>
      </c>
      <c r="H762" s="198">
        <v>37036.323240740741</v>
      </c>
      <c r="I762" t="s">
        <v>1720</v>
      </c>
      <c r="M762" t="s">
        <v>1785</v>
      </c>
      <c r="N762" t="s">
        <v>3314</v>
      </c>
      <c r="O762" t="s">
        <v>1544</v>
      </c>
      <c r="P762" s="199">
        <v>5000</v>
      </c>
      <c r="S762" t="s">
        <v>1786</v>
      </c>
      <c r="T762" t="s">
        <v>2230</v>
      </c>
      <c r="U762" s="201">
        <v>3.7749999999999999</v>
      </c>
      <c r="V762" t="s">
        <v>1799</v>
      </c>
      <c r="W762" t="s">
        <v>3130</v>
      </c>
      <c r="X762" t="s">
        <v>3338</v>
      </c>
      <c r="Y762" t="s">
        <v>3318</v>
      </c>
      <c r="Z762" t="s">
        <v>3729</v>
      </c>
      <c r="AA762">
        <v>810236</v>
      </c>
      <c r="AB762" s="198">
        <v>37037</v>
      </c>
      <c r="AC762" s="198">
        <v>37040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4</v>
      </c>
      <c r="F763" s="213">
        <f t="shared" si="60"/>
        <v>20000</v>
      </c>
      <c r="G763" s="202">
        <v>1295702</v>
      </c>
      <c r="H763" s="198">
        <v>37036.323275462964</v>
      </c>
      <c r="I763" t="s">
        <v>3319</v>
      </c>
      <c r="M763" t="s">
        <v>1785</v>
      </c>
      <c r="N763" t="s">
        <v>3314</v>
      </c>
      <c r="O763" t="s">
        <v>1545</v>
      </c>
      <c r="P763" s="199">
        <v>5000</v>
      </c>
      <c r="S763" t="s">
        <v>1786</v>
      </c>
      <c r="T763" t="s">
        <v>2230</v>
      </c>
      <c r="U763" s="201">
        <v>3.82</v>
      </c>
      <c r="V763" t="s">
        <v>3357</v>
      </c>
      <c r="W763" t="s">
        <v>3130</v>
      </c>
      <c r="X763" t="s">
        <v>3338</v>
      </c>
      <c r="Y763" t="s">
        <v>3318</v>
      </c>
      <c r="Z763" t="s">
        <v>3729</v>
      </c>
      <c r="AA763">
        <v>810237</v>
      </c>
      <c r="AB763" s="198">
        <v>37037</v>
      </c>
      <c r="AC763" s="198">
        <v>37040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4</v>
      </c>
      <c r="F764" s="213">
        <f t="shared" si="60"/>
        <v>20000</v>
      </c>
      <c r="G764" s="202">
        <v>1295703</v>
      </c>
      <c r="H764" s="198">
        <v>37036.323275462964</v>
      </c>
      <c r="I764" t="s">
        <v>3341</v>
      </c>
      <c r="M764" t="s">
        <v>1785</v>
      </c>
      <c r="N764" t="s">
        <v>3314</v>
      </c>
      <c r="O764" t="s">
        <v>1543</v>
      </c>
      <c r="P764" s="199">
        <v>5000</v>
      </c>
      <c r="S764" t="s">
        <v>1786</v>
      </c>
      <c r="T764" t="s">
        <v>2230</v>
      </c>
      <c r="U764" s="201">
        <v>3.77</v>
      </c>
      <c r="V764" t="s">
        <v>3131</v>
      </c>
      <c r="W764" t="s">
        <v>3130</v>
      </c>
      <c r="X764" t="s">
        <v>3338</v>
      </c>
      <c r="Y764" t="s">
        <v>3318</v>
      </c>
      <c r="Z764" t="s">
        <v>3729</v>
      </c>
      <c r="AA764">
        <v>810238</v>
      </c>
      <c r="AB764" s="198">
        <v>37037</v>
      </c>
      <c r="AC764" s="198">
        <v>37040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4</v>
      </c>
      <c r="F765" s="213">
        <f t="shared" si="60"/>
        <v>2600</v>
      </c>
      <c r="G765" s="202">
        <v>1295704</v>
      </c>
      <c r="H765" s="198">
        <v>37036.323310185187</v>
      </c>
      <c r="I765" t="s">
        <v>3341</v>
      </c>
      <c r="M765" t="s">
        <v>1785</v>
      </c>
      <c r="N765" t="s">
        <v>3314</v>
      </c>
      <c r="O765" t="s">
        <v>1549</v>
      </c>
      <c r="Q765" s="199">
        <v>650</v>
      </c>
      <c r="S765" t="s">
        <v>1786</v>
      </c>
      <c r="T765" t="s">
        <v>2230</v>
      </c>
      <c r="U765" s="201">
        <v>3.8525</v>
      </c>
      <c r="V765" t="s">
        <v>2726</v>
      </c>
      <c r="W765" t="s">
        <v>3352</v>
      </c>
      <c r="X765" t="s">
        <v>3353</v>
      </c>
      <c r="Y765" t="s">
        <v>3318</v>
      </c>
      <c r="Z765" t="s">
        <v>3729</v>
      </c>
      <c r="AA765">
        <v>810239</v>
      </c>
      <c r="AB765" s="198">
        <v>37037</v>
      </c>
      <c r="AC765" s="198">
        <v>37040</v>
      </c>
    </row>
    <row r="766" spans="1:29" x14ac:dyDescent="0.2">
      <c r="A766" s="44" t="str">
        <f t="shared" si="56"/>
        <v>US Natural Gas Physical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4</v>
      </c>
      <c r="F766" s="213">
        <f t="shared" si="60"/>
        <v>20000</v>
      </c>
      <c r="G766" s="202">
        <v>1295705</v>
      </c>
      <c r="H766" s="198">
        <v>37036.323344907411</v>
      </c>
      <c r="I766" t="s">
        <v>1720</v>
      </c>
      <c r="M766" t="s">
        <v>1785</v>
      </c>
      <c r="N766" t="s">
        <v>3314</v>
      </c>
      <c r="O766" t="s">
        <v>1546</v>
      </c>
      <c r="P766" s="199">
        <v>5000</v>
      </c>
      <c r="S766" t="s">
        <v>1786</v>
      </c>
      <c r="T766" t="s">
        <v>2230</v>
      </c>
      <c r="U766" s="201">
        <v>3.7725</v>
      </c>
      <c r="V766" t="s">
        <v>1799</v>
      </c>
      <c r="W766" t="s">
        <v>3130</v>
      </c>
      <c r="X766" t="s">
        <v>3338</v>
      </c>
      <c r="Y766" t="s">
        <v>3318</v>
      </c>
      <c r="Z766" t="s">
        <v>3729</v>
      </c>
      <c r="AA766">
        <v>810240</v>
      </c>
      <c r="AB766" s="198">
        <v>37037</v>
      </c>
      <c r="AC766" s="198">
        <v>37040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</v>
      </c>
      <c r="G767" s="202">
        <v>1295707</v>
      </c>
      <c r="H767" s="198">
        <v>37036.32340277778</v>
      </c>
      <c r="I767" t="s">
        <v>1850</v>
      </c>
      <c r="M767" t="s">
        <v>3451</v>
      </c>
      <c r="N767" t="s">
        <v>1827</v>
      </c>
      <c r="O767" t="s">
        <v>1429</v>
      </c>
      <c r="Q767" s="199">
        <v>50</v>
      </c>
      <c r="S767" t="s">
        <v>1784</v>
      </c>
      <c r="T767" t="s">
        <v>2230</v>
      </c>
      <c r="U767" s="201">
        <v>31.05</v>
      </c>
      <c r="V767" t="s">
        <v>1488</v>
      </c>
      <c r="W767" t="s">
        <v>1844</v>
      </c>
      <c r="X767" t="s">
        <v>1845</v>
      </c>
      <c r="Y767" t="s">
        <v>2741</v>
      </c>
      <c r="Z767" t="s">
        <v>3724</v>
      </c>
      <c r="AA767">
        <v>622715.1</v>
      </c>
      <c r="AB767" s="198">
        <v>37040.875</v>
      </c>
      <c r="AC767" s="198">
        <v>37040.875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4</v>
      </c>
      <c r="F768" s="213">
        <f t="shared" si="60"/>
        <v>20000</v>
      </c>
      <c r="G768" s="202">
        <v>1295706</v>
      </c>
      <c r="H768" s="198">
        <v>37036.32340277778</v>
      </c>
      <c r="I768" t="s">
        <v>3319</v>
      </c>
      <c r="M768" t="s">
        <v>1785</v>
      </c>
      <c r="N768" t="s">
        <v>3314</v>
      </c>
      <c r="O768" t="s">
        <v>1543</v>
      </c>
      <c r="Q768" s="199">
        <v>5000</v>
      </c>
      <c r="S768" t="s">
        <v>1786</v>
      </c>
      <c r="T768" t="s">
        <v>2230</v>
      </c>
      <c r="U768" s="201">
        <v>3.7725</v>
      </c>
      <c r="V768" t="s">
        <v>3357</v>
      </c>
      <c r="W768" t="s">
        <v>3130</v>
      </c>
      <c r="X768" t="s">
        <v>3338</v>
      </c>
      <c r="Y768" t="s">
        <v>3318</v>
      </c>
      <c r="Z768" t="s">
        <v>3729</v>
      </c>
      <c r="AA768">
        <v>810241</v>
      </c>
      <c r="AB768" s="198">
        <v>37037</v>
      </c>
      <c r="AC768" s="198">
        <v>37040</v>
      </c>
    </row>
    <row r="769" spans="1:29" x14ac:dyDescent="0.2">
      <c r="A769" s="44" t="str">
        <f t="shared" si="56"/>
        <v>US Natural Gas Physical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4</v>
      </c>
      <c r="F769" s="213">
        <f t="shared" si="60"/>
        <v>40000</v>
      </c>
      <c r="G769" s="202">
        <v>1295708</v>
      </c>
      <c r="H769" s="198">
        <v>37036.323414351849</v>
      </c>
      <c r="I769" t="s">
        <v>2006</v>
      </c>
      <c r="M769" t="s">
        <v>1785</v>
      </c>
      <c r="N769" t="s">
        <v>3314</v>
      </c>
      <c r="O769" t="s">
        <v>1042</v>
      </c>
      <c r="Q769" s="199">
        <v>10000</v>
      </c>
      <c r="S769" t="s">
        <v>1786</v>
      </c>
      <c r="T769" t="s">
        <v>2230</v>
      </c>
      <c r="U769" s="201">
        <v>3.86</v>
      </c>
      <c r="V769" t="s">
        <v>1712</v>
      </c>
      <c r="W769" t="s">
        <v>3159</v>
      </c>
      <c r="X769" t="s">
        <v>1713</v>
      </c>
      <c r="Y769" t="s">
        <v>3318</v>
      </c>
      <c r="Z769" t="s">
        <v>3729</v>
      </c>
      <c r="AA769">
        <v>810242</v>
      </c>
      <c r="AB769" s="198">
        <v>37037</v>
      </c>
      <c r="AC769" s="198">
        <v>37040</v>
      </c>
    </row>
    <row r="770" spans="1:29" x14ac:dyDescent="0.2">
      <c r="A770" s="44" t="str">
        <f t="shared" si="56"/>
        <v xml:space="preserve"> Metals Financial</v>
      </c>
      <c r="B770" s="44" t="str">
        <f t="shared" si="57"/>
        <v/>
      </c>
      <c r="C770" s="44" t="str">
        <f t="shared" si="58"/>
        <v>Metals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</v>
      </c>
      <c r="G770" s="202">
        <v>1295709</v>
      </c>
      <c r="H770" s="198">
        <v>37036.323425925926</v>
      </c>
      <c r="I770" t="s">
        <v>2736</v>
      </c>
      <c r="M770" t="s">
        <v>1791</v>
      </c>
      <c r="N770" t="s">
        <v>2255</v>
      </c>
      <c r="O770" t="s">
        <v>2256</v>
      </c>
      <c r="Q770" s="199">
        <v>10</v>
      </c>
      <c r="S770" t="s">
        <v>2257</v>
      </c>
      <c r="T770" t="s">
        <v>2230</v>
      </c>
      <c r="U770" s="201">
        <v>7140</v>
      </c>
      <c r="V770" t="s">
        <v>1411</v>
      </c>
      <c r="W770" t="s">
        <v>2258</v>
      </c>
      <c r="X770" t="s">
        <v>2232</v>
      </c>
      <c r="Y770" t="s">
        <v>2233</v>
      </c>
      <c r="Z770" t="s">
        <v>2234</v>
      </c>
      <c r="AA770">
        <v>2152660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4</v>
      </c>
      <c r="F771" s="213">
        <f t="shared" si="60"/>
        <v>40000</v>
      </c>
      <c r="G771" s="202">
        <v>1295710</v>
      </c>
      <c r="H771" s="198">
        <v>37036.323449074072</v>
      </c>
      <c r="I771" t="s">
        <v>2006</v>
      </c>
      <c r="M771" t="s">
        <v>1785</v>
      </c>
      <c r="N771" t="s">
        <v>3314</v>
      </c>
      <c r="O771" t="s">
        <v>1041</v>
      </c>
      <c r="Q771" s="199">
        <v>10000</v>
      </c>
      <c r="S771" t="s">
        <v>1786</v>
      </c>
      <c r="T771" t="s">
        <v>2230</v>
      </c>
      <c r="U771" s="201">
        <v>3.86</v>
      </c>
      <c r="V771" t="s">
        <v>1712</v>
      </c>
      <c r="W771" t="s">
        <v>3159</v>
      </c>
      <c r="X771" t="s">
        <v>1713</v>
      </c>
      <c r="Y771" t="s">
        <v>3318</v>
      </c>
      <c r="Z771" t="s">
        <v>3729</v>
      </c>
      <c r="AA771">
        <v>810243</v>
      </c>
      <c r="AB771" s="198">
        <v>37037</v>
      </c>
      <c r="AC771" s="198">
        <v>37040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4</v>
      </c>
      <c r="F772" s="213">
        <f t="shared" si="60"/>
        <v>20000</v>
      </c>
      <c r="G772" s="202">
        <v>1295711</v>
      </c>
      <c r="H772" s="198">
        <v>37036.323518518519</v>
      </c>
      <c r="I772" t="s">
        <v>2796</v>
      </c>
      <c r="M772" t="s">
        <v>1785</v>
      </c>
      <c r="N772" t="s">
        <v>3314</v>
      </c>
      <c r="O772" t="s">
        <v>1543</v>
      </c>
      <c r="Q772" s="199">
        <v>5000</v>
      </c>
      <c r="S772" t="s">
        <v>1786</v>
      </c>
      <c r="T772" t="s">
        <v>2230</v>
      </c>
      <c r="U772" s="201">
        <v>3.7749999999999999</v>
      </c>
      <c r="V772" t="s">
        <v>2797</v>
      </c>
      <c r="W772" t="s">
        <v>3130</v>
      </c>
      <c r="X772" t="s">
        <v>3338</v>
      </c>
      <c r="Y772" t="s">
        <v>3318</v>
      </c>
      <c r="Z772" t="s">
        <v>3729</v>
      </c>
      <c r="AA772">
        <v>810244</v>
      </c>
      <c r="AB772" s="198">
        <v>37037</v>
      </c>
      <c r="AC772" s="198">
        <v>37040</v>
      </c>
    </row>
    <row r="773" spans="1:29" x14ac:dyDescent="0.2">
      <c r="A773" s="44" t="str">
        <f t="shared" si="56"/>
        <v>US Natural Gas Physical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4</v>
      </c>
      <c r="F773" s="213">
        <f t="shared" si="60"/>
        <v>20000</v>
      </c>
      <c r="G773" s="202">
        <v>1295712</v>
      </c>
      <c r="H773" s="198">
        <v>37036.323576388888</v>
      </c>
      <c r="I773" t="s">
        <v>3024</v>
      </c>
      <c r="M773" t="s">
        <v>1785</v>
      </c>
      <c r="N773" t="s">
        <v>3314</v>
      </c>
      <c r="O773" t="s">
        <v>1546</v>
      </c>
      <c r="Q773" s="199">
        <v>5000</v>
      </c>
      <c r="S773" t="s">
        <v>1786</v>
      </c>
      <c r="T773" t="s">
        <v>2230</v>
      </c>
      <c r="U773" s="201">
        <v>3.7749999999999999</v>
      </c>
      <c r="V773" t="s">
        <v>2113</v>
      </c>
      <c r="W773" t="s">
        <v>3130</v>
      </c>
      <c r="X773" t="s">
        <v>3338</v>
      </c>
      <c r="Y773" t="s">
        <v>3318</v>
      </c>
      <c r="Z773" t="s">
        <v>3729</v>
      </c>
      <c r="AA773">
        <v>810245</v>
      </c>
      <c r="AB773" s="198">
        <v>37037</v>
      </c>
      <c r="AC773" s="198">
        <v>37040</v>
      </c>
    </row>
    <row r="774" spans="1:29" x14ac:dyDescent="0.2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</v>
      </c>
      <c r="G774" s="202">
        <v>1295714</v>
      </c>
      <c r="H774" s="198">
        <v>37036.32366898148</v>
      </c>
      <c r="I774" t="s">
        <v>2252</v>
      </c>
      <c r="M774" t="s">
        <v>1791</v>
      </c>
      <c r="N774" t="s">
        <v>2255</v>
      </c>
      <c r="O774" t="s">
        <v>2256</v>
      </c>
      <c r="P774" s="199">
        <v>1</v>
      </c>
      <c r="S774" t="s">
        <v>2257</v>
      </c>
      <c r="T774" t="s">
        <v>2230</v>
      </c>
      <c r="U774" s="201">
        <v>7125</v>
      </c>
      <c r="V774" t="s">
        <v>2296</v>
      </c>
      <c r="W774" t="s">
        <v>2258</v>
      </c>
      <c r="X774" t="s">
        <v>2232</v>
      </c>
      <c r="Y774" t="s">
        <v>2233</v>
      </c>
      <c r="Z774" t="s">
        <v>2234</v>
      </c>
      <c r="AA774">
        <v>2152664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4</v>
      </c>
      <c r="F775" s="213">
        <f t="shared" si="60"/>
        <v>20000</v>
      </c>
      <c r="G775" s="202">
        <v>1295713</v>
      </c>
      <c r="H775" s="198">
        <v>37036.32366898148</v>
      </c>
      <c r="I775" t="s">
        <v>3024</v>
      </c>
      <c r="M775" t="s">
        <v>1785</v>
      </c>
      <c r="N775" t="s">
        <v>3314</v>
      </c>
      <c r="O775" t="s">
        <v>1543</v>
      </c>
      <c r="P775" s="199">
        <v>5000</v>
      </c>
      <c r="S775" t="s">
        <v>1786</v>
      </c>
      <c r="T775" t="s">
        <v>2230</v>
      </c>
      <c r="U775" s="201">
        <v>3.7725</v>
      </c>
      <c r="V775" t="s">
        <v>2113</v>
      </c>
      <c r="W775" t="s">
        <v>3130</v>
      </c>
      <c r="X775" t="s">
        <v>3338</v>
      </c>
      <c r="Y775" t="s">
        <v>3318</v>
      </c>
      <c r="Z775" t="s">
        <v>3729</v>
      </c>
      <c r="AA775">
        <v>810246</v>
      </c>
      <c r="AB775" s="198">
        <v>37037</v>
      </c>
      <c r="AC775" s="198">
        <v>37040</v>
      </c>
    </row>
    <row r="776" spans="1:29" x14ac:dyDescent="0.2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30</v>
      </c>
      <c r="F776" s="213">
        <f t="shared" si="60"/>
        <v>1500</v>
      </c>
      <c r="G776" s="202">
        <v>1295715</v>
      </c>
      <c r="H776" s="198">
        <v>37036.323969907404</v>
      </c>
      <c r="I776" t="s">
        <v>2964</v>
      </c>
      <c r="M776" t="s">
        <v>3451</v>
      </c>
      <c r="N776" t="s">
        <v>1827</v>
      </c>
      <c r="O776" t="s">
        <v>1874</v>
      </c>
      <c r="Q776" s="199">
        <v>50</v>
      </c>
      <c r="S776" t="s">
        <v>1784</v>
      </c>
      <c r="T776" t="s">
        <v>2230</v>
      </c>
      <c r="U776" s="201">
        <v>45.25</v>
      </c>
      <c r="V776" t="s">
        <v>2133</v>
      </c>
      <c r="W776" t="s">
        <v>1848</v>
      </c>
      <c r="X776" t="s">
        <v>2172</v>
      </c>
      <c r="Y776" t="s">
        <v>2741</v>
      </c>
      <c r="Z776" t="s">
        <v>3724</v>
      </c>
      <c r="AA776">
        <v>623014.1</v>
      </c>
      <c r="AB776" s="198">
        <v>37135.875</v>
      </c>
      <c r="AC776" s="198">
        <v>37164.875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4</v>
      </c>
      <c r="F777" s="213">
        <f t="shared" si="60"/>
        <v>788</v>
      </c>
      <c r="G777" s="202">
        <v>1295716</v>
      </c>
      <c r="H777" s="198">
        <v>37036.323993055557</v>
      </c>
      <c r="I777" t="s">
        <v>3393</v>
      </c>
      <c r="M777" t="s">
        <v>1785</v>
      </c>
      <c r="N777" t="s">
        <v>3314</v>
      </c>
      <c r="O777" t="s">
        <v>1546</v>
      </c>
      <c r="Q777" s="199">
        <v>197</v>
      </c>
      <c r="S777" t="s">
        <v>1786</v>
      </c>
      <c r="T777" t="s">
        <v>2230</v>
      </c>
      <c r="U777" s="201">
        <v>3.7774999999999999</v>
      </c>
      <c r="V777" t="s">
        <v>3132</v>
      </c>
      <c r="W777" t="s">
        <v>3130</v>
      </c>
      <c r="X777" t="s">
        <v>3338</v>
      </c>
      <c r="Y777" t="s">
        <v>3318</v>
      </c>
      <c r="Z777" t="s">
        <v>3729</v>
      </c>
      <c r="AA777">
        <v>810247</v>
      </c>
      <c r="AB777" s="198">
        <v>37037</v>
      </c>
      <c r="AC777" s="198">
        <v>37040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4</v>
      </c>
      <c r="F778" s="213">
        <f t="shared" si="60"/>
        <v>20000</v>
      </c>
      <c r="G778" s="202">
        <v>1295717</v>
      </c>
      <c r="H778" s="198">
        <v>37036.324178240742</v>
      </c>
      <c r="I778" t="s">
        <v>3342</v>
      </c>
      <c r="M778" t="s">
        <v>1785</v>
      </c>
      <c r="N778" t="s">
        <v>3314</v>
      </c>
      <c r="O778" t="s">
        <v>1545</v>
      </c>
      <c r="Q778" s="199">
        <v>5000</v>
      </c>
      <c r="S778" t="s">
        <v>1786</v>
      </c>
      <c r="T778" t="s">
        <v>2230</v>
      </c>
      <c r="U778" s="201">
        <v>3.8224999999999998</v>
      </c>
      <c r="V778" t="s">
        <v>2804</v>
      </c>
      <c r="W778" t="s">
        <v>3130</v>
      </c>
      <c r="X778" t="s">
        <v>3338</v>
      </c>
      <c r="Y778" t="s">
        <v>3318</v>
      </c>
      <c r="Z778" t="s">
        <v>3729</v>
      </c>
      <c r="AA778">
        <v>810248</v>
      </c>
      <c r="AB778" s="198">
        <v>37037</v>
      </c>
      <c r="AC778" s="198">
        <v>37040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4</v>
      </c>
      <c r="F779" s="213">
        <f t="shared" ref="F779:F842" si="65">E779*SUM(P779:Q779)</f>
        <v>20000</v>
      </c>
      <c r="G779" s="202">
        <v>1295718</v>
      </c>
      <c r="H779" s="198">
        <v>37036.324189814812</v>
      </c>
      <c r="I779" t="s">
        <v>1755</v>
      </c>
      <c r="M779" t="s">
        <v>1785</v>
      </c>
      <c r="N779" t="s">
        <v>3314</v>
      </c>
      <c r="O779" t="s">
        <v>2315</v>
      </c>
      <c r="Q779" s="199">
        <v>5000</v>
      </c>
      <c r="S779" t="s">
        <v>1786</v>
      </c>
      <c r="T779" t="s">
        <v>2230</v>
      </c>
      <c r="U779" s="201">
        <v>4.2549999999999999</v>
      </c>
      <c r="V779" t="s">
        <v>3229</v>
      </c>
      <c r="W779" t="s">
        <v>1691</v>
      </c>
      <c r="X779" t="s">
        <v>1697</v>
      </c>
      <c r="Y779" t="s">
        <v>3318</v>
      </c>
      <c r="Z779" t="s">
        <v>3729</v>
      </c>
      <c r="AA779">
        <v>810249</v>
      </c>
      <c r="AB779" s="198">
        <v>37037</v>
      </c>
      <c r="AC779" s="198">
        <v>37040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61</v>
      </c>
      <c r="F780" s="213">
        <f t="shared" si="65"/>
        <v>3050</v>
      </c>
      <c r="G780" s="202">
        <v>1295719</v>
      </c>
      <c r="H780" s="198">
        <v>37036.324212962965</v>
      </c>
      <c r="I780" t="s">
        <v>1850</v>
      </c>
      <c r="M780" t="s">
        <v>3451</v>
      </c>
      <c r="N780" t="s">
        <v>1827</v>
      </c>
      <c r="O780" t="s">
        <v>1542</v>
      </c>
      <c r="P780" s="199">
        <v>50</v>
      </c>
      <c r="S780" t="s">
        <v>1784</v>
      </c>
      <c r="T780" t="s">
        <v>2230</v>
      </c>
      <c r="U780" s="201">
        <v>37.25</v>
      </c>
      <c r="V780" t="s">
        <v>1439</v>
      </c>
      <c r="W780" t="s">
        <v>1836</v>
      </c>
      <c r="X780" t="s">
        <v>3012</v>
      </c>
      <c r="Y780" t="s">
        <v>2741</v>
      </c>
      <c r="Z780" t="s">
        <v>3724</v>
      </c>
      <c r="AA780">
        <v>622718.1</v>
      </c>
      <c r="AB780" s="198">
        <v>37316.711111111108</v>
      </c>
      <c r="AC780" s="198">
        <v>37376.711111111108</v>
      </c>
    </row>
    <row r="781" spans="1:29" x14ac:dyDescent="0.2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4</v>
      </c>
      <c r="F781" s="213">
        <f t="shared" si="65"/>
        <v>20000</v>
      </c>
      <c r="G781" s="202">
        <v>1295720</v>
      </c>
      <c r="H781" s="198">
        <v>37036.324224537035</v>
      </c>
      <c r="I781" t="s">
        <v>3341</v>
      </c>
      <c r="M781" t="s">
        <v>1785</v>
      </c>
      <c r="N781" t="s">
        <v>3314</v>
      </c>
      <c r="O781" t="s">
        <v>1543</v>
      </c>
      <c r="Q781" s="199">
        <v>5000</v>
      </c>
      <c r="S781" t="s">
        <v>1786</v>
      </c>
      <c r="T781" t="s">
        <v>2230</v>
      </c>
      <c r="U781" s="201">
        <v>3.7749999999999999</v>
      </c>
      <c r="V781" t="s">
        <v>2726</v>
      </c>
      <c r="W781" t="s">
        <v>3130</v>
      </c>
      <c r="X781" t="s">
        <v>3338</v>
      </c>
      <c r="Y781" t="s">
        <v>3318</v>
      </c>
      <c r="Z781" t="s">
        <v>3729</v>
      </c>
      <c r="AA781">
        <v>810250</v>
      </c>
      <c r="AB781" s="198">
        <v>37037</v>
      </c>
      <c r="AC781" s="198">
        <v>37040</v>
      </c>
    </row>
    <row r="782" spans="1:29" x14ac:dyDescent="0.2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4</v>
      </c>
      <c r="F782" s="213">
        <f t="shared" si="65"/>
        <v>40000</v>
      </c>
      <c r="G782" s="202">
        <v>1295721</v>
      </c>
      <c r="H782" s="198">
        <v>37036.324305555558</v>
      </c>
      <c r="I782" t="s">
        <v>3341</v>
      </c>
      <c r="M782" t="s">
        <v>1785</v>
      </c>
      <c r="N782" t="s">
        <v>3314</v>
      </c>
      <c r="O782" t="s">
        <v>1518</v>
      </c>
      <c r="P782" s="199">
        <v>10000</v>
      </c>
      <c r="S782" t="s">
        <v>1786</v>
      </c>
      <c r="T782" t="s">
        <v>2230</v>
      </c>
      <c r="U782" s="201">
        <v>3.9788000000000001</v>
      </c>
      <c r="V782" t="s">
        <v>2726</v>
      </c>
      <c r="W782" t="s">
        <v>3316</v>
      </c>
      <c r="X782" t="s">
        <v>3317</v>
      </c>
      <c r="Y782" t="s">
        <v>3318</v>
      </c>
      <c r="Z782" t="s">
        <v>3729</v>
      </c>
      <c r="AA782">
        <v>810251</v>
      </c>
      <c r="AB782" s="198">
        <v>37037</v>
      </c>
      <c r="AC782" s="198">
        <v>37040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4</v>
      </c>
      <c r="F783" s="213">
        <f t="shared" si="65"/>
        <v>40000</v>
      </c>
      <c r="G783" s="202">
        <v>1295722</v>
      </c>
      <c r="H783" s="198">
        <v>37036.324317129627</v>
      </c>
      <c r="I783" t="s">
        <v>2983</v>
      </c>
      <c r="M783" t="s">
        <v>1785</v>
      </c>
      <c r="N783" t="s">
        <v>3314</v>
      </c>
      <c r="O783" t="s">
        <v>1034</v>
      </c>
      <c r="Q783" s="199">
        <v>10000</v>
      </c>
      <c r="S783" t="s">
        <v>1786</v>
      </c>
      <c r="T783" t="s">
        <v>2230</v>
      </c>
      <c r="U783" s="201">
        <v>3.915</v>
      </c>
      <c r="V783" t="s">
        <v>3315</v>
      </c>
      <c r="W783" t="s">
        <v>2783</v>
      </c>
      <c r="X783" t="s">
        <v>2784</v>
      </c>
      <c r="Y783" t="s">
        <v>3318</v>
      </c>
      <c r="Z783" t="s">
        <v>3729</v>
      </c>
      <c r="AA783">
        <v>810252</v>
      </c>
      <c r="AB783" s="198">
        <v>37037</v>
      </c>
      <c r="AC783" s="198">
        <v>37040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4</v>
      </c>
      <c r="F784" s="213">
        <f t="shared" si="65"/>
        <v>40000</v>
      </c>
      <c r="G784" s="202">
        <v>1295723</v>
      </c>
      <c r="H784" s="198">
        <v>37036.324374999997</v>
      </c>
      <c r="I784" t="s">
        <v>3341</v>
      </c>
      <c r="M784" t="s">
        <v>1785</v>
      </c>
      <c r="N784" t="s">
        <v>3314</v>
      </c>
      <c r="O784" t="s">
        <v>1518</v>
      </c>
      <c r="P784" s="199">
        <v>10000</v>
      </c>
      <c r="S784" t="s">
        <v>1786</v>
      </c>
      <c r="T784" t="s">
        <v>2230</v>
      </c>
      <c r="U784" s="201">
        <v>3.9775</v>
      </c>
      <c r="V784" t="s">
        <v>2726</v>
      </c>
      <c r="W784" t="s">
        <v>3316</v>
      </c>
      <c r="X784" t="s">
        <v>3317</v>
      </c>
      <c r="Y784" t="s">
        <v>3318</v>
      </c>
      <c r="Z784" t="s">
        <v>3729</v>
      </c>
      <c r="AA784">
        <v>810253</v>
      </c>
      <c r="AB784" s="198">
        <v>37037</v>
      </c>
      <c r="AC784" s="198">
        <v>37040</v>
      </c>
    </row>
    <row r="785" spans="1:29" x14ac:dyDescent="0.2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16</v>
      </c>
      <c r="G785" s="202">
        <v>1295724</v>
      </c>
      <c r="H785" s="198">
        <v>37036.324525462966</v>
      </c>
      <c r="I785" t="s">
        <v>2253</v>
      </c>
      <c r="M785" t="s">
        <v>1791</v>
      </c>
      <c r="N785" t="s">
        <v>2227</v>
      </c>
      <c r="O785" t="s">
        <v>2228</v>
      </c>
      <c r="Q785" s="199">
        <v>16</v>
      </c>
      <c r="S785" t="s">
        <v>2229</v>
      </c>
      <c r="T785" t="s">
        <v>2230</v>
      </c>
      <c r="U785" s="201">
        <v>1734</v>
      </c>
      <c r="V785" t="s">
        <v>2262</v>
      </c>
      <c r="W785" t="s">
        <v>2236</v>
      </c>
      <c r="X785" t="s">
        <v>2232</v>
      </c>
      <c r="Y785" t="s">
        <v>2233</v>
      </c>
      <c r="Z785" t="s">
        <v>2234</v>
      </c>
      <c r="AA785">
        <v>2152669</v>
      </c>
    </row>
    <row r="786" spans="1:29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4</v>
      </c>
      <c r="F786" s="213">
        <f t="shared" si="65"/>
        <v>20000</v>
      </c>
      <c r="G786" s="202">
        <v>1295725</v>
      </c>
      <c r="H786" s="198">
        <v>37036.324780092589</v>
      </c>
      <c r="I786" t="s">
        <v>2796</v>
      </c>
      <c r="M786" t="s">
        <v>1785</v>
      </c>
      <c r="N786" t="s">
        <v>3314</v>
      </c>
      <c r="O786" t="s">
        <v>1545</v>
      </c>
      <c r="Q786" s="199">
        <v>5000</v>
      </c>
      <c r="S786" t="s">
        <v>1786</v>
      </c>
      <c r="T786" t="s">
        <v>2230</v>
      </c>
      <c r="U786" s="201">
        <v>3.8250000000000002</v>
      </c>
      <c r="V786" t="s">
        <v>3378</v>
      </c>
      <c r="W786" t="s">
        <v>3130</v>
      </c>
      <c r="X786" t="s">
        <v>3338</v>
      </c>
      <c r="Y786" t="s">
        <v>3318</v>
      </c>
      <c r="Z786" t="s">
        <v>3729</v>
      </c>
      <c r="AA786">
        <v>810254</v>
      </c>
      <c r="AB786" s="198">
        <v>37037</v>
      </c>
      <c r="AC786" s="198">
        <v>37040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4</v>
      </c>
      <c r="F787" s="213">
        <f t="shared" si="65"/>
        <v>18280</v>
      </c>
      <c r="G787" s="202">
        <v>1295726</v>
      </c>
      <c r="H787" s="198">
        <v>37036.324918981481</v>
      </c>
      <c r="I787" t="s">
        <v>1755</v>
      </c>
      <c r="M787" t="s">
        <v>1785</v>
      </c>
      <c r="N787" t="s">
        <v>3314</v>
      </c>
      <c r="O787" t="s">
        <v>1550</v>
      </c>
      <c r="Q787" s="199">
        <v>4570</v>
      </c>
      <c r="S787" t="s">
        <v>1786</v>
      </c>
      <c r="T787" t="s">
        <v>2230</v>
      </c>
      <c r="U787" s="201">
        <v>4.24</v>
      </c>
      <c r="V787" t="s">
        <v>3229</v>
      </c>
      <c r="W787" t="s">
        <v>1691</v>
      </c>
      <c r="X787" t="s">
        <v>1697</v>
      </c>
      <c r="Y787" t="s">
        <v>3318</v>
      </c>
      <c r="Z787" t="s">
        <v>3729</v>
      </c>
      <c r="AA787">
        <v>810255</v>
      </c>
      <c r="AB787" s="198">
        <v>37037</v>
      </c>
      <c r="AC787" s="198">
        <v>37040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30</v>
      </c>
      <c r="F788" s="213">
        <f t="shared" si="65"/>
        <v>120120</v>
      </c>
      <c r="G788" s="202">
        <v>1295727</v>
      </c>
      <c r="H788" s="198">
        <v>37036.324976851851</v>
      </c>
      <c r="I788" t="s">
        <v>2788</v>
      </c>
      <c r="M788" t="s">
        <v>1785</v>
      </c>
      <c r="N788" t="s">
        <v>3238</v>
      </c>
      <c r="O788" t="s">
        <v>1551</v>
      </c>
      <c r="Q788" s="199">
        <v>4004</v>
      </c>
      <c r="S788" t="s">
        <v>1786</v>
      </c>
      <c r="T788" t="s">
        <v>2230</v>
      </c>
      <c r="U788" s="201">
        <v>0.20250000000000001</v>
      </c>
      <c r="V788" t="s">
        <v>2822</v>
      </c>
      <c r="W788" t="s">
        <v>2800</v>
      </c>
      <c r="X788" t="s">
        <v>2801</v>
      </c>
      <c r="Y788" t="s">
        <v>3318</v>
      </c>
      <c r="Z788" t="s">
        <v>3729</v>
      </c>
      <c r="AA788" t="s">
        <v>1552</v>
      </c>
      <c r="AB788" s="198">
        <v>37043.875</v>
      </c>
      <c r="AC788" s="198">
        <v>37072.875</v>
      </c>
    </row>
    <row r="789" spans="1:29" x14ac:dyDescent="0.2">
      <c r="A789" s="44" t="str">
        <f t="shared" si="61"/>
        <v>US Power Physical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62</v>
      </c>
      <c r="F789" s="213">
        <f t="shared" si="65"/>
        <v>3100</v>
      </c>
      <c r="G789" s="202">
        <v>1295729</v>
      </c>
      <c r="H789" s="198">
        <v>37036.325011574074</v>
      </c>
      <c r="I789" t="s">
        <v>1843</v>
      </c>
      <c r="M789" t="s">
        <v>3451</v>
      </c>
      <c r="N789" t="s">
        <v>1827</v>
      </c>
      <c r="O789" t="s">
        <v>1669</v>
      </c>
      <c r="P789" s="199">
        <v>50</v>
      </c>
      <c r="S789" t="s">
        <v>1784</v>
      </c>
      <c r="T789" t="s">
        <v>2230</v>
      </c>
      <c r="U789" s="201">
        <v>99</v>
      </c>
      <c r="V789" t="s">
        <v>1847</v>
      </c>
      <c r="W789" t="s">
        <v>1836</v>
      </c>
      <c r="X789" t="s">
        <v>3012</v>
      </c>
      <c r="Y789" t="s">
        <v>2741</v>
      </c>
      <c r="Z789" t="s">
        <v>3724</v>
      </c>
      <c r="AA789">
        <v>622722.1</v>
      </c>
      <c r="AB789" s="198">
        <v>37073.594444444447</v>
      </c>
      <c r="AC789" s="198">
        <v>37134.594444444447</v>
      </c>
    </row>
    <row r="790" spans="1:29" x14ac:dyDescent="0.2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4</v>
      </c>
      <c r="F790" s="213">
        <f t="shared" si="65"/>
        <v>20000</v>
      </c>
      <c r="G790" s="202">
        <v>1295730</v>
      </c>
      <c r="H790" s="198">
        <v>37036.325150462966</v>
      </c>
      <c r="I790" t="s">
        <v>3342</v>
      </c>
      <c r="M790" t="s">
        <v>1785</v>
      </c>
      <c r="N790" t="s">
        <v>3314</v>
      </c>
      <c r="O790" t="s">
        <v>1545</v>
      </c>
      <c r="Q790" s="199">
        <v>5000</v>
      </c>
      <c r="S790" t="s">
        <v>1786</v>
      </c>
      <c r="T790" t="s">
        <v>2230</v>
      </c>
      <c r="U790" s="201">
        <v>3.83</v>
      </c>
      <c r="V790" t="s">
        <v>2804</v>
      </c>
      <c r="W790" t="s">
        <v>3130</v>
      </c>
      <c r="X790" t="s">
        <v>3338</v>
      </c>
      <c r="Y790" t="s">
        <v>3318</v>
      </c>
      <c r="Z790" t="s">
        <v>3729</v>
      </c>
      <c r="AA790">
        <v>810257</v>
      </c>
      <c r="AB790" s="198">
        <v>37037</v>
      </c>
      <c r="AC790" s="198">
        <v>37040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4</v>
      </c>
      <c r="F791" s="213">
        <f t="shared" si="65"/>
        <v>40000</v>
      </c>
      <c r="G791" s="202">
        <v>1295731</v>
      </c>
      <c r="H791" s="198">
        <v>37036.325208333335</v>
      </c>
      <c r="I791" t="s">
        <v>3341</v>
      </c>
      <c r="M791" t="s">
        <v>1785</v>
      </c>
      <c r="N791" t="s">
        <v>3314</v>
      </c>
      <c r="O791" t="s">
        <v>1518</v>
      </c>
      <c r="Q791" s="199">
        <v>10000</v>
      </c>
      <c r="S791" t="s">
        <v>1786</v>
      </c>
      <c r="T791" t="s">
        <v>2230</v>
      </c>
      <c r="U791" s="201">
        <v>3.9788000000000001</v>
      </c>
      <c r="V791" t="s">
        <v>3131</v>
      </c>
      <c r="W791" t="s">
        <v>3316</v>
      </c>
      <c r="X791" t="s">
        <v>3317</v>
      </c>
      <c r="Y791" t="s">
        <v>3318</v>
      </c>
      <c r="Z791" t="s">
        <v>3729</v>
      </c>
      <c r="AA791">
        <v>810259</v>
      </c>
      <c r="AB791" s="198">
        <v>37037</v>
      </c>
      <c r="AC791" s="198">
        <v>37040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4</v>
      </c>
      <c r="F792" s="213">
        <f t="shared" si="65"/>
        <v>20000</v>
      </c>
      <c r="G792" s="202">
        <v>1295732</v>
      </c>
      <c r="H792" s="198">
        <v>37036.325219907405</v>
      </c>
      <c r="I792" t="s">
        <v>2779</v>
      </c>
      <c r="M792" t="s">
        <v>1785</v>
      </c>
      <c r="N792" t="s">
        <v>3314</v>
      </c>
      <c r="O792" t="s">
        <v>1547</v>
      </c>
      <c r="P792" s="199">
        <v>5000</v>
      </c>
      <c r="S792" t="s">
        <v>1786</v>
      </c>
      <c r="T792" t="s">
        <v>2230</v>
      </c>
      <c r="U792" s="201">
        <v>4.12</v>
      </c>
      <c r="V792" t="s">
        <v>1688</v>
      </c>
      <c r="W792" t="s">
        <v>3367</v>
      </c>
      <c r="X792" t="s">
        <v>3368</v>
      </c>
      <c r="Y792" t="s">
        <v>3318</v>
      </c>
      <c r="Z792" t="s">
        <v>3729</v>
      </c>
      <c r="AA792">
        <v>810261</v>
      </c>
      <c r="AB792" s="198">
        <v>37037</v>
      </c>
      <c r="AC792" s="198">
        <v>37040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4</v>
      </c>
      <c r="F793" s="213">
        <f t="shared" si="65"/>
        <v>40000</v>
      </c>
      <c r="G793" s="202">
        <v>1295733</v>
      </c>
      <c r="H793" s="198">
        <v>37036.325219907405</v>
      </c>
      <c r="I793" t="s">
        <v>3275</v>
      </c>
      <c r="M793" t="s">
        <v>1785</v>
      </c>
      <c r="N793" t="s">
        <v>3314</v>
      </c>
      <c r="O793" t="s">
        <v>1518</v>
      </c>
      <c r="P793" s="199">
        <v>10000</v>
      </c>
      <c r="S793" t="s">
        <v>1786</v>
      </c>
      <c r="T793" t="s">
        <v>2230</v>
      </c>
      <c r="U793" s="201">
        <v>3.9775</v>
      </c>
      <c r="V793" t="s">
        <v>2321</v>
      </c>
      <c r="W793" t="s">
        <v>3316</v>
      </c>
      <c r="X793" t="s">
        <v>3317</v>
      </c>
      <c r="Y793" t="s">
        <v>3318</v>
      </c>
      <c r="Z793" t="s">
        <v>3729</v>
      </c>
      <c r="AA793">
        <v>810260</v>
      </c>
      <c r="AB793" s="198">
        <v>37037</v>
      </c>
      <c r="AC793" s="198">
        <v>37040</v>
      </c>
    </row>
    <row r="794" spans="1:29" x14ac:dyDescent="0.2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4</v>
      </c>
      <c r="F794" s="213">
        <f t="shared" si="65"/>
        <v>40000</v>
      </c>
      <c r="G794" s="202">
        <v>1295734</v>
      </c>
      <c r="H794" s="198">
        <v>37036.325277777774</v>
      </c>
      <c r="I794" t="s">
        <v>3319</v>
      </c>
      <c r="M794" t="s">
        <v>1785</v>
      </c>
      <c r="N794" t="s">
        <v>3314</v>
      </c>
      <c r="O794" t="s">
        <v>1518</v>
      </c>
      <c r="Q794" s="199">
        <v>10000</v>
      </c>
      <c r="S794" t="s">
        <v>1786</v>
      </c>
      <c r="T794" t="s">
        <v>2230</v>
      </c>
      <c r="U794" s="201">
        <v>3.9788000000000001</v>
      </c>
      <c r="V794" t="s">
        <v>3351</v>
      </c>
      <c r="W794" t="s">
        <v>3316</v>
      </c>
      <c r="X794" t="s">
        <v>3317</v>
      </c>
      <c r="Y794" t="s">
        <v>3318</v>
      </c>
      <c r="Z794" t="s">
        <v>3729</v>
      </c>
      <c r="AA794">
        <v>810262</v>
      </c>
      <c r="AB794" s="198">
        <v>37037</v>
      </c>
      <c r="AC794" s="198">
        <v>37040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4</v>
      </c>
      <c r="F795" s="213">
        <f t="shared" si="65"/>
        <v>40000</v>
      </c>
      <c r="G795" s="202">
        <v>1295735</v>
      </c>
      <c r="H795" s="198">
        <v>37036.325312499997</v>
      </c>
      <c r="I795" t="s">
        <v>3341</v>
      </c>
      <c r="M795" t="s">
        <v>1785</v>
      </c>
      <c r="N795" t="s">
        <v>3314</v>
      </c>
      <c r="O795" t="s">
        <v>1518</v>
      </c>
      <c r="Q795" s="199">
        <v>10000</v>
      </c>
      <c r="S795" t="s">
        <v>1786</v>
      </c>
      <c r="T795" t="s">
        <v>2230</v>
      </c>
      <c r="U795" s="201">
        <v>3.98</v>
      </c>
      <c r="V795" t="s">
        <v>2112</v>
      </c>
      <c r="W795" t="s">
        <v>3316</v>
      </c>
      <c r="X795" t="s">
        <v>3317</v>
      </c>
      <c r="Y795" t="s">
        <v>3318</v>
      </c>
      <c r="Z795" t="s">
        <v>3729</v>
      </c>
      <c r="AA795">
        <v>810263</v>
      </c>
      <c r="AB795" s="198">
        <v>37037</v>
      </c>
      <c r="AC795" s="198">
        <v>37040</v>
      </c>
    </row>
    <row r="796" spans="1:29" x14ac:dyDescent="0.2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4</v>
      </c>
      <c r="F796" s="213">
        <f t="shared" si="65"/>
        <v>19212</v>
      </c>
      <c r="G796" s="202">
        <v>1295736</v>
      </c>
      <c r="H796" s="198">
        <v>37036.325335648151</v>
      </c>
      <c r="I796" t="s">
        <v>2779</v>
      </c>
      <c r="M796" t="s">
        <v>1785</v>
      </c>
      <c r="N796" t="s">
        <v>3314</v>
      </c>
      <c r="O796" t="s">
        <v>1546</v>
      </c>
      <c r="Q796" s="199">
        <v>4803</v>
      </c>
      <c r="S796" t="s">
        <v>1786</v>
      </c>
      <c r="T796" t="s">
        <v>2230</v>
      </c>
      <c r="U796" s="201">
        <v>3.7825000000000002</v>
      </c>
      <c r="V796" t="s">
        <v>1688</v>
      </c>
      <c r="W796" t="s">
        <v>3130</v>
      </c>
      <c r="X796" t="s">
        <v>3338</v>
      </c>
      <c r="Y796" t="s">
        <v>3318</v>
      </c>
      <c r="Z796" t="s">
        <v>3729</v>
      </c>
      <c r="AA796">
        <v>810264</v>
      </c>
      <c r="AB796" s="198">
        <v>37037</v>
      </c>
      <c r="AC796" s="198">
        <v>37040</v>
      </c>
    </row>
    <row r="797" spans="1:29" x14ac:dyDescent="0.2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4</v>
      </c>
      <c r="F797" s="213">
        <f t="shared" si="65"/>
        <v>20000</v>
      </c>
      <c r="G797" s="202">
        <v>1295737</v>
      </c>
      <c r="H797" s="198">
        <v>37036.325381944444</v>
      </c>
      <c r="I797" t="s">
        <v>3342</v>
      </c>
      <c r="M797" t="s">
        <v>1785</v>
      </c>
      <c r="N797" t="s">
        <v>3314</v>
      </c>
      <c r="O797" t="s">
        <v>1545</v>
      </c>
      <c r="Q797" s="199">
        <v>5000</v>
      </c>
      <c r="S797" t="s">
        <v>1786</v>
      </c>
      <c r="T797" t="s">
        <v>2230</v>
      </c>
      <c r="U797" s="201">
        <v>3.835</v>
      </c>
      <c r="V797" t="s">
        <v>2804</v>
      </c>
      <c r="W797" t="s">
        <v>3130</v>
      </c>
      <c r="X797" t="s">
        <v>3338</v>
      </c>
      <c r="Y797" t="s">
        <v>3318</v>
      </c>
      <c r="Z797" t="s">
        <v>3729</v>
      </c>
      <c r="AA797">
        <v>810265</v>
      </c>
      <c r="AB797" s="198">
        <v>37037</v>
      </c>
      <c r="AC797" s="198">
        <v>37040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4</v>
      </c>
      <c r="F798" s="213">
        <f t="shared" si="65"/>
        <v>40000</v>
      </c>
      <c r="G798" s="202">
        <v>1295738</v>
      </c>
      <c r="H798" s="198">
        <v>37036.32539351852</v>
      </c>
      <c r="I798" t="s">
        <v>3275</v>
      </c>
      <c r="M798" t="s">
        <v>1785</v>
      </c>
      <c r="N798" t="s">
        <v>3314</v>
      </c>
      <c r="O798" t="s">
        <v>1553</v>
      </c>
      <c r="Q798" s="199">
        <v>10000</v>
      </c>
      <c r="S798" t="s">
        <v>1786</v>
      </c>
      <c r="T798" t="s">
        <v>2230</v>
      </c>
      <c r="U798" s="201">
        <v>3.9712999999999998</v>
      </c>
      <c r="V798" t="s">
        <v>2321</v>
      </c>
      <c r="W798" t="s">
        <v>3316</v>
      </c>
      <c r="X798" t="s">
        <v>3317</v>
      </c>
      <c r="Y798" t="s">
        <v>3318</v>
      </c>
      <c r="Z798" t="s">
        <v>3729</v>
      </c>
      <c r="AA798">
        <v>810266</v>
      </c>
      <c r="AB798" s="198">
        <v>37037</v>
      </c>
      <c r="AC798" s="198">
        <v>37040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4</v>
      </c>
      <c r="F799" s="213">
        <f t="shared" si="65"/>
        <v>40000</v>
      </c>
      <c r="G799" s="202">
        <v>1295739</v>
      </c>
      <c r="H799" s="198">
        <v>37036.325428240743</v>
      </c>
      <c r="I799" t="s">
        <v>3393</v>
      </c>
      <c r="M799" t="s">
        <v>1785</v>
      </c>
      <c r="N799" t="s">
        <v>3314</v>
      </c>
      <c r="O799" t="s">
        <v>1518</v>
      </c>
      <c r="P799" s="199">
        <v>10000</v>
      </c>
      <c r="S799" t="s">
        <v>1786</v>
      </c>
      <c r="T799" t="s">
        <v>2230</v>
      </c>
      <c r="U799" s="201">
        <v>3.9788000000000001</v>
      </c>
      <c r="V799" t="s">
        <v>3132</v>
      </c>
      <c r="W799" t="s">
        <v>3316</v>
      </c>
      <c r="X799" t="s">
        <v>3317</v>
      </c>
      <c r="Y799" t="s">
        <v>3318</v>
      </c>
      <c r="Z799" t="s">
        <v>3729</v>
      </c>
      <c r="AA799">
        <v>810267</v>
      </c>
      <c r="AB799" s="198">
        <v>37037</v>
      </c>
      <c r="AC799" s="198">
        <v>37040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4</v>
      </c>
      <c r="F800" s="213">
        <f t="shared" si="65"/>
        <v>20000</v>
      </c>
      <c r="G800" s="202">
        <v>1295740</v>
      </c>
      <c r="H800" s="198">
        <v>37036.32545138889</v>
      </c>
      <c r="I800" t="s">
        <v>3341</v>
      </c>
      <c r="M800" t="s">
        <v>1785</v>
      </c>
      <c r="N800" t="s">
        <v>3314</v>
      </c>
      <c r="O800" t="s">
        <v>1544</v>
      </c>
      <c r="Q800" s="199">
        <v>5000</v>
      </c>
      <c r="S800" t="s">
        <v>1786</v>
      </c>
      <c r="T800" t="s">
        <v>2230</v>
      </c>
      <c r="U800" s="201">
        <v>3.7825000000000002</v>
      </c>
      <c r="V800" t="s">
        <v>3131</v>
      </c>
      <c r="W800" t="s">
        <v>3130</v>
      </c>
      <c r="X800" t="s">
        <v>3338</v>
      </c>
      <c r="Y800" t="s">
        <v>3318</v>
      </c>
      <c r="Z800" t="s">
        <v>3729</v>
      </c>
      <c r="AA800">
        <v>810268</v>
      </c>
      <c r="AB800" s="198">
        <v>37037</v>
      </c>
      <c r="AC800" s="198">
        <v>37040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4</v>
      </c>
      <c r="F801" s="213">
        <f t="shared" si="65"/>
        <v>20000</v>
      </c>
      <c r="G801" s="202">
        <v>1295741</v>
      </c>
      <c r="H801" s="198">
        <v>37036.325532407405</v>
      </c>
      <c r="I801" t="s">
        <v>3342</v>
      </c>
      <c r="M801" t="s">
        <v>1785</v>
      </c>
      <c r="N801" t="s">
        <v>3314</v>
      </c>
      <c r="O801" t="s">
        <v>1546</v>
      </c>
      <c r="P801" s="199">
        <v>5000</v>
      </c>
      <c r="S801" t="s">
        <v>1786</v>
      </c>
      <c r="T801" t="s">
        <v>2230</v>
      </c>
      <c r="U801" s="201">
        <v>3.7850000000000001</v>
      </c>
      <c r="V801" t="s">
        <v>2754</v>
      </c>
      <c r="W801" t="s">
        <v>3130</v>
      </c>
      <c r="X801" t="s">
        <v>3338</v>
      </c>
      <c r="Y801" t="s">
        <v>3318</v>
      </c>
      <c r="Z801" t="s">
        <v>3729</v>
      </c>
      <c r="AA801">
        <v>810269</v>
      </c>
      <c r="AB801" s="198">
        <v>37037</v>
      </c>
      <c r="AC801" s="198">
        <v>37040</v>
      </c>
    </row>
    <row r="802" spans="1:29" x14ac:dyDescent="0.2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4</v>
      </c>
      <c r="F802" s="213">
        <f t="shared" si="65"/>
        <v>40000</v>
      </c>
      <c r="G802" s="202">
        <v>1295742</v>
      </c>
      <c r="H802" s="198">
        <v>37036.325636574074</v>
      </c>
      <c r="I802" t="s">
        <v>2006</v>
      </c>
      <c r="M802" t="s">
        <v>1785</v>
      </c>
      <c r="N802" t="s">
        <v>3314</v>
      </c>
      <c r="O802" t="s">
        <v>1518</v>
      </c>
      <c r="P802" s="199">
        <v>10000</v>
      </c>
      <c r="S802" t="s">
        <v>1786</v>
      </c>
      <c r="T802" t="s">
        <v>2230</v>
      </c>
      <c r="U802" s="201">
        <v>3.9775</v>
      </c>
      <c r="V802" t="s">
        <v>3128</v>
      </c>
      <c r="W802" t="s">
        <v>3316</v>
      </c>
      <c r="X802" t="s">
        <v>3317</v>
      </c>
      <c r="Y802" t="s">
        <v>3318</v>
      </c>
      <c r="Z802" t="s">
        <v>3729</v>
      </c>
      <c r="AA802">
        <v>810270</v>
      </c>
      <c r="AB802" s="198">
        <v>37037</v>
      </c>
      <c r="AC802" s="198">
        <v>37040</v>
      </c>
    </row>
    <row r="803" spans="1:29" x14ac:dyDescent="0.2">
      <c r="A803" s="44" t="str">
        <f t="shared" si="61"/>
        <v>US Natural Gas Financial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92</v>
      </c>
      <c r="F803" s="213">
        <f t="shared" si="65"/>
        <v>460000</v>
      </c>
      <c r="G803" s="202">
        <v>1295743</v>
      </c>
      <c r="H803" s="198">
        <v>37036.325879629629</v>
      </c>
      <c r="I803" t="s">
        <v>2792</v>
      </c>
      <c r="M803" t="s">
        <v>1785</v>
      </c>
      <c r="N803" t="s">
        <v>3328</v>
      </c>
      <c r="O803" t="s">
        <v>1489</v>
      </c>
      <c r="Q803" s="199">
        <v>5000</v>
      </c>
      <c r="S803" t="s">
        <v>1786</v>
      </c>
      <c r="T803" t="s">
        <v>2230</v>
      </c>
      <c r="U803" s="201">
        <v>0.47249999999999998</v>
      </c>
      <c r="V803" t="s">
        <v>2892</v>
      </c>
      <c r="W803" t="s">
        <v>3329</v>
      </c>
      <c r="X803" t="s">
        <v>3330</v>
      </c>
      <c r="Y803" t="s">
        <v>2250</v>
      </c>
      <c r="Z803" t="s">
        <v>3729</v>
      </c>
      <c r="AA803" t="s">
        <v>1554</v>
      </c>
      <c r="AB803" s="198">
        <v>37073</v>
      </c>
      <c r="AC803" s="198">
        <v>37164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4</v>
      </c>
      <c r="F804" s="213">
        <f t="shared" si="65"/>
        <v>40000</v>
      </c>
      <c r="G804" s="202">
        <v>1295744</v>
      </c>
      <c r="H804" s="198">
        <v>37036.325914351852</v>
      </c>
      <c r="I804" t="s">
        <v>3319</v>
      </c>
      <c r="M804" t="s">
        <v>1785</v>
      </c>
      <c r="N804" t="s">
        <v>3314</v>
      </c>
      <c r="O804" t="s">
        <v>1518</v>
      </c>
      <c r="Q804" s="199">
        <v>10000</v>
      </c>
      <c r="S804" t="s">
        <v>1786</v>
      </c>
      <c r="T804" t="s">
        <v>2230</v>
      </c>
      <c r="U804" s="201">
        <v>3.9788000000000001</v>
      </c>
      <c r="V804" t="s">
        <v>3351</v>
      </c>
      <c r="W804" t="s">
        <v>3316</v>
      </c>
      <c r="X804" t="s">
        <v>3317</v>
      </c>
      <c r="Y804" t="s">
        <v>3318</v>
      </c>
      <c r="Z804" t="s">
        <v>3729</v>
      </c>
      <c r="AA804">
        <v>810271</v>
      </c>
      <c r="AB804" s="198">
        <v>37037</v>
      </c>
      <c r="AC804" s="198">
        <v>37040</v>
      </c>
    </row>
    <row r="805" spans="1:29" x14ac:dyDescent="0.2">
      <c r="A805" s="44" t="str">
        <f t="shared" si="61"/>
        <v>US Natural Gas Financial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Financial</v>
      </c>
      <c r="E805" s="44">
        <f>IF(VLOOKUP(S805,'DD-Lookup'!$J$6:$L$50,3,FALSE)="Monthly",(YEAR(AC805)-YEAR(AB805))*12+MONTH(AC805)-MONTH(AB805)+1,(AC805-AB805+1))</f>
        <v>31</v>
      </c>
      <c r="F805" s="213">
        <f t="shared" si="65"/>
        <v>155000</v>
      </c>
      <c r="G805" s="202">
        <v>1295745</v>
      </c>
      <c r="H805" s="198">
        <v>37036.325925925928</v>
      </c>
      <c r="I805" t="s">
        <v>2792</v>
      </c>
      <c r="M805" t="s">
        <v>1785</v>
      </c>
      <c r="N805" t="s">
        <v>3328</v>
      </c>
      <c r="O805" t="s">
        <v>3366</v>
      </c>
      <c r="Q805" s="199">
        <v>5000</v>
      </c>
      <c r="S805" t="s">
        <v>1786</v>
      </c>
      <c r="T805" t="s">
        <v>2230</v>
      </c>
      <c r="U805" s="201">
        <v>0.51</v>
      </c>
      <c r="V805" t="s">
        <v>2892</v>
      </c>
      <c r="W805" t="s">
        <v>3329</v>
      </c>
      <c r="X805" t="s">
        <v>3330</v>
      </c>
      <c r="Y805" t="s">
        <v>2250</v>
      </c>
      <c r="Z805" t="s">
        <v>3729</v>
      </c>
      <c r="AA805" t="s">
        <v>1555</v>
      </c>
      <c r="AB805" s="198">
        <v>37073.875</v>
      </c>
      <c r="AC805" s="198">
        <v>37103.875</v>
      </c>
    </row>
    <row r="806" spans="1:29" x14ac:dyDescent="0.2">
      <c r="A806" s="44" t="str">
        <f t="shared" si="61"/>
        <v>US Power Physical</v>
      </c>
      <c r="B806" s="44" t="str">
        <f t="shared" si="62"/>
        <v>US</v>
      </c>
      <c r="C806" s="44" t="str">
        <f t="shared" si="63"/>
        <v>Power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5</v>
      </c>
      <c r="F806" s="213">
        <f t="shared" si="65"/>
        <v>250</v>
      </c>
      <c r="G806" s="202">
        <v>1295746</v>
      </c>
      <c r="H806" s="198">
        <v>37036.325925925928</v>
      </c>
      <c r="I806" t="s">
        <v>3008</v>
      </c>
      <c r="J806" t="s">
        <v>3228</v>
      </c>
      <c r="K806" t="s">
        <v>3002</v>
      </c>
      <c r="M806" t="s">
        <v>3451</v>
      </c>
      <c r="N806" t="s">
        <v>1827</v>
      </c>
      <c r="O806" t="s">
        <v>1651</v>
      </c>
      <c r="P806" s="199">
        <v>50</v>
      </c>
      <c r="S806" t="s">
        <v>1784</v>
      </c>
      <c r="T806" t="s">
        <v>2230</v>
      </c>
      <c r="U806" s="201">
        <v>61</v>
      </c>
      <c r="V806" t="s">
        <v>1556</v>
      </c>
      <c r="W806" t="s">
        <v>1834</v>
      </c>
      <c r="X806" t="s">
        <v>1835</v>
      </c>
      <c r="Y806" t="s">
        <v>2741</v>
      </c>
      <c r="Z806" t="s">
        <v>3724</v>
      </c>
      <c r="AA806">
        <v>622728.1</v>
      </c>
      <c r="AB806" s="198">
        <v>37046.875</v>
      </c>
      <c r="AC806" s="198">
        <v>37050.875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4</v>
      </c>
      <c r="F807" s="213">
        <f t="shared" si="65"/>
        <v>20000</v>
      </c>
      <c r="G807" s="202">
        <v>1295747</v>
      </c>
      <c r="H807" s="198">
        <v>37036.325983796298</v>
      </c>
      <c r="I807" t="s">
        <v>3319</v>
      </c>
      <c r="M807" t="s">
        <v>1785</v>
      </c>
      <c r="N807" t="s">
        <v>3314</v>
      </c>
      <c r="O807" t="s">
        <v>1543</v>
      </c>
      <c r="P807" s="199">
        <v>5000</v>
      </c>
      <c r="S807" t="s">
        <v>1786</v>
      </c>
      <c r="T807" t="s">
        <v>2230</v>
      </c>
      <c r="U807" s="201">
        <v>3.7875000000000001</v>
      </c>
      <c r="V807" t="s">
        <v>3351</v>
      </c>
      <c r="W807" t="s">
        <v>3130</v>
      </c>
      <c r="X807" t="s">
        <v>3338</v>
      </c>
      <c r="Y807" t="s">
        <v>3318</v>
      </c>
      <c r="Z807" t="s">
        <v>3729</v>
      </c>
      <c r="AA807">
        <v>810272</v>
      </c>
      <c r="AB807" s="198">
        <v>37037</v>
      </c>
      <c r="AC807" s="198">
        <v>37040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4</v>
      </c>
      <c r="F808" s="213">
        <f t="shared" si="65"/>
        <v>20000</v>
      </c>
      <c r="G808" s="202">
        <v>1295748</v>
      </c>
      <c r="H808" s="198">
        <v>37036.326018518521</v>
      </c>
      <c r="I808" t="s">
        <v>3319</v>
      </c>
      <c r="M808" t="s">
        <v>1785</v>
      </c>
      <c r="N808" t="s">
        <v>3314</v>
      </c>
      <c r="O808" t="s">
        <v>1543</v>
      </c>
      <c r="P808" s="199">
        <v>5000</v>
      </c>
      <c r="S808" t="s">
        <v>1786</v>
      </c>
      <c r="T808" t="s">
        <v>2230</v>
      </c>
      <c r="U808" s="201">
        <v>3.7850000000000001</v>
      </c>
      <c r="V808" t="s">
        <v>3351</v>
      </c>
      <c r="W808" t="s">
        <v>3130</v>
      </c>
      <c r="X808" t="s">
        <v>3338</v>
      </c>
      <c r="Y808" t="s">
        <v>3318</v>
      </c>
      <c r="Z808" t="s">
        <v>3729</v>
      </c>
      <c r="AA808">
        <v>810273</v>
      </c>
      <c r="AB808" s="198">
        <v>37037</v>
      </c>
      <c r="AC808" s="198">
        <v>37040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4</v>
      </c>
      <c r="F809" s="213">
        <f t="shared" si="65"/>
        <v>20000</v>
      </c>
      <c r="G809" s="202">
        <v>1295749</v>
      </c>
      <c r="H809" s="198">
        <v>37036.326064814813</v>
      </c>
      <c r="I809" t="s">
        <v>3336</v>
      </c>
      <c r="M809" t="s">
        <v>1785</v>
      </c>
      <c r="N809" t="s">
        <v>3314</v>
      </c>
      <c r="O809" t="s">
        <v>1545</v>
      </c>
      <c r="P809" s="199">
        <v>5000</v>
      </c>
      <c r="S809" t="s">
        <v>1786</v>
      </c>
      <c r="T809" t="s">
        <v>2230</v>
      </c>
      <c r="U809" s="201">
        <v>3.8424999999999998</v>
      </c>
      <c r="V809" t="s">
        <v>3362</v>
      </c>
      <c r="W809" t="s">
        <v>3130</v>
      </c>
      <c r="X809" t="s">
        <v>3338</v>
      </c>
      <c r="Y809" t="s">
        <v>3318</v>
      </c>
      <c r="Z809" t="s">
        <v>3729</v>
      </c>
      <c r="AA809">
        <v>810274</v>
      </c>
      <c r="AB809" s="198">
        <v>37037</v>
      </c>
      <c r="AC809" s="198">
        <v>37040</v>
      </c>
    </row>
    <row r="810" spans="1:29" x14ac:dyDescent="0.2">
      <c r="A810" s="44" t="str">
        <f t="shared" si="61"/>
        <v>US Power Physical</v>
      </c>
      <c r="B810" s="44" t="str">
        <f t="shared" si="62"/>
        <v>US</v>
      </c>
      <c r="C810" s="44" t="str">
        <f t="shared" si="63"/>
        <v>Power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50</v>
      </c>
      <c r="G810" s="202">
        <v>1295750</v>
      </c>
      <c r="H810" s="198">
        <v>37036.326145833336</v>
      </c>
      <c r="I810" t="s">
        <v>2203</v>
      </c>
      <c r="M810" t="s">
        <v>3451</v>
      </c>
      <c r="N810" t="s">
        <v>1827</v>
      </c>
      <c r="O810" t="s">
        <v>1428</v>
      </c>
      <c r="Q810" s="199">
        <v>50</v>
      </c>
      <c r="S810" t="s">
        <v>1784</v>
      </c>
      <c r="T810" t="s">
        <v>2230</v>
      </c>
      <c r="U810" s="201">
        <v>23.5</v>
      </c>
      <c r="V810" t="s">
        <v>2104</v>
      </c>
      <c r="W810" t="s">
        <v>3485</v>
      </c>
      <c r="X810" t="s">
        <v>1837</v>
      </c>
      <c r="Y810" t="s">
        <v>2741</v>
      </c>
      <c r="Z810" t="s">
        <v>3724</v>
      </c>
      <c r="AA810">
        <v>622729.1</v>
      </c>
      <c r="AB810" s="198">
        <v>37040.875</v>
      </c>
      <c r="AC810" s="198">
        <v>37040.875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4</v>
      </c>
      <c r="F811" s="213">
        <f t="shared" si="65"/>
        <v>40000</v>
      </c>
      <c r="G811" s="202">
        <v>1295751</v>
      </c>
      <c r="H811" s="198">
        <v>37036.326180555552</v>
      </c>
      <c r="I811" t="s">
        <v>2983</v>
      </c>
      <c r="M811" t="s">
        <v>1785</v>
      </c>
      <c r="N811" t="s">
        <v>3314</v>
      </c>
      <c r="O811" t="s">
        <v>1553</v>
      </c>
      <c r="Q811" s="199">
        <v>10000</v>
      </c>
      <c r="S811" t="s">
        <v>1786</v>
      </c>
      <c r="T811" t="s">
        <v>2230</v>
      </c>
      <c r="U811" s="201">
        <v>3.97</v>
      </c>
      <c r="V811" t="s">
        <v>3343</v>
      </c>
      <c r="W811" t="s">
        <v>3316</v>
      </c>
      <c r="X811" t="s">
        <v>3317</v>
      </c>
      <c r="Y811" t="s">
        <v>3318</v>
      </c>
      <c r="Z811" t="s">
        <v>3729</v>
      </c>
      <c r="AA811">
        <v>810275</v>
      </c>
      <c r="AB811" s="198">
        <v>37037</v>
      </c>
      <c r="AC811" s="198">
        <v>37040</v>
      </c>
    </row>
    <row r="812" spans="1:29" x14ac:dyDescent="0.2">
      <c r="A812" s="44" t="str">
        <f t="shared" si="61"/>
        <v>US Power Physical</v>
      </c>
      <c r="B812" s="44" t="str">
        <f t="shared" si="62"/>
        <v>US</v>
      </c>
      <c r="C812" s="44" t="str">
        <f t="shared" si="63"/>
        <v>Power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50</v>
      </c>
      <c r="G812" s="202">
        <v>1295752</v>
      </c>
      <c r="H812" s="198">
        <v>37036.326192129629</v>
      </c>
      <c r="I812" t="s">
        <v>1838</v>
      </c>
      <c r="M812" t="s">
        <v>3451</v>
      </c>
      <c r="N812" t="s">
        <v>1827</v>
      </c>
      <c r="O812" t="s">
        <v>1429</v>
      </c>
      <c r="P812" s="199">
        <v>50</v>
      </c>
      <c r="S812" t="s">
        <v>1784</v>
      </c>
      <c r="T812" t="s">
        <v>2230</v>
      </c>
      <c r="U812" s="201">
        <v>30.95</v>
      </c>
      <c r="V812" t="s">
        <v>1437</v>
      </c>
      <c r="W812" t="s">
        <v>1844</v>
      </c>
      <c r="X812" t="s">
        <v>1845</v>
      </c>
      <c r="Y812" t="s">
        <v>2741</v>
      </c>
      <c r="Z812" t="s">
        <v>3724</v>
      </c>
      <c r="AA812">
        <v>622730.1</v>
      </c>
      <c r="AB812" s="198">
        <v>37040.875</v>
      </c>
      <c r="AC812" s="198">
        <v>37040.875</v>
      </c>
    </row>
    <row r="813" spans="1:29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4</v>
      </c>
      <c r="F813" s="213">
        <f t="shared" si="65"/>
        <v>20000</v>
      </c>
      <c r="G813" s="202">
        <v>1295753</v>
      </c>
      <c r="H813" s="198">
        <v>37036.326203703706</v>
      </c>
      <c r="I813" t="s">
        <v>3319</v>
      </c>
      <c r="M813" t="s">
        <v>1785</v>
      </c>
      <c r="N813" t="s">
        <v>3314</v>
      </c>
      <c r="O813" t="s">
        <v>1545</v>
      </c>
      <c r="P813" s="199">
        <v>5000</v>
      </c>
      <c r="S813" t="s">
        <v>1786</v>
      </c>
      <c r="T813" t="s">
        <v>2230</v>
      </c>
      <c r="U813" s="201">
        <v>3.84</v>
      </c>
      <c r="V813" t="s">
        <v>3357</v>
      </c>
      <c r="W813" t="s">
        <v>3130</v>
      </c>
      <c r="X813" t="s">
        <v>3338</v>
      </c>
      <c r="Y813" t="s">
        <v>3318</v>
      </c>
      <c r="Z813" t="s">
        <v>3729</v>
      </c>
      <c r="AA813">
        <v>810276</v>
      </c>
      <c r="AB813" s="198">
        <v>37037</v>
      </c>
      <c r="AC813" s="198">
        <v>37040</v>
      </c>
    </row>
    <row r="814" spans="1:29" x14ac:dyDescent="0.2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4</v>
      </c>
      <c r="F814" s="213">
        <f t="shared" si="65"/>
        <v>20000</v>
      </c>
      <c r="G814" s="202">
        <v>1295754</v>
      </c>
      <c r="H814" s="198">
        <v>37036.326261574075</v>
      </c>
      <c r="I814" t="s">
        <v>1826</v>
      </c>
      <c r="M814" t="s">
        <v>1785</v>
      </c>
      <c r="N814" t="s">
        <v>3314</v>
      </c>
      <c r="O814" t="s">
        <v>1545</v>
      </c>
      <c r="P814" s="199">
        <v>5000</v>
      </c>
      <c r="S814" t="s">
        <v>1786</v>
      </c>
      <c r="T814" t="s">
        <v>2230</v>
      </c>
      <c r="U814" s="201">
        <v>3.8374999999999999</v>
      </c>
      <c r="V814" t="s">
        <v>3225</v>
      </c>
      <c r="W814" t="s">
        <v>3130</v>
      </c>
      <c r="X814" t="s">
        <v>3338</v>
      </c>
      <c r="Y814" t="s">
        <v>3318</v>
      </c>
      <c r="Z814" t="s">
        <v>3729</v>
      </c>
      <c r="AA814">
        <v>810277</v>
      </c>
      <c r="AB814" s="198">
        <v>37037</v>
      </c>
      <c r="AC814" s="198">
        <v>37040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4</v>
      </c>
      <c r="F815" s="213">
        <f t="shared" si="65"/>
        <v>20000</v>
      </c>
      <c r="G815" s="202">
        <v>1295755</v>
      </c>
      <c r="H815" s="198">
        <v>37036.326296296298</v>
      </c>
      <c r="I815" t="s">
        <v>1826</v>
      </c>
      <c r="M815" t="s">
        <v>1785</v>
      </c>
      <c r="N815" t="s">
        <v>3314</v>
      </c>
      <c r="O815" t="s">
        <v>1545</v>
      </c>
      <c r="P815" s="199">
        <v>5000</v>
      </c>
      <c r="S815" t="s">
        <v>1786</v>
      </c>
      <c r="T815" t="s">
        <v>2230</v>
      </c>
      <c r="U815" s="201">
        <v>3.835</v>
      </c>
      <c r="V815" t="s">
        <v>3225</v>
      </c>
      <c r="W815" t="s">
        <v>3130</v>
      </c>
      <c r="X815" t="s">
        <v>3338</v>
      </c>
      <c r="Y815" t="s">
        <v>3318</v>
      </c>
      <c r="Z815" t="s">
        <v>3729</v>
      </c>
      <c r="AA815">
        <v>810278</v>
      </c>
      <c r="AB815" s="198">
        <v>37037</v>
      </c>
      <c r="AC815" s="198">
        <v>37040</v>
      </c>
    </row>
    <row r="816" spans="1:29" x14ac:dyDescent="0.2">
      <c r="A816" s="44" t="str">
        <f t="shared" si="61"/>
        <v xml:space="preserve"> Power Physical</v>
      </c>
      <c r="B816" s="44" t="str">
        <f t="shared" si="62"/>
        <v/>
      </c>
      <c r="C816" s="44" t="str">
        <f t="shared" si="63"/>
        <v>Power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7</v>
      </c>
      <c r="F816" s="213">
        <f t="shared" si="65"/>
        <v>175</v>
      </c>
      <c r="G816" s="202">
        <v>1295756</v>
      </c>
      <c r="H816" s="198">
        <v>37036.326307870368</v>
      </c>
      <c r="I816" t="s">
        <v>1352</v>
      </c>
      <c r="M816" t="s">
        <v>3451</v>
      </c>
      <c r="N816" t="s">
        <v>1328</v>
      </c>
      <c r="O816" t="s">
        <v>1557</v>
      </c>
      <c r="P816" s="199">
        <v>25</v>
      </c>
      <c r="S816" t="s">
        <v>1784</v>
      </c>
      <c r="T816" t="s">
        <v>1330</v>
      </c>
      <c r="U816" s="201">
        <v>18.5</v>
      </c>
      <c r="V816" t="s">
        <v>1373</v>
      </c>
      <c r="W816" t="s">
        <v>1332</v>
      </c>
      <c r="X816" t="s">
        <v>1333</v>
      </c>
      <c r="Y816" t="s">
        <v>1334</v>
      </c>
      <c r="Z816" t="s">
        <v>2235</v>
      </c>
      <c r="AA816">
        <v>106642.1</v>
      </c>
      <c r="AB816" s="198">
        <v>37046.875</v>
      </c>
      <c r="AC816" s="198">
        <v>37052.875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4</v>
      </c>
      <c r="F817" s="213">
        <f t="shared" si="65"/>
        <v>20000</v>
      </c>
      <c r="G817" s="202">
        <v>1295757</v>
      </c>
      <c r="H817" s="198">
        <v>37036.326354166667</v>
      </c>
      <c r="I817" t="s">
        <v>3342</v>
      </c>
      <c r="M817" t="s">
        <v>1785</v>
      </c>
      <c r="N817" t="s">
        <v>3314</v>
      </c>
      <c r="O817" t="s">
        <v>1558</v>
      </c>
      <c r="P817" s="199">
        <v>5000</v>
      </c>
      <c r="S817" t="s">
        <v>1786</v>
      </c>
      <c r="T817" t="s">
        <v>2230</v>
      </c>
      <c r="U817" s="201">
        <v>3.835</v>
      </c>
      <c r="V817" t="s">
        <v>2804</v>
      </c>
      <c r="W817" t="s">
        <v>3130</v>
      </c>
      <c r="X817" t="s">
        <v>3338</v>
      </c>
      <c r="Y817" t="s">
        <v>3318</v>
      </c>
      <c r="Z817" t="s">
        <v>3729</v>
      </c>
      <c r="AA817">
        <v>810279</v>
      </c>
      <c r="AB817" s="198">
        <v>37037</v>
      </c>
      <c r="AC817" s="198">
        <v>37040</v>
      </c>
    </row>
    <row r="818" spans="1:29" x14ac:dyDescent="0.2">
      <c r="A818" s="44" t="str">
        <f t="shared" si="61"/>
        <v xml:space="preserve"> Metals Financial</v>
      </c>
      <c r="B818" s="44" t="str">
        <f t="shared" si="62"/>
        <v/>
      </c>
      <c r="C818" s="44" t="str">
        <f t="shared" si="63"/>
        <v>Metals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2</v>
      </c>
      <c r="G818" s="202">
        <v>1295758</v>
      </c>
      <c r="H818" s="198">
        <v>37036.326412037037</v>
      </c>
      <c r="I818" t="s">
        <v>2252</v>
      </c>
      <c r="M818" t="s">
        <v>1791</v>
      </c>
      <c r="N818" t="s">
        <v>2227</v>
      </c>
      <c r="O818" t="s">
        <v>2228</v>
      </c>
      <c r="P818" s="199">
        <v>2</v>
      </c>
      <c r="S818" t="s">
        <v>2229</v>
      </c>
      <c r="T818" t="s">
        <v>2230</v>
      </c>
      <c r="U818" s="201">
        <v>1732</v>
      </c>
      <c r="V818" t="s">
        <v>2296</v>
      </c>
      <c r="W818" t="s">
        <v>2236</v>
      </c>
      <c r="X818" t="s">
        <v>2232</v>
      </c>
      <c r="Y818" t="s">
        <v>2233</v>
      </c>
      <c r="Z818" t="s">
        <v>2234</v>
      </c>
      <c r="AA818">
        <v>2152679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4</v>
      </c>
      <c r="F819" s="213">
        <f t="shared" si="65"/>
        <v>40000</v>
      </c>
      <c r="G819" s="202">
        <v>1295759</v>
      </c>
      <c r="H819" s="198">
        <v>37036.32644675926</v>
      </c>
      <c r="I819" t="s">
        <v>3275</v>
      </c>
      <c r="M819" t="s">
        <v>1785</v>
      </c>
      <c r="N819" t="s">
        <v>3314</v>
      </c>
      <c r="O819" t="s">
        <v>1553</v>
      </c>
      <c r="Q819" s="199">
        <v>10000</v>
      </c>
      <c r="S819" t="s">
        <v>1786</v>
      </c>
      <c r="T819" t="s">
        <v>2230</v>
      </c>
      <c r="U819" s="201">
        <v>3.9725000000000001</v>
      </c>
      <c r="V819" t="s">
        <v>2321</v>
      </c>
      <c r="W819" t="s">
        <v>3316</v>
      </c>
      <c r="X819" t="s">
        <v>3317</v>
      </c>
      <c r="Y819" t="s">
        <v>3318</v>
      </c>
      <c r="Z819" t="s">
        <v>3729</v>
      </c>
      <c r="AA819">
        <v>810280</v>
      </c>
      <c r="AB819" s="198">
        <v>37037</v>
      </c>
      <c r="AC819" s="198">
        <v>37040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</v>
      </c>
      <c r="G820" s="202">
        <v>1295760</v>
      </c>
      <c r="H820" s="198">
        <v>37036.326481481483</v>
      </c>
      <c r="I820" t="s">
        <v>1850</v>
      </c>
      <c r="M820" t="s">
        <v>3451</v>
      </c>
      <c r="N820" t="s">
        <v>1827</v>
      </c>
      <c r="O820" t="s">
        <v>1419</v>
      </c>
      <c r="P820" s="199">
        <v>50</v>
      </c>
      <c r="S820" t="s">
        <v>1784</v>
      </c>
      <c r="T820" t="s">
        <v>2230</v>
      </c>
      <c r="U820" s="201">
        <v>36.25</v>
      </c>
      <c r="V820" t="s">
        <v>1439</v>
      </c>
      <c r="W820" t="s">
        <v>1836</v>
      </c>
      <c r="X820" t="s">
        <v>2997</v>
      </c>
      <c r="Y820" t="s">
        <v>2741</v>
      </c>
      <c r="Z820" t="s">
        <v>3724</v>
      </c>
      <c r="AA820">
        <v>622731.1</v>
      </c>
      <c r="AB820" s="198">
        <v>37040.875</v>
      </c>
      <c r="AC820" s="198">
        <v>37040.875</v>
      </c>
    </row>
    <row r="821" spans="1:29" x14ac:dyDescent="0.2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30</v>
      </c>
      <c r="F821" s="213">
        <f t="shared" si="65"/>
        <v>300000</v>
      </c>
      <c r="G821" s="202">
        <v>1295762</v>
      </c>
      <c r="H821" s="198">
        <v>37036.326527777775</v>
      </c>
      <c r="I821" t="s">
        <v>2999</v>
      </c>
      <c r="M821" t="s">
        <v>1785</v>
      </c>
      <c r="N821" t="s">
        <v>3014</v>
      </c>
      <c r="O821" t="s">
        <v>3015</v>
      </c>
      <c r="Q821" s="199">
        <v>10000</v>
      </c>
      <c r="S821" t="s">
        <v>1786</v>
      </c>
      <c r="T821" t="s">
        <v>2230</v>
      </c>
      <c r="U821" s="201">
        <v>3.9849999999999999</v>
      </c>
      <c r="V821" t="s">
        <v>2195</v>
      </c>
      <c r="W821" t="s">
        <v>3587</v>
      </c>
      <c r="X821" t="s">
        <v>3016</v>
      </c>
      <c r="Y821" t="s">
        <v>2250</v>
      </c>
      <c r="Z821" t="s">
        <v>3729</v>
      </c>
      <c r="AA821" t="s">
        <v>1559</v>
      </c>
      <c r="AB821" s="198">
        <v>37043.875</v>
      </c>
      <c r="AC821" s="198">
        <v>37072.875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4</v>
      </c>
      <c r="F822" s="213">
        <f t="shared" si="65"/>
        <v>40000</v>
      </c>
      <c r="G822" s="202">
        <v>1295761</v>
      </c>
      <c r="H822" s="198">
        <v>37036.326527777775</v>
      </c>
      <c r="I822" t="s">
        <v>2006</v>
      </c>
      <c r="M822" t="s">
        <v>1785</v>
      </c>
      <c r="N822" t="s">
        <v>3314</v>
      </c>
      <c r="O822" t="s">
        <v>1518</v>
      </c>
      <c r="P822" s="199">
        <v>10000</v>
      </c>
      <c r="S822" t="s">
        <v>1786</v>
      </c>
      <c r="T822" t="s">
        <v>2230</v>
      </c>
      <c r="U822" s="201">
        <v>3.9775</v>
      </c>
      <c r="V822" t="s">
        <v>3128</v>
      </c>
      <c r="W822" t="s">
        <v>3316</v>
      </c>
      <c r="X822" t="s">
        <v>3317</v>
      </c>
      <c r="Y822" t="s">
        <v>3318</v>
      </c>
      <c r="Z822" t="s">
        <v>3729</v>
      </c>
      <c r="AA822">
        <v>810281</v>
      </c>
      <c r="AB822" s="198">
        <v>37037</v>
      </c>
      <c r="AC822" s="198">
        <v>37040</v>
      </c>
    </row>
    <row r="823" spans="1:29" x14ac:dyDescent="0.2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30</v>
      </c>
      <c r="F823" s="213">
        <f t="shared" si="65"/>
        <v>300000</v>
      </c>
      <c r="G823" s="202">
        <v>1295763</v>
      </c>
      <c r="H823" s="198">
        <v>37036.32671296296</v>
      </c>
      <c r="I823" t="s">
        <v>3313</v>
      </c>
      <c r="M823" t="s">
        <v>1785</v>
      </c>
      <c r="N823" t="s">
        <v>3014</v>
      </c>
      <c r="O823" t="s">
        <v>3015</v>
      </c>
      <c r="Q823" s="199">
        <v>10000</v>
      </c>
      <c r="S823" t="s">
        <v>1786</v>
      </c>
      <c r="T823" t="s">
        <v>2230</v>
      </c>
      <c r="U823" s="201">
        <v>3.99</v>
      </c>
      <c r="V823" t="s">
        <v>2798</v>
      </c>
      <c r="W823" t="s">
        <v>3587</v>
      </c>
      <c r="X823" t="s">
        <v>3016</v>
      </c>
      <c r="Y823" t="s">
        <v>2250</v>
      </c>
      <c r="Z823" t="s">
        <v>3729</v>
      </c>
      <c r="AA823" t="s">
        <v>1560</v>
      </c>
      <c r="AB823" s="198">
        <v>37043.875</v>
      </c>
      <c r="AC823" s="198">
        <v>37072.875</v>
      </c>
    </row>
    <row r="824" spans="1:29" x14ac:dyDescent="0.2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6</v>
      </c>
      <c r="F824" s="213">
        <f t="shared" si="65"/>
        <v>60000</v>
      </c>
      <c r="G824" s="202">
        <v>1295766</v>
      </c>
      <c r="H824" s="198">
        <v>37036.326793981483</v>
      </c>
      <c r="I824" t="s">
        <v>1702</v>
      </c>
      <c r="M824" t="s">
        <v>1785</v>
      </c>
      <c r="N824" t="s">
        <v>3014</v>
      </c>
      <c r="O824" t="s">
        <v>1933</v>
      </c>
      <c r="Q824" s="199">
        <v>10000</v>
      </c>
      <c r="S824" t="s">
        <v>1786</v>
      </c>
      <c r="T824" t="s">
        <v>2230</v>
      </c>
      <c r="U824" s="201">
        <v>3.92</v>
      </c>
      <c r="V824" t="s">
        <v>1703</v>
      </c>
      <c r="W824" t="s">
        <v>3372</v>
      </c>
      <c r="X824" t="s">
        <v>2774</v>
      </c>
      <c r="Y824" t="s">
        <v>2250</v>
      </c>
      <c r="Z824" t="s">
        <v>3729</v>
      </c>
      <c r="AA824" t="s">
        <v>1561</v>
      </c>
      <c r="AB824" s="198">
        <v>37037.875</v>
      </c>
      <c r="AC824" s="198">
        <v>37042.875</v>
      </c>
    </row>
    <row r="825" spans="1:29" x14ac:dyDescent="0.2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4</v>
      </c>
      <c r="F825" s="213">
        <f t="shared" si="65"/>
        <v>20000</v>
      </c>
      <c r="G825" s="202">
        <v>1295767</v>
      </c>
      <c r="H825" s="198">
        <v>37036.326805555553</v>
      </c>
      <c r="I825" t="s">
        <v>1755</v>
      </c>
      <c r="M825" t="s">
        <v>1785</v>
      </c>
      <c r="N825" t="s">
        <v>3314</v>
      </c>
      <c r="O825" t="s">
        <v>1048</v>
      </c>
      <c r="Q825" s="199">
        <v>5000</v>
      </c>
      <c r="S825" t="s">
        <v>1786</v>
      </c>
      <c r="T825" t="s">
        <v>2230</v>
      </c>
      <c r="U825" s="201">
        <v>4.1749999999999998</v>
      </c>
      <c r="V825" t="s">
        <v>3229</v>
      </c>
      <c r="W825" t="s">
        <v>1691</v>
      </c>
      <c r="X825" t="s">
        <v>1692</v>
      </c>
      <c r="Y825" t="s">
        <v>3318</v>
      </c>
      <c r="Z825" t="s">
        <v>3729</v>
      </c>
      <c r="AA825">
        <v>810282</v>
      </c>
      <c r="AB825" s="198">
        <v>37037</v>
      </c>
      <c r="AC825" s="198">
        <v>37040</v>
      </c>
    </row>
    <row r="826" spans="1:29" x14ac:dyDescent="0.2">
      <c r="A826" s="44" t="str">
        <f t="shared" si="61"/>
        <v xml:space="preserve"> Power Physical</v>
      </c>
      <c r="B826" s="44" t="str">
        <f t="shared" si="62"/>
        <v/>
      </c>
      <c r="C826" s="44" t="str">
        <f t="shared" si="63"/>
        <v>Power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5</v>
      </c>
      <c r="F826" s="213">
        <f t="shared" si="65"/>
        <v>125</v>
      </c>
      <c r="G826" s="202">
        <v>1295768</v>
      </c>
      <c r="H826" s="198">
        <v>37036.326851851853</v>
      </c>
      <c r="I826" t="s">
        <v>1352</v>
      </c>
      <c r="M826" t="s">
        <v>3451</v>
      </c>
      <c r="N826" t="s">
        <v>1328</v>
      </c>
      <c r="O826" t="s">
        <v>1372</v>
      </c>
      <c r="P826" s="199">
        <v>25</v>
      </c>
      <c r="S826" t="s">
        <v>1784</v>
      </c>
      <c r="T826" t="s">
        <v>1330</v>
      </c>
      <c r="U826" s="201">
        <v>25.25</v>
      </c>
      <c r="V826" t="s">
        <v>1373</v>
      </c>
      <c r="W826" t="s">
        <v>1332</v>
      </c>
      <c r="X826" t="s">
        <v>1333</v>
      </c>
      <c r="Y826" t="s">
        <v>1334</v>
      </c>
      <c r="Z826" t="s">
        <v>2235</v>
      </c>
      <c r="AA826">
        <v>106644.1</v>
      </c>
      <c r="AB826" s="198">
        <v>37046.875</v>
      </c>
      <c r="AC826" s="198">
        <v>37050.875</v>
      </c>
    </row>
    <row r="827" spans="1:29" x14ac:dyDescent="0.2">
      <c r="A827" s="44" t="str">
        <f t="shared" si="61"/>
        <v xml:space="preserve"> Metals Financial</v>
      </c>
      <c r="B827" s="44" t="str">
        <f t="shared" si="62"/>
        <v/>
      </c>
      <c r="C827" s="44" t="str">
        <f t="shared" si="63"/>
        <v>Metals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</v>
      </c>
      <c r="G827" s="202">
        <v>1295770</v>
      </c>
      <c r="H827" s="198">
        <v>37036.326956018522</v>
      </c>
      <c r="I827" t="s">
        <v>1646</v>
      </c>
      <c r="M827" t="s">
        <v>1791</v>
      </c>
      <c r="N827" t="s">
        <v>2297</v>
      </c>
      <c r="O827" t="s">
        <v>1395</v>
      </c>
      <c r="Q827" s="199">
        <v>1</v>
      </c>
      <c r="S827" t="s">
        <v>2229</v>
      </c>
      <c r="T827" t="s">
        <v>2230</v>
      </c>
      <c r="U827" s="201">
        <v>935.75</v>
      </c>
      <c r="V827" t="s">
        <v>1647</v>
      </c>
      <c r="W827" t="s">
        <v>2258</v>
      </c>
      <c r="X827" t="s">
        <v>2232</v>
      </c>
      <c r="Y827" t="s">
        <v>2233</v>
      </c>
      <c r="Z827" t="s">
        <v>2234</v>
      </c>
      <c r="AA827">
        <v>2152683</v>
      </c>
      <c r="AB827" s="198">
        <v>37062.875</v>
      </c>
      <c r="AC827" s="198">
        <v>37062.875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4</v>
      </c>
      <c r="F828" s="213">
        <f t="shared" si="65"/>
        <v>40000</v>
      </c>
      <c r="G828" s="202">
        <v>1295771</v>
      </c>
      <c r="H828" s="198">
        <v>37036.326979166668</v>
      </c>
      <c r="I828" t="s">
        <v>3341</v>
      </c>
      <c r="M828" t="s">
        <v>1785</v>
      </c>
      <c r="N828" t="s">
        <v>3314</v>
      </c>
      <c r="O828" t="s">
        <v>1527</v>
      </c>
      <c r="Q828" s="199">
        <v>10000</v>
      </c>
      <c r="S828" t="s">
        <v>1786</v>
      </c>
      <c r="T828" t="s">
        <v>2230</v>
      </c>
      <c r="U828" s="201">
        <v>3.8475000000000001</v>
      </c>
      <c r="V828" t="s">
        <v>3131</v>
      </c>
      <c r="W828" t="s">
        <v>3352</v>
      </c>
      <c r="X828" t="s">
        <v>3353</v>
      </c>
      <c r="Y828" t="s">
        <v>3318</v>
      </c>
      <c r="Z828" t="s">
        <v>3729</v>
      </c>
      <c r="AA828">
        <v>810283</v>
      </c>
      <c r="AB828" s="198">
        <v>37037</v>
      </c>
      <c r="AC828" s="198">
        <v>37040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4</v>
      </c>
      <c r="F829" s="213">
        <f t="shared" si="65"/>
        <v>40000</v>
      </c>
      <c r="G829" s="202">
        <v>1295774</v>
      </c>
      <c r="H829" s="198">
        <v>37036.32708333333</v>
      </c>
      <c r="I829" t="s">
        <v>2006</v>
      </c>
      <c r="M829" t="s">
        <v>1785</v>
      </c>
      <c r="N829" t="s">
        <v>3314</v>
      </c>
      <c r="O829" t="s">
        <v>1562</v>
      </c>
      <c r="P829" s="199">
        <v>10000</v>
      </c>
      <c r="S829" t="s">
        <v>1786</v>
      </c>
      <c r="T829" t="s">
        <v>2230</v>
      </c>
      <c r="U829" s="201">
        <v>3.7250000000000001</v>
      </c>
      <c r="V829" t="s">
        <v>1769</v>
      </c>
      <c r="W829" t="s">
        <v>1719</v>
      </c>
      <c r="X829" t="s">
        <v>1710</v>
      </c>
      <c r="Y829" t="s">
        <v>3318</v>
      </c>
      <c r="Z829" t="s">
        <v>3729</v>
      </c>
      <c r="AA829">
        <v>810284</v>
      </c>
      <c r="AB829" s="198">
        <v>37037</v>
      </c>
      <c r="AC829" s="198">
        <v>37040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4</v>
      </c>
      <c r="F830" s="213">
        <f t="shared" si="65"/>
        <v>40000</v>
      </c>
      <c r="G830" s="202">
        <v>1295775</v>
      </c>
      <c r="H830" s="198">
        <v>37036.327175925922</v>
      </c>
      <c r="I830" t="s">
        <v>2006</v>
      </c>
      <c r="M830" t="s">
        <v>1785</v>
      </c>
      <c r="N830" t="s">
        <v>3314</v>
      </c>
      <c r="O830" t="s">
        <v>1562</v>
      </c>
      <c r="P830" s="199">
        <v>10000</v>
      </c>
      <c r="S830" t="s">
        <v>1786</v>
      </c>
      <c r="T830" t="s">
        <v>2230</v>
      </c>
      <c r="U830" s="201">
        <v>3.7</v>
      </c>
      <c r="V830" t="s">
        <v>1769</v>
      </c>
      <c r="W830" t="s">
        <v>1719</v>
      </c>
      <c r="X830" t="s">
        <v>1710</v>
      </c>
      <c r="Y830" t="s">
        <v>3318</v>
      </c>
      <c r="Z830" t="s">
        <v>3729</v>
      </c>
      <c r="AA830">
        <v>810285</v>
      </c>
      <c r="AB830" s="198">
        <v>37037</v>
      </c>
      <c r="AC830" s="198">
        <v>37040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4</v>
      </c>
      <c r="F831" s="213">
        <f t="shared" si="65"/>
        <v>20000</v>
      </c>
      <c r="G831" s="202">
        <v>1295776</v>
      </c>
      <c r="H831" s="198">
        <v>37036.327245370368</v>
      </c>
      <c r="I831" t="s">
        <v>3319</v>
      </c>
      <c r="M831" t="s">
        <v>1785</v>
      </c>
      <c r="N831" t="s">
        <v>3314</v>
      </c>
      <c r="O831" t="s">
        <v>1545</v>
      </c>
      <c r="Q831" s="199">
        <v>5000</v>
      </c>
      <c r="S831" t="s">
        <v>1786</v>
      </c>
      <c r="T831" t="s">
        <v>2230</v>
      </c>
      <c r="U831" s="201">
        <v>3.8325</v>
      </c>
      <c r="V831" t="s">
        <v>3357</v>
      </c>
      <c r="W831" t="s">
        <v>3130</v>
      </c>
      <c r="X831" t="s">
        <v>3338</v>
      </c>
      <c r="Y831" t="s">
        <v>3318</v>
      </c>
      <c r="Z831" t="s">
        <v>3729</v>
      </c>
      <c r="AA831">
        <v>810286</v>
      </c>
      <c r="AB831" s="198">
        <v>37037</v>
      </c>
      <c r="AC831" s="198">
        <v>37040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4</v>
      </c>
      <c r="F832" s="213">
        <f t="shared" si="65"/>
        <v>20000</v>
      </c>
      <c r="G832" s="202">
        <v>1295777</v>
      </c>
      <c r="H832" s="198">
        <v>37036.327256944445</v>
      </c>
      <c r="I832" t="s">
        <v>2202</v>
      </c>
      <c r="M832" t="s">
        <v>1785</v>
      </c>
      <c r="N832" t="s">
        <v>3314</v>
      </c>
      <c r="O832" t="s">
        <v>1545</v>
      </c>
      <c r="P832" s="199">
        <v>5000</v>
      </c>
      <c r="S832" t="s">
        <v>1786</v>
      </c>
      <c r="T832" t="s">
        <v>2230</v>
      </c>
      <c r="U832" s="201">
        <v>3.83</v>
      </c>
      <c r="V832" t="s">
        <v>1855</v>
      </c>
      <c r="W832" t="s">
        <v>3130</v>
      </c>
      <c r="X832" t="s">
        <v>3338</v>
      </c>
      <c r="Y832" t="s">
        <v>3318</v>
      </c>
      <c r="Z832" t="s">
        <v>3729</v>
      </c>
      <c r="AA832">
        <v>810287</v>
      </c>
      <c r="AB832" s="198">
        <v>37037</v>
      </c>
      <c r="AC832" s="198">
        <v>37040</v>
      </c>
    </row>
    <row r="833" spans="1:29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4</v>
      </c>
      <c r="F833" s="213">
        <f t="shared" si="65"/>
        <v>40000</v>
      </c>
      <c r="G833" s="202">
        <v>1295778</v>
      </c>
      <c r="H833" s="198">
        <v>37036.327349537038</v>
      </c>
      <c r="I833" t="s">
        <v>3393</v>
      </c>
      <c r="M833" t="s">
        <v>1785</v>
      </c>
      <c r="N833" t="s">
        <v>3314</v>
      </c>
      <c r="O833" t="s">
        <v>1527</v>
      </c>
      <c r="Q833" s="199">
        <v>10000</v>
      </c>
      <c r="S833" t="s">
        <v>1786</v>
      </c>
      <c r="T833" t="s">
        <v>2230</v>
      </c>
      <c r="U833" s="201">
        <v>3.85</v>
      </c>
      <c r="V833" t="s">
        <v>3132</v>
      </c>
      <c r="W833" t="s">
        <v>3352</v>
      </c>
      <c r="X833" t="s">
        <v>3353</v>
      </c>
      <c r="Y833" t="s">
        <v>3318</v>
      </c>
      <c r="Z833" t="s">
        <v>3729</v>
      </c>
      <c r="AA833">
        <v>810288</v>
      </c>
      <c r="AB833" s="198">
        <v>37037</v>
      </c>
      <c r="AC833" s="198">
        <v>37040</v>
      </c>
    </row>
    <row r="834" spans="1:29" x14ac:dyDescent="0.2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151</v>
      </c>
      <c r="F834" s="213">
        <f t="shared" si="65"/>
        <v>755000</v>
      </c>
      <c r="G834" s="202">
        <v>1295779</v>
      </c>
      <c r="H834" s="198">
        <v>37036.327488425923</v>
      </c>
      <c r="I834" t="s">
        <v>2006</v>
      </c>
      <c r="M834" t="s">
        <v>1785</v>
      </c>
      <c r="N834" t="s">
        <v>3014</v>
      </c>
      <c r="O834" t="s">
        <v>3345</v>
      </c>
      <c r="P834" s="199">
        <v>5000</v>
      </c>
      <c r="S834" t="s">
        <v>1786</v>
      </c>
      <c r="T834" t="s">
        <v>2230</v>
      </c>
      <c r="U834" s="201">
        <v>4.49</v>
      </c>
      <c r="V834" t="s">
        <v>1698</v>
      </c>
      <c r="W834" t="s">
        <v>3587</v>
      </c>
      <c r="X834" t="s">
        <v>3016</v>
      </c>
      <c r="Y834" t="s">
        <v>2250</v>
      </c>
      <c r="Z834" t="s">
        <v>3729</v>
      </c>
      <c r="AA834" t="s">
        <v>1563</v>
      </c>
      <c r="AB834" s="198">
        <v>37196</v>
      </c>
      <c r="AC834" s="198">
        <v>37346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4</v>
      </c>
      <c r="F835" s="213">
        <f t="shared" si="65"/>
        <v>40000</v>
      </c>
      <c r="G835" s="202">
        <v>1295780</v>
      </c>
      <c r="H835" s="198">
        <v>37036.327592592592</v>
      </c>
      <c r="I835" t="s">
        <v>3342</v>
      </c>
      <c r="M835" t="s">
        <v>1785</v>
      </c>
      <c r="N835" t="s">
        <v>3314</v>
      </c>
      <c r="O835" t="s">
        <v>1564</v>
      </c>
      <c r="P835" s="199">
        <v>10000</v>
      </c>
      <c r="S835" t="s">
        <v>1786</v>
      </c>
      <c r="T835" t="s">
        <v>2230</v>
      </c>
      <c r="U835" s="201">
        <v>3.9838</v>
      </c>
      <c r="V835" t="s">
        <v>3135</v>
      </c>
      <c r="W835" t="s">
        <v>3316</v>
      </c>
      <c r="X835" t="s">
        <v>3317</v>
      </c>
      <c r="Y835" t="s">
        <v>3318</v>
      </c>
      <c r="Z835" t="s">
        <v>3729</v>
      </c>
      <c r="AA835">
        <v>810289</v>
      </c>
      <c r="AB835" s="198">
        <v>37037</v>
      </c>
      <c r="AC835" s="198">
        <v>37040</v>
      </c>
    </row>
    <row r="836" spans="1:29" x14ac:dyDescent="0.2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4</v>
      </c>
      <c r="F836" s="213">
        <f t="shared" si="65"/>
        <v>20000</v>
      </c>
      <c r="G836" s="202">
        <v>1295781</v>
      </c>
      <c r="H836" s="198">
        <v>37036.327719907407</v>
      </c>
      <c r="I836" t="s">
        <v>2983</v>
      </c>
      <c r="M836" t="s">
        <v>1785</v>
      </c>
      <c r="N836" t="s">
        <v>3314</v>
      </c>
      <c r="O836" t="s">
        <v>1553</v>
      </c>
      <c r="Q836" s="199">
        <v>5000</v>
      </c>
      <c r="S836" t="s">
        <v>1786</v>
      </c>
      <c r="T836" t="s">
        <v>2230</v>
      </c>
      <c r="U836" s="201">
        <v>3.9738000000000002</v>
      </c>
      <c r="V836" t="s">
        <v>3343</v>
      </c>
      <c r="W836" t="s">
        <v>3316</v>
      </c>
      <c r="X836" t="s">
        <v>3317</v>
      </c>
      <c r="Y836" t="s">
        <v>3318</v>
      </c>
      <c r="Z836" t="s">
        <v>3729</v>
      </c>
      <c r="AA836">
        <v>810290</v>
      </c>
      <c r="AB836" s="198">
        <v>37037</v>
      </c>
      <c r="AC836" s="198">
        <v>37040</v>
      </c>
    </row>
    <row r="837" spans="1:29" x14ac:dyDescent="0.2">
      <c r="A837" s="44" t="str">
        <f t="shared" si="61"/>
        <v xml:space="preserve"> Oil Products Financial</v>
      </c>
      <c r="B837" s="44" t="str">
        <f t="shared" si="62"/>
        <v/>
      </c>
      <c r="C837" s="44" t="str">
        <f t="shared" si="63"/>
        <v>Oil Products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5</v>
      </c>
      <c r="F837" s="213">
        <f t="shared" si="65"/>
        <v>25000</v>
      </c>
      <c r="G837" s="202">
        <v>1295782</v>
      </c>
      <c r="H837" s="198">
        <v>37036.327789351853</v>
      </c>
      <c r="I837" t="s">
        <v>2958</v>
      </c>
      <c r="M837" t="s">
        <v>1789</v>
      </c>
      <c r="N837" t="s">
        <v>2708</v>
      </c>
      <c r="O837" t="s">
        <v>2709</v>
      </c>
      <c r="P837" s="199">
        <v>5000</v>
      </c>
      <c r="S837" t="s">
        <v>2012</v>
      </c>
      <c r="T837" t="s">
        <v>2230</v>
      </c>
      <c r="U837" s="201">
        <v>1</v>
      </c>
      <c r="V837" t="s">
        <v>2961</v>
      </c>
      <c r="W837" t="s">
        <v>2962</v>
      </c>
      <c r="X837" t="s">
        <v>2963</v>
      </c>
      <c r="Y837" t="s">
        <v>2250</v>
      </c>
      <c r="Z837" t="s">
        <v>2611</v>
      </c>
      <c r="AA837" t="s">
        <v>1565</v>
      </c>
      <c r="AB837" s="198">
        <v>37039.875</v>
      </c>
      <c r="AC837" s="198">
        <v>37043.875</v>
      </c>
    </row>
    <row r="838" spans="1:29" x14ac:dyDescent="0.2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31</v>
      </c>
      <c r="F838" s="213">
        <f t="shared" si="65"/>
        <v>1550</v>
      </c>
      <c r="G838" s="202">
        <v>1295783</v>
      </c>
      <c r="H838" s="198">
        <v>37036.328194444446</v>
      </c>
      <c r="I838" t="s">
        <v>3004</v>
      </c>
      <c r="M838" t="s">
        <v>3451</v>
      </c>
      <c r="N838" t="s">
        <v>1827</v>
      </c>
      <c r="O838" t="s">
        <v>1942</v>
      </c>
      <c r="P838" s="199">
        <v>50</v>
      </c>
      <c r="S838" t="s">
        <v>1784</v>
      </c>
      <c r="T838" t="s">
        <v>2230</v>
      </c>
      <c r="U838" s="201">
        <v>78.25</v>
      </c>
      <c r="V838" t="s">
        <v>1923</v>
      </c>
      <c r="W838" t="s">
        <v>2992</v>
      </c>
      <c r="X838" t="s">
        <v>1845</v>
      </c>
      <c r="Y838" t="s">
        <v>2741</v>
      </c>
      <c r="Z838" t="s">
        <v>3724</v>
      </c>
      <c r="AA838">
        <v>622738.1</v>
      </c>
      <c r="AB838" s="198">
        <v>37104.875</v>
      </c>
      <c r="AC838" s="198">
        <v>37134.875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4</v>
      </c>
      <c r="F839" s="213">
        <f t="shared" si="65"/>
        <v>20000</v>
      </c>
      <c r="G839" s="202">
        <v>1295785</v>
      </c>
      <c r="H839" s="198">
        <v>37036.3283912037</v>
      </c>
      <c r="I839" t="s">
        <v>2794</v>
      </c>
      <c r="M839" t="s">
        <v>1785</v>
      </c>
      <c r="N839" t="s">
        <v>3314</v>
      </c>
      <c r="O839" t="s">
        <v>1566</v>
      </c>
      <c r="P839" s="199">
        <v>5000</v>
      </c>
      <c r="S839" t="s">
        <v>1786</v>
      </c>
      <c r="T839" t="s">
        <v>2230</v>
      </c>
      <c r="U839" s="201">
        <v>2.5</v>
      </c>
      <c r="V839" t="s">
        <v>2795</v>
      </c>
      <c r="W839" t="s">
        <v>1732</v>
      </c>
      <c r="X839" t="s">
        <v>1710</v>
      </c>
      <c r="Y839" t="s">
        <v>3318</v>
      </c>
      <c r="Z839" t="s">
        <v>3729</v>
      </c>
      <c r="AA839">
        <v>810292</v>
      </c>
      <c r="AB839" s="198">
        <v>37037</v>
      </c>
      <c r="AC839" s="198">
        <v>37040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4</v>
      </c>
      <c r="F840" s="213">
        <f t="shared" si="65"/>
        <v>20000</v>
      </c>
      <c r="G840" s="202">
        <v>1295784</v>
      </c>
      <c r="H840" s="198">
        <v>37036.3283912037</v>
      </c>
      <c r="I840" t="s">
        <v>3078</v>
      </c>
      <c r="M840" t="s">
        <v>1785</v>
      </c>
      <c r="N840" t="s">
        <v>3314</v>
      </c>
      <c r="O840" t="s">
        <v>1567</v>
      </c>
      <c r="P840" s="199">
        <v>5000</v>
      </c>
      <c r="S840" t="s">
        <v>1786</v>
      </c>
      <c r="T840" t="s">
        <v>2230</v>
      </c>
      <c r="U840" s="201">
        <v>3</v>
      </c>
      <c r="V840" t="s">
        <v>3079</v>
      </c>
      <c r="W840" t="s">
        <v>1719</v>
      </c>
      <c r="X840" t="s">
        <v>1710</v>
      </c>
      <c r="Y840" t="s">
        <v>3318</v>
      </c>
      <c r="Z840" t="s">
        <v>3729</v>
      </c>
      <c r="AA840">
        <v>810291</v>
      </c>
      <c r="AB840" s="198">
        <v>37037</v>
      </c>
      <c r="AC840" s="198">
        <v>37040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4</v>
      </c>
      <c r="F841" s="213">
        <f t="shared" si="65"/>
        <v>20000</v>
      </c>
      <c r="G841" s="202">
        <v>1295786</v>
      </c>
      <c r="H841" s="198">
        <v>37036.328425925924</v>
      </c>
      <c r="I841" t="s">
        <v>3008</v>
      </c>
      <c r="M841" t="s">
        <v>1785</v>
      </c>
      <c r="N841" t="s">
        <v>3314</v>
      </c>
      <c r="O841" t="s">
        <v>1566</v>
      </c>
      <c r="P841" s="199">
        <v>5000</v>
      </c>
      <c r="S841" t="s">
        <v>1786</v>
      </c>
      <c r="T841" t="s">
        <v>2230</v>
      </c>
      <c r="U841" s="201">
        <v>2.4849999999999999</v>
      </c>
      <c r="V841" t="s">
        <v>3247</v>
      </c>
      <c r="W841" t="s">
        <v>1732</v>
      </c>
      <c r="X841" t="s">
        <v>1710</v>
      </c>
      <c r="Y841" t="s">
        <v>3318</v>
      </c>
      <c r="Z841" t="s">
        <v>3729</v>
      </c>
      <c r="AA841">
        <v>810293</v>
      </c>
      <c r="AB841" s="198">
        <v>37037</v>
      </c>
      <c r="AC841" s="198">
        <v>37040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4</v>
      </c>
      <c r="F842" s="213">
        <f t="shared" si="65"/>
        <v>20000</v>
      </c>
      <c r="G842" s="202">
        <v>1295787</v>
      </c>
      <c r="H842" s="198">
        <v>37036.328460648147</v>
      </c>
      <c r="I842" t="s">
        <v>2794</v>
      </c>
      <c r="M842" t="s">
        <v>1785</v>
      </c>
      <c r="N842" t="s">
        <v>3314</v>
      </c>
      <c r="O842" t="s">
        <v>1567</v>
      </c>
      <c r="P842" s="199">
        <v>5000</v>
      </c>
      <c r="S842" t="s">
        <v>1786</v>
      </c>
      <c r="T842" t="s">
        <v>2230</v>
      </c>
      <c r="U842" s="201">
        <v>2.9750000000000001</v>
      </c>
      <c r="V842" t="s">
        <v>1708</v>
      </c>
      <c r="W842" t="s">
        <v>1719</v>
      </c>
      <c r="X842" t="s">
        <v>1710</v>
      </c>
      <c r="Y842" t="s">
        <v>3318</v>
      </c>
      <c r="Z842" t="s">
        <v>3729</v>
      </c>
      <c r="AA842">
        <v>810294</v>
      </c>
      <c r="AB842" s="198">
        <v>37037</v>
      </c>
      <c r="AC842" s="198">
        <v>37040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4</v>
      </c>
      <c r="F843" s="213">
        <f t="shared" ref="F843:F906" si="70">E843*SUM(P843:Q843)</f>
        <v>20000</v>
      </c>
      <c r="G843" s="202">
        <v>1295788</v>
      </c>
      <c r="H843" s="198">
        <v>37036.32849537037</v>
      </c>
      <c r="I843" t="s">
        <v>2794</v>
      </c>
      <c r="M843" t="s">
        <v>1785</v>
      </c>
      <c r="N843" t="s">
        <v>3314</v>
      </c>
      <c r="O843" t="s">
        <v>1567</v>
      </c>
      <c r="P843" s="199">
        <v>5000</v>
      </c>
      <c r="S843" t="s">
        <v>1786</v>
      </c>
      <c r="T843" t="s">
        <v>2230</v>
      </c>
      <c r="U843" s="201">
        <v>2.95</v>
      </c>
      <c r="V843" t="s">
        <v>1708</v>
      </c>
      <c r="W843" t="s">
        <v>1719</v>
      </c>
      <c r="X843" t="s">
        <v>1710</v>
      </c>
      <c r="Y843" t="s">
        <v>3318</v>
      </c>
      <c r="Z843" t="s">
        <v>3729</v>
      </c>
      <c r="AA843">
        <v>810295</v>
      </c>
      <c r="AB843" s="198">
        <v>37037</v>
      </c>
      <c r="AC843" s="198">
        <v>37040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4</v>
      </c>
      <c r="F844" s="213">
        <f t="shared" si="70"/>
        <v>20000</v>
      </c>
      <c r="G844" s="202">
        <v>1295789</v>
      </c>
      <c r="H844" s="198">
        <v>37036.328506944446</v>
      </c>
      <c r="I844" t="s">
        <v>3341</v>
      </c>
      <c r="M844" t="s">
        <v>1785</v>
      </c>
      <c r="N844" t="s">
        <v>3314</v>
      </c>
      <c r="O844" t="s">
        <v>1566</v>
      </c>
      <c r="P844" s="199">
        <v>5000</v>
      </c>
      <c r="S844" t="s">
        <v>1786</v>
      </c>
      <c r="T844" t="s">
        <v>2230</v>
      </c>
      <c r="U844" s="201">
        <v>2.46</v>
      </c>
      <c r="V844" t="s">
        <v>2119</v>
      </c>
      <c r="W844" t="s">
        <v>1732</v>
      </c>
      <c r="X844" t="s">
        <v>1710</v>
      </c>
      <c r="Y844" t="s">
        <v>3318</v>
      </c>
      <c r="Z844" t="s">
        <v>3729</v>
      </c>
      <c r="AA844">
        <v>810296</v>
      </c>
      <c r="AB844" s="198">
        <v>37037</v>
      </c>
      <c r="AC844" s="198">
        <v>37040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4</v>
      </c>
      <c r="F845" s="213">
        <f t="shared" si="70"/>
        <v>20000</v>
      </c>
      <c r="G845" s="202">
        <v>1295791</v>
      </c>
      <c r="H845" s="198">
        <v>37036.328599537039</v>
      </c>
      <c r="I845" t="s">
        <v>3008</v>
      </c>
      <c r="M845" t="s">
        <v>1785</v>
      </c>
      <c r="N845" t="s">
        <v>3314</v>
      </c>
      <c r="O845" t="s">
        <v>1566</v>
      </c>
      <c r="P845" s="199">
        <v>5000</v>
      </c>
      <c r="S845" t="s">
        <v>1786</v>
      </c>
      <c r="T845" t="s">
        <v>2230</v>
      </c>
      <c r="U845" s="201">
        <v>2.4350000000000001</v>
      </c>
      <c r="V845" t="s">
        <v>3247</v>
      </c>
      <c r="W845" t="s">
        <v>1732</v>
      </c>
      <c r="X845" t="s">
        <v>1710</v>
      </c>
      <c r="Y845" t="s">
        <v>3318</v>
      </c>
      <c r="Z845" t="s">
        <v>3729</v>
      </c>
      <c r="AA845">
        <v>810298</v>
      </c>
      <c r="AB845" s="198">
        <v>37037</v>
      </c>
      <c r="AC845" s="198">
        <v>37040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4</v>
      </c>
      <c r="F846" s="213">
        <f t="shared" si="70"/>
        <v>20000</v>
      </c>
      <c r="G846" s="202">
        <v>1295790</v>
      </c>
      <c r="H846" s="198">
        <v>37036.328599537039</v>
      </c>
      <c r="I846" t="s">
        <v>3341</v>
      </c>
      <c r="M846" t="s">
        <v>1785</v>
      </c>
      <c r="N846" t="s">
        <v>3314</v>
      </c>
      <c r="O846" t="s">
        <v>1546</v>
      </c>
      <c r="P846" s="199">
        <v>5000</v>
      </c>
      <c r="S846" t="s">
        <v>1786</v>
      </c>
      <c r="T846" t="s">
        <v>2230</v>
      </c>
      <c r="U846" s="201">
        <v>3.7925</v>
      </c>
      <c r="V846" t="s">
        <v>3131</v>
      </c>
      <c r="W846" t="s">
        <v>3130</v>
      </c>
      <c r="X846" t="s">
        <v>3338</v>
      </c>
      <c r="Y846" t="s">
        <v>3318</v>
      </c>
      <c r="Z846" t="s">
        <v>3729</v>
      </c>
      <c r="AA846">
        <v>810297</v>
      </c>
      <c r="AB846" s="198">
        <v>37037</v>
      </c>
      <c r="AC846" s="198">
        <v>37040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4</v>
      </c>
      <c r="F847" s="213">
        <f t="shared" si="70"/>
        <v>20000</v>
      </c>
      <c r="G847" s="202">
        <v>1295794</v>
      </c>
      <c r="H847" s="198">
        <v>37036.328657407408</v>
      </c>
      <c r="I847" t="s">
        <v>2794</v>
      </c>
      <c r="M847" t="s">
        <v>1785</v>
      </c>
      <c r="N847" t="s">
        <v>3314</v>
      </c>
      <c r="O847" t="s">
        <v>1567</v>
      </c>
      <c r="P847" s="199">
        <v>5000</v>
      </c>
      <c r="S847" t="s">
        <v>1786</v>
      </c>
      <c r="T847" t="s">
        <v>2230</v>
      </c>
      <c r="U847" s="201">
        <v>2.9</v>
      </c>
      <c r="V847" t="s">
        <v>1708</v>
      </c>
      <c r="W847" t="s">
        <v>1719</v>
      </c>
      <c r="X847" t="s">
        <v>1710</v>
      </c>
      <c r="Y847" t="s">
        <v>3318</v>
      </c>
      <c r="Z847" t="s">
        <v>3729</v>
      </c>
      <c r="AA847">
        <v>810300</v>
      </c>
      <c r="AB847" s="198">
        <v>37037</v>
      </c>
      <c r="AC847" s="198">
        <v>37040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4</v>
      </c>
      <c r="F848" s="213">
        <f t="shared" si="70"/>
        <v>20000</v>
      </c>
      <c r="G848" s="202">
        <v>1295793</v>
      </c>
      <c r="H848" s="198">
        <v>37036.328657407408</v>
      </c>
      <c r="I848" t="s">
        <v>3341</v>
      </c>
      <c r="M848" t="s">
        <v>1785</v>
      </c>
      <c r="N848" t="s">
        <v>3314</v>
      </c>
      <c r="O848" t="s">
        <v>1544</v>
      </c>
      <c r="P848" s="199">
        <v>5000</v>
      </c>
      <c r="S848" t="s">
        <v>1786</v>
      </c>
      <c r="T848" t="s">
        <v>2230</v>
      </c>
      <c r="U848" s="201">
        <v>3.7949999999999999</v>
      </c>
      <c r="V848" t="s">
        <v>3131</v>
      </c>
      <c r="W848" t="s">
        <v>3130</v>
      </c>
      <c r="X848" t="s">
        <v>3338</v>
      </c>
      <c r="Y848" t="s">
        <v>3318</v>
      </c>
      <c r="Z848" t="s">
        <v>3729</v>
      </c>
      <c r="AA848">
        <v>810301</v>
      </c>
      <c r="AB848" s="198">
        <v>37037</v>
      </c>
      <c r="AC848" s="198">
        <v>37040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4</v>
      </c>
      <c r="F849" s="213">
        <f t="shared" si="70"/>
        <v>20000</v>
      </c>
      <c r="G849" s="202">
        <v>1295792</v>
      </c>
      <c r="H849" s="198">
        <v>37036.328657407408</v>
      </c>
      <c r="I849" t="s">
        <v>2794</v>
      </c>
      <c r="M849" t="s">
        <v>1785</v>
      </c>
      <c r="N849" t="s">
        <v>3314</v>
      </c>
      <c r="O849" t="s">
        <v>1566</v>
      </c>
      <c r="P849" s="199">
        <v>5000</v>
      </c>
      <c r="S849" t="s">
        <v>1786</v>
      </c>
      <c r="T849" t="s">
        <v>2230</v>
      </c>
      <c r="U849" s="201">
        <v>2.42</v>
      </c>
      <c r="V849" t="s">
        <v>2795</v>
      </c>
      <c r="W849" t="s">
        <v>1732</v>
      </c>
      <c r="X849" t="s">
        <v>1710</v>
      </c>
      <c r="Y849" t="s">
        <v>3318</v>
      </c>
      <c r="Z849" t="s">
        <v>3729</v>
      </c>
      <c r="AA849">
        <v>810299</v>
      </c>
      <c r="AB849" s="198">
        <v>37037</v>
      </c>
      <c r="AC849" s="198">
        <v>37040</v>
      </c>
    </row>
    <row r="850" spans="1:29" x14ac:dyDescent="0.2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4</v>
      </c>
      <c r="F850" s="213">
        <f t="shared" si="70"/>
        <v>20000</v>
      </c>
      <c r="G850" s="202">
        <v>1295795</v>
      </c>
      <c r="H850" s="198">
        <v>37036.328715277778</v>
      </c>
      <c r="I850" t="s">
        <v>3341</v>
      </c>
      <c r="M850" t="s">
        <v>1785</v>
      </c>
      <c r="N850" t="s">
        <v>3314</v>
      </c>
      <c r="O850" t="s">
        <v>1546</v>
      </c>
      <c r="P850" s="199">
        <v>5000</v>
      </c>
      <c r="S850" t="s">
        <v>1786</v>
      </c>
      <c r="T850" t="s">
        <v>2230</v>
      </c>
      <c r="U850" s="201">
        <v>3.79</v>
      </c>
      <c r="V850" t="s">
        <v>3131</v>
      </c>
      <c r="W850" t="s">
        <v>3130</v>
      </c>
      <c r="X850" t="s">
        <v>3338</v>
      </c>
      <c r="Y850" t="s">
        <v>3318</v>
      </c>
      <c r="Z850" t="s">
        <v>3729</v>
      </c>
      <c r="AA850">
        <v>810302</v>
      </c>
      <c r="AB850" s="198">
        <v>37037</v>
      </c>
      <c r="AC850" s="198">
        <v>37040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4</v>
      </c>
      <c r="F851" s="213">
        <f t="shared" si="70"/>
        <v>20000</v>
      </c>
      <c r="G851" s="202">
        <v>1295796</v>
      </c>
      <c r="H851" s="198">
        <v>37036.328738425924</v>
      </c>
      <c r="I851" t="s">
        <v>1843</v>
      </c>
      <c r="M851" t="s">
        <v>1785</v>
      </c>
      <c r="N851" t="s">
        <v>3314</v>
      </c>
      <c r="O851" t="s">
        <v>1566</v>
      </c>
      <c r="P851" s="199">
        <v>5000</v>
      </c>
      <c r="S851" t="s">
        <v>1786</v>
      </c>
      <c r="T851" t="s">
        <v>2230</v>
      </c>
      <c r="U851" s="201">
        <v>2.395</v>
      </c>
      <c r="V851" t="s">
        <v>1731</v>
      </c>
      <c r="W851" t="s">
        <v>1732</v>
      </c>
      <c r="X851" t="s">
        <v>1710</v>
      </c>
      <c r="Y851" t="s">
        <v>3318</v>
      </c>
      <c r="Z851" t="s">
        <v>3729</v>
      </c>
      <c r="AA851">
        <v>810303</v>
      </c>
      <c r="AB851" s="198">
        <v>37037</v>
      </c>
      <c r="AC851" s="198">
        <v>37040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4</v>
      </c>
      <c r="F852" s="213">
        <f t="shared" si="70"/>
        <v>20000</v>
      </c>
      <c r="G852" s="202">
        <v>1295797</v>
      </c>
      <c r="H852" s="198">
        <v>37036.328761574077</v>
      </c>
      <c r="I852" t="s">
        <v>2794</v>
      </c>
      <c r="M852" t="s">
        <v>1785</v>
      </c>
      <c r="N852" t="s">
        <v>3314</v>
      </c>
      <c r="O852" t="s">
        <v>1567</v>
      </c>
      <c r="P852" s="199">
        <v>5000</v>
      </c>
      <c r="S852" t="s">
        <v>1786</v>
      </c>
      <c r="T852" t="s">
        <v>2230</v>
      </c>
      <c r="U852" s="201">
        <v>2.85</v>
      </c>
      <c r="V852" t="s">
        <v>1708</v>
      </c>
      <c r="W852" t="s">
        <v>1719</v>
      </c>
      <c r="X852" t="s">
        <v>1710</v>
      </c>
      <c r="Y852" t="s">
        <v>3318</v>
      </c>
      <c r="Z852" t="s">
        <v>3729</v>
      </c>
      <c r="AA852">
        <v>810304</v>
      </c>
      <c r="AB852" s="198">
        <v>37037</v>
      </c>
      <c r="AC852" s="198">
        <v>37040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4</v>
      </c>
      <c r="F853" s="213">
        <f t="shared" si="70"/>
        <v>20000</v>
      </c>
      <c r="G853" s="202">
        <v>1295798</v>
      </c>
      <c r="H853" s="198">
        <v>37036.328796296293</v>
      </c>
      <c r="I853" t="s">
        <v>2794</v>
      </c>
      <c r="M853" t="s">
        <v>1785</v>
      </c>
      <c r="N853" t="s">
        <v>3314</v>
      </c>
      <c r="O853" t="s">
        <v>1567</v>
      </c>
      <c r="P853" s="199">
        <v>5000</v>
      </c>
      <c r="S853" t="s">
        <v>1786</v>
      </c>
      <c r="T853" t="s">
        <v>2230</v>
      </c>
      <c r="U853" s="201">
        <v>2.8250000000000002</v>
      </c>
      <c r="V853" t="s">
        <v>1708</v>
      </c>
      <c r="W853" t="s">
        <v>1719</v>
      </c>
      <c r="X853" t="s">
        <v>1710</v>
      </c>
      <c r="Y853" t="s">
        <v>3318</v>
      </c>
      <c r="Z853" t="s">
        <v>3729</v>
      </c>
      <c r="AA853">
        <v>810305</v>
      </c>
      <c r="AB853" s="198">
        <v>37037</v>
      </c>
      <c r="AC853" s="198">
        <v>37040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4</v>
      </c>
      <c r="F854" s="213">
        <f t="shared" si="70"/>
        <v>20000</v>
      </c>
      <c r="G854" s="202">
        <v>1295800</v>
      </c>
      <c r="H854" s="198">
        <v>37036.328912037039</v>
      </c>
      <c r="I854" t="s">
        <v>3319</v>
      </c>
      <c r="M854" t="s">
        <v>1785</v>
      </c>
      <c r="N854" t="s">
        <v>3314</v>
      </c>
      <c r="O854" t="s">
        <v>1527</v>
      </c>
      <c r="P854" s="199">
        <v>5000</v>
      </c>
      <c r="S854" t="s">
        <v>1786</v>
      </c>
      <c r="T854" t="s">
        <v>2230</v>
      </c>
      <c r="U854" s="201">
        <v>3.8475000000000001</v>
      </c>
      <c r="V854" t="s">
        <v>3320</v>
      </c>
      <c r="W854" t="s">
        <v>3352</v>
      </c>
      <c r="X854" t="s">
        <v>3353</v>
      </c>
      <c r="Y854" t="s">
        <v>3318</v>
      </c>
      <c r="Z854" t="s">
        <v>3729</v>
      </c>
      <c r="AA854">
        <v>810306</v>
      </c>
      <c r="AB854" s="198">
        <v>37037</v>
      </c>
      <c r="AC854" s="198">
        <v>37040</v>
      </c>
    </row>
    <row r="855" spans="1:29" x14ac:dyDescent="0.2">
      <c r="A855" s="44" t="str">
        <f t="shared" si="66"/>
        <v>US Power Financial</v>
      </c>
      <c r="B855" s="44" t="str">
        <f t="shared" si="67"/>
        <v>US</v>
      </c>
      <c r="C855" s="44" t="str">
        <f t="shared" si="68"/>
        <v>Power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30</v>
      </c>
      <c r="F855" s="213">
        <f t="shared" si="70"/>
        <v>1500</v>
      </c>
      <c r="G855" s="202">
        <v>1295799</v>
      </c>
      <c r="H855" s="198">
        <v>37036.328912037039</v>
      </c>
      <c r="I855" t="s">
        <v>3008</v>
      </c>
      <c r="M855" t="s">
        <v>3451</v>
      </c>
      <c r="N855" t="s">
        <v>2738</v>
      </c>
      <c r="O855" t="s">
        <v>1035</v>
      </c>
      <c r="Q855" s="199">
        <v>50</v>
      </c>
      <c r="S855" t="s">
        <v>1784</v>
      </c>
      <c r="T855" t="s">
        <v>2230</v>
      </c>
      <c r="U855" s="201">
        <v>65.75</v>
      </c>
      <c r="V855" t="s">
        <v>3305</v>
      </c>
      <c r="W855" t="s">
        <v>2987</v>
      </c>
      <c r="X855" t="s">
        <v>1852</v>
      </c>
      <c r="Y855" t="s">
        <v>2741</v>
      </c>
      <c r="Z855" t="s">
        <v>3729</v>
      </c>
      <c r="AA855">
        <v>622740.1</v>
      </c>
      <c r="AB855" s="198">
        <v>37043</v>
      </c>
      <c r="AC855" s="198">
        <v>37072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4</v>
      </c>
      <c r="F856" s="213">
        <f t="shared" si="70"/>
        <v>20000</v>
      </c>
      <c r="G856" s="202">
        <v>1295801</v>
      </c>
      <c r="H856" s="198">
        <v>37036.329062500001</v>
      </c>
      <c r="I856" t="s">
        <v>2794</v>
      </c>
      <c r="M856" t="s">
        <v>1785</v>
      </c>
      <c r="N856" t="s">
        <v>3314</v>
      </c>
      <c r="O856" t="s">
        <v>1566</v>
      </c>
      <c r="Q856" s="199">
        <v>5000</v>
      </c>
      <c r="S856" t="s">
        <v>1786</v>
      </c>
      <c r="T856" t="s">
        <v>2230</v>
      </c>
      <c r="U856" s="201">
        <v>2.41</v>
      </c>
      <c r="V856" t="s">
        <v>2795</v>
      </c>
      <c r="W856" t="s">
        <v>1732</v>
      </c>
      <c r="X856" t="s">
        <v>1710</v>
      </c>
      <c r="Y856" t="s">
        <v>3318</v>
      </c>
      <c r="Z856" t="s">
        <v>3729</v>
      </c>
      <c r="AA856">
        <v>810307</v>
      </c>
      <c r="AB856" s="198">
        <v>37037</v>
      </c>
      <c r="AC856" s="198">
        <v>37040</v>
      </c>
    </row>
    <row r="857" spans="1:29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4</v>
      </c>
      <c r="F857" s="213">
        <f t="shared" si="70"/>
        <v>40000</v>
      </c>
      <c r="G857" s="202">
        <v>1295802</v>
      </c>
      <c r="H857" s="198">
        <v>37036.329074074078</v>
      </c>
      <c r="I857" t="s">
        <v>1826</v>
      </c>
      <c r="M857" t="s">
        <v>1785</v>
      </c>
      <c r="N857" t="s">
        <v>3314</v>
      </c>
      <c r="O857" t="s">
        <v>1564</v>
      </c>
      <c r="P857" s="199">
        <v>10000</v>
      </c>
      <c r="S857" t="s">
        <v>1786</v>
      </c>
      <c r="T857" t="s">
        <v>2230</v>
      </c>
      <c r="U857" s="201">
        <v>3.9813000000000001</v>
      </c>
      <c r="V857" t="s">
        <v>2318</v>
      </c>
      <c r="W857" t="s">
        <v>3316</v>
      </c>
      <c r="X857" t="s">
        <v>3317</v>
      </c>
      <c r="Y857" t="s">
        <v>3318</v>
      </c>
      <c r="Z857" t="s">
        <v>3729</v>
      </c>
      <c r="AA857">
        <v>810308</v>
      </c>
      <c r="AB857" s="198">
        <v>37037</v>
      </c>
      <c r="AC857" s="198">
        <v>37040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4</v>
      </c>
      <c r="F858" s="213">
        <f t="shared" si="70"/>
        <v>20000</v>
      </c>
      <c r="G858" s="202">
        <v>1295803</v>
      </c>
      <c r="H858" s="198">
        <v>37036.329108796293</v>
      </c>
      <c r="I858" t="s">
        <v>2794</v>
      </c>
      <c r="M858" t="s">
        <v>1785</v>
      </c>
      <c r="N858" t="s">
        <v>3314</v>
      </c>
      <c r="O858" t="s">
        <v>1566</v>
      </c>
      <c r="Q858" s="199">
        <v>5000</v>
      </c>
      <c r="S858" t="s">
        <v>1786</v>
      </c>
      <c r="T858" t="s">
        <v>2230</v>
      </c>
      <c r="U858" s="201">
        <v>2.4249999999999998</v>
      </c>
      <c r="V858" t="s">
        <v>2795</v>
      </c>
      <c r="W858" t="s">
        <v>1732</v>
      </c>
      <c r="X858" t="s">
        <v>1710</v>
      </c>
      <c r="Y858" t="s">
        <v>3318</v>
      </c>
      <c r="Z858" t="s">
        <v>3729</v>
      </c>
      <c r="AA858">
        <v>810309</v>
      </c>
      <c r="AB858" s="198">
        <v>37037</v>
      </c>
      <c r="AC858" s="198">
        <v>37040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4</v>
      </c>
      <c r="F859" s="213">
        <f t="shared" si="70"/>
        <v>20000</v>
      </c>
      <c r="G859" s="202">
        <v>1295804</v>
      </c>
      <c r="H859" s="198">
        <v>37036.32953703704</v>
      </c>
      <c r="I859" t="s">
        <v>3078</v>
      </c>
      <c r="M859" t="s">
        <v>1785</v>
      </c>
      <c r="N859" t="s">
        <v>3314</v>
      </c>
      <c r="O859" t="s">
        <v>1567</v>
      </c>
      <c r="P859" s="199">
        <v>5000</v>
      </c>
      <c r="S859" t="s">
        <v>1786</v>
      </c>
      <c r="T859" t="s">
        <v>2230</v>
      </c>
      <c r="U859" s="201">
        <v>2.7250000000000001</v>
      </c>
      <c r="V859" t="s">
        <v>3079</v>
      </c>
      <c r="W859" t="s">
        <v>1719</v>
      </c>
      <c r="X859" t="s">
        <v>1710</v>
      </c>
      <c r="Y859" t="s">
        <v>3318</v>
      </c>
      <c r="Z859" t="s">
        <v>3729</v>
      </c>
      <c r="AA859">
        <v>810310</v>
      </c>
      <c r="AB859" s="198">
        <v>37037</v>
      </c>
      <c r="AC859" s="198">
        <v>37040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4</v>
      </c>
      <c r="F860" s="213">
        <f t="shared" si="70"/>
        <v>20000</v>
      </c>
      <c r="G860" s="202">
        <v>1295805</v>
      </c>
      <c r="H860" s="198">
        <v>37036.329629629632</v>
      </c>
      <c r="I860" t="s">
        <v>1843</v>
      </c>
      <c r="M860" t="s">
        <v>1785</v>
      </c>
      <c r="N860" t="s">
        <v>3314</v>
      </c>
      <c r="O860" t="s">
        <v>1566</v>
      </c>
      <c r="P860" s="199">
        <v>5000</v>
      </c>
      <c r="S860" t="s">
        <v>1786</v>
      </c>
      <c r="T860" t="s">
        <v>2230</v>
      </c>
      <c r="U860" s="201">
        <v>2.41</v>
      </c>
      <c r="V860" t="s">
        <v>1731</v>
      </c>
      <c r="W860" t="s">
        <v>1732</v>
      </c>
      <c r="X860" t="s">
        <v>1710</v>
      </c>
      <c r="Y860" t="s">
        <v>3318</v>
      </c>
      <c r="Z860" t="s">
        <v>3729</v>
      </c>
      <c r="AA860">
        <v>810311</v>
      </c>
      <c r="AB860" s="198">
        <v>37037</v>
      </c>
      <c r="AC860" s="198">
        <v>37040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4</v>
      </c>
      <c r="F861" s="213">
        <f t="shared" si="70"/>
        <v>20000</v>
      </c>
      <c r="G861" s="202">
        <v>1295806</v>
      </c>
      <c r="H861" s="198">
        <v>37036.329675925925</v>
      </c>
      <c r="I861" t="s">
        <v>3023</v>
      </c>
      <c r="M861" t="s">
        <v>1785</v>
      </c>
      <c r="N861" t="s">
        <v>3314</v>
      </c>
      <c r="O861" t="s">
        <v>1567</v>
      </c>
      <c r="P861" s="199">
        <v>5000</v>
      </c>
      <c r="S861" t="s">
        <v>1786</v>
      </c>
      <c r="T861" t="s">
        <v>2230</v>
      </c>
      <c r="U861" s="201">
        <v>2.7</v>
      </c>
      <c r="V861" t="s">
        <v>2337</v>
      </c>
      <c r="W861" t="s">
        <v>1719</v>
      </c>
      <c r="X861" t="s">
        <v>1710</v>
      </c>
      <c r="Y861" t="s">
        <v>3318</v>
      </c>
      <c r="Z861" t="s">
        <v>3729</v>
      </c>
      <c r="AA861">
        <v>810312</v>
      </c>
      <c r="AB861" s="198">
        <v>37037</v>
      </c>
      <c r="AC861" s="198">
        <v>37040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4</v>
      </c>
      <c r="F862" s="213">
        <f t="shared" si="70"/>
        <v>40000</v>
      </c>
      <c r="G862" s="202">
        <v>1295807</v>
      </c>
      <c r="H862" s="198">
        <v>37036.329791666663</v>
      </c>
      <c r="I862" t="s">
        <v>3276</v>
      </c>
      <c r="M862" t="s">
        <v>1785</v>
      </c>
      <c r="N862" t="s">
        <v>3314</v>
      </c>
      <c r="O862" t="s">
        <v>1523</v>
      </c>
      <c r="Q862" s="199">
        <v>10000</v>
      </c>
      <c r="S862" t="s">
        <v>1786</v>
      </c>
      <c r="T862" t="s">
        <v>2230</v>
      </c>
      <c r="U862" s="201">
        <v>3.95</v>
      </c>
      <c r="V862" t="s">
        <v>3521</v>
      </c>
      <c r="W862" t="s">
        <v>2783</v>
      </c>
      <c r="X862" t="s">
        <v>2784</v>
      </c>
      <c r="Y862" t="s">
        <v>3318</v>
      </c>
      <c r="Z862" t="s">
        <v>3729</v>
      </c>
      <c r="AA862">
        <v>810313</v>
      </c>
      <c r="AB862" s="198">
        <v>37037</v>
      </c>
      <c r="AC862" s="198">
        <v>37040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4</v>
      </c>
      <c r="F863" s="213">
        <f t="shared" si="70"/>
        <v>20000</v>
      </c>
      <c r="G863" s="202">
        <v>1295808</v>
      </c>
      <c r="H863" s="198">
        <v>37036.32984953704</v>
      </c>
      <c r="I863" t="s">
        <v>1843</v>
      </c>
      <c r="M863" t="s">
        <v>1785</v>
      </c>
      <c r="N863" t="s">
        <v>3314</v>
      </c>
      <c r="O863" t="s">
        <v>1566</v>
      </c>
      <c r="P863" s="199">
        <v>5000</v>
      </c>
      <c r="S863" t="s">
        <v>1786</v>
      </c>
      <c r="T863" t="s">
        <v>2230</v>
      </c>
      <c r="U863" s="201">
        <v>2.395</v>
      </c>
      <c r="V863" t="s">
        <v>1731</v>
      </c>
      <c r="W863" t="s">
        <v>1732</v>
      </c>
      <c r="X863" t="s">
        <v>1710</v>
      </c>
      <c r="Y863" t="s">
        <v>3318</v>
      </c>
      <c r="Z863" t="s">
        <v>3729</v>
      </c>
      <c r="AA863">
        <v>810314</v>
      </c>
      <c r="AB863" s="198">
        <v>37037</v>
      </c>
      <c r="AC863" s="198">
        <v>37040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4</v>
      </c>
      <c r="F864" s="213">
        <f t="shared" si="70"/>
        <v>20000</v>
      </c>
      <c r="G864" s="202">
        <v>1295809</v>
      </c>
      <c r="H864" s="198">
        <v>37036.329861111109</v>
      </c>
      <c r="I864" t="s">
        <v>3359</v>
      </c>
      <c r="M864" t="s">
        <v>1785</v>
      </c>
      <c r="N864" t="s">
        <v>3314</v>
      </c>
      <c r="O864" t="s">
        <v>1553</v>
      </c>
      <c r="Q864" s="199">
        <v>5000</v>
      </c>
      <c r="S864" t="s">
        <v>1786</v>
      </c>
      <c r="T864" t="s">
        <v>2230</v>
      </c>
      <c r="U864" s="201">
        <v>3.9738000000000002</v>
      </c>
      <c r="V864" t="s">
        <v>1760</v>
      </c>
      <c r="W864" t="s">
        <v>3316</v>
      </c>
      <c r="X864" t="s">
        <v>3317</v>
      </c>
      <c r="Y864" t="s">
        <v>3318</v>
      </c>
      <c r="Z864" t="s">
        <v>3729</v>
      </c>
      <c r="AA864">
        <v>810315</v>
      </c>
      <c r="AB864" s="198">
        <v>37037</v>
      </c>
      <c r="AC864" s="198">
        <v>37040</v>
      </c>
    </row>
    <row r="865" spans="1:29" x14ac:dyDescent="0.2">
      <c r="A865" s="44" t="str">
        <f t="shared" si="66"/>
        <v>US Natural Gas Financial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30</v>
      </c>
      <c r="F865" s="213">
        <f t="shared" si="70"/>
        <v>3000000</v>
      </c>
      <c r="G865" s="202">
        <v>1295810</v>
      </c>
      <c r="H865" s="198">
        <v>37036.329918981479</v>
      </c>
      <c r="I865" t="s">
        <v>2006</v>
      </c>
      <c r="M865" t="s">
        <v>1785</v>
      </c>
      <c r="N865" t="s">
        <v>3014</v>
      </c>
      <c r="O865" t="s">
        <v>2871</v>
      </c>
      <c r="Q865" s="199">
        <v>100000</v>
      </c>
      <c r="S865" t="s">
        <v>1786</v>
      </c>
      <c r="T865" t="s">
        <v>2230</v>
      </c>
      <c r="U865" s="201">
        <v>-7.4999999999999997E-3</v>
      </c>
      <c r="V865" t="s">
        <v>2866</v>
      </c>
      <c r="W865" t="s">
        <v>1752</v>
      </c>
      <c r="X865" t="s">
        <v>1753</v>
      </c>
      <c r="Y865" t="s">
        <v>2250</v>
      </c>
      <c r="Z865" t="s">
        <v>3729</v>
      </c>
      <c r="AA865" t="s">
        <v>1568</v>
      </c>
      <c r="AB865" s="198">
        <v>37043.875</v>
      </c>
      <c r="AC865" s="198">
        <v>37072.875</v>
      </c>
    </row>
    <row r="866" spans="1:29" x14ac:dyDescent="0.2">
      <c r="A866" s="44" t="str">
        <f t="shared" si="66"/>
        <v>US Natural Gas Financial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31</v>
      </c>
      <c r="F866" s="213">
        <f t="shared" si="70"/>
        <v>155000</v>
      </c>
      <c r="G866" s="202">
        <v>1295811</v>
      </c>
      <c r="H866" s="198">
        <v>37036.329953703702</v>
      </c>
      <c r="I866" t="s">
        <v>1843</v>
      </c>
      <c r="M866" t="s">
        <v>1785</v>
      </c>
      <c r="N866" t="s">
        <v>3328</v>
      </c>
      <c r="O866" t="s">
        <v>1569</v>
      </c>
      <c r="P866" s="199">
        <v>5000</v>
      </c>
      <c r="S866" t="s">
        <v>1786</v>
      </c>
      <c r="T866" t="s">
        <v>2230</v>
      </c>
      <c r="U866" s="201">
        <v>0.3725</v>
      </c>
      <c r="V866" t="s">
        <v>2781</v>
      </c>
      <c r="W866" t="s">
        <v>3329</v>
      </c>
      <c r="X866" t="s">
        <v>3330</v>
      </c>
      <c r="Y866" t="s">
        <v>2250</v>
      </c>
      <c r="Z866" t="s">
        <v>3729</v>
      </c>
      <c r="AA866" t="s">
        <v>1570</v>
      </c>
      <c r="AB866" s="198">
        <v>37073.875</v>
      </c>
      <c r="AC866" s="198">
        <v>37103.875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4</v>
      </c>
      <c r="F867" s="213">
        <f t="shared" si="70"/>
        <v>40000</v>
      </c>
      <c r="G867" s="202">
        <v>1295812</v>
      </c>
      <c r="H867" s="198">
        <v>37036.330011574071</v>
      </c>
      <c r="I867" t="s">
        <v>3359</v>
      </c>
      <c r="M867" t="s">
        <v>1785</v>
      </c>
      <c r="N867" t="s">
        <v>3314</v>
      </c>
      <c r="O867" t="s">
        <v>1553</v>
      </c>
      <c r="Q867" s="199">
        <v>10000</v>
      </c>
      <c r="S867" t="s">
        <v>1786</v>
      </c>
      <c r="T867" t="s">
        <v>2230</v>
      </c>
      <c r="U867" s="201">
        <v>3.9763000000000002</v>
      </c>
      <c r="V867" t="s">
        <v>1760</v>
      </c>
      <c r="W867" t="s">
        <v>3316</v>
      </c>
      <c r="X867" t="s">
        <v>3317</v>
      </c>
      <c r="Y867" t="s">
        <v>3318</v>
      </c>
      <c r="Z867" t="s">
        <v>3729</v>
      </c>
      <c r="AA867">
        <v>810316</v>
      </c>
      <c r="AB867" s="198">
        <v>37037</v>
      </c>
      <c r="AC867" s="198">
        <v>37040</v>
      </c>
    </row>
    <row r="868" spans="1:29" x14ac:dyDescent="0.2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30</v>
      </c>
      <c r="F868" s="213">
        <f t="shared" si="70"/>
        <v>1500</v>
      </c>
      <c r="G868" s="202">
        <v>1295813</v>
      </c>
      <c r="H868" s="198">
        <v>37036.330104166664</v>
      </c>
      <c r="I868" t="s">
        <v>1842</v>
      </c>
      <c r="J868" t="s">
        <v>3228</v>
      </c>
      <c r="K868" t="s">
        <v>3002</v>
      </c>
      <c r="M868" t="s">
        <v>3451</v>
      </c>
      <c r="N868" t="s">
        <v>1827</v>
      </c>
      <c r="O868" t="s">
        <v>3383</v>
      </c>
      <c r="Q868" s="199">
        <v>50</v>
      </c>
      <c r="S868" t="s">
        <v>1784</v>
      </c>
      <c r="T868" t="s">
        <v>2230</v>
      </c>
      <c r="U868" s="201">
        <v>60</v>
      </c>
      <c r="V868" t="s">
        <v>2944</v>
      </c>
      <c r="W868" t="s">
        <v>3485</v>
      </c>
      <c r="X868" t="s">
        <v>2172</v>
      </c>
      <c r="Y868" t="s">
        <v>2741</v>
      </c>
      <c r="Z868" t="s">
        <v>3724</v>
      </c>
      <c r="AA868">
        <v>622751.1</v>
      </c>
      <c r="AB868" s="198">
        <v>37043.600694444445</v>
      </c>
      <c r="AC868" s="198">
        <v>37072.600694444445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4</v>
      </c>
      <c r="F869" s="213">
        <f t="shared" si="70"/>
        <v>40000</v>
      </c>
      <c r="G869" s="202">
        <v>1295814</v>
      </c>
      <c r="H869" s="198">
        <v>37036.33017361111</v>
      </c>
      <c r="I869" t="s">
        <v>3336</v>
      </c>
      <c r="M869" t="s">
        <v>1785</v>
      </c>
      <c r="N869" t="s">
        <v>3314</v>
      </c>
      <c r="O869" t="s">
        <v>1034</v>
      </c>
      <c r="P869" s="199">
        <v>10000</v>
      </c>
      <c r="S869" t="s">
        <v>1786</v>
      </c>
      <c r="T869" t="s">
        <v>2230</v>
      </c>
      <c r="U869" s="201">
        <v>3.91</v>
      </c>
      <c r="V869" t="s">
        <v>2171</v>
      </c>
      <c r="W869" t="s">
        <v>2783</v>
      </c>
      <c r="X869" t="s">
        <v>2784</v>
      </c>
      <c r="Y869" t="s">
        <v>3318</v>
      </c>
      <c r="Z869" t="s">
        <v>3729</v>
      </c>
      <c r="AA869">
        <v>810317</v>
      </c>
      <c r="AB869" s="198">
        <v>37037</v>
      </c>
      <c r="AC869" s="198">
        <v>37040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4</v>
      </c>
      <c r="F870" s="213">
        <f t="shared" si="70"/>
        <v>10000</v>
      </c>
      <c r="G870" s="202">
        <v>1295815</v>
      </c>
      <c r="H870" s="198">
        <v>37036.330266203702</v>
      </c>
      <c r="I870" t="s">
        <v>2794</v>
      </c>
      <c r="M870" t="s">
        <v>1785</v>
      </c>
      <c r="N870" t="s">
        <v>3314</v>
      </c>
      <c r="O870" t="s">
        <v>1571</v>
      </c>
      <c r="P870" s="199">
        <v>2500</v>
      </c>
      <c r="S870" t="s">
        <v>1786</v>
      </c>
      <c r="T870" t="s">
        <v>2230</v>
      </c>
      <c r="U870" s="201">
        <v>2.34</v>
      </c>
      <c r="V870" t="s">
        <v>2795</v>
      </c>
      <c r="W870" t="s">
        <v>2117</v>
      </c>
      <c r="X870" t="s">
        <v>1761</v>
      </c>
      <c r="Y870" t="s">
        <v>3318</v>
      </c>
      <c r="Z870" t="s">
        <v>3729</v>
      </c>
      <c r="AA870">
        <v>810318</v>
      </c>
      <c r="AB870" s="198">
        <v>37037</v>
      </c>
      <c r="AC870" s="198">
        <v>37040</v>
      </c>
    </row>
    <row r="871" spans="1:29" x14ac:dyDescent="0.2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</v>
      </c>
      <c r="G871" s="202">
        <v>1295816</v>
      </c>
      <c r="H871" s="198">
        <v>37036.330277777779</v>
      </c>
      <c r="I871" t="s">
        <v>2994</v>
      </c>
      <c r="M871" t="s">
        <v>3451</v>
      </c>
      <c r="N871" t="s">
        <v>1827</v>
      </c>
      <c r="O871" t="s">
        <v>1429</v>
      </c>
      <c r="Q871" s="199">
        <v>50</v>
      </c>
      <c r="S871" t="s">
        <v>1784</v>
      </c>
      <c r="T871" t="s">
        <v>2230</v>
      </c>
      <c r="U871" s="201">
        <v>30.85</v>
      </c>
      <c r="V871" t="s">
        <v>2995</v>
      </c>
      <c r="W871" t="s">
        <v>1844</v>
      </c>
      <c r="X871" t="s">
        <v>1845</v>
      </c>
      <c r="Y871" t="s">
        <v>2741</v>
      </c>
      <c r="Z871" t="s">
        <v>3724</v>
      </c>
      <c r="AA871">
        <v>622753.1</v>
      </c>
      <c r="AB871" s="198">
        <v>37040.875</v>
      </c>
      <c r="AC871" s="198">
        <v>37040.875</v>
      </c>
    </row>
    <row r="872" spans="1:29" x14ac:dyDescent="0.2">
      <c r="A872" s="44" t="str">
        <f t="shared" si="66"/>
        <v>US Power Physical</v>
      </c>
      <c r="B872" s="44" t="str">
        <f t="shared" si="67"/>
        <v>US</v>
      </c>
      <c r="C872" s="44" t="str">
        <f t="shared" si="68"/>
        <v>Power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</v>
      </c>
      <c r="G872" s="202">
        <v>1295817</v>
      </c>
      <c r="H872" s="198">
        <v>37036.330520833333</v>
      </c>
      <c r="I872" t="s">
        <v>1829</v>
      </c>
      <c r="M872" t="s">
        <v>3451</v>
      </c>
      <c r="N872" t="s">
        <v>1827</v>
      </c>
      <c r="O872" t="s">
        <v>1435</v>
      </c>
      <c r="P872" s="199">
        <v>50</v>
      </c>
      <c r="S872" t="s">
        <v>1784</v>
      </c>
      <c r="T872" t="s">
        <v>2230</v>
      </c>
      <c r="U872" s="201">
        <v>22.5</v>
      </c>
      <c r="V872" t="s">
        <v>1830</v>
      </c>
      <c r="W872" t="s">
        <v>1839</v>
      </c>
      <c r="X872" t="s">
        <v>1832</v>
      </c>
      <c r="Y872" t="s">
        <v>2741</v>
      </c>
      <c r="Z872" t="s">
        <v>3724</v>
      </c>
      <c r="AA872">
        <v>622754.1</v>
      </c>
      <c r="AB872" s="198">
        <v>37040.875</v>
      </c>
      <c r="AC872" s="198">
        <v>37040.875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4</v>
      </c>
      <c r="F873" s="213">
        <f t="shared" si="70"/>
        <v>40000</v>
      </c>
      <c r="G873" s="202">
        <v>1295818</v>
      </c>
      <c r="H873" s="198">
        <v>37036.330543981479</v>
      </c>
      <c r="I873" t="s">
        <v>1702</v>
      </c>
      <c r="M873" t="s">
        <v>1785</v>
      </c>
      <c r="N873" t="s">
        <v>3314</v>
      </c>
      <c r="O873" t="s">
        <v>1059</v>
      </c>
      <c r="P873" s="199">
        <v>10000</v>
      </c>
      <c r="S873" t="s">
        <v>1786</v>
      </c>
      <c r="T873" t="s">
        <v>2230</v>
      </c>
      <c r="U873" s="201">
        <v>3.87</v>
      </c>
      <c r="V873" t="s">
        <v>1703</v>
      </c>
      <c r="W873" t="s">
        <v>2790</v>
      </c>
      <c r="X873" t="s">
        <v>2791</v>
      </c>
      <c r="Y873" t="s">
        <v>3318</v>
      </c>
      <c r="Z873" t="s">
        <v>3729</v>
      </c>
      <c r="AA873">
        <v>810319</v>
      </c>
      <c r="AB873" s="198">
        <v>37037</v>
      </c>
      <c r="AC873" s="198">
        <v>37040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4</v>
      </c>
      <c r="F874" s="213">
        <f t="shared" si="70"/>
        <v>20000</v>
      </c>
      <c r="G874" s="202">
        <v>1295819</v>
      </c>
      <c r="H874" s="198">
        <v>37036.330810185187</v>
      </c>
      <c r="I874" t="s">
        <v>1755</v>
      </c>
      <c r="M874" t="s">
        <v>1785</v>
      </c>
      <c r="N874" t="s">
        <v>3314</v>
      </c>
      <c r="O874" t="s">
        <v>1572</v>
      </c>
      <c r="P874" s="199">
        <v>5000</v>
      </c>
      <c r="S874" t="s">
        <v>1786</v>
      </c>
      <c r="T874" t="s">
        <v>2230</v>
      </c>
      <c r="U874" s="201">
        <v>4.75</v>
      </c>
      <c r="V874" t="s">
        <v>1756</v>
      </c>
      <c r="W874" t="s">
        <v>1709</v>
      </c>
      <c r="X874" t="s">
        <v>1710</v>
      </c>
      <c r="Y874" t="s">
        <v>3318</v>
      </c>
      <c r="Z874" t="s">
        <v>3729</v>
      </c>
      <c r="AA874">
        <v>810321</v>
      </c>
      <c r="AB874" s="198">
        <v>37037</v>
      </c>
      <c r="AC874" s="198">
        <v>37040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4</v>
      </c>
      <c r="F875" s="213">
        <f t="shared" si="70"/>
        <v>20000</v>
      </c>
      <c r="G875" s="202">
        <v>1295820</v>
      </c>
      <c r="H875" s="198">
        <v>37036.330821759257</v>
      </c>
      <c r="I875" t="s">
        <v>2006</v>
      </c>
      <c r="M875" t="s">
        <v>1785</v>
      </c>
      <c r="N875" t="s">
        <v>3314</v>
      </c>
      <c r="O875" t="s">
        <v>2315</v>
      </c>
      <c r="P875" s="199">
        <v>5000</v>
      </c>
      <c r="S875" t="s">
        <v>1786</v>
      </c>
      <c r="T875" t="s">
        <v>2230</v>
      </c>
      <c r="U875" s="201">
        <v>4.24</v>
      </c>
      <c r="V875" t="s">
        <v>1696</v>
      </c>
      <c r="W875" t="s">
        <v>1691</v>
      </c>
      <c r="X875" t="s">
        <v>1697</v>
      </c>
      <c r="Y875" t="s">
        <v>3318</v>
      </c>
      <c r="Z875" t="s">
        <v>3729</v>
      </c>
      <c r="AA875">
        <v>810320</v>
      </c>
      <c r="AB875" s="198">
        <v>37037</v>
      </c>
      <c r="AC875" s="198">
        <v>37040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4</v>
      </c>
      <c r="F876" s="213">
        <f t="shared" si="70"/>
        <v>40000</v>
      </c>
      <c r="G876" s="202">
        <v>1295821</v>
      </c>
      <c r="H876" s="198">
        <v>37036.330833333333</v>
      </c>
      <c r="I876" t="s">
        <v>3276</v>
      </c>
      <c r="M876" t="s">
        <v>1785</v>
      </c>
      <c r="N876" t="s">
        <v>3314</v>
      </c>
      <c r="O876" t="s">
        <v>1523</v>
      </c>
      <c r="Q876" s="199">
        <v>10000</v>
      </c>
      <c r="S876" t="s">
        <v>1786</v>
      </c>
      <c r="T876" t="s">
        <v>2230</v>
      </c>
      <c r="U876" s="201">
        <v>3.96</v>
      </c>
      <c r="V876" t="s">
        <v>3521</v>
      </c>
      <c r="W876" t="s">
        <v>2783</v>
      </c>
      <c r="X876" t="s">
        <v>2784</v>
      </c>
      <c r="Y876" t="s">
        <v>3318</v>
      </c>
      <c r="Z876" t="s">
        <v>3729</v>
      </c>
      <c r="AA876">
        <v>810322</v>
      </c>
      <c r="AB876" s="198">
        <v>37037</v>
      </c>
      <c r="AC876" s="198">
        <v>37040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4</v>
      </c>
      <c r="F877" s="213">
        <f t="shared" si="70"/>
        <v>40000</v>
      </c>
      <c r="G877" s="202">
        <v>1295822</v>
      </c>
      <c r="H877" s="198">
        <v>37036.330891203703</v>
      </c>
      <c r="I877" t="s">
        <v>3341</v>
      </c>
      <c r="M877" t="s">
        <v>1785</v>
      </c>
      <c r="N877" t="s">
        <v>3314</v>
      </c>
      <c r="O877" t="s">
        <v>1573</v>
      </c>
      <c r="P877" s="199">
        <v>10000</v>
      </c>
      <c r="S877" t="s">
        <v>1786</v>
      </c>
      <c r="T877" t="s">
        <v>2230</v>
      </c>
      <c r="U877" s="201">
        <v>4.2</v>
      </c>
      <c r="V877" t="s">
        <v>3140</v>
      </c>
      <c r="W877" t="s">
        <v>1709</v>
      </c>
      <c r="X877" t="s">
        <v>1710</v>
      </c>
      <c r="Y877" t="s">
        <v>3318</v>
      </c>
      <c r="Z877" t="s">
        <v>3729</v>
      </c>
      <c r="AA877">
        <v>810323</v>
      </c>
      <c r="AB877" s="198">
        <v>37037</v>
      </c>
      <c r="AC877" s="198">
        <v>37040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4</v>
      </c>
      <c r="F878" s="213">
        <f t="shared" si="70"/>
        <v>40000</v>
      </c>
      <c r="G878" s="202">
        <v>1295823</v>
      </c>
      <c r="H878" s="198">
        <v>37036.330891203703</v>
      </c>
      <c r="I878" t="s">
        <v>3336</v>
      </c>
      <c r="M878" t="s">
        <v>1785</v>
      </c>
      <c r="N878" t="s">
        <v>3314</v>
      </c>
      <c r="O878" t="s">
        <v>1034</v>
      </c>
      <c r="P878" s="199">
        <v>10000</v>
      </c>
      <c r="S878" t="s">
        <v>1786</v>
      </c>
      <c r="T878" t="s">
        <v>2230</v>
      </c>
      <c r="U878" s="201">
        <v>3.91</v>
      </c>
      <c r="V878" t="s">
        <v>2171</v>
      </c>
      <c r="W878" t="s">
        <v>2783</v>
      </c>
      <c r="X878" t="s">
        <v>2784</v>
      </c>
      <c r="Y878" t="s">
        <v>3318</v>
      </c>
      <c r="Z878" t="s">
        <v>3729</v>
      </c>
      <c r="AA878">
        <v>810324</v>
      </c>
      <c r="AB878" s="198">
        <v>37037</v>
      </c>
      <c r="AC878" s="198">
        <v>37040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4</v>
      </c>
      <c r="F879" s="213">
        <f t="shared" si="70"/>
        <v>10000</v>
      </c>
      <c r="G879" s="202">
        <v>1295824</v>
      </c>
      <c r="H879" s="198">
        <v>37036.330925925926</v>
      </c>
      <c r="I879" t="s">
        <v>1843</v>
      </c>
      <c r="M879" t="s">
        <v>1785</v>
      </c>
      <c r="N879" t="s">
        <v>3314</v>
      </c>
      <c r="O879" t="s">
        <v>1571</v>
      </c>
      <c r="P879" s="199">
        <v>2500</v>
      </c>
      <c r="S879" t="s">
        <v>1786</v>
      </c>
      <c r="T879" t="s">
        <v>2230</v>
      </c>
      <c r="U879" s="201">
        <v>2.3149999999999999</v>
      </c>
      <c r="V879" t="s">
        <v>1685</v>
      </c>
      <c r="W879" t="s">
        <v>2117</v>
      </c>
      <c r="X879" t="s">
        <v>1761</v>
      </c>
      <c r="Y879" t="s">
        <v>3318</v>
      </c>
      <c r="Z879" t="s">
        <v>3729</v>
      </c>
      <c r="AA879">
        <v>810325</v>
      </c>
      <c r="AB879" s="198">
        <v>37037</v>
      </c>
      <c r="AC879" s="198">
        <v>37040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4</v>
      </c>
      <c r="F880" s="213">
        <f t="shared" si="70"/>
        <v>20000</v>
      </c>
      <c r="G880" s="202">
        <v>1295825</v>
      </c>
      <c r="H880" s="198">
        <v>37036.330937500003</v>
      </c>
      <c r="I880" t="s">
        <v>3279</v>
      </c>
      <c r="M880" t="s">
        <v>1785</v>
      </c>
      <c r="N880" t="s">
        <v>3314</v>
      </c>
      <c r="O880" t="s">
        <v>1572</v>
      </c>
      <c r="P880" s="199">
        <v>5000</v>
      </c>
      <c r="S880" t="s">
        <v>1786</v>
      </c>
      <c r="T880" t="s">
        <v>2230</v>
      </c>
      <c r="U880" s="201">
        <v>4.45</v>
      </c>
      <c r="V880" t="s">
        <v>3280</v>
      </c>
      <c r="W880" t="s">
        <v>1709</v>
      </c>
      <c r="X880" t="s">
        <v>1710</v>
      </c>
      <c r="Y880" t="s">
        <v>3318</v>
      </c>
      <c r="Z880" t="s">
        <v>3729</v>
      </c>
      <c r="AA880">
        <v>810326</v>
      </c>
      <c r="AB880" s="198">
        <v>37037</v>
      </c>
      <c r="AC880" s="198">
        <v>37040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4</v>
      </c>
      <c r="F881" s="213">
        <f t="shared" si="70"/>
        <v>20000</v>
      </c>
      <c r="G881" s="202">
        <v>1295826</v>
      </c>
      <c r="H881" s="198">
        <v>37036.330960648149</v>
      </c>
      <c r="I881" t="s">
        <v>3336</v>
      </c>
      <c r="M881" t="s">
        <v>1785</v>
      </c>
      <c r="N881" t="s">
        <v>3314</v>
      </c>
      <c r="O881" t="s">
        <v>1564</v>
      </c>
      <c r="P881" s="199">
        <v>5000</v>
      </c>
      <c r="S881" t="s">
        <v>1786</v>
      </c>
      <c r="T881" t="s">
        <v>2230</v>
      </c>
      <c r="U881" s="201">
        <v>3.9763000000000002</v>
      </c>
      <c r="V881" t="s">
        <v>3340</v>
      </c>
      <c r="W881" t="s">
        <v>3316</v>
      </c>
      <c r="X881" t="s">
        <v>3317</v>
      </c>
      <c r="Y881" t="s">
        <v>3318</v>
      </c>
      <c r="Z881" t="s">
        <v>3729</v>
      </c>
      <c r="AA881">
        <v>810327</v>
      </c>
      <c r="AB881" s="198">
        <v>37037</v>
      </c>
      <c r="AC881" s="198">
        <v>37040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4</v>
      </c>
      <c r="F882" s="213">
        <f t="shared" si="70"/>
        <v>20000</v>
      </c>
      <c r="G882" s="202">
        <v>1295827</v>
      </c>
      <c r="H882" s="198">
        <v>37036.330972222226</v>
      </c>
      <c r="I882" t="s">
        <v>2006</v>
      </c>
      <c r="M882" t="s">
        <v>1785</v>
      </c>
      <c r="N882" t="s">
        <v>3314</v>
      </c>
      <c r="O882" t="s">
        <v>1572</v>
      </c>
      <c r="P882" s="199">
        <v>5000</v>
      </c>
      <c r="S882" t="s">
        <v>1786</v>
      </c>
      <c r="T882" t="s">
        <v>2230</v>
      </c>
      <c r="U882" s="201">
        <v>4.25</v>
      </c>
      <c r="V882" t="s">
        <v>3186</v>
      </c>
      <c r="W882" t="s">
        <v>1709</v>
      </c>
      <c r="X882" t="s">
        <v>1710</v>
      </c>
      <c r="Y882" t="s">
        <v>3318</v>
      </c>
      <c r="Z882" t="s">
        <v>3729</v>
      </c>
      <c r="AA882">
        <v>810328</v>
      </c>
      <c r="AB882" s="198">
        <v>37037</v>
      </c>
      <c r="AC882" s="198">
        <v>37040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4</v>
      </c>
      <c r="F883" s="213">
        <f t="shared" si="70"/>
        <v>10000</v>
      </c>
      <c r="G883" s="202">
        <v>1295828</v>
      </c>
      <c r="H883" s="198">
        <v>37036.330983796295</v>
      </c>
      <c r="I883" t="s">
        <v>1843</v>
      </c>
      <c r="M883" t="s">
        <v>1785</v>
      </c>
      <c r="N883" t="s">
        <v>3314</v>
      </c>
      <c r="O883" t="s">
        <v>1571</v>
      </c>
      <c r="P883" s="199">
        <v>2500</v>
      </c>
      <c r="S883" t="s">
        <v>1786</v>
      </c>
      <c r="T883" t="s">
        <v>2230</v>
      </c>
      <c r="U883" s="201">
        <v>2.2999999999999998</v>
      </c>
      <c r="V883" t="s">
        <v>1685</v>
      </c>
      <c r="W883" t="s">
        <v>2117</v>
      </c>
      <c r="X883" t="s">
        <v>1761</v>
      </c>
      <c r="Y883" t="s">
        <v>3318</v>
      </c>
      <c r="Z883" t="s">
        <v>3729</v>
      </c>
      <c r="AA883">
        <v>810329</v>
      </c>
      <c r="AB883" s="198">
        <v>37037</v>
      </c>
      <c r="AC883" s="198">
        <v>37040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4</v>
      </c>
      <c r="F884" s="213">
        <f t="shared" si="70"/>
        <v>10000</v>
      </c>
      <c r="G884" s="202">
        <v>1295829</v>
      </c>
      <c r="H884" s="198">
        <v>37036.330995370372</v>
      </c>
      <c r="I884" t="s">
        <v>3013</v>
      </c>
      <c r="M884" t="s">
        <v>1785</v>
      </c>
      <c r="N884" t="s">
        <v>3314</v>
      </c>
      <c r="O884" t="s">
        <v>1574</v>
      </c>
      <c r="P884" s="199">
        <v>2500</v>
      </c>
      <c r="S884" t="s">
        <v>1786</v>
      </c>
      <c r="T884" t="s">
        <v>2230</v>
      </c>
      <c r="U884" s="201">
        <v>2.33</v>
      </c>
      <c r="V884" t="s">
        <v>2160</v>
      </c>
      <c r="W884" t="s">
        <v>2117</v>
      </c>
      <c r="X884" t="s">
        <v>1761</v>
      </c>
      <c r="Y884" t="s">
        <v>3318</v>
      </c>
      <c r="Z884" t="s">
        <v>3729</v>
      </c>
      <c r="AA884">
        <v>810330</v>
      </c>
      <c r="AB884" s="198">
        <v>37037</v>
      </c>
      <c r="AC884" s="198">
        <v>37040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4</v>
      </c>
      <c r="F885" s="213">
        <f t="shared" si="70"/>
        <v>10000</v>
      </c>
      <c r="G885" s="202">
        <v>1295831</v>
      </c>
      <c r="H885" s="198">
        <v>37036.331041666665</v>
      </c>
      <c r="I885" t="s">
        <v>3013</v>
      </c>
      <c r="M885" t="s">
        <v>1785</v>
      </c>
      <c r="N885" t="s">
        <v>3314</v>
      </c>
      <c r="O885" t="s">
        <v>1574</v>
      </c>
      <c r="P885" s="199">
        <v>2500</v>
      </c>
      <c r="S885" t="s">
        <v>1786</v>
      </c>
      <c r="T885" t="s">
        <v>2230</v>
      </c>
      <c r="U885" s="201">
        <v>2.3050000000000002</v>
      </c>
      <c r="V885" t="s">
        <v>2160</v>
      </c>
      <c r="W885" t="s">
        <v>2117</v>
      </c>
      <c r="X885" t="s">
        <v>1761</v>
      </c>
      <c r="Y885" t="s">
        <v>3318</v>
      </c>
      <c r="Z885" t="s">
        <v>3729</v>
      </c>
      <c r="AA885">
        <v>810332</v>
      </c>
      <c r="AB885" s="198">
        <v>37037</v>
      </c>
      <c r="AC885" s="198">
        <v>37040</v>
      </c>
    </row>
    <row r="886" spans="1:29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4</v>
      </c>
      <c r="F886" s="213">
        <f t="shared" si="70"/>
        <v>10000</v>
      </c>
      <c r="G886" s="202">
        <v>1295830</v>
      </c>
      <c r="H886" s="198">
        <v>37036.331041666665</v>
      </c>
      <c r="I886" t="s">
        <v>2794</v>
      </c>
      <c r="M886" t="s">
        <v>1785</v>
      </c>
      <c r="N886" t="s">
        <v>3314</v>
      </c>
      <c r="O886" t="s">
        <v>1571</v>
      </c>
      <c r="Q886" s="199">
        <v>2500</v>
      </c>
      <c r="S886" t="s">
        <v>1786</v>
      </c>
      <c r="T886" t="s">
        <v>2230</v>
      </c>
      <c r="U886" s="201">
        <v>2.3149999999999999</v>
      </c>
      <c r="V886" t="s">
        <v>2795</v>
      </c>
      <c r="W886" t="s">
        <v>2117</v>
      </c>
      <c r="X886" t="s">
        <v>1761</v>
      </c>
      <c r="Y886" t="s">
        <v>3318</v>
      </c>
      <c r="Z886" t="s">
        <v>3729</v>
      </c>
      <c r="AA886">
        <v>810331</v>
      </c>
      <c r="AB886" s="198">
        <v>37037</v>
      </c>
      <c r="AC886" s="198">
        <v>37040</v>
      </c>
    </row>
    <row r="887" spans="1:29" x14ac:dyDescent="0.2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4</v>
      </c>
      <c r="F887" s="213">
        <f t="shared" si="70"/>
        <v>40000</v>
      </c>
      <c r="G887" s="202">
        <v>1295832</v>
      </c>
      <c r="H887" s="198">
        <v>37036.331053240741</v>
      </c>
      <c r="I887" t="s">
        <v>3341</v>
      </c>
      <c r="M887" t="s">
        <v>1785</v>
      </c>
      <c r="N887" t="s">
        <v>3314</v>
      </c>
      <c r="O887" t="s">
        <v>1573</v>
      </c>
      <c r="P887" s="199">
        <v>10000</v>
      </c>
      <c r="S887" t="s">
        <v>1786</v>
      </c>
      <c r="T887" t="s">
        <v>2230</v>
      </c>
      <c r="U887" s="201">
        <v>3.95</v>
      </c>
      <c r="V887" t="s">
        <v>3140</v>
      </c>
      <c r="W887" t="s">
        <v>1709</v>
      </c>
      <c r="X887" t="s">
        <v>1710</v>
      </c>
      <c r="Y887" t="s">
        <v>3318</v>
      </c>
      <c r="Z887" t="s">
        <v>3729</v>
      </c>
      <c r="AA887">
        <v>810333</v>
      </c>
      <c r="AB887" s="198">
        <v>37037</v>
      </c>
      <c r="AC887" s="198">
        <v>37040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4</v>
      </c>
      <c r="F888" s="213">
        <f t="shared" si="70"/>
        <v>10000</v>
      </c>
      <c r="G888" s="202">
        <v>1295833</v>
      </c>
      <c r="H888" s="198">
        <v>37036.331053240741</v>
      </c>
      <c r="I888" t="s">
        <v>1843</v>
      </c>
      <c r="M888" t="s">
        <v>1785</v>
      </c>
      <c r="N888" t="s">
        <v>3314</v>
      </c>
      <c r="O888" t="s">
        <v>1571</v>
      </c>
      <c r="P888" s="199">
        <v>2500</v>
      </c>
      <c r="S888" t="s">
        <v>1786</v>
      </c>
      <c r="T888" t="s">
        <v>2230</v>
      </c>
      <c r="U888" s="201">
        <v>2.2999999999999998</v>
      </c>
      <c r="V888" t="s">
        <v>1685</v>
      </c>
      <c r="W888" t="s">
        <v>2117</v>
      </c>
      <c r="X888" t="s">
        <v>1761</v>
      </c>
      <c r="Y888" t="s">
        <v>3318</v>
      </c>
      <c r="Z888" t="s">
        <v>3729</v>
      </c>
      <c r="AA888">
        <v>810334</v>
      </c>
      <c r="AB888" s="198">
        <v>37037</v>
      </c>
      <c r="AC888" s="198">
        <v>37040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4</v>
      </c>
      <c r="F889" s="213">
        <f t="shared" si="70"/>
        <v>20000</v>
      </c>
      <c r="G889" s="202">
        <v>1295834</v>
      </c>
      <c r="H889" s="198">
        <v>37036.331076388888</v>
      </c>
      <c r="I889" t="s">
        <v>1748</v>
      </c>
      <c r="M889" t="s">
        <v>1785</v>
      </c>
      <c r="N889" t="s">
        <v>3314</v>
      </c>
      <c r="O889" t="s">
        <v>1572</v>
      </c>
      <c r="P889" s="199">
        <v>5000</v>
      </c>
      <c r="S889" t="s">
        <v>1786</v>
      </c>
      <c r="T889" t="s">
        <v>2230</v>
      </c>
      <c r="U889" s="201">
        <v>4</v>
      </c>
      <c r="V889" t="s">
        <v>2131</v>
      </c>
      <c r="W889" t="s">
        <v>1709</v>
      </c>
      <c r="X889" t="s">
        <v>1710</v>
      </c>
      <c r="Y889" t="s">
        <v>3318</v>
      </c>
      <c r="Z889" t="s">
        <v>3729</v>
      </c>
      <c r="AA889">
        <v>810335</v>
      </c>
      <c r="AB889" s="198">
        <v>37037</v>
      </c>
      <c r="AC889" s="198">
        <v>37040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4</v>
      </c>
      <c r="F890" s="213">
        <f t="shared" si="70"/>
        <v>10000</v>
      </c>
      <c r="G890" s="202">
        <v>1295835</v>
      </c>
      <c r="H890" s="198">
        <v>37036.331099537034</v>
      </c>
      <c r="I890" t="s">
        <v>1843</v>
      </c>
      <c r="M890" t="s">
        <v>1785</v>
      </c>
      <c r="N890" t="s">
        <v>3314</v>
      </c>
      <c r="O890" t="s">
        <v>1571</v>
      </c>
      <c r="P890" s="199">
        <v>2500</v>
      </c>
      <c r="S890" t="s">
        <v>1786</v>
      </c>
      <c r="T890" t="s">
        <v>2230</v>
      </c>
      <c r="U890" s="201">
        <v>2.2850000000000001</v>
      </c>
      <c r="V890" t="s">
        <v>1685</v>
      </c>
      <c r="W890" t="s">
        <v>2117</v>
      </c>
      <c r="X890" t="s">
        <v>1761</v>
      </c>
      <c r="Y890" t="s">
        <v>3318</v>
      </c>
      <c r="Z890" t="s">
        <v>3729</v>
      </c>
      <c r="AA890">
        <v>810336</v>
      </c>
      <c r="AB890" s="198">
        <v>37037</v>
      </c>
      <c r="AC890" s="198">
        <v>37040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4</v>
      </c>
      <c r="F891" s="213">
        <f t="shared" si="70"/>
        <v>20000</v>
      </c>
      <c r="G891" s="202">
        <v>1295836</v>
      </c>
      <c r="H891" s="198">
        <v>37036.331145833334</v>
      </c>
      <c r="I891" t="s">
        <v>3342</v>
      </c>
      <c r="M891" t="s">
        <v>1785</v>
      </c>
      <c r="N891" t="s">
        <v>3314</v>
      </c>
      <c r="O891" t="s">
        <v>1543</v>
      </c>
      <c r="Q891" s="199">
        <v>5000</v>
      </c>
      <c r="S891" t="s">
        <v>1786</v>
      </c>
      <c r="T891" t="s">
        <v>2230</v>
      </c>
      <c r="U891" s="201">
        <v>3.7825000000000002</v>
      </c>
      <c r="V891" t="s">
        <v>2754</v>
      </c>
      <c r="W891" t="s">
        <v>3130</v>
      </c>
      <c r="X891" t="s">
        <v>3338</v>
      </c>
      <c r="Y891" t="s">
        <v>3318</v>
      </c>
      <c r="Z891" t="s">
        <v>3729</v>
      </c>
      <c r="AA891">
        <v>810337</v>
      </c>
      <c r="AB891" s="198">
        <v>37037</v>
      </c>
      <c r="AC891" s="198">
        <v>37040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4</v>
      </c>
      <c r="F892" s="213">
        <f t="shared" si="70"/>
        <v>20000</v>
      </c>
      <c r="G892" s="202">
        <v>1295837</v>
      </c>
      <c r="H892" s="198">
        <v>37036.331157407411</v>
      </c>
      <c r="I892" t="s">
        <v>3004</v>
      </c>
      <c r="M892" t="s">
        <v>1785</v>
      </c>
      <c r="N892" t="s">
        <v>3314</v>
      </c>
      <c r="O892" t="s">
        <v>1572</v>
      </c>
      <c r="P892" s="199">
        <v>5000</v>
      </c>
      <c r="S892" t="s">
        <v>1786</v>
      </c>
      <c r="T892" t="s">
        <v>2230</v>
      </c>
      <c r="U892" s="201">
        <v>3.8</v>
      </c>
      <c r="V892" t="s">
        <v>2814</v>
      </c>
      <c r="W892" t="s">
        <v>1709</v>
      </c>
      <c r="X892" t="s">
        <v>1710</v>
      </c>
      <c r="Y892" t="s">
        <v>3318</v>
      </c>
      <c r="Z892" t="s">
        <v>3729</v>
      </c>
      <c r="AA892">
        <v>810338</v>
      </c>
      <c r="AB892" s="198">
        <v>37037</v>
      </c>
      <c r="AC892" s="198">
        <v>37040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4</v>
      </c>
      <c r="F893" s="213">
        <f t="shared" si="70"/>
        <v>20000</v>
      </c>
      <c r="G893" s="202">
        <v>1295839</v>
      </c>
      <c r="H893" s="198">
        <v>37036.33121527778</v>
      </c>
      <c r="I893" t="s">
        <v>3004</v>
      </c>
      <c r="M893" t="s">
        <v>1785</v>
      </c>
      <c r="N893" t="s">
        <v>3314</v>
      </c>
      <c r="O893" t="s">
        <v>1572</v>
      </c>
      <c r="P893" s="199">
        <v>5000</v>
      </c>
      <c r="S893" t="s">
        <v>1786</v>
      </c>
      <c r="T893" t="s">
        <v>2230</v>
      </c>
      <c r="U893" s="201">
        <v>3.6</v>
      </c>
      <c r="V893" t="s">
        <v>2814</v>
      </c>
      <c r="W893" t="s">
        <v>1709</v>
      </c>
      <c r="X893" t="s">
        <v>1710</v>
      </c>
      <c r="Y893" t="s">
        <v>3318</v>
      </c>
      <c r="Z893" t="s">
        <v>3729</v>
      </c>
      <c r="AA893">
        <v>810340</v>
      </c>
      <c r="AB893" s="198">
        <v>37037</v>
      </c>
      <c r="AC893" s="198">
        <v>37040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4</v>
      </c>
      <c r="F894" s="213">
        <f t="shared" si="70"/>
        <v>20000</v>
      </c>
      <c r="G894" s="202">
        <v>1295838</v>
      </c>
      <c r="H894" s="198">
        <v>37036.33121527778</v>
      </c>
      <c r="I894" t="s">
        <v>2779</v>
      </c>
      <c r="M894" t="s">
        <v>1785</v>
      </c>
      <c r="N894" t="s">
        <v>3314</v>
      </c>
      <c r="O894" t="s">
        <v>1575</v>
      </c>
      <c r="Q894" s="199">
        <v>5000</v>
      </c>
      <c r="S894" t="s">
        <v>1786</v>
      </c>
      <c r="T894" t="s">
        <v>2230</v>
      </c>
      <c r="U894" s="201">
        <v>2.4300000000000002</v>
      </c>
      <c r="V894" t="s">
        <v>2116</v>
      </c>
      <c r="W894" t="s">
        <v>2117</v>
      </c>
      <c r="X894" t="s">
        <v>1761</v>
      </c>
      <c r="Y894" t="s">
        <v>3318</v>
      </c>
      <c r="Z894" t="s">
        <v>3729</v>
      </c>
      <c r="AA894">
        <v>810339</v>
      </c>
      <c r="AB894" s="198">
        <v>37037</v>
      </c>
      <c r="AC894" s="198">
        <v>37040</v>
      </c>
    </row>
    <row r="895" spans="1:29" x14ac:dyDescent="0.2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30</v>
      </c>
      <c r="F895" s="213">
        <f t="shared" si="70"/>
        <v>150000</v>
      </c>
      <c r="G895" s="202">
        <v>1295841</v>
      </c>
      <c r="H895" s="198">
        <v>37036.331250000003</v>
      </c>
      <c r="I895" t="s">
        <v>2006</v>
      </c>
      <c r="M895" t="s">
        <v>1785</v>
      </c>
      <c r="N895" t="s">
        <v>3328</v>
      </c>
      <c r="O895" t="s">
        <v>1072</v>
      </c>
      <c r="Q895" s="199">
        <v>5000</v>
      </c>
      <c r="S895" t="s">
        <v>1786</v>
      </c>
      <c r="T895" t="s">
        <v>2230</v>
      </c>
      <c r="U895" s="201">
        <v>0.435</v>
      </c>
      <c r="V895" t="s">
        <v>3028</v>
      </c>
      <c r="W895" t="s">
        <v>3329</v>
      </c>
      <c r="X895" t="s">
        <v>3330</v>
      </c>
      <c r="Y895" t="s">
        <v>2250</v>
      </c>
      <c r="Z895" t="s">
        <v>3729</v>
      </c>
      <c r="AA895" t="s">
        <v>1576</v>
      </c>
      <c r="AB895" s="198">
        <v>37043.875</v>
      </c>
      <c r="AC895" s="198">
        <v>37072.875</v>
      </c>
    </row>
    <row r="896" spans="1:29" x14ac:dyDescent="0.2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1295842</v>
      </c>
      <c r="H896" s="198">
        <v>37036.331261574072</v>
      </c>
      <c r="I896" t="s">
        <v>3324</v>
      </c>
      <c r="M896" t="s">
        <v>3451</v>
      </c>
      <c r="N896" t="s">
        <v>1827</v>
      </c>
      <c r="O896" t="s">
        <v>1435</v>
      </c>
      <c r="Q896" s="199">
        <v>50</v>
      </c>
      <c r="S896" t="s">
        <v>1784</v>
      </c>
      <c r="T896" t="s">
        <v>2230</v>
      </c>
      <c r="U896" s="201">
        <v>22.75</v>
      </c>
      <c r="V896" t="s">
        <v>3325</v>
      </c>
      <c r="W896" t="s">
        <v>1839</v>
      </c>
      <c r="X896" t="s">
        <v>1832</v>
      </c>
      <c r="Y896" t="s">
        <v>2741</v>
      </c>
      <c r="Z896" t="s">
        <v>3724</v>
      </c>
      <c r="AA896">
        <v>622759.1</v>
      </c>
      <c r="AB896" s="198">
        <v>37040.875</v>
      </c>
      <c r="AC896" s="198">
        <v>37040.875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4</v>
      </c>
      <c r="F897" s="213">
        <f t="shared" si="70"/>
        <v>20000</v>
      </c>
      <c r="G897" s="202">
        <v>1295843</v>
      </c>
      <c r="H897" s="198">
        <v>37036.331261574072</v>
      </c>
      <c r="I897" t="s">
        <v>3279</v>
      </c>
      <c r="M897" t="s">
        <v>1785</v>
      </c>
      <c r="N897" t="s">
        <v>3314</v>
      </c>
      <c r="O897" t="s">
        <v>1572</v>
      </c>
      <c r="Q897" s="199">
        <v>5000</v>
      </c>
      <c r="S897" t="s">
        <v>1786</v>
      </c>
      <c r="T897" t="s">
        <v>2230</v>
      </c>
      <c r="U897" s="201">
        <v>3.8</v>
      </c>
      <c r="V897" t="s">
        <v>3280</v>
      </c>
      <c r="W897" t="s">
        <v>1709</v>
      </c>
      <c r="X897" t="s">
        <v>1710</v>
      </c>
      <c r="Y897" t="s">
        <v>3318</v>
      </c>
      <c r="Z897" t="s">
        <v>3729</v>
      </c>
      <c r="AA897">
        <v>810341</v>
      </c>
      <c r="AB897" s="198">
        <v>37037</v>
      </c>
      <c r="AC897" s="198">
        <v>37040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4</v>
      </c>
      <c r="F898" s="213">
        <f t="shared" si="70"/>
        <v>20000</v>
      </c>
      <c r="G898" s="202">
        <v>1295844</v>
      </c>
      <c r="H898" s="198">
        <v>37036.331273148149</v>
      </c>
      <c r="I898" t="s">
        <v>3341</v>
      </c>
      <c r="M898" t="s">
        <v>1785</v>
      </c>
      <c r="N898" t="s">
        <v>3314</v>
      </c>
      <c r="O898" t="s">
        <v>1543</v>
      </c>
      <c r="P898" s="199">
        <v>5000</v>
      </c>
      <c r="S898" t="s">
        <v>1786</v>
      </c>
      <c r="T898" t="s">
        <v>2230</v>
      </c>
      <c r="U898" s="201">
        <v>3.78</v>
      </c>
      <c r="V898" t="s">
        <v>3131</v>
      </c>
      <c r="W898" t="s">
        <v>3130</v>
      </c>
      <c r="X898" t="s">
        <v>3338</v>
      </c>
      <c r="Y898" t="s">
        <v>3318</v>
      </c>
      <c r="Z898" t="s">
        <v>3729</v>
      </c>
      <c r="AA898">
        <v>810342</v>
      </c>
      <c r="AB898" s="198">
        <v>37037</v>
      </c>
      <c r="AC898" s="198">
        <v>37040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365</v>
      </c>
      <c r="F899" s="213">
        <f t="shared" si="70"/>
        <v>1825000</v>
      </c>
      <c r="G899" s="202">
        <v>1295845</v>
      </c>
      <c r="H899" s="198">
        <v>37036.331331018519</v>
      </c>
      <c r="I899" t="s">
        <v>1826</v>
      </c>
      <c r="M899" t="s">
        <v>1785</v>
      </c>
      <c r="N899" t="s">
        <v>3014</v>
      </c>
      <c r="O899" t="s">
        <v>3370</v>
      </c>
      <c r="P899" s="199">
        <v>5000</v>
      </c>
      <c r="S899" t="s">
        <v>1786</v>
      </c>
      <c r="T899" t="s">
        <v>2230</v>
      </c>
      <c r="U899" s="201">
        <v>4.2300000000000004</v>
      </c>
      <c r="V899" t="s">
        <v>2761</v>
      </c>
      <c r="W899" t="s">
        <v>3587</v>
      </c>
      <c r="X899" t="s">
        <v>3016</v>
      </c>
      <c r="Y899" t="s">
        <v>2250</v>
      </c>
      <c r="Z899" t="s">
        <v>3729</v>
      </c>
      <c r="AA899" t="s">
        <v>1577</v>
      </c>
      <c r="AB899" s="198">
        <v>37257.875</v>
      </c>
      <c r="AC899" s="198">
        <v>37621.875</v>
      </c>
    </row>
    <row r="900" spans="1:29" x14ac:dyDescent="0.2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4</v>
      </c>
      <c r="F900" s="213">
        <f t="shared" si="70"/>
        <v>40000</v>
      </c>
      <c r="G900" s="202">
        <v>1295847</v>
      </c>
      <c r="H900" s="198">
        <v>37036.331412037034</v>
      </c>
      <c r="I900" t="s">
        <v>2794</v>
      </c>
      <c r="M900" t="s">
        <v>1785</v>
      </c>
      <c r="N900" t="s">
        <v>3314</v>
      </c>
      <c r="O900" t="s">
        <v>1573</v>
      </c>
      <c r="Q900" s="199">
        <v>10000</v>
      </c>
      <c r="S900" t="s">
        <v>1786</v>
      </c>
      <c r="T900" t="s">
        <v>2230</v>
      </c>
      <c r="U900" s="201">
        <v>3.75</v>
      </c>
      <c r="V900" t="s">
        <v>1708</v>
      </c>
      <c r="W900" t="s">
        <v>1709</v>
      </c>
      <c r="X900" t="s">
        <v>1710</v>
      </c>
      <c r="Y900" t="s">
        <v>3318</v>
      </c>
      <c r="Z900" t="s">
        <v>3729</v>
      </c>
      <c r="AA900">
        <v>810344</v>
      </c>
      <c r="AB900" s="198">
        <v>37037</v>
      </c>
      <c r="AC900" s="198">
        <v>37040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4</v>
      </c>
      <c r="F901" s="213">
        <f t="shared" si="70"/>
        <v>10000</v>
      </c>
      <c r="G901" s="202">
        <v>1295846</v>
      </c>
      <c r="H901" s="198">
        <v>37036.331412037034</v>
      </c>
      <c r="I901" t="s">
        <v>3023</v>
      </c>
      <c r="M901" t="s">
        <v>1785</v>
      </c>
      <c r="N901" t="s">
        <v>3314</v>
      </c>
      <c r="O901" t="s">
        <v>1571</v>
      </c>
      <c r="P901" s="199">
        <v>2500</v>
      </c>
      <c r="S901" t="s">
        <v>1786</v>
      </c>
      <c r="T901" t="s">
        <v>2230</v>
      </c>
      <c r="U901" s="201">
        <v>2.2599999999999998</v>
      </c>
      <c r="V901" t="s">
        <v>1870</v>
      </c>
      <c r="W901" t="s">
        <v>2117</v>
      </c>
      <c r="X901" t="s">
        <v>1761</v>
      </c>
      <c r="Y901" t="s">
        <v>3318</v>
      </c>
      <c r="Z901" t="s">
        <v>3729</v>
      </c>
      <c r="AA901">
        <v>810343</v>
      </c>
      <c r="AB901" s="198">
        <v>37037</v>
      </c>
      <c r="AC901" s="198">
        <v>37040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4</v>
      </c>
      <c r="F902" s="213">
        <f t="shared" si="70"/>
        <v>40000</v>
      </c>
      <c r="G902" s="202">
        <v>1295848</v>
      </c>
      <c r="H902" s="198">
        <v>37036.331435185188</v>
      </c>
      <c r="I902" t="s">
        <v>1702</v>
      </c>
      <c r="M902" t="s">
        <v>1785</v>
      </c>
      <c r="N902" t="s">
        <v>3314</v>
      </c>
      <c r="O902" t="s">
        <v>1059</v>
      </c>
      <c r="P902" s="199">
        <v>10000</v>
      </c>
      <c r="S902" t="s">
        <v>1786</v>
      </c>
      <c r="T902" t="s">
        <v>2230</v>
      </c>
      <c r="U902" s="201">
        <v>3.8450000000000002</v>
      </c>
      <c r="V902" t="s">
        <v>1703</v>
      </c>
      <c r="W902" t="s">
        <v>2790</v>
      </c>
      <c r="X902" t="s">
        <v>2791</v>
      </c>
      <c r="Y902" t="s">
        <v>3318</v>
      </c>
      <c r="Z902" t="s">
        <v>3729</v>
      </c>
      <c r="AA902">
        <v>810345</v>
      </c>
      <c r="AB902" s="198">
        <v>37037</v>
      </c>
      <c r="AC902" s="198">
        <v>37040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4</v>
      </c>
      <c r="F903" s="213">
        <f t="shared" si="70"/>
        <v>20000</v>
      </c>
      <c r="G903" s="202">
        <v>1295849</v>
      </c>
      <c r="H903" s="198">
        <v>37036.33148148148</v>
      </c>
      <c r="I903" t="s">
        <v>1716</v>
      </c>
      <c r="M903" t="s">
        <v>1785</v>
      </c>
      <c r="N903" t="s">
        <v>3314</v>
      </c>
      <c r="O903" t="s">
        <v>1572</v>
      </c>
      <c r="P903" s="199">
        <v>5000</v>
      </c>
      <c r="S903" t="s">
        <v>1786</v>
      </c>
      <c r="T903" t="s">
        <v>2230</v>
      </c>
      <c r="U903" s="201">
        <v>3.6</v>
      </c>
      <c r="V903" t="s">
        <v>3170</v>
      </c>
      <c r="W903" t="s">
        <v>1709</v>
      </c>
      <c r="X903" t="s">
        <v>1710</v>
      </c>
      <c r="Y903" t="s">
        <v>3318</v>
      </c>
      <c r="Z903" t="s">
        <v>3729</v>
      </c>
      <c r="AA903">
        <v>810346</v>
      </c>
      <c r="AB903" s="198">
        <v>37037</v>
      </c>
      <c r="AC903" s="198">
        <v>37040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4</v>
      </c>
      <c r="F904" s="213">
        <f t="shared" si="70"/>
        <v>20000</v>
      </c>
      <c r="G904" s="202">
        <v>1295850</v>
      </c>
      <c r="H904" s="198">
        <v>37036.331493055557</v>
      </c>
      <c r="I904" t="s">
        <v>2794</v>
      </c>
      <c r="M904" t="s">
        <v>1785</v>
      </c>
      <c r="N904" t="s">
        <v>3314</v>
      </c>
      <c r="O904" t="s">
        <v>1573</v>
      </c>
      <c r="Q904" s="199">
        <v>5000</v>
      </c>
      <c r="S904" t="s">
        <v>1786</v>
      </c>
      <c r="T904" t="s">
        <v>2230</v>
      </c>
      <c r="U904" s="201">
        <v>3.85</v>
      </c>
      <c r="V904" t="s">
        <v>1708</v>
      </c>
      <c r="W904" t="s">
        <v>1709</v>
      </c>
      <c r="X904" t="s">
        <v>1710</v>
      </c>
      <c r="Y904" t="s">
        <v>3318</v>
      </c>
      <c r="Z904" t="s">
        <v>3729</v>
      </c>
      <c r="AA904">
        <v>810347</v>
      </c>
      <c r="AB904" s="198">
        <v>37037</v>
      </c>
      <c r="AC904" s="198">
        <v>37040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4</v>
      </c>
      <c r="F905" s="213">
        <f t="shared" si="70"/>
        <v>40000</v>
      </c>
      <c r="G905" s="202">
        <v>1295851</v>
      </c>
      <c r="H905" s="198">
        <v>37036.33152777778</v>
      </c>
      <c r="I905" t="s">
        <v>2202</v>
      </c>
      <c r="M905" t="s">
        <v>1785</v>
      </c>
      <c r="N905" t="s">
        <v>3314</v>
      </c>
      <c r="O905" t="s">
        <v>1034</v>
      </c>
      <c r="Q905" s="199">
        <v>10000</v>
      </c>
      <c r="S905" t="s">
        <v>1786</v>
      </c>
      <c r="T905" t="s">
        <v>2230</v>
      </c>
      <c r="U905" s="201">
        <v>3.91</v>
      </c>
      <c r="V905" t="s">
        <v>2805</v>
      </c>
      <c r="W905" t="s">
        <v>2783</v>
      </c>
      <c r="X905" t="s">
        <v>2784</v>
      </c>
      <c r="Y905" t="s">
        <v>3318</v>
      </c>
      <c r="Z905" t="s">
        <v>3729</v>
      </c>
      <c r="AA905">
        <v>810348</v>
      </c>
      <c r="AB905" s="198">
        <v>37037</v>
      </c>
      <c r="AC905" s="198">
        <v>37040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4</v>
      </c>
      <c r="F906" s="213">
        <f t="shared" si="70"/>
        <v>20000</v>
      </c>
      <c r="G906" s="202">
        <v>1295852</v>
      </c>
      <c r="H906" s="198">
        <v>37036.33153935185</v>
      </c>
      <c r="I906" t="s">
        <v>1716</v>
      </c>
      <c r="M906" t="s">
        <v>1785</v>
      </c>
      <c r="N906" t="s">
        <v>3314</v>
      </c>
      <c r="O906" t="s">
        <v>1572</v>
      </c>
      <c r="P906" s="199">
        <v>5000</v>
      </c>
      <c r="S906" t="s">
        <v>1786</v>
      </c>
      <c r="T906" t="s">
        <v>2230</v>
      </c>
      <c r="U906" s="201">
        <v>3.4</v>
      </c>
      <c r="V906" t="s">
        <v>3170</v>
      </c>
      <c r="W906" t="s">
        <v>1709</v>
      </c>
      <c r="X906" t="s">
        <v>1710</v>
      </c>
      <c r="Y906" t="s">
        <v>3318</v>
      </c>
      <c r="Z906" t="s">
        <v>3729</v>
      </c>
      <c r="AA906">
        <v>810349</v>
      </c>
      <c r="AB906" s="198">
        <v>37037</v>
      </c>
      <c r="AC906" s="198">
        <v>37040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4</v>
      </c>
      <c r="F907" s="213">
        <f t="shared" ref="F907:F970" si="75">E907*SUM(P907:Q907)</f>
        <v>20000</v>
      </c>
      <c r="G907" s="202">
        <v>1295853</v>
      </c>
      <c r="H907" s="198">
        <v>37036.331597222219</v>
      </c>
      <c r="I907" t="s">
        <v>2794</v>
      </c>
      <c r="M907" t="s">
        <v>1785</v>
      </c>
      <c r="N907" t="s">
        <v>3314</v>
      </c>
      <c r="O907" t="s">
        <v>1572</v>
      </c>
      <c r="Q907" s="199">
        <v>5000</v>
      </c>
      <c r="S907" t="s">
        <v>1786</v>
      </c>
      <c r="T907" t="s">
        <v>2230</v>
      </c>
      <c r="U907" s="201">
        <v>3.6</v>
      </c>
      <c r="V907" t="s">
        <v>1708</v>
      </c>
      <c r="W907" t="s">
        <v>1709</v>
      </c>
      <c r="X907" t="s">
        <v>1710</v>
      </c>
      <c r="Y907" t="s">
        <v>3318</v>
      </c>
      <c r="Z907" t="s">
        <v>3729</v>
      </c>
      <c r="AA907">
        <v>810350</v>
      </c>
      <c r="AB907" s="198">
        <v>37037</v>
      </c>
      <c r="AC907" s="198">
        <v>37040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30</v>
      </c>
      <c r="F908" s="213">
        <f t="shared" si="75"/>
        <v>30000</v>
      </c>
      <c r="G908" s="202">
        <v>1295854</v>
      </c>
      <c r="H908" s="198">
        <v>37036.331620370373</v>
      </c>
      <c r="I908" t="s">
        <v>2045</v>
      </c>
      <c r="M908" t="s">
        <v>1785</v>
      </c>
      <c r="N908" t="s">
        <v>3314</v>
      </c>
      <c r="O908" t="s">
        <v>2389</v>
      </c>
      <c r="Q908" s="199">
        <v>1000</v>
      </c>
      <c r="S908" t="s">
        <v>1786</v>
      </c>
      <c r="T908" t="s">
        <v>2230</v>
      </c>
      <c r="U908" s="201">
        <v>4.1924999999999999</v>
      </c>
      <c r="V908" t="s">
        <v>1578</v>
      </c>
      <c r="W908" t="s">
        <v>2800</v>
      </c>
      <c r="X908" t="s">
        <v>2801</v>
      </c>
      <c r="Y908" t="s">
        <v>3318</v>
      </c>
      <c r="Z908" t="s">
        <v>3729</v>
      </c>
      <c r="AA908" t="s">
        <v>1579</v>
      </c>
      <c r="AB908" s="198">
        <v>37043.875</v>
      </c>
      <c r="AC908" s="198">
        <v>37072.875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4</v>
      </c>
      <c r="F909" s="213">
        <f t="shared" si="75"/>
        <v>20000</v>
      </c>
      <c r="G909" s="202">
        <v>1295856</v>
      </c>
      <c r="H909" s="198">
        <v>37036.331689814811</v>
      </c>
      <c r="I909" t="s">
        <v>2983</v>
      </c>
      <c r="M909" t="s">
        <v>1785</v>
      </c>
      <c r="N909" t="s">
        <v>3314</v>
      </c>
      <c r="O909" t="s">
        <v>1572</v>
      </c>
      <c r="Q909" s="199">
        <v>5000</v>
      </c>
      <c r="S909" t="s">
        <v>1786</v>
      </c>
      <c r="T909" t="s">
        <v>2230</v>
      </c>
      <c r="U909" s="201">
        <v>3.8</v>
      </c>
      <c r="V909" t="s">
        <v>1728</v>
      </c>
      <c r="W909" t="s">
        <v>1709</v>
      </c>
      <c r="X909" t="s">
        <v>1710</v>
      </c>
      <c r="Y909" t="s">
        <v>3318</v>
      </c>
      <c r="Z909" t="s">
        <v>3729</v>
      </c>
      <c r="AA909">
        <v>810351</v>
      </c>
      <c r="AB909" s="198">
        <v>37037</v>
      </c>
      <c r="AC909" s="198">
        <v>37040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4</v>
      </c>
      <c r="F910" s="213">
        <f t="shared" si="75"/>
        <v>40000</v>
      </c>
      <c r="G910" s="202">
        <v>1295857</v>
      </c>
      <c r="H910" s="198">
        <v>37036.331782407404</v>
      </c>
      <c r="I910" t="s">
        <v>2983</v>
      </c>
      <c r="M910" t="s">
        <v>1785</v>
      </c>
      <c r="N910" t="s">
        <v>3314</v>
      </c>
      <c r="O910" t="s">
        <v>1562</v>
      </c>
      <c r="P910" s="199">
        <v>10000</v>
      </c>
      <c r="S910" t="s">
        <v>1786</v>
      </c>
      <c r="T910" t="s">
        <v>2230</v>
      </c>
      <c r="U910" s="201">
        <v>3.65</v>
      </c>
      <c r="V910" t="s">
        <v>2042</v>
      </c>
      <c r="W910" t="s">
        <v>1719</v>
      </c>
      <c r="X910" t="s">
        <v>1710</v>
      </c>
      <c r="Y910" t="s">
        <v>3318</v>
      </c>
      <c r="Z910" t="s">
        <v>3729</v>
      </c>
      <c r="AA910">
        <v>810352</v>
      </c>
      <c r="AB910" s="198">
        <v>37037</v>
      </c>
      <c r="AC910" s="198">
        <v>37040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4</v>
      </c>
      <c r="F911" s="213">
        <f t="shared" si="75"/>
        <v>40000</v>
      </c>
      <c r="G911" s="202">
        <v>1295859</v>
      </c>
      <c r="H911" s="198">
        <v>37036.331782407404</v>
      </c>
      <c r="I911" t="s">
        <v>1843</v>
      </c>
      <c r="M911" t="s">
        <v>1785</v>
      </c>
      <c r="N911" t="s">
        <v>3314</v>
      </c>
      <c r="O911" t="s">
        <v>1040</v>
      </c>
      <c r="Q911" s="199">
        <v>10000</v>
      </c>
      <c r="S911" t="s">
        <v>1786</v>
      </c>
      <c r="T911" t="s">
        <v>2230</v>
      </c>
      <c r="U911" s="201">
        <v>3.8849999999999998</v>
      </c>
      <c r="V911" t="s">
        <v>3382</v>
      </c>
      <c r="W911" t="s">
        <v>3159</v>
      </c>
      <c r="X911" t="s">
        <v>3241</v>
      </c>
      <c r="Y911" t="s">
        <v>3318</v>
      </c>
      <c r="Z911" t="s">
        <v>3729</v>
      </c>
      <c r="AA911">
        <v>810354</v>
      </c>
      <c r="AB911" s="198">
        <v>37037</v>
      </c>
      <c r="AC911" s="198">
        <v>37040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4</v>
      </c>
      <c r="F912" s="213">
        <f t="shared" si="75"/>
        <v>40000</v>
      </c>
      <c r="G912" s="202">
        <v>1295860</v>
      </c>
      <c r="H912" s="198">
        <v>37036.331817129627</v>
      </c>
      <c r="I912" t="s">
        <v>1826</v>
      </c>
      <c r="M912" t="s">
        <v>1785</v>
      </c>
      <c r="N912" t="s">
        <v>3314</v>
      </c>
      <c r="O912" t="s">
        <v>1580</v>
      </c>
      <c r="Q912" s="199">
        <v>10000</v>
      </c>
      <c r="S912" t="s">
        <v>1786</v>
      </c>
      <c r="T912" t="s">
        <v>2230</v>
      </c>
      <c r="U912" s="201">
        <v>3.855</v>
      </c>
      <c r="V912" t="s">
        <v>2322</v>
      </c>
      <c r="W912" t="s">
        <v>2790</v>
      </c>
      <c r="X912" t="s">
        <v>2791</v>
      </c>
      <c r="Y912" t="s">
        <v>3318</v>
      </c>
      <c r="Z912" t="s">
        <v>3729</v>
      </c>
      <c r="AA912">
        <v>810357</v>
      </c>
      <c r="AB912" s="198">
        <v>37037</v>
      </c>
      <c r="AC912" s="198">
        <v>37040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4</v>
      </c>
      <c r="F913" s="213">
        <f t="shared" si="75"/>
        <v>40000</v>
      </c>
      <c r="G913" s="202">
        <v>1295861</v>
      </c>
      <c r="H913" s="198">
        <v>37036.33184027778</v>
      </c>
      <c r="I913" t="s">
        <v>2006</v>
      </c>
      <c r="M913" t="s">
        <v>1785</v>
      </c>
      <c r="N913" t="s">
        <v>3314</v>
      </c>
      <c r="O913" t="s">
        <v>1562</v>
      </c>
      <c r="P913" s="199">
        <v>10000</v>
      </c>
      <c r="S913" t="s">
        <v>1786</v>
      </c>
      <c r="T913" t="s">
        <v>2230</v>
      </c>
      <c r="U913" s="201">
        <v>3.625</v>
      </c>
      <c r="V913" t="s">
        <v>1769</v>
      </c>
      <c r="W913" t="s">
        <v>1719</v>
      </c>
      <c r="X913" t="s">
        <v>1710</v>
      </c>
      <c r="Y913" t="s">
        <v>3318</v>
      </c>
      <c r="Z913" t="s">
        <v>3729</v>
      </c>
      <c r="AA913">
        <v>810358</v>
      </c>
      <c r="AB913" s="198">
        <v>37037</v>
      </c>
      <c r="AC913" s="198">
        <v>37040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4</v>
      </c>
      <c r="F914" s="213">
        <f t="shared" si="75"/>
        <v>40000</v>
      </c>
      <c r="G914" s="202">
        <v>1295862</v>
      </c>
      <c r="H914" s="198">
        <v>37036.331886574073</v>
      </c>
      <c r="I914" t="s">
        <v>3336</v>
      </c>
      <c r="M914" t="s">
        <v>1785</v>
      </c>
      <c r="N914" t="s">
        <v>3314</v>
      </c>
      <c r="O914" t="s">
        <v>1055</v>
      </c>
      <c r="Q914" s="199">
        <v>10000</v>
      </c>
      <c r="S914" t="s">
        <v>1786</v>
      </c>
      <c r="T914" t="s">
        <v>2230</v>
      </c>
      <c r="U914" s="201">
        <v>4.1500000000000004</v>
      </c>
      <c r="V914" t="s">
        <v>2166</v>
      </c>
      <c r="W914" t="s">
        <v>2800</v>
      </c>
      <c r="X914" t="s">
        <v>2801</v>
      </c>
      <c r="Y914" t="s">
        <v>3318</v>
      </c>
      <c r="Z914" t="s">
        <v>3729</v>
      </c>
      <c r="AA914">
        <v>810359</v>
      </c>
      <c r="AB914" s="198">
        <v>37037</v>
      </c>
      <c r="AC914" s="198">
        <v>37040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4</v>
      </c>
      <c r="F915" s="213">
        <f t="shared" si="75"/>
        <v>40000</v>
      </c>
      <c r="G915" s="202">
        <v>1295863</v>
      </c>
      <c r="H915" s="198">
        <v>37036.33189814815</v>
      </c>
      <c r="I915" t="s">
        <v>3341</v>
      </c>
      <c r="M915" t="s">
        <v>1785</v>
      </c>
      <c r="N915" t="s">
        <v>3314</v>
      </c>
      <c r="O915" t="s">
        <v>1562</v>
      </c>
      <c r="P915" s="199">
        <v>10000</v>
      </c>
      <c r="S915" t="s">
        <v>1786</v>
      </c>
      <c r="T915" t="s">
        <v>2230</v>
      </c>
      <c r="U915" s="201">
        <v>3.5750000000000002</v>
      </c>
      <c r="V915" t="s">
        <v>2119</v>
      </c>
      <c r="W915" t="s">
        <v>1719</v>
      </c>
      <c r="X915" t="s">
        <v>1710</v>
      </c>
      <c r="Y915" t="s">
        <v>3318</v>
      </c>
      <c r="Z915" t="s">
        <v>3729</v>
      </c>
      <c r="AA915">
        <v>810360</v>
      </c>
      <c r="AB915" s="198">
        <v>37037</v>
      </c>
      <c r="AC915" s="198">
        <v>37040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4</v>
      </c>
      <c r="F916" s="213">
        <f t="shared" si="75"/>
        <v>20000</v>
      </c>
      <c r="G916" s="202">
        <v>1295864</v>
      </c>
      <c r="H916" s="198">
        <v>37036.332129629627</v>
      </c>
      <c r="I916" t="s">
        <v>1716</v>
      </c>
      <c r="M916" t="s">
        <v>1785</v>
      </c>
      <c r="N916" t="s">
        <v>3314</v>
      </c>
      <c r="O916" t="s">
        <v>1572</v>
      </c>
      <c r="P916" s="199">
        <v>5000</v>
      </c>
      <c r="S916" t="s">
        <v>1786</v>
      </c>
      <c r="T916" t="s">
        <v>2230</v>
      </c>
      <c r="U916" s="201">
        <v>3.75</v>
      </c>
      <c r="V916" t="s">
        <v>3170</v>
      </c>
      <c r="W916" t="s">
        <v>1709</v>
      </c>
      <c r="X916" t="s">
        <v>1710</v>
      </c>
      <c r="Y916" t="s">
        <v>3318</v>
      </c>
      <c r="Z916" t="s">
        <v>3729</v>
      </c>
      <c r="AA916">
        <v>810361</v>
      </c>
      <c r="AB916" s="198">
        <v>37037</v>
      </c>
      <c r="AC916" s="198">
        <v>37040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4</v>
      </c>
      <c r="F917" s="213">
        <f t="shared" si="75"/>
        <v>20000</v>
      </c>
      <c r="G917" s="202">
        <v>1295865</v>
      </c>
      <c r="H917" s="198">
        <v>37036.332141203704</v>
      </c>
      <c r="I917" t="s">
        <v>1720</v>
      </c>
      <c r="M917" t="s">
        <v>1785</v>
      </c>
      <c r="N917" t="s">
        <v>3314</v>
      </c>
      <c r="O917" t="s">
        <v>1546</v>
      </c>
      <c r="P917" s="199">
        <v>5000</v>
      </c>
      <c r="S917" t="s">
        <v>1786</v>
      </c>
      <c r="T917" t="s">
        <v>2230</v>
      </c>
      <c r="U917" s="201">
        <v>3.7850000000000001</v>
      </c>
      <c r="V917" t="s">
        <v>2130</v>
      </c>
      <c r="W917" t="s">
        <v>3130</v>
      </c>
      <c r="X917" t="s">
        <v>3338</v>
      </c>
      <c r="Y917" t="s">
        <v>3318</v>
      </c>
      <c r="Z917" t="s">
        <v>3729</v>
      </c>
      <c r="AA917">
        <v>810362</v>
      </c>
      <c r="AB917" s="198">
        <v>37037</v>
      </c>
      <c r="AC917" s="198">
        <v>37040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4</v>
      </c>
      <c r="F918" s="213">
        <f t="shared" si="75"/>
        <v>20000</v>
      </c>
      <c r="G918" s="202">
        <v>1295866</v>
      </c>
      <c r="H918" s="198">
        <v>37036.33216435185</v>
      </c>
      <c r="I918" t="s">
        <v>1843</v>
      </c>
      <c r="M918" t="s">
        <v>1785</v>
      </c>
      <c r="N918" t="s">
        <v>3314</v>
      </c>
      <c r="O918" t="s">
        <v>1562</v>
      </c>
      <c r="Q918" s="199">
        <v>5000</v>
      </c>
      <c r="S918" t="s">
        <v>1786</v>
      </c>
      <c r="T918" t="s">
        <v>2230</v>
      </c>
      <c r="U918" s="201">
        <v>3.55</v>
      </c>
      <c r="V918" t="s">
        <v>2755</v>
      </c>
      <c r="W918" t="s">
        <v>1719</v>
      </c>
      <c r="X918" t="s">
        <v>1710</v>
      </c>
      <c r="Y918" t="s">
        <v>3318</v>
      </c>
      <c r="Z918" t="s">
        <v>3729</v>
      </c>
      <c r="AA918">
        <v>810363</v>
      </c>
      <c r="AB918" s="198">
        <v>37037</v>
      </c>
      <c r="AC918" s="198">
        <v>37040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4</v>
      </c>
      <c r="F919" s="213">
        <f t="shared" si="75"/>
        <v>20000</v>
      </c>
      <c r="G919" s="202">
        <v>1295867</v>
      </c>
      <c r="H919" s="198">
        <v>37036.33222222222</v>
      </c>
      <c r="I919" t="s">
        <v>1843</v>
      </c>
      <c r="M919" t="s">
        <v>1785</v>
      </c>
      <c r="N919" t="s">
        <v>3314</v>
      </c>
      <c r="O919" t="s">
        <v>1562</v>
      </c>
      <c r="Q919" s="199">
        <v>5000</v>
      </c>
      <c r="S919" t="s">
        <v>1786</v>
      </c>
      <c r="T919" t="s">
        <v>2230</v>
      </c>
      <c r="U919" s="201">
        <v>3.5750000000000002</v>
      </c>
      <c r="V919" t="s">
        <v>2755</v>
      </c>
      <c r="W919" t="s">
        <v>1719</v>
      </c>
      <c r="X919" t="s">
        <v>1710</v>
      </c>
      <c r="Y919" t="s">
        <v>3318</v>
      </c>
      <c r="Z919" t="s">
        <v>3729</v>
      </c>
      <c r="AA919">
        <v>810364</v>
      </c>
      <c r="AB919" s="198">
        <v>37037</v>
      </c>
      <c r="AC919" s="198">
        <v>37040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4</v>
      </c>
      <c r="F920" s="213">
        <f t="shared" si="75"/>
        <v>20000</v>
      </c>
      <c r="G920" s="202">
        <v>1295868</v>
      </c>
      <c r="H920" s="198">
        <v>37036.332291666666</v>
      </c>
      <c r="I920" t="s">
        <v>1720</v>
      </c>
      <c r="M920" t="s">
        <v>1785</v>
      </c>
      <c r="N920" t="s">
        <v>3314</v>
      </c>
      <c r="O920" t="s">
        <v>1544</v>
      </c>
      <c r="P920" s="199">
        <v>5000</v>
      </c>
      <c r="S920" t="s">
        <v>1786</v>
      </c>
      <c r="T920" t="s">
        <v>2230</v>
      </c>
      <c r="U920" s="201">
        <v>3.7875000000000001</v>
      </c>
      <c r="V920" t="s">
        <v>2130</v>
      </c>
      <c r="W920" t="s">
        <v>3130</v>
      </c>
      <c r="X920" t="s">
        <v>3338</v>
      </c>
      <c r="Y920" t="s">
        <v>3318</v>
      </c>
      <c r="Z920" t="s">
        <v>3729</v>
      </c>
      <c r="AA920">
        <v>810366</v>
      </c>
      <c r="AB920" s="198">
        <v>37037</v>
      </c>
      <c r="AC920" s="198">
        <v>37040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4</v>
      </c>
      <c r="F921" s="213">
        <f t="shared" si="75"/>
        <v>40000</v>
      </c>
      <c r="G921" s="202">
        <v>1295869</v>
      </c>
      <c r="H921" s="198">
        <v>37036.332407407404</v>
      </c>
      <c r="I921" t="s">
        <v>2006</v>
      </c>
      <c r="M921" t="s">
        <v>1785</v>
      </c>
      <c r="N921" t="s">
        <v>3314</v>
      </c>
      <c r="O921" t="s">
        <v>1581</v>
      </c>
      <c r="P921" s="199">
        <v>10000</v>
      </c>
      <c r="S921" t="s">
        <v>1786</v>
      </c>
      <c r="T921" t="s">
        <v>2230</v>
      </c>
      <c r="U921" s="201">
        <v>9.6999999999999993</v>
      </c>
      <c r="V921" t="s">
        <v>3186</v>
      </c>
      <c r="W921" t="s">
        <v>1757</v>
      </c>
      <c r="X921" t="s">
        <v>1710</v>
      </c>
      <c r="Y921" t="s">
        <v>3318</v>
      </c>
      <c r="Z921" t="s">
        <v>3729</v>
      </c>
      <c r="AA921">
        <v>810367</v>
      </c>
      <c r="AB921" s="198">
        <v>37037</v>
      </c>
      <c r="AC921" s="198">
        <v>37040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4</v>
      </c>
      <c r="F922" s="213">
        <f t="shared" si="75"/>
        <v>20000</v>
      </c>
      <c r="G922" s="202">
        <v>1295870</v>
      </c>
      <c r="H922" s="198">
        <v>37036.332453703704</v>
      </c>
      <c r="I922" t="s">
        <v>1720</v>
      </c>
      <c r="M922" t="s">
        <v>1785</v>
      </c>
      <c r="N922" t="s">
        <v>3314</v>
      </c>
      <c r="O922" t="s">
        <v>1544</v>
      </c>
      <c r="P922" s="199">
        <v>5000</v>
      </c>
      <c r="S922" t="s">
        <v>1786</v>
      </c>
      <c r="T922" t="s">
        <v>2230</v>
      </c>
      <c r="U922" s="201">
        <v>3.7850000000000001</v>
      </c>
      <c r="V922" t="s">
        <v>2919</v>
      </c>
      <c r="W922" t="s">
        <v>3130</v>
      </c>
      <c r="X922" t="s">
        <v>3338</v>
      </c>
      <c r="Y922" t="s">
        <v>3318</v>
      </c>
      <c r="Z922" t="s">
        <v>3729</v>
      </c>
      <c r="AA922">
        <v>810368</v>
      </c>
      <c r="AB922" s="198">
        <v>37037</v>
      </c>
      <c r="AC922" s="198">
        <v>37040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4</v>
      </c>
      <c r="F923" s="213">
        <f t="shared" si="75"/>
        <v>40000</v>
      </c>
      <c r="G923" s="202">
        <v>1295871</v>
      </c>
      <c r="H923" s="198">
        <v>37036.332627314812</v>
      </c>
      <c r="I923" t="s">
        <v>2006</v>
      </c>
      <c r="M923" t="s">
        <v>1785</v>
      </c>
      <c r="N923" t="s">
        <v>3314</v>
      </c>
      <c r="O923" t="s">
        <v>1518</v>
      </c>
      <c r="P923" s="199">
        <v>10000</v>
      </c>
      <c r="S923" t="s">
        <v>1786</v>
      </c>
      <c r="T923" t="s">
        <v>2230</v>
      </c>
      <c r="U923" s="201">
        <v>3.9763000000000002</v>
      </c>
      <c r="V923" t="s">
        <v>3128</v>
      </c>
      <c r="W923" t="s">
        <v>3316</v>
      </c>
      <c r="X923" t="s">
        <v>3317</v>
      </c>
      <c r="Y923" t="s">
        <v>3318</v>
      </c>
      <c r="Z923" t="s">
        <v>3729</v>
      </c>
      <c r="AA923">
        <v>810369</v>
      </c>
      <c r="AB923" s="198">
        <v>37037</v>
      </c>
      <c r="AC923" s="198">
        <v>37040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4</v>
      </c>
      <c r="F924" s="213">
        <f t="shared" si="75"/>
        <v>20000</v>
      </c>
      <c r="G924" s="202">
        <v>1295872</v>
      </c>
      <c r="H924" s="198">
        <v>37036.332673611112</v>
      </c>
      <c r="I924" t="s">
        <v>1720</v>
      </c>
      <c r="M924" t="s">
        <v>1785</v>
      </c>
      <c r="N924" t="s">
        <v>3314</v>
      </c>
      <c r="O924" t="s">
        <v>1546</v>
      </c>
      <c r="P924" s="199">
        <v>5000</v>
      </c>
      <c r="S924" t="s">
        <v>1786</v>
      </c>
      <c r="T924" t="s">
        <v>2230</v>
      </c>
      <c r="U924" s="201">
        <v>3.7825000000000002</v>
      </c>
      <c r="V924" t="s">
        <v>2919</v>
      </c>
      <c r="W924" t="s">
        <v>3130</v>
      </c>
      <c r="X924" t="s">
        <v>3338</v>
      </c>
      <c r="Y924" t="s">
        <v>3318</v>
      </c>
      <c r="Z924" t="s">
        <v>3729</v>
      </c>
      <c r="AA924">
        <v>810370</v>
      </c>
      <c r="AB924" s="198">
        <v>37037</v>
      </c>
      <c r="AC924" s="198">
        <v>37040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4</v>
      </c>
      <c r="F925" s="213">
        <f t="shared" si="75"/>
        <v>20000</v>
      </c>
      <c r="G925" s="202">
        <v>1295873</v>
      </c>
      <c r="H925" s="198">
        <v>37036.332708333335</v>
      </c>
      <c r="I925" t="s">
        <v>1716</v>
      </c>
      <c r="M925" t="s">
        <v>1785</v>
      </c>
      <c r="N925" t="s">
        <v>3314</v>
      </c>
      <c r="O925" t="s">
        <v>1572</v>
      </c>
      <c r="P925" s="199">
        <v>5000</v>
      </c>
      <c r="S925" t="s">
        <v>1786</v>
      </c>
      <c r="T925" t="s">
        <v>2230</v>
      </c>
      <c r="U925" s="201">
        <v>3.6</v>
      </c>
      <c r="V925" t="s">
        <v>3170</v>
      </c>
      <c r="W925" t="s">
        <v>1709</v>
      </c>
      <c r="X925" t="s">
        <v>1710</v>
      </c>
      <c r="Y925" t="s">
        <v>3318</v>
      </c>
      <c r="Z925" t="s">
        <v>3729</v>
      </c>
      <c r="AA925">
        <v>810371</v>
      </c>
      <c r="AB925" s="198">
        <v>37037</v>
      </c>
      <c r="AC925" s="198">
        <v>37040</v>
      </c>
    </row>
    <row r="926" spans="1:29" x14ac:dyDescent="0.2">
      <c r="A926" s="44" t="str">
        <f t="shared" si="71"/>
        <v>US Power Physical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50</v>
      </c>
      <c r="G926" s="202">
        <v>1295874</v>
      </c>
      <c r="H926" s="198">
        <v>37036.332719907405</v>
      </c>
      <c r="I926" t="s">
        <v>2994</v>
      </c>
      <c r="M926" t="s">
        <v>3451</v>
      </c>
      <c r="N926" t="s">
        <v>1827</v>
      </c>
      <c r="O926" t="s">
        <v>1429</v>
      </c>
      <c r="Q926" s="199">
        <v>50</v>
      </c>
      <c r="S926" t="s">
        <v>1784</v>
      </c>
      <c r="T926" t="s">
        <v>2230</v>
      </c>
      <c r="U926" s="201">
        <v>30.95</v>
      </c>
      <c r="V926" t="s">
        <v>2995</v>
      </c>
      <c r="W926" t="s">
        <v>1844</v>
      </c>
      <c r="X926" t="s">
        <v>1845</v>
      </c>
      <c r="Y926" t="s">
        <v>2741</v>
      </c>
      <c r="Z926" t="s">
        <v>3724</v>
      </c>
      <c r="AA926">
        <v>622760.1</v>
      </c>
      <c r="AB926" s="198">
        <v>37040.875</v>
      </c>
      <c r="AC926" s="198">
        <v>37040.875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4</v>
      </c>
      <c r="F927" s="213">
        <f t="shared" si="75"/>
        <v>20000</v>
      </c>
      <c r="G927" s="202">
        <v>1295875</v>
      </c>
      <c r="H927" s="198">
        <v>37036.332777777781</v>
      </c>
      <c r="I927" t="s">
        <v>1720</v>
      </c>
      <c r="M927" t="s">
        <v>1785</v>
      </c>
      <c r="N927" t="s">
        <v>3314</v>
      </c>
      <c r="O927" t="s">
        <v>1544</v>
      </c>
      <c r="P927" s="199">
        <v>5000</v>
      </c>
      <c r="S927" t="s">
        <v>1786</v>
      </c>
      <c r="T927" t="s">
        <v>2230</v>
      </c>
      <c r="U927" s="201">
        <v>3.7825000000000002</v>
      </c>
      <c r="V927" t="s">
        <v>2130</v>
      </c>
      <c r="W927" t="s">
        <v>3130</v>
      </c>
      <c r="X927" t="s">
        <v>3338</v>
      </c>
      <c r="Y927" t="s">
        <v>3318</v>
      </c>
      <c r="Z927" t="s">
        <v>3729</v>
      </c>
      <c r="AA927">
        <v>810372</v>
      </c>
      <c r="AB927" s="198">
        <v>37037</v>
      </c>
      <c r="AC927" s="198">
        <v>37040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4</v>
      </c>
      <c r="F928" s="213">
        <f t="shared" si="75"/>
        <v>20000</v>
      </c>
      <c r="G928" s="202">
        <v>1295876</v>
      </c>
      <c r="H928" s="198">
        <v>37036.332812499997</v>
      </c>
      <c r="I928" t="s">
        <v>2983</v>
      </c>
      <c r="M928" t="s">
        <v>1785</v>
      </c>
      <c r="N928" t="s">
        <v>3314</v>
      </c>
      <c r="O928" t="s">
        <v>1572</v>
      </c>
      <c r="Q928" s="199">
        <v>5000</v>
      </c>
      <c r="S928" t="s">
        <v>1786</v>
      </c>
      <c r="T928" t="s">
        <v>2230</v>
      </c>
      <c r="U928" s="201">
        <v>3.8</v>
      </c>
      <c r="V928" t="s">
        <v>1728</v>
      </c>
      <c r="W928" t="s">
        <v>1709</v>
      </c>
      <c r="X928" t="s">
        <v>1710</v>
      </c>
      <c r="Y928" t="s">
        <v>3318</v>
      </c>
      <c r="Z928" t="s">
        <v>3729</v>
      </c>
      <c r="AA928">
        <v>810373</v>
      </c>
      <c r="AB928" s="198">
        <v>37037</v>
      </c>
      <c r="AC928" s="198">
        <v>37040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4</v>
      </c>
      <c r="F929" s="213">
        <f t="shared" si="75"/>
        <v>20000</v>
      </c>
      <c r="G929" s="202">
        <v>1295877</v>
      </c>
      <c r="H929" s="198">
        <v>37036.33284722222</v>
      </c>
      <c r="I929" t="s">
        <v>3342</v>
      </c>
      <c r="M929" t="s">
        <v>1785</v>
      </c>
      <c r="N929" t="s">
        <v>3314</v>
      </c>
      <c r="O929" t="s">
        <v>1546</v>
      </c>
      <c r="P929" s="199">
        <v>5000</v>
      </c>
      <c r="S929" t="s">
        <v>1786</v>
      </c>
      <c r="T929" t="s">
        <v>2230</v>
      </c>
      <c r="U929" s="201">
        <v>3.78</v>
      </c>
      <c r="V929" t="s">
        <v>2754</v>
      </c>
      <c r="W929" t="s">
        <v>3130</v>
      </c>
      <c r="X929" t="s">
        <v>3338</v>
      </c>
      <c r="Y929" t="s">
        <v>3318</v>
      </c>
      <c r="Z929" t="s">
        <v>3729</v>
      </c>
      <c r="AA929">
        <v>810374</v>
      </c>
      <c r="AB929" s="198">
        <v>37037</v>
      </c>
      <c r="AC929" s="198">
        <v>37040</v>
      </c>
    </row>
    <row r="930" spans="1:29" x14ac:dyDescent="0.2">
      <c r="A930" s="44" t="str">
        <f t="shared" si="71"/>
        <v>US Gas Pipeline Capacity Financial</v>
      </c>
      <c r="B930" s="44" t="str">
        <f t="shared" si="72"/>
        <v>US</v>
      </c>
      <c r="C930" s="44" t="str">
        <f t="shared" si="73"/>
        <v>Gas Pipeline Capacity</v>
      </c>
      <c r="D930" s="44" t="str">
        <f t="shared" si="74"/>
        <v>Financial</v>
      </c>
      <c r="E930" s="44">
        <f>IF(VLOOKUP(S930,'DD-Lookup'!$J$6:$L$50,3,FALSE)="Monthly",(YEAR(AC930)-YEAR(AB930))*12+MONTH(AC930)-MONTH(AB930)+1,(AC930-AB930+1))</f>
        <v>30</v>
      </c>
      <c r="F930" s="213">
        <f t="shared" si="75"/>
        <v>276000</v>
      </c>
      <c r="G930" s="202">
        <v>1295878</v>
      </c>
      <c r="H930" s="198">
        <v>37036.332939814813</v>
      </c>
      <c r="I930" t="s">
        <v>2983</v>
      </c>
      <c r="M930" t="s">
        <v>3387</v>
      </c>
      <c r="N930" t="s">
        <v>3256</v>
      </c>
      <c r="O930" t="s">
        <v>1582</v>
      </c>
      <c r="Q930" s="199">
        <v>9200</v>
      </c>
      <c r="S930" t="s">
        <v>1786</v>
      </c>
      <c r="T930" t="s">
        <v>2230</v>
      </c>
      <c r="U930" s="201">
        <v>0.09</v>
      </c>
      <c r="V930" t="s">
        <v>2383</v>
      </c>
      <c r="W930" t="s">
        <v>3257</v>
      </c>
      <c r="Y930" t="s">
        <v>3259</v>
      </c>
      <c r="Z930" t="s">
        <v>3260</v>
      </c>
      <c r="AA930">
        <v>41081</v>
      </c>
      <c r="AB930" s="198">
        <v>37043.315972222219</v>
      </c>
      <c r="AC930" s="198">
        <v>37072.315972222219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4</v>
      </c>
      <c r="F931" s="213">
        <f t="shared" si="75"/>
        <v>20000</v>
      </c>
      <c r="G931" s="202">
        <v>1295879</v>
      </c>
      <c r="H931" s="198">
        <v>37036.332974537036</v>
      </c>
      <c r="I931" t="s">
        <v>3336</v>
      </c>
      <c r="M931" t="s">
        <v>1785</v>
      </c>
      <c r="N931" t="s">
        <v>3314</v>
      </c>
      <c r="O931" t="s">
        <v>1543</v>
      </c>
      <c r="P931" s="199">
        <v>5000</v>
      </c>
      <c r="S931" t="s">
        <v>1786</v>
      </c>
      <c r="T931" t="s">
        <v>2230</v>
      </c>
      <c r="U931" s="201">
        <v>3.7725</v>
      </c>
      <c r="V931" t="s">
        <v>3362</v>
      </c>
      <c r="W931" t="s">
        <v>3130</v>
      </c>
      <c r="X931" t="s">
        <v>3338</v>
      </c>
      <c r="Y931" t="s">
        <v>3318</v>
      </c>
      <c r="Z931" t="s">
        <v>3729</v>
      </c>
      <c r="AA931">
        <v>810375</v>
      </c>
      <c r="AB931" s="198">
        <v>37037</v>
      </c>
      <c r="AC931" s="198">
        <v>37040</v>
      </c>
    </row>
    <row r="932" spans="1:29" x14ac:dyDescent="0.2">
      <c r="A932" s="44" t="str">
        <f t="shared" si="71"/>
        <v>US Natural Gas Financial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151</v>
      </c>
      <c r="F932" s="213">
        <f t="shared" si="75"/>
        <v>755000</v>
      </c>
      <c r="G932" s="202">
        <v>1295880</v>
      </c>
      <c r="H932" s="198">
        <v>37036.333078703705</v>
      </c>
      <c r="I932" t="s">
        <v>2792</v>
      </c>
      <c r="M932" t="s">
        <v>1785</v>
      </c>
      <c r="N932" t="s">
        <v>3328</v>
      </c>
      <c r="O932" t="s">
        <v>3522</v>
      </c>
      <c r="Q932" s="199">
        <v>5000</v>
      </c>
      <c r="S932" t="s">
        <v>1786</v>
      </c>
      <c r="T932" t="s">
        <v>2230</v>
      </c>
      <c r="U932" s="201">
        <v>0.25750000000000001</v>
      </c>
      <c r="V932" t="s">
        <v>2892</v>
      </c>
      <c r="W932" t="s">
        <v>3329</v>
      </c>
      <c r="X932" t="s">
        <v>3330</v>
      </c>
      <c r="Y932" t="s">
        <v>2250</v>
      </c>
      <c r="Z932" t="s">
        <v>3729</v>
      </c>
      <c r="AA932" t="s">
        <v>1583</v>
      </c>
      <c r="AB932" s="198">
        <v>37196</v>
      </c>
      <c r="AC932" s="198">
        <v>37346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4</v>
      </c>
      <c r="F933" s="213">
        <f t="shared" si="75"/>
        <v>40000</v>
      </c>
      <c r="G933" s="202">
        <v>1295881</v>
      </c>
      <c r="H933" s="198">
        <v>37036.333078703705</v>
      </c>
      <c r="I933" t="s">
        <v>3319</v>
      </c>
      <c r="M933" t="s">
        <v>1785</v>
      </c>
      <c r="N933" t="s">
        <v>3314</v>
      </c>
      <c r="O933" t="s">
        <v>1518</v>
      </c>
      <c r="P933" s="199">
        <v>10000</v>
      </c>
      <c r="S933" t="s">
        <v>1786</v>
      </c>
      <c r="T933" t="s">
        <v>2230</v>
      </c>
      <c r="U933" s="201">
        <v>3.9750000000000001</v>
      </c>
      <c r="V933" t="s">
        <v>3351</v>
      </c>
      <c r="W933" t="s">
        <v>3316</v>
      </c>
      <c r="X933" t="s">
        <v>3317</v>
      </c>
      <c r="Y933" t="s">
        <v>3318</v>
      </c>
      <c r="Z933" t="s">
        <v>3729</v>
      </c>
      <c r="AA933">
        <v>810378</v>
      </c>
      <c r="AB933" s="198">
        <v>37037</v>
      </c>
      <c r="AC933" s="198">
        <v>37040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4</v>
      </c>
      <c r="F934" s="213">
        <f t="shared" si="75"/>
        <v>20000</v>
      </c>
      <c r="G934" s="202">
        <v>1295882</v>
      </c>
      <c r="H934" s="198">
        <v>37036.333124999997</v>
      </c>
      <c r="I934" t="s">
        <v>3341</v>
      </c>
      <c r="M934" t="s">
        <v>1785</v>
      </c>
      <c r="N934" t="s">
        <v>3314</v>
      </c>
      <c r="O934" t="s">
        <v>1527</v>
      </c>
      <c r="P934" s="199">
        <v>5000</v>
      </c>
      <c r="S934" t="s">
        <v>1786</v>
      </c>
      <c r="T934" t="s">
        <v>2230</v>
      </c>
      <c r="U934" s="201">
        <v>3.8475000000000001</v>
      </c>
      <c r="V934" t="s">
        <v>3131</v>
      </c>
      <c r="W934" t="s">
        <v>3352</v>
      </c>
      <c r="X934" t="s">
        <v>3353</v>
      </c>
      <c r="Y934" t="s">
        <v>3318</v>
      </c>
      <c r="Z934" t="s">
        <v>3729</v>
      </c>
      <c r="AA934">
        <v>810379</v>
      </c>
      <c r="AB934" s="198">
        <v>37037</v>
      </c>
      <c r="AC934" s="198">
        <v>37040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4</v>
      </c>
      <c r="F935" s="213">
        <f t="shared" si="75"/>
        <v>20000</v>
      </c>
      <c r="G935" s="202">
        <v>1295884</v>
      </c>
      <c r="H935" s="198">
        <v>37036.333275462966</v>
      </c>
      <c r="I935" t="s">
        <v>3341</v>
      </c>
      <c r="M935" t="s">
        <v>1785</v>
      </c>
      <c r="N935" t="s">
        <v>3314</v>
      </c>
      <c r="O935" t="s">
        <v>1566</v>
      </c>
      <c r="P935" s="199">
        <v>5000</v>
      </c>
      <c r="S935" t="s">
        <v>1786</v>
      </c>
      <c r="T935" t="s">
        <v>2230</v>
      </c>
      <c r="U935" s="201">
        <v>2.42</v>
      </c>
      <c r="V935" t="s">
        <v>2119</v>
      </c>
      <c r="W935" t="s">
        <v>1732</v>
      </c>
      <c r="X935" t="s">
        <v>1710</v>
      </c>
      <c r="Y935" t="s">
        <v>3318</v>
      </c>
      <c r="Z935" t="s">
        <v>3729</v>
      </c>
      <c r="AA935">
        <v>810380</v>
      </c>
      <c r="AB935" s="198">
        <v>37037</v>
      </c>
      <c r="AC935" s="198">
        <v>37040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4</v>
      </c>
      <c r="F936" s="213">
        <f t="shared" si="75"/>
        <v>40000</v>
      </c>
      <c r="G936" s="202">
        <v>1295885</v>
      </c>
      <c r="H936" s="198">
        <v>37036.333310185182</v>
      </c>
      <c r="I936" t="s">
        <v>2006</v>
      </c>
      <c r="M936" t="s">
        <v>1785</v>
      </c>
      <c r="N936" t="s">
        <v>3314</v>
      </c>
      <c r="O936" t="s">
        <v>1527</v>
      </c>
      <c r="Q936" s="199">
        <v>10000</v>
      </c>
      <c r="S936" t="s">
        <v>1786</v>
      </c>
      <c r="T936" t="s">
        <v>2230</v>
      </c>
      <c r="U936" s="201">
        <v>3.8475000000000001</v>
      </c>
      <c r="V936" t="s">
        <v>1771</v>
      </c>
      <c r="W936" t="s">
        <v>3352</v>
      </c>
      <c r="X936" t="s">
        <v>3353</v>
      </c>
      <c r="Y936" t="s">
        <v>3318</v>
      </c>
      <c r="Z936" t="s">
        <v>3729</v>
      </c>
      <c r="AA936">
        <v>810381</v>
      </c>
      <c r="AB936" s="198">
        <v>37037</v>
      </c>
      <c r="AC936" s="198">
        <v>37040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4</v>
      </c>
      <c r="F937" s="213">
        <f t="shared" si="75"/>
        <v>14760</v>
      </c>
      <c r="G937" s="202">
        <v>1295886</v>
      </c>
      <c r="H937" s="198">
        <v>37036.333391203705</v>
      </c>
      <c r="I937" t="s">
        <v>1702</v>
      </c>
      <c r="M937" t="s">
        <v>1785</v>
      </c>
      <c r="N937" t="s">
        <v>3314</v>
      </c>
      <c r="O937" t="s">
        <v>1584</v>
      </c>
      <c r="P937" s="199">
        <v>3690</v>
      </c>
      <c r="S937" t="s">
        <v>1786</v>
      </c>
      <c r="T937" t="s">
        <v>2230</v>
      </c>
      <c r="U937" s="201">
        <v>3.82</v>
      </c>
      <c r="V937" t="s">
        <v>1703</v>
      </c>
      <c r="W937" t="s">
        <v>2790</v>
      </c>
      <c r="X937" t="s">
        <v>1713</v>
      </c>
      <c r="Y937" t="s">
        <v>3318</v>
      </c>
      <c r="Z937" t="s">
        <v>3729</v>
      </c>
      <c r="AA937">
        <v>810382</v>
      </c>
      <c r="AB937" s="198">
        <v>37037</v>
      </c>
      <c r="AC937" s="198">
        <v>37040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4</v>
      </c>
      <c r="F938" s="213">
        <f t="shared" si="75"/>
        <v>2600</v>
      </c>
      <c r="G938" s="202">
        <v>1295887</v>
      </c>
      <c r="H938" s="198">
        <v>37036.333460648151</v>
      </c>
      <c r="I938" t="s">
        <v>1843</v>
      </c>
      <c r="M938" t="s">
        <v>1785</v>
      </c>
      <c r="N938" t="s">
        <v>3314</v>
      </c>
      <c r="O938" t="s">
        <v>1566</v>
      </c>
      <c r="Q938" s="199">
        <v>650</v>
      </c>
      <c r="S938" t="s">
        <v>1786</v>
      </c>
      <c r="T938" t="s">
        <v>2230</v>
      </c>
      <c r="U938" s="201">
        <v>2.4350000000000001</v>
      </c>
      <c r="V938" t="s">
        <v>1731</v>
      </c>
      <c r="W938" t="s">
        <v>1732</v>
      </c>
      <c r="X938" t="s">
        <v>1710</v>
      </c>
      <c r="Y938" t="s">
        <v>3318</v>
      </c>
      <c r="Z938" t="s">
        <v>3729</v>
      </c>
      <c r="AA938">
        <v>810383</v>
      </c>
      <c r="AB938" s="198">
        <v>37037</v>
      </c>
      <c r="AC938" s="198">
        <v>37040</v>
      </c>
    </row>
    <row r="939" spans="1:29" x14ac:dyDescent="0.2">
      <c r="A939" s="44" t="str">
        <f t="shared" si="71"/>
        <v xml:space="preserve"> Natural Gas Physical</v>
      </c>
      <c r="B939" s="44" t="str">
        <f t="shared" si="72"/>
        <v/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4</v>
      </c>
      <c r="F939" s="213">
        <f t="shared" si="75"/>
        <v>40000</v>
      </c>
      <c r="G939" s="202">
        <v>1295888</v>
      </c>
      <c r="H939" s="198">
        <v>37036.333611111113</v>
      </c>
      <c r="I939" t="s">
        <v>3206</v>
      </c>
      <c r="M939" t="s">
        <v>1785</v>
      </c>
      <c r="N939" t="s">
        <v>3346</v>
      </c>
      <c r="O939" t="s">
        <v>1585</v>
      </c>
      <c r="P939" s="199">
        <v>10000</v>
      </c>
      <c r="S939" t="s">
        <v>1786</v>
      </c>
      <c r="T939" t="s">
        <v>2230</v>
      </c>
      <c r="U939" s="201">
        <v>4.1550000000000002</v>
      </c>
      <c r="V939" t="s">
        <v>3520</v>
      </c>
      <c r="W939" t="s">
        <v>3347</v>
      </c>
      <c r="X939" t="s">
        <v>3348</v>
      </c>
      <c r="Y939" t="s">
        <v>3318</v>
      </c>
      <c r="Z939" t="s">
        <v>3729</v>
      </c>
      <c r="AA939">
        <v>810386</v>
      </c>
      <c r="AB939" s="198">
        <v>37037</v>
      </c>
      <c r="AC939" s="198">
        <v>37040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4</v>
      </c>
      <c r="F940" s="213">
        <f t="shared" si="75"/>
        <v>20000</v>
      </c>
      <c r="G940" s="202">
        <v>1295889</v>
      </c>
      <c r="H940" s="198">
        <v>37036.333657407406</v>
      </c>
      <c r="I940" t="s">
        <v>1716</v>
      </c>
      <c r="M940" t="s">
        <v>1785</v>
      </c>
      <c r="N940" t="s">
        <v>3314</v>
      </c>
      <c r="O940" t="s">
        <v>1572</v>
      </c>
      <c r="P940" s="199">
        <v>5000</v>
      </c>
      <c r="S940" t="s">
        <v>1786</v>
      </c>
      <c r="T940" t="s">
        <v>2230</v>
      </c>
      <c r="U940" s="201">
        <v>3.6</v>
      </c>
      <c r="V940" t="s">
        <v>3170</v>
      </c>
      <c r="W940" t="s">
        <v>1709</v>
      </c>
      <c r="X940" t="s">
        <v>1710</v>
      </c>
      <c r="Y940" t="s">
        <v>3318</v>
      </c>
      <c r="Z940" t="s">
        <v>3729</v>
      </c>
      <c r="AA940">
        <v>810387</v>
      </c>
      <c r="AB940" s="198">
        <v>37037</v>
      </c>
      <c r="AC940" s="198">
        <v>37040</v>
      </c>
    </row>
    <row r="941" spans="1:29" x14ac:dyDescent="0.2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30</v>
      </c>
      <c r="F941" s="213">
        <f t="shared" si="75"/>
        <v>300000</v>
      </c>
      <c r="G941" s="202">
        <v>1295890</v>
      </c>
      <c r="H941" s="198">
        <v>37036.333715277775</v>
      </c>
      <c r="I941" t="s">
        <v>1702</v>
      </c>
      <c r="M941" t="s">
        <v>1785</v>
      </c>
      <c r="N941" t="s">
        <v>3328</v>
      </c>
      <c r="O941" t="s">
        <v>3082</v>
      </c>
      <c r="Q941" s="199">
        <v>10000</v>
      </c>
      <c r="S941" t="s">
        <v>1786</v>
      </c>
      <c r="T941" t="s">
        <v>2230</v>
      </c>
      <c r="U941" s="201">
        <v>-2.75E-2</v>
      </c>
      <c r="V941" t="s">
        <v>3153</v>
      </c>
      <c r="W941" t="s">
        <v>3179</v>
      </c>
      <c r="X941" t="s">
        <v>3180</v>
      </c>
      <c r="Y941" t="s">
        <v>2250</v>
      </c>
      <c r="Z941" t="s">
        <v>3729</v>
      </c>
      <c r="AA941" t="s">
        <v>1586</v>
      </c>
      <c r="AB941" s="198">
        <v>37043.875</v>
      </c>
      <c r="AC941" s="198">
        <v>37072.875</v>
      </c>
    </row>
    <row r="942" spans="1:29" x14ac:dyDescent="0.2">
      <c r="A942" s="44" t="str">
        <f t="shared" si="71"/>
        <v xml:space="preserve"> Natural Gas Physical</v>
      </c>
      <c r="B942" s="44" t="str">
        <f t="shared" si="72"/>
        <v/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50000</v>
      </c>
      <c r="G942" s="202">
        <v>1295891</v>
      </c>
      <c r="H942" s="198">
        <v>37036.333784722221</v>
      </c>
      <c r="I942" t="s">
        <v>2291</v>
      </c>
      <c r="M942" t="s">
        <v>1785</v>
      </c>
      <c r="N942" t="s">
        <v>2263</v>
      </c>
      <c r="O942" t="s">
        <v>1386</v>
      </c>
      <c r="P942" s="199">
        <v>50000</v>
      </c>
      <c r="S942" t="s">
        <v>2265</v>
      </c>
      <c r="T942" t="s">
        <v>2266</v>
      </c>
      <c r="U942" s="201">
        <v>22.2</v>
      </c>
      <c r="V942" t="s">
        <v>1642</v>
      </c>
      <c r="W942" t="s">
        <v>2278</v>
      </c>
      <c r="X942" t="s">
        <v>2268</v>
      </c>
      <c r="Y942" t="s">
        <v>2269</v>
      </c>
      <c r="Z942" t="s">
        <v>2235</v>
      </c>
      <c r="AA942">
        <v>104970</v>
      </c>
      <c r="AB942" s="198">
        <v>37040.875</v>
      </c>
      <c r="AC942" s="198">
        <v>37040.875</v>
      </c>
    </row>
    <row r="943" spans="1:29" x14ac:dyDescent="0.2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25</v>
      </c>
      <c r="G943" s="202">
        <v>1295893</v>
      </c>
      <c r="H943" s="198">
        <v>37036.333819444444</v>
      </c>
      <c r="I943" t="s">
        <v>1587</v>
      </c>
      <c r="M943" t="s">
        <v>3451</v>
      </c>
      <c r="N943" t="s">
        <v>1737</v>
      </c>
      <c r="O943" t="s">
        <v>1588</v>
      </c>
      <c r="P943" s="199">
        <v>25</v>
      </c>
      <c r="S943" t="s">
        <v>1784</v>
      </c>
      <c r="T943" t="s">
        <v>2230</v>
      </c>
      <c r="U943" s="201">
        <v>220</v>
      </c>
      <c r="V943" t="s">
        <v>1589</v>
      </c>
      <c r="W943" t="s">
        <v>1590</v>
      </c>
      <c r="X943" t="s">
        <v>1591</v>
      </c>
      <c r="Y943" t="s">
        <v>2741</v>
      </c>
      <c r="Z943" t="s">
        <v>3724</v>
      </c>
      <c r="AA943">
        <v>622763.1</v>
      </c>
      <c r="AB943" s="198">
        <v>37040.875</v>
      </c>
      <c r="AC943" s="198">
        <v>37040.875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4</v>
      </c>
      <c r="F944" s="213">
        <f t="shared" si="75"/>
        <v>20000</v>
      </c>
      <c r="G944" s="202">
        <v>1295894</v>
      </c>
      <c r="H944" s="198">
        <v>37036.333819444444</v>
      </c>
      <c r="I944" t="s">
        <v>2006</v>
      </c>
      <c r="M944" t="s">
        <v>1785</v>
      </c>
      <c r="N944" t="s">
        <v>3314</v>
      </c>
      <c r="O944" t="s">
        <v>1547</v>
      </c>
      <c r="P944" s="199">
        <v>5000</v>
      </c>
      <c r="S944" t="s">
        <v>1786</v>
      </c>
      <c r="T944" t="s">
        <v>2230</v>
      </c>
      <c r="U944" s="201">
        <v>4.1150000000000002</v>
      </c>
      <c r="V944" t="s">
        <v>3128</v>
      </c>
      <c r="W944" t="s">
        <v>3367</v>
      </c>
      <c r="X944" t="s">
        <v>3368</v>
      </c>
      <c r="Y944" t="s">
        <v>3318</v>
      </c>
      <c r="Z944" t="s">
        <v>3729</v>
      </c>
      <c r="AA944">
        <v>810388</v>
      </c>
      <c r="AB944" s="198">
        <v>37037</v>
      </c>
      <c r="AC944" s="198">
        <v>37040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4</v>
      </c>
      <c r="F945" s="213">
        <f t="shared" si="75"/>
        <v>20000</v>
      </c>
      <c r="G945" s="202">
        <v>1295892</v>
      </c>
      <c r="H945" s="198">
        <v>37036.333819444444</v>
      </c>
      <c r="I945" t="s">
        <v>3013</v>
      </c>
      <c r="M945" t="s">
        <v>1785</v>
      </c>
      <c r="N945" t="s">
        <v>3314</v>
      </c>
      <c r="O945" t="s">
        <v>1572</v>
      </c>
      <c r="Q945" s="199">
        <v>5000</v>
      </c>
      <c r="S945" t="s">
        <v>1786</v>
      </c>
      <c r="T945" t="s">
        <v>2230</v>
      </c>
      <c r="U945" s="201">
        <v>3.8</v>
      </c>
      <c r="V945" t="s">
        <v>1762</v>
      </c>
      <c r="W945" t="s">
        <v>1709</v>
      </c>
      <c r="X945" t="s">
        <v>1710</v>
      </c>
      <c r="Y945" t="s">
        <v>3318</v>
      </c>
      <c r="Z945" t="s">
        <v>3729</v>
      </c>
      <c r="AA945">
        <v>810389</v>
      </c>
      <c r="AB945" s="198">
        <v>37037</v>
      </c>
      <c r="AC945" s="198">
        <v>37040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4</v>
      </c>
      <c r="F946" s="213">
        <f t="shared" si="75"/>
        <v>40000</v>
      </c>
      <c r="G946" s="202">
        <v>1295895</v>
      </c>
      <c r="H946" s="198">
        <v>37036.333865740744</v>
      </c>
      <c r="I946" t="s">
        <v>3013</v>
      </c>
      <c r="M946" t="s">
        <v>1785</v>
      </c>
      <c r="N946" t="s">
        <v>3314</v>
      </c>
      <c r="O946" t="s">
        <v>1573</v>
      </c>
      <c r="P946" s="199">
        <v>10000</v>
      </c>
      <c r="S946" t="s">
        <v>1786</v>
      </c>
      <c r="T946" t="s">
        <v>2230</v>
      </c>
      <c r="U946" s="201">
        <v>3.75</v>
      </c>
      <c r="V946" t="s">
        <v>1762</v>
      </c>
      <c r="W946" t="s">
        <v>1709</v>
      </c>
      <c r="X946" t="s">
        <v>1710</v>
      </c>
      <c r="Y946" t="s">
        <v>3318</v>
      </c>
      <c r="Z946" t="s">
        <v>3729</v>
      </c>
      <c r="AA946">
        <v>810390</v>
      </c>
      <c r="AB946" s="198">
        <v>37037</v>
      </c>
      <c r="AC946" s="198">
        <v>37040</v>
      </c>
    </row>
    <row r="947" spans="1:29" x14ac:dyDescent="0.2">
      <c r="A947" s="44" t="str">
        <f t="shared" si="71"/>
        <v>US Power Physical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25</v>
      </c>
      <c r="G947" s="202">
        <v>1295896</v>
      </c>
      <c r="H947" s="198">
        <v>37036.333877314813</v>
      </c>
      <c r="I947" t="s">
        <v>2983</v>
      </c>
      <c r="M947" t="s">
        <v>3451</v>
      </c>
      <c r="N947" t="s">
        <v>1737</v>
      </c>
      <c r="O947" t="s">
        <v>1592</v>
      </c>
      <c r="P947" s="199">
        <v>25</v>
      </c>
      <c r="S947" t="s">
        <v>1784</v>
      </c>
      <c r="T947" t="s">
        <v>2230</v>
      </c>
      <c r="U947" s="201">
        <v>220</v>
      </c>
      <c r="V947" t="s">
        <v>1740</v>
      </c>
      <c r="W947" t="s">
        <v>1770</v>
      </c>
      <c r="X947" t="s">
        <v>1738</v>
      </c>
      <c r="Y947" t="s">
        <v>2741</v>
      </c>
      <c r="Z947" t="s">
        <v>3724</v>
      </c>
      <c r="AA947">
        <v>622764.1</v>
      </c>
      <c r="AB947" s="198">
        <v>37040.875</v>
      </c>
      <c r="AC947" s="198">
        <v>37040.875</v>
      </c>
    </row>
    <row r="948" spans="1:29" x14ac:dyDescent="0.2">
      <c r="A948" s="44" t="str">
        <f t="shared" si="71"/>
        <v>US Natural Gas Financial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Financial</v>
      </c>
      <c r="E948" s="44">
        <f>IF(VLOOKUP(S948,'DD-Lookup'!$J$6:$L$50,3,FALSE)="Monthly",(YEAR(AC948)-YEAR(AB948))*12+MONTH(AC948)-MONTH(AB948)+1,(AC948-AB948+1))</f>
        <v>30</v>
      </c>
      <c r="F948" s="213">
        <f t="shared" si="75"/>
        <v>300000</v>
      </c>
      <c r="G948" s="202">
        <v>1295897</v>
      </c>
      <c r="H948" s="198">
        <v>37036.333912037036</v>
      </c>
      <c r="I948" t="s">
        <v>3322</v>
      </c>
      <c r="M948" t="s">
        <v>1785</v>
      </c>
      <c r="N948" t="s">
        <v>3328</v>
      </c>
      <c r="O948" t="s">
        <v>3082</v>
      </c>
      <c r="Q948" s="199">
        <v>10000</v>
      </c>
      <c r="S948" t="s">
        <v>1786</v>
      </c>
      <c r="T948" t="s">
        <v>2230</v>
      </c>
      <c r="U948" s="201">
        <v>-2.5000000000000001E-2</v>
      </c>
      <c r="V948" t="s">
        <v>2179</v>
      </c>
      <c r="W948" t="s">
        <v>3179</v>
      </c>
      <c r="X948" t="s">
        <v>3180</v>
      </c>
      <c r="Y948" t="s">
        <v>2250</v>
      </c>
      <c r="Z948" t="s">
        <v>3729</v>
      </c>
      <c r="AA948" t="s">
        <v>1593</v>
      </c>
      <c r="AB948" s="198">
        <v>37043.875</v>
      </c>
      <c r="AC948" s="198">
        <v>37072.875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4</v>
      </c>
      <c r="F949" s="213">
        <f t="shared" si="75"/>
        <v>20000</v>
      </c>
      <c r="G949" s="202">
        <v>1295898</v>
      </c>
      <c r="H949" s="198">
        <v>37036.333935185183</v>
      </c>
      <c r="I949" t="s">
        <v>1716</v>
      </c>
      <c r="M949" t="s">
        <v>1785</v>
      </c>
      <c r="N949" t="s">
        <v>3314</v>
      </c>
      <c r="O949" t="s">
        <v>1572</v>
      </c>
      <c r="P949" s="199">
        <v>5000</v>
      </c>
      <c r="S949" t="s">
        <v>1786</v>
      </c>
      <c r="T949" t="s">
        <v>2230</v>
      </c>
      <c r="U949" s="201">
        <v>3.6</v>
      </c>
      <c r="V949" t="s">
        <v>3170</v>
      </c>
      <c r="W949" t="s">
        <v>1709</v>
      </c>
      <c r="X949" t="s">
        <v>1710</v>
      </c>
      <c r="Y949" t="s">
        <v>3318</v>
      </c>
      <c r="Z949" t="s">
        <v>3729</v>
      </c>
      <c r="AA949">
        <v>810391</v>
      </c>
      <c r="AB949" s="198">
        <v>37037</v>
      </c>
      <c r="AC949" s="198">
        <v>37040</v>
      </c>
    </row>
    <row r="950" spans="1:29" x14ac:dyDescent="0.2">
      <c r="A950" s="44" t="str">
        <f t="shared" si="71"/>
        <v>US Natural Gas Financial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Financial</v>
      </c>
      <c r="E950" s="44">
        <f>IF(VLOOKUP(S950,'DD-Lookup'!$J$6:$L$50,3,FALSE)="Monthly",(YEAR(AC950)-YEAR(AB950))*12+MONTH(AC950)-MONTH(AB950)+1,(AC950-AB950+1))</f>
        <v>30</v>
      </c>
      <c r="F950" s="213">
        <f t="shared" si="75"/>
        <v>300000</v>
      </c>
      <c r="G950" s="202">
        <v>1295899</v>
      </c>
      <c r="H950" s="198">
        <v>37036.333993055552</v>
      </c>
      <c r="I950" t="s">
        <v>2006</v>
      </c>
      <c r="M950" t="s">
        <v>1785</v>
      </c>
      <c r="N950" t="s">
        <v>3328</v>
      </c>
      <c r="O950" t="s">
        <v>3082</v>
      </c>
      <c r="Q950" s="199">
        <v>10000</v>
      </c>
      <c r="S950" t="s">
        <v>1786</v>
      </c>
      <c r="T950" t="s">
        <v>2230</v>
      </c>
      <c r="U950" s="201">
        <v>-2.2499999999999999E-2</v>
      </c>
      <c r="V950" t="s">
        <v>2400</v>
      </c>
      <c r="W950" t="s">
        <v>3179</v>
      </c>
      <c r="X950" t="s">
        <v>3180</v>
      </c>
      <c r="Y950" t="s">
        <v>2250</v>
      </c>
      <c r="Z950" t="s">
        <v>3729</v>
      </c>
      <c r="AA950" t="s">
        <v>1594</v>
      </c>
      <c r="AB950" s="198">
        <v>37043.875</v>
      </c>
      <c r="AC950" s="198">
        <v>37072.875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4</v>
      </c>
      <c r="F951" s="213">
        <f t="shared" si="75"/>
        <v>20000</v>
      </c>
      <c r="G951" s="202">
        <v>1295900</v>
      </c>
      <c r="H951" s="198">
        <v>37036.334004629629</v>
      </c>
      <c r="I951" t="s">
        <v>1716</v>
      </c>
      <c r="M951" t="s">
        <v>1785</v>
      </c>
      <c r="N951" t="s">
        <v>3314</v>
      </c>
      <c r="O951" t="s">
        <v>1562</v>
      </c>
      <c r="P951" s="199">
        <v>5000</v>
      </c>
      <c r="S951" t="s">
        <v>1786</v>
      </c>
      <c r="T951" t="s">
        <v>2230</v>
      </c>
      <c r="U951" s="201">
        <v>3.5750000000000002</v>
      </c>
      <c r="V951" t="s">
        <v>2758</v>
      </c>
      <c r="W951" t="s">
        <v>1719</v>
      </c>
      <c r="X951" t="s">
        <v>1710</v>
      </c>
      <c r="Y951" t="s">
        <v>3318</v>
      </c>
      <c r="Z951" t="s">
        <v>3729</v>
      </c>
      <c r="AA951">
        <v>810392</v>
      </c>
      <c r="AB951" s="198">
        <v>37037</v>
      </c>
      <c r="AC951" s="198">
        <v>37040</v>
      </c>
    </row>
    <row r="952" spans="1:29" x14ac:dyDescent="0.2">
      <c r="A952" s="44" t="str">
        <f t="shared" si="71"/>
        <v>US Natural Gas Financial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30</v>
      </c>
      <c r="F952" s="213">
        <f t="shared" si="75"/>
        <v>300000</v>
      </c>
      <c r="G952" s="202">
        <v>1295901</v>
      </c>
      <c r="H952" s="198">
        <v>37036.334027777775</v>
      </c>
      <c r="I952" t="s">
        <v>2006</v>
      </c>
      <c r="M952" t="s">
        <v>1785</v>
      </c>
      <c r="N952" t="s">
        <v>3014</v>
      </c>
      <c r="O952" t="s">
        <v>2945</v>
      </c>
      <c r="P952" s="199">
        <v>10000</v>
      </c>
      <c r="S952" t="s">
        <v>1786</v>
      </c>
      <c r="T952" t="s">
        <v>2230</v>
      </c>
      <c r="U952" s="201">
        <v>-0.05</v>
      </c>
      <c r="V952" t="s">
        <v>2400</v>
      </c>
      <c r="W952" t="s">
        <v>1719</v>
      </c>
      <c r="X952" t="s">
        <v>3026</v>
      </c>
      <c r="Y952" t="s">
        <v>2250</v>
      </c>
      <c r="Z952" t="s">
        <v>3729</v>
      </c>
      <c r="AA952" t="s">
        <v>1595</v>
      </c>
      <c r="AB952" s="198">
        <v>37043.875</v>
      </c>
      <c r="AC952" s="198">
        <v>37072.875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4</v>
      </c>
      <c r="F953" s="213">
        <f t="shared" si="75"/>
        <v>20000</v>
      </c>
      <c r="G953" s="202">
        <v>1295902</v>
      </c>
      <c r="H953" s="198">
        <v>37036.334062499998</v>
      </c>
      <c r="I953" t="s">
        <v>3013</v>
      </c>
      <c r="M953" t="s">
        <v>1785</v>
      </c>
      <c r="N953" t="s">
        <v>3314</v>
      </c>
      <c r="O953" t="s">
        <v>1572</v>
      </c>
      <c r="Q953" s="199">
        <v>5000</v>
      </c>
      <c r="S953" t="s">
        <v>1786</v>
      </c>
      <c r="T953" t="s">
        <v>2230</v>
      </c>
      <c r="U953" s="201">
        <v>3.8</v>
      </c>
      <c r="V953" t="s">
        <v>1762</v>
      </c>
      <c r="W953" t="s">
        <v>1709</v>
      </c>
      <c r="X953" t="s">
        <v>1710</v>
      </c>
      <c r="Y953" t="s">
        <v>3318</v>
      </c>
      <c r="Z953" t="s">
        <v>3729</v>
      </c>
      <c r="AA953">
        <v>810393</v>
      </c>
      <c r="AB953" s="198">
        <v>37037</v>
      </c>
      <c r="AC953" s="198">
        <v>37040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4</v>
      </c>
      <c r="F954" s="213">
        <f t="shared" si="75"/>
        <v>11480</v>
      </c>
      <c r="G954" s="202">
        <v>1295903</v>
      </c>
      <c r="H954" s="198">
        <v>37036.334074074075</v>
      </c>
      <c r="I954" t="s">
        <v>3077</v>
      </c>
      <c r="M954" t="s">
        <v>1785</v>
      </c>
      <c r="N954" t="s">
        <v>3314</v>
      </c>
      <c r="O954" t="s">
        <v>1518</v>
      </c>
      <c r="Q954" s="199">
        <v>2870</v>
      </c>
      <c r="S954" t="s">
        <v>1786</v>
      </c>
      <c r="T954" t="s">
        <v>2230</v>
      </c>
      <c r="U954" s="201">
        <v>3.9763000000000002</v>
      </c>
      <c r="V954" t="s">
        <v>3144</v>
      </c>
      <c r="W954" t="s">
        <v>3316</v>
      </c>
      <c r="X954" t="s">
        <v>3317</v>
      </c>
      <c r="Y954" t="s">
        <v>3318</v>
      </c>
      <c r="Z954" t="s">
        <v>3729</v>
      </c>
      <c r="AA954">
        <v>810394</v>
      </c>
      <c r="AB954" s="198">
        <v>37037</v>
      </c>
      <c r="AC954" s="198">
        <v>37040</v>
      </c>
    </row>
    <row r="955" spans="1:29" x14ac:dyDescent="0.2">
      <c r="A955" s="44" t="str">
        <f t="shared" si="71"/>
        <v>US Natural Gas Financial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Financial</v>
      </c>
      <c r="E955" s="44">
        <f>IF(VLOOKUP(S955,'DD-Lookup'!$J$6:$L$50,3,FALSE)="Monthly",(YEAR(AC955)-YEAR(AB955))*12+MONTH(AC955)-MONTH(AB955)+1,(AC955-AB955+1))</f>
        <v>30</v>
      </c>
      <c r="F955" s="213">
        <f t="shared" si="75"/>
        <v>300000</v>
      </c>
      <c r="G955" s="202">
        <v>1295905</v>
      </c>
      <c r="H955" s="198">
        <v>37036.334085648145</v>
      </c>
      <c r="I955" t="s">
        <v>2006</v>
      </c>
      <c r="M955" t="s">
        <v>1785</v>
      </c>
      <c r="N955" t="s">
        <v>3328</v>
      </c>
      <c r="O955" t="s">
        <v>3082</v>
      </c>
      <c r="Q955" s="199">
        <v>10000</v>
      </c>
      <c r="S955" t="s">
        <v>1786</v>
      </c>
      <c r="T955" t="s">
        <v>2230</v>
      </c>
      <c r="U955" s="201">
        <v>-0.02</v>
      </c>
      <c r="V955" t="s">
        <v>2400</v>
      </c>
      <c r="W955" t="s">
        <v>3179</v>
      </c>
      <c r="X955" t="s">
        <v>3180</v>
      </c>
      <c r="Y955" t="s">
        <v>2250</v>
      </c>
      <c r="Z955" t="s">
        <v>3729</v>
      </c>
      <c r="AA955" t="s">
        <v>1596</v>
      </c>
      <c r="AB955" s="198">
        <v>37043.875</v>
      </c>
      <c r="AC955" s="198">
        <v>37072.875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4</v>
      </c>
      <c r="F956" s="213">
        <f t="shared" si="75"/>
        <v>10000</v>
      </c>
      <c r="G956" s="202">
        <v>1295904</v>
      </c>
      <c r="H956" s="198">
        <v>37036.334085648145</v>
      </c>
      <c r="I956" t="s">
        <v>2794</v>
      </c>
      <c r="M956" t="s">
        <v>1785</v>
      </c>
      <c r="N956" t="s">
        <v>3314</v>
      </c>
      <c r="O956" t="s">
        <v>1574</v>
      </c>
      <c r="Q956" s="199">
        <v>2500</v>
      </c>
      <c r="S956" t="s">
        <v>1786</v>
      </c>
      <c r="T956" t="s">
        <v>2230</v>
      </c>
      <c r="U956" s="201">
        <v>2.3199999999999998</v>
      </c>
      <c r="V956" t="s">
        <v>2795</v>
      </c>
      <c r="W956" t="s">
        <v>2117</v>
      </c>
      <c r="X956" t="s">
        <v>1761</v>
      </c>
      <c r="Y956" t="s">
        <v>3318</v>
      </c>
      <c r="Z956" t="s">
        <v>3729</v>
      </c>
      <c r="AA956">
        <v>810395</v>
      </c>
      <c r="AB956" s="198">
        <v>37037</v>
      </c>
      <c r="AC956" s="198">
        <v>37040</v>
      </c>
    </row>
    <row r="957" spans="1:29" x14ac:dyDescent="0.2">
      <c r="A957" s="44" t="str">
        <f t="shared" si="71"/>
        <v>US Power Physical</v>
      </c>
      <c r="B957" s="44" t="str">
        <f t="shared" si="72"/>
        <v>US</v>
      </c>
      <c r="C957" s="44" t="str">
        <f t="shared" si="73"/>
        <v>Power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25</v>
      </c>
      <c r="G957" s="202">
        <v>1295906</v>
      </c>
      <c r="H957" s="198">
        <v>37036.334120370368</v>
      </c>
      <c r="I957" t="s">
        <v>1764</v>
      </c>
      <c r="M957" t="s">
        <v>3451</v>
      </c>
      <c r="N957" t="s">
        <v>1737</v>
      </c>
      <c r="O957" t="s">
        <v>1588</v>
      </c>
      <c r="P957" s="199">
        <v>25</v>
      </c>
      <c r="S957" t="s">
        <v>1784</v>
      </c>
      <c r="T957" t="s">
        <v>2230</v>
      </c>
      <c r="U957" s="201">
        <v>215</v>
      </c>
      <c r="V957" t="s">
        <v>1772</v>
      </c>
      <c r="W957" t="s">
        <v>1590</v>
      </c>
      <c r="X957" t="s">
        <v>1591</v>
      </c>
      <c r="Y957" t="s">
        <v>2741</v>
      </c>
      <c r="Z957" t="s">
        <v>3724</v>
      </c>
      <c r="AA957">
        <v>622765.1</v>
      </c>
      <c r="AB957" s="198">
        <v>37040.875</v>
      </c>
      <c r="AC957" s="198">
        <v>37040.875</v>
      </c>
    </row>
    <row r="958" spans="1:29" x14ac:dyDescent="0.2">
      <c r="A958" s="44" t="str">
        <f t="shared" si="71"/>
        <v xml:space="preserve"> Oil Products Financial</v>
      </c>
      <c r="B958" s="44" t="str">
        <f t="shared" si="72"/>
        <v/>
      </c>
      <c r="C958" s="44" t="str">
        <f t="shared" si="73"/>
        <v>Oil Products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30</v>
      </c>
      <c r="F958" s="213">
        <f t="shared" si="75"/>
        <v>150000</v>
      </c>
      <c r="G958" s="202">
        <v>1295907</v>
      </c>
      <c r="H958" s="198">
        <v>37036.334178240744</v>
      </c>
      <c r="I958" t="s">
        <v>2958</v>
      </c>
      <c r="M958" t="s">
        <v>1789</v>
      </c>
      <c r="N958" t="s">
        <v>2959</v>
      </c>
      <c r="O958" t="s">
        <v>2960</v>
      </c>
      <c r="P958" s="199">
        <v>5000</v>
      </c>
      <c r="S958" t="s">
        <v>1793</v>
      </c>
      <c r="T958" t="s">
        <v>2230</v>
      </c>
      <c r="U958" s="201">
        <v>238.75</v>
      </c>
      <c r="V958" t="s">
        <v>2961</v>
      </c>
      <c r="W958" t="s">
        <v>2962</v>
      </c>
      <c r="X958" t="s">
        <v>2963</v>
      </c>
      <c r="Y958" t="s">
        <v>3473</v>
      </c>
      <c r="Z958" t="s">
        <v>2611</v>
      </c>
      <c r="AA958">
        <v>107898</v>
      </c>
      <c r="AB958" s="198">
        <v>37043</v>
      </c>
      <c r="AC958" s="198">
        <v>37072</v>
      </c>
    </row>
    <row r="959" spans="1:29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25</v>
      </c>
      <c r="G959" s="202">
        <v>1295909</v>
      </c>
      <c r="H959" s="198">
        <v>37036.334224537037</v>
      </c>
      <c r="I959" t="s">
        <v>1843</v>
      </c>
      <c r="M959" t="s">
        <v>3451</v>
      </c>
      <c r="N959" t="s">
        <v>1739</v>
      </c>
      <c r="O959" t="s">
        <v>1597</v>
      </c>
      <c r="P959" s="199">
        <v>25</v>
      </c>
      <c r="S959" t="s">
        <v>1784</v>
      </c>
      <c r="T959" t="s">
        <v>2230</v>
      </c>
      <c r="U959" s="201">
        <v>175</v>
      </c>
      <c r="V959" t="s">
        <v>3224</v>
      </c>
      <c r="W959" t="s">
        <v>1795</v>
      </c>
      <c r="X959" t="s">
        <v>1742</v>
      </c>
      <c r="Y959" t="s">
        <v>2741</v>
      </c>
      <c r="Z959" t="s">
        <v>3724</v>
      </c>
      <c r="AA959">
        <v>622766.1</v>
      </c>
      <c r="AB959" s="198">
        <v>37040.875</v>
      </c>
      <c r="AC959" s="198">
        <v>37040.875</v>
      </c>
    </row>
    <row r="960" spans="1:29" x14ac:dyDescent="0.2">
      <c r="A960" s="44" t="str">
        <f t="shared" si="71"/>
        <v xml:space="preserve"> Natural Gas Physical</v>
      </c>
      <c r="B960" s="44" t="str">
        <f t="shared" si="72"/>
        <v/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50000</v>
      </c>
      <c r="G960" s="202">
        <v>1295910</v>
      </c>
      <c r="H960" s="198">
        <v>37036.33425925926</v>
      </c>
      <c r="I960" t="s">
        <v>2291</v>
      </c>
      <c r="M960" t="s">
        <v>1785</v>
      </c>
      <c r="N960" t="s">
        <v>2263</v>
      </c>
      <c r="O960" t="s">
        <v>1386</v>
      </c>
      <c r="P960" s="199">
        <v>50000</v>
      </c>
      <c r="S960" t="s">
        <v>2265</v>
      </c>
      <c r="T960" t="s">
        <v>2266</v>
      </c>
      <c r="U960" s="201">
        <v>22</v>
      </c>
      <c r="V960" t="s">
        <v>1642</v>
      </c>
      <c r="W960" t="s">
        <v>2278</v>
      </c>
      <c r="X960" t="s">
        <v>2268</v>
      </c>
      <c r="Y960" t="s">
        <v>2269</v>
      </c>
      <c r="Z960" t="s">
        <v>2235</v>
      </c>
      <c r="AA960">
        <v>104971</v>
      </c>
      <c r="AB960" s="198">
        <v>37040.875</v>
      </c>
      <c r="AC960" s="198">
        <v>37040.875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4</v>
      </c>
      <c r="F961" s="213">
        <f t="shared" si="75"/>
        <v>40000</v>
      </c>
      <c r="G961" s="202">
        <v>1295911</v>
      </c>
      <c r="H961" s="198">
        <v>37036.334293981483</v>
      </c>
      <c r="I961" t="s">
        <v>3393</v>
      </c>
      <c r="M961" t="s">
        <v>1785</v>
      </c>
      <c r="N961" t="s">
        <v>3314</v>
      </c>
      <c r="O961" t="s">
        <v>1580</v>
      </c>
      <c r="Q961" s="199">
        <v>10000</v>
      </c>
      <c r="S961" t="s">
        <v>1786</v>
      </c>
      <c r="T961" t="s">
        <v>2230</v>
      </c>
      <c r="U961" s="201">
        <v>3.8650000000000002</v>
      </c>
      <c r="V961" t="s">
        <v>2782</v>
      </c>
      <c r="W961" t="s">
        <v>2790</v>
      </c>
      <c r="X961" t="s">
        <v>2791</v>
      </c>
      <c r="Y961" t="s">
        <v>3318</v>
      </c>
      <c r="Z961" t="s">
        <v>3729</v>
      </c>
      <c r="AA961">
        <v>810397</v>
      </c>
      <c r="AB961" s="198">
        <v>37037</v>
      </c>
      <c r="AC961" s="198">
        <v>37040</v>
      </c>
    </row>
    <row r="962" spans="1:29" x14ac:dyDescent="0.2">
      <c r="A962" s="44" t="str">
        <f t="shared" si="71"/>
        <v>US Natural Gas Financial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Financial</v>
      </c>
      <c r="E962" s="44">
        <f>IF(VLOOKUP(S962,'DD-Lookup'!$J$6:$L$50,3,FALSE)="Monthly",(YEAR(AC962)-YEAR(AB962))*12+MONTH(AC962)-MONTH(AB962)+1,(AC962-AB962+1))</f>
        <v>30</v>
      </c>
      <c r="F962" s="213">
        <f t="shared" si="75"/>
        <v>300000</v>
      </c>
      <c r="G962" s="202">
        <v>1295912</v>
      </c>
      <c r="H962" s="198">
        <v>37036.334317129629</v>
      </c>
      <c r="I962" t="s">
        <v>2006</v>
      </c>
      <c r="M962" t="s">
        <v>1785</v>
      </c>
      <c r="N962" t="s">
        <v>3014</v>
      </c>
      <c r="O962" t="s">
        <v>2945</v>
      </c>
      <c r="P962" s="199">
        <v>10000</v>
      </c>
      <c r="S962" t="s">
        <v>1786</v>
      </c>
      <c r="T962" t="s">
        <v>2230</v>
      </c>
      <c r="U962" s="201">
        <v>-0.06</v>
      </c>
      <c r="V962" t="s">
        <v>2400</v>
      </c>
      <c r="W962" t="s">
        <v>1719</v>
      </c>
      <c r="X962" t="s">
        <v>3026</v>
      </c>
      <c r="Y962" t="s">
        <v>2250</v>
      </c>
      <c r="Z962" t="s">
        <v>3729</v>
      </c>
      <c r="AA962" t="s">
        <v>1598</v>
      </c>
      <c r="AB962" s="198">
        <v>37043.875</v>
      </c>
      <c r="AC962" s="198">
        <v>37072.875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4</v>
      </c>
      <c r="F963" s="213">
        <f t="shared" si="75"/>
        <v>40000</v>
      </c>
      <c r="G963" s="202">
        <v>1295913</v>
      </c>
      <c r="H963" s="198">
        <v>37036.334351851852</v>
      </c>
      <c r="I963" t="s">
        <v>3393</v>
      </c>
      <c r="M963" t="s">
        <v>1785</v>
      </c>
      <c r="N963" t="s">
        <v>3314</v>
      </c>
      <c r="O963" t="s">
        <v>1580</v>
      </c>
      <c r="Q963" s="199">
        <v>10000</v>
      </c>
      <c r="S963" t="s">
        <v>1786</v>
      </c>
      <c r="T963" t="s">
        <v>2230</v>
      </c>
      <c r="U963" s="201">
        <v>3.87</v>
      </c>
      <c r="V963" t="s">
        <v>2782</v>
      </c>
      <c r="W963" t="s">
        <v>2790</v>
      </c>
      <c r="X963" t="s">
        <v>2791</v>
      </c>
      <c r="Y963" t="s">
        <v>3318</v>
      </c>
      <c r="Z963" t="s">
        <v>3729</v>
      </c>
      <c r="AA963">
        <v>810398</v>
      </c>
      <c r="AB963" s="198">
        <v>37037</v>
      </c>
      <c r="AC963" s="198">
        <v>37040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1295914</v>
      </c>
      <c r="H964" s="198">
        <v>37036.334386574075</v>
      </c>
      <c r="I964" t="s">
        <v>1764</v>
      </c>
      <c r="M964" t="s">
        <v>3451</v>
      </c>
      <c r="N964" t="s">
        <v>1737</v>
      </c>
      <c r="O964" t="s">
        <v>1588</v>
      </c>
      <c r="P964" s="199">
        <v>25</v>
      </c>
      <c r="S964" t="s">
        <v>1784</v>
      </c>
      <c r="T964" t="s">
        <v>2230</v>
      </c>
      <c r="U964" s="201">
        <v>200</v>
      </c>
      <c r="V964" t="s">
        <v>1676</v>
      </c>
      <c r="W964" t="s">
        <v>1590</v>
      </c>
      <c r="X964" t="s">
        <v>1591</v>
      </c>
      <c r="Y964" t="s">
        <v>2741</v>
      </c>
      <c r="Z964" t="s">
        <v>3724</v>
      </c>
      <c r="AA964">
        <v>622767.1</v>
      </c>
      <c r="AB964" s="198">
        <v>37040.875</v>
      </c>
      <c r="AC964" s="198">
        <v>37040.875</v>
      </c>
    </row>
    <row r="965" spans="1:29" x14ac:dyDescent="0.2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25</v>
      </c>
      <c r="G965" s="202">
        <v>1295915</v>
      </c>
      <c r="H965" s="198">
        <v>37036.334398148145</v>
      </c>
      <c r="I965" t="s">
        <v>2964</v>
      </c>
      <c r="M965" t="s">
        <v>3451</v>
      </c>
      <c r="N965" t="s">
        <v>1737</v>
      </c>
      <c r="O965" t="s">
        <v>1599</v>
      </c>
      <c r="P965" s="199">
        <v>25</v>
      </c>
      <c r="S965" t="s">
        <v>1784</v>
      </c>
      <c r="T965" t="s">
        <v>2230</v>
      </c>
      <c r="U965" s="201">
        <v>185</v>
      </c>
      <c r="V965" t="s">
        <v>3138</v>
      </c>
      <c r="W965" t="s">
        <v>1743</v>
      </c>
      <c r="X965" t="s">
        <v>1738</v>
      </c>
      <c r="Y965" t="s">
        <v>2741</v>
      </c>
      <c r="Z965" t="s">
        <v>3724</v>
      </c>
      <c r="AA965">
        <v>622768.1</v>
      </c>
      <c r="AB965" s="198">
        <v>37040.875</v>
      </c>
      <c r="AC965" s="198">
        <v>37040.875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4</v>
      </c>
      <c r="F966" s="213">
        <f t="shared" si="75"/>
        <v>20000</v>
      </c>
      <c r="G966" s="202">
        <v>1295916</v>
      </c>
      <c r="H966" s="198">
        <v>37036.334398148145</v>
      </c>
      <c r="I966" t="s">
        <v>3319</v>
      </c>
      <c r="M966" t="s">
        <v>1785</v>
      </c>
      <c r="N966" t="s">
        <v>3314</v>
      </c>
      <c r="O966" t="s">
        <v>1543</v>
      </c>
      <c r="Q966" s="199">
        <v>5000</v>
      </c>
      <c r="S966" t="s">
        <v>1786</v>
      </c>
      <c r="T966" t="s">
        <v>2230</v>
      </c>
      <c r="U966" s="201">
        <v>3.77</v>
      </c>
      <c r="V966" t="s">
        <v>3351</v>
      </c>
      <c r="W966" t="s">
        <v>3130</v>
      </c>
      <c r="X966" t="s">
        <v>3338</v>
      </c>
      <c r="Y966" t="s">
        <v>3318</v>
      </c>
      <c r="Z966" t="s">
        <v>3729</v>
      </c>
      <c r="AA966">
        <v>810399</v>
      </c>
      <c r="AB966" s="198">
        <v>37037</v>
      </c>
      <c r="AC966" s="198">
        <v>37040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4</v>
      </c>
      <c r="F967" s="213">
        <f t="shared" si="75"/>
        <v>3424</v>
      </c>
      <c r="G967" s="202">
        <v>1295918</v>
      </c>
      <c r="H967" s="198">
        <v>37036.334444444445</v>
      </c>
      <c r="I967" t="s">
        <v>1716</v>
      </c>
      <c r="M967" t="s">
        <v>1785</v>
      </c>
      <c r="N967" t="s">
        <v>3314</v>
      </c>
      <c r="O967" t="s">
        <v>1562</v>
      </c>
      <c r="P967" s="199">
        <v>856</v>
      </c>
      <c r="S967" t="s">
        <v>1786</v>
      </c>
      <c r="T967" t="s">
        <v>2230</v>
      </c>
      <c r="U967" s="201">
        <v>3.55</v>
      </c>
      <c r="V967" t="s">
        <v>2758</v>
      </c>
      <c r="W967" t="s">
        <v>1719</v>
      </c>
      <c r="X967" t="s">
        <v>1710</v>
      </c>
      <c r="Y967" t="s">
        <v>3318</v>
      </c>
      <c r="Z967" t="s">
        <v>3729</v>
      </c>
      <c r="AA967">
        <v>810400</v>
      </c>
      <c r="AB967" s="198">
        <v>37037</v>
      </c>
      <c r="AC967" s="198">
        <v>37040</v>
      </c>
    </row>
    <row r="968" spans="1:29" x14ac:dyDescent="0.2">
      <c r="A968" s="44" t="str">
        <f t="shared" si="71"/>
        <v>US Power Physical</v>
      </c>
      <c r="B968" s="44" t="str">
        <f t="shared" si="72"/>
        <v>US</v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25</v>
      </c>
      <c r="G968" s="202">
        <v>1295919</v>
      </c>
      <c r="H968" s="198">
        <v>37036.334456018521</v>
      </c>
      <c r="I968" t="s">
        <v>1826</v>
      </c>
      <c r="M968" t="s">
        <v>3451</v>
      </c>
      <c r="N968" t="s">
        <v>1739</v>
      </c>
      <c r="O968" t="s">
        <v>1600</v>
      </c>
      <c r="P968" s="199">
        <v>25</v>
      </c>
      <c r="S968" t="s">
        <v>1784</v>
      </c>
      <c r="T968" t="s">
        <v>2230</v>
      </c>
      <c r="U968" s="201">
        <v>185</v>
      </c>
      <c r="V968" t="s">
        <v>1796</v>
      </c>
      <c r="W968" t="s">
        <v>1795</v>
      </c>
      <c r="X968" t="s">
        <v>1742</v>
      </c>
      <c r="Y968" t="s">
        <v>2741</v>
      </c>
      <c r="Z968" t="s">
        <v>3724</v>
      </c>
      <c r="AA968">
        <v>622770.1</v>
      </c>
      <c r="AB968" s="198">
        <v>37040.875</v>
      </c>
      <c r="AC968" s="198">
        <v>37040.875</v>
      </c>
    </row>
    <row r="969" spans="1:29" x14ac:dyDescent="0.2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25</v>
      </c>
      <c r="G969" s="202">
        <v>1295920</v>
      </c>
      <c r="H969" s="198">
        <v>37036.334537037037</v>
      </c>
      <c r="I969" t="s">
        <v>1746</v>
      </c>
      <c r="M969" t="s">
        <v>3451</v>
      </c>
      <c r="N969" t="s">
        <v>1739</v>
      </c>
      <c r="O969" t="s">
        <v>1600</v>
      </c>
      <c r="Q969" s="199">
        <v>25</v>
      </c>
      <c r="S969" t="s">
        <v>1784</v>
      </c>
      <c r="T969" t="s">
        <v>2230</v>
      </c>
      <c r="U969" s="201">
        <v>192</v>
      </c>
      <c r="V969" t="s">
        <v>1759</v>
      </c>
      <c r="W969" t="s">
        <v>1795</v>
      </c>
      <c r="X969" t="s">
        <v>1742</v>
      </c>
      <c r="Y969" t="s">
        <v>2741</v>
      </c>
      <c r="Z969" t="s">
        <v>3724</v>
      </c>
      <c r="AA969">
        <v>622771.1</v>
      </c>
      <c r="AB969" s="198">
        <v>37040.875</v>
      </c>
      <c r="AC969" s="198">
        <v>37040.875</v>
      </c>
    </row>
    <row r="970" spans="1:29" x14ac:dyDescent="0.2">
      <c r="A970" s="44" t="str">
        <f t="shared" si="71"/>
        <v>US Natural Gas Financial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Financial</v>
      </c>
      <c r="E970" s="44">
        <f>IF(VLOOKUP(S970,'DD-Lookup'!$J$6:$L$50,3,FALSE)="Monthly",(YEAR(AC970)-YEAR(AB970))*12+MONTH(AC970)-MONTH(AB970)+1,(AC970-AB970+1))</f>
        <v>30</v>
      </c>
      <c r="F970" s="213">
        <f t="shared" si="75"/>
        <v>150000</v>
      </c>
      <c r="G970" s="202">
        <v>1295921</v>
      </c>
      <c r="H970" s="198">
        <v>37036.33457175926</v>
      </c>
      <c r="I970" t="s">
        <v>2006</v>
      </c>
      <c r="M970" t="s">
        <v>1785</v>
      </c>
      <c r="N970" t="s">
        <v>3014</v>
      </c>
      <c r="O970" t="s">
        <v>2941</v>
      </c>
      <c r="P970" s="199">
        <v>5000</v>
      </c>
      <c r="S970" t="s">
        <v>1786</v>
      </c>
      <c r="T970" t="s">
        <v>2230</v>
      </c>
      <c r="U970" s="201">
        <v>-7.4999999999999997E-2</v>
      </c>
      <c r="V970" t="s">
        <v>3505</v>
      </c>
      <c r="W970" t="s">
        <v>1757</v>
      </c>
      <c r="X970" t="s">
        <v>2942</v>
      </c>
      <c r="Y970" t="s">
        <v>2250</v>
      </c>
      <c r="Z970" t="s">
        <v>3729</v>
      </c>
      <c r="AA970" t="s">
        <v>1601</v>
      </c>
      <c r="AB970" s="198">
        <v>37043.875</v>
      </c>
      <c r="AC970" s="198">
        <v>37072.875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4</v>
      </c>
      <c r="F971" s="213">
        <f t="shared" ref="F971:F1034" si="80">E971*SUM(P971:Q971)</f>
        <v>20000</v>
      </c>
      <c r="G971" s="202">
        <v>1295922</v>
      </c>
      <c r="H971" s="198">
        <v>37036.334594907406</v>
      </c>
      <c r="I971" t="s">
        <v>3363</v>
      </c>
      <c r="M971" t="s">
        <v>1785</v>
      </c>
      <c r="N971" t="s">
        <v>3314</v>
      </c>
      <c r="O971" t="s">
        <v>1602</v>
      </c>
      <c r="P971" s="199">
        <v>5000</v>
      </c>
      <c r="S971" t="s">
        <v>1786</v>
      </c>
      <c r="T971" t="s">
        <v>2230</v>
      </c>
      <c r="U971" s="201">
        <v>4.1100000000000003</v>
      </c>
      <c r="V971" t="s">
        <v>3160</v>
      </c>
      <c r="W971" t="s">
        <v>3367</v>
      </c>
      <c r="X971" t="s">
        <v>3368</v>
      </c>
      <c r="Y971" t="s">
        <v>3318</v>
      </c>
      <c r="Z971" t="s">
        <v>3729</v>
      </c>
      <c r="AA971">
        <v>810401</v>
      </c>
      <c r="AB971" s="198">
        <v>37037</v>
      </c>
      <c r="AC971" s="198">
        <v>37040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4</v>
      </c>
      <c r="F972" s="213">
        <f t="shared" si="80"/>
        <v>20000</v>
      </c>
      <c r="G972" s="202">
        <v>1295923</v>
      </c>
      <c r="H972" s="198">
        <v>37036.334606481483</v>
      </c>
      <c r="I972" t="s">
        <v>3024</v>
      </c>
      <c r="M972" t="s">
        <v>1785</v>
      </c>
      <c r="N972" t="s">
        <v>3314</v>
      </c>
      <c r="O972" t="s">
        <v>1546</v>
      </c>
      <c r="Q972" s="199">
        <v>5000</v>
      </c>
      <c r="S972" t="s">
        <v>1786</v>
      </c>
      <c r="T972" t="s">
        <v>2230</v>
      </c>
      <c r="U972" s="201">
        <v>3.7725</v>
      </c>
      <c r="V972" t="s">
        <v>2113</v>
      </c>
      <c r="W972" t="s">
        <v>3130</v>
      </c>
      <c r="X972" t="s">
        <v>3338</v>
      </c>
      <c r="Y972" t="s">
        <v>3318</v>
      </c>
      <c r="Z972" t="s">
        <v>3729</v>
      </c>
      <c r="AA972">
        <v>810402</v>
      </c>
      <c r="AB972" s="198">
        <v>37037</v>
      </c>
      <c r="AC972" s="198">
        <v>37040</v>
      </c>
    </row>
    <row r="973" spans="1:29" x14ac:dyDescent="0.2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1295924</v>
      </c>
      <c r="H973" s="198">
        <v>37036.334675925929</v>
      </c>
      <c r="I973" t="s">
        <v>1722</v>
      </c>
      <c r="M973" t="s">
        <v>3451</v>
      </c>
      <c r="N973" t="s">
        <v>1737</v>
      </c>
      <c r="O973" t="s">
        <v>1588</v>
      </c>
      <c r="P973" s="199">
        <v>25</v>
      </c>
      <c r="S973" t="s">
        <v>1784</v>
      </c>
      <c r="T973" t="s">
        <v>2230</v>
      </c>
      <c r="U973" s="201">
        <v>190</v>
      </c>
      <c r="V973" t="s">
        <v>1603</v>
      </c>
      <c r="W973" t="s">
        <v>1590</v>
      </c>
      <c r="X973" t="s">
        <v>1591</v>
      </c>
      <c r="Y973" t="s">
        <v>2741</v>
      </c>
      <c r="Z973" t="s">
        <v>3724</v>
      </c>
      <c r="AA973">
        <v>622772.1</v>
      </c>
      <c r="AB973" s="198">
        <v>37040.875</v>
      </c>
      <c r="AC973" s="198">
        <v>37040.875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4</v>
      </c>
      <c r="F974" s="213">
        <f t="shared" si="80"/>
        <v>20000</v>
      </c>
      <c r="G974" s="202">
        <v>1295925</v>
      </c>
      <c r="H974" s="198">
        <v>37036.334687499999</v>
      </c>
      <c r="I974" t="s">
        <v>3024</v>
      </c>
      <c r="M974" t="s">
        <v>1785</v>
      </c>
      <c r="N974" t="s">
        <v>3314</v>
      </c>
      <c r="O974" t="s">
        <v>1543</v>
      </c>
      <c r="P974" s="199">
        <v>5000</v>
      </c>
      <c r="S974" t="s">
        <v>1786</v>
      </c>
      <c r="T974" t="s">
        <v>2230</v>
      </c>
      <c r="U974" s="201">
        <v>3.7675000000000001</v>
      </c>
      <c r="V974" t="s">
        <v>2113</v>
      </c>
      <c r="W974" t="s">
        <v>3130</v>
      </c>
      <c r="X974" t="s">
        <v>3338</v>
      </c>
      <c r="Y974" t="s">
        <v>3318</v>
      </c>
      <c r="Z974" t="s">
        <v>3729</v>
      </c>
      <c r="AA974">
        <v>810403</v>
      </c>
      <c r="AB974" s="198">
        <v>37037</v>
      </c>
      <c r="AC974" s="198">
        <v>37040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4</v>
      </c>
      <c r="F975" s="213">
        <f t="shared" si="80"/>
        <v>40000</v>
      </c>
      <c r="G975" s="202">
        <v>1295927</v>
      </c>
      <c r="H975" s="198">
        <v>37036.334768518522</v>
      </c>
      <c r="I975" t="s">
        <v>3341</v>
      </c>
      <c r="M975" t="s">
        <v>1785</v>
      </c>
      <c r="N975" t="s">
        <v>3314</v>
      </c>
      <c r="O975" t="s">
        <v>1527</v>
      </c>
      <c r="P975" s="199">
        <v>10000</v>
      </c>
      <c r="S975" t="s">
        <v>1786</v>
      </c>
      <c r="T975" t="s">
        <v>2230</v>
      </c>
      <c r="U975" s="201">
        <v>3.8450000000000002</v>
      </c>
      <c r="V975" t="s">
        <v>2726</v>
      </c>
      <c r="W975" t="s">
        <v>3352</v>
      </c>
      <c r="X975" t="s">
        <v>3353</v>
      </c>
      <c r="Y975" t="s">
        <v>3318</v>
      </c>
      <c r="Z975" t="s">
        <v>3729</v>
      </c>
      <c r="AA975">
        <v>810404</v>
      </c>
      <c r="AB975" s="198">
        <v>37037</v>
      </c>
      <c r="AC975" s="198">
        <v>37040</v>
      </c>
    </row>
    <row r="976" spans="1:29" x14ac:dyDescent="0.2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1295928</v>
      </c>
      <c r="H976" s="198">
        <v>37036.334814814814</v>
      </c>
      <c r="I976" t="s">
        <v>1850</v>
      </c>
      <c r="M976" t="s">
        <v>3451</v>
      </c>
      <c r="N976" t="s">
        <v>1739</v>
      </c>
      <c r="O976" t="s">
        <v>1600</v>
      </c>
      <c r="P976" s="199">
        <v>25</v>
      </c>
      <c r="S976" t="s">
        <v>1784</v>
      </c>
      <c r="T976" t="s">
        <v>2230</v>
      </c>
      <c r="U976" s="201">
        <v>185</v>
      </c>
      <c r="V976" t="s">
        <v>3185</v>
      </c>
      <c r="W976" t="s">
        <v>1795</v>
      </c>
      <c r="X976" t="s">
        <v>1742</v>
      </c>
      <c r="Y976" t="s">
        <v>2741</v>
      </c>
      <c r="Z976" t="s">
        <v>3724</v>
      </c>
      <c r="AA976">
        <v>622773.1</v>
      </c>
      <c r="AB976" s="198">
        <v>37040.875</v>
      </c>
      <c r="AC976" s="198">
        <v>37040.875</v>
      </c>
    </row>
    <row r="977" spans="1:29" x14ac:dyDescent="0.2">
      <c r="A977" s="44" t="str">
        <f t="shared" si="76"/>
        <v>US Natural Gas Financial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Financial</v>
      </c>
      <c r="E977" s="44">
        <f>IF(VLOOKUP(S977,'DD-Lookup'!$J$6:$L$50,3,FALSE)="Monthly",(YEAR(AC977)-YEAR(AB977))*12+MONTH(AC977)-MONTH(AB977)+1,(AC977-AB977+1))</f>
        <v>30</v>
      </c>
      <c r="F977" s="213">
        <f t="shared" si="80"/>
        <v>150000</v>
      </c>
      <c r="G977" s="202">
        <v>1295929</v>
      </c>
      <c r="H977" s="198">
        <v>37036.334861111114</v>
      </c>
      <c r="I977" t="s">
        <v>3359</v>
      </c>
      <c r="M977" t="s">
        <v>1785</v>
      </c>
      <c r="N977" t="s">
        <v>3328</v>
      </c>
      <c r="O977" t="s">
        <v>3148</v>
      </c>
      <c r="Q977" s="199">
        <v>5000</v>
      </c>
      <c r="S977" t="s">
        <v>1786</v>
      </c>
      <c r="T977" t="s">
        <v>2230</v>
      </c>
      <c r="U977" s="201">
        <v>-0.03</v>
      </c>
      <c r="V977" t="s">
        <v>3193</v>
      </c>
      <c r="W977" t="s">
        <v>3179</v>
      </c>
      <c r="X977" t="s">
        <v>3180</v>
      </c>
      <c r="Y977" t="s">
        <v>2250</v>
      </c>
      <c r="Z977" t="s">
        <v>3729</v>
      </c>
      <c r="AA977" t="s">
        <v>1604</v>
      </c>
      <c r="AB977" s="198">
        <v>37043.875</v>
      </c>
      <c r="AC977" s="198">
        <v>37072.875</v>
      </c>
    </row>
    <row r="978" spans="1:29" x14ac:dyDescent="0.2">
      <c r="A978" s="44" t="str">
        <f t="shared" si="76"/>
        <v>US Power Physical</v>
      </c>
      <c r="B978" s="44" t="str">
        <f t="shared" si="77"/>
        <v>US</v>
      </c>
      <c r="C978" s="44" t="str">
        <f t="shared" si="78"/>
        <v>Power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25</v>
      </c>
      <c r="G978" s="202">
        <v>1295930</v>
      </c>
      <c r="H978" s="198">
        <v>37036.334930555553</v>
      </c>
      <c r="I978" t="s">
        <v>2988</v>
      </c>
      <c r="M978" t="s">
        <v>3451</v>
      </c>
      <c r="N978" t="s">
        <v>1737</v>
      </c>
      <c r="O978" t="s">
        <v>1599</v>
      </c>
      <c r="P978" s="199">
        <v>25</v>
      </c>
      <c r="S978" t="s">
        <v>1784</v>
      </c>
      <c r="T978" t="s">
        <v>2230</v>
      </c>
      <c r="U978" s="201">
        <v>175</v>
      </c>
      <c r="V978" t="s">
        <v>1681</v>
      </c>
      <c r="W978" t="s">
        <v>1743</v>
      </c>
      <c r="X978" t="s">
        <v>1738</v>
      </c>
      <c r="Y978" t="s">
        <v>2741</v>
      </c>
      <c r="Z978" t="s">
        <v>3724</v>
      </c>
      <c r="AA978">
        <v>622774.1</v>
      </c>
      <c r="AB978" s="198">
        <v>37040.875</v>
      </c>
      <c r="AC978" s="198">
        <v>37040.875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4</v>
      </c>
      <c r="F979" s="213">
        <f t="shared" si="80"/>
        <v>20000</v>
      </c>
      <c r="G979" s="202">
        <v>1295932</v>
      </c>
      <c r="H979" s="198">
        <v>37036.33494212963</v>
      </c>
      <c r="I979" t="s">
        <v>3336</v>
      </c>
      <c r="M979" t="s">
        <v>1785</v>
      </c>
      <c r="N979" t="s">
        <v>3314</v>
      </c>
      <c r="O979" t="s">
        <v>1562</v>
      </c>
      <c r="Q979" s="199">
        <v>5000</v>
      </c>
      <c r="S979" t="s">
        <v>1786</v>
      </c>
      <c r="T979" t="s">
        <v>2230</v>
      </c>
      <c r="U979" s="201">
        <v>3.5750000000000002</v>
      </c>
      <c r="V979" t="s">
        <v>3214</v>
      </c>
      <c r="W979" t="s">
        <v>1719</v>
      </c>
      <c r="X979" t="s">
        <v>1710</v>
      </c>
      <c r="Y979" t="s">
        <v>3318</v>
      </c>
      <c r="Z979" t="s">
        <v>3729</v>
      </c>
      <c r="AA979">
        <v>810405</v>
      </c>
      <c r="AB979" s="198">
        <v>37037</v>
      </c>
      <c r="AC979" s="198">
        <v>37040</v>
      </c>
    </row>
    <row r="980" spans="1:29" x14ac:dyDescent="0.2">
      <c r="A980" s="44" t="str">
        <f t="shared" si="76"/>
        <v>US Power Physical</v>
      </c>
      <c r="B980" s="44" t="str">
        <f t="shared" si="77"/>
        <v>US</v>
      </c>
      <c r="C980" s="44" t="str">
        <f t="shared" si="78"/>
        <v>Power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25</v>
      </c>
      <c r="G980" s="202">
        <v>1295933</v>
      </c>
      <c r="H980" s="198">
        <v>37036.335034722222</v>
      </c>
      <c r="I980" t="s">
        <v>1605</v>
      </c>
      <c r="M980" t="s">
        <v>3451</v>
      </c>
      <c r="N980" t="s">
        <v>1737</v>
      </c>
      <c r="O980" t="s">
        <v>1588</v>
      </c>
      <c r="P980" s="199">
        <v>25</v>
      </c>
      <c r="S980" t="s">
        <v>1784</v>
      </c>
      <c r="T980" t="s">
        <v>2230</v>
      </c>
      <c r="U980" s="201">
        <v>180</v>
      </c>
      <c r="V980" t="s">
        <v>1606</v>
      </c>
      <c r="W980" t="s">
        <v>1590</v>
      </c>
      <c r="X980" t="s">
        <v>1591</v>
      </c>
      <c r="Y980" t="s">
        <v>2741</v>
      </c>
      <c r="Z980" t="s">
        <v>3724</v>
      </c>
      <c r="AA980">
        <v>622775.1</v>
      </c>
      <c r="AB980" s="198">
        <v>37040.875</v>
      </c>
      <c r="AC980" s="198">
        <v>37040.875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4</v>
      </c>
      <c r="F981" s="213">
        <f t="shared" si="80"/>
        <v>4152</v>
      </c>
      <c r="G981" s="202">
        <v>1295934</v>
      </c>
      <c r="H981" s="198">
        <v>37036.335046296299</v>
      </c>
      <c r="I981" t="s">
        <v>1702</v>
      </c>
      <c r="M981" t="s">
        <v>1785</v>
      </c>
      <c r="N981" t="s">
        <v>3314</v>
      </c>
      <c r="O981" t="s">
        <v>1042</v>
      </c>
      <c r="P981" s="199">
        <v>1038</v>
      </c>
      <c r="S981" t="s">
        <v>1786</v>
      </c>
      <c r="T981" t="s">
        <v>2230</v>
      </c>
      <c r="U981" s="201">
        <v>3.8450000000000002</v>
      </c>
      <c r="V981" t="s">
        <v>3139</v>
      </c>
      <c r="W981" t="s">
        <v>3159</v>
      </c>
      <c r="X981" t="s">
        <v>1713</v>
      </c>
      <c r="Y981" t="s">
        <v>3318</v>
      </c>
      <c r="Z981" t="s">
        <v>3729</v>
      </c>
      <c r="AA981">
        <v>810406</v>
      </c>
      <c r="AB981" s="198">
        <v>37037</v>
      </c>
      <c r="AC981" s="198">
        <v>37040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4</v>
      </c>
      <c r="F982" s="213">
        <f t="shared" si="80"/>
        <v>20000</v>
      </c>
      <c r="G982" s="202">
        <v>1295935</v>
      </c>
      <c r="H982" s="198">
        <v>37036.335127314815</v>
      </c>
      <c r="I982" t="s">
        <v>3013</v>
      </c>
      <c r="M982" t="s">
        <v>1785</v>
      </c>
      <c r="N982" t="s">
        <v>3314</v>
      </c>
      <c r="O982" t="s">
        <v>1566</v>
      </c>
      <c r="Q982" s="199">
        <v>5000</v>
      </c>
      <c r="S982" t="s">
        <v>1786</v>
      </c>
      <c r="T982" t="s">
        <v>2230</v>
      </c>
      <c r="U982" s="201">
        <v>2.44</v>
      </c>
      <c r="V982" t="s">
        <v>3508</v>
      </c>
      <c r="W982" t="s">
        <v>1732</v>
      </c>
      <c r="X982" t="s">
        <v>1710</v>
      </c>
      <c r="Y982" t="s">
        <v>3318</v>
      </c>
      <c r="Z982" t="s">
        <v>3729</v>
      </c>
      <c r="AA982">
        <v>810407</v>
      </c>
      <c r="AB982" s="198">
        <v>37037</v>
      </c>
      <c r="AC982" s="198">
        <v>37040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4</v>
      </c>
      <c r="F983" s="213">
        <f t="shared" si="80"/>
        <v>20000</v>
      </c>
      <c r="G983" s="202">
        <v>1295936</v>
      </c>
      <c r="H983" s="198">
        <v>37036.335219907407</v>
      </c>
      <c r="I983" t="s">
        <v>3008</v>
      </c>
      <c r="M983" t="s">
        <v>1785</v>
      </c>
      <c r="N983" t="s">
        <v>3314</v>
      </c>
      <c r="O983" t="s">
        <v>1518</v>
      </c>
      <c r="Q983" s="199">
        <v>5000</v>
      </c>
      <c r="S983" t="s">
        <v>1786</v>
      </c>
      <c r="T983" t="s">
        <v>2230</v>
      </c>
      <c r="U983" s="201">
        <v>3.9763000000000002</v>
      </c>
      <c r="V983" t="s">
        <v>2846</v>
      </c>
      <c r="W983" t="s">
        <v>3316</v>
      </c>
      <c r="X983" t="s">
        <v>3317</v>
      </c>
      <c r="Y983" t="s">
        <v>3318</v>
      </c>
      <c r="Z983" t="s">
        <v>3729</v>
      </c>
      <c r="AA983">
        <v>810408</v>
      </c>
      <c r="AB983" s="198">
        <v>37037</v>
      </c>
      <c r="AC983" s="198">
        <v>37040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1295937</v>
      </c>
      <c r="H984" s="198">
        <v>37036.335243055553</v>
      </c>
      <c r="I984" t="s">
        <v>1605</v>
      </c>
      <c r="M984" t="s">
        <v>3451</v>
      </c>
      <c r="N984" t="s">
        <v>1737</v>
      </c>
      <c r="O984" t="s">
        <v>1599</v>
      </c>
      <c r="P984" s="199">
        <v>25</v>
      </c>
      <c r="S984" t="s">
        <v>1784</v>
      </c>
      <c r="T984" t="s">
        <v>2230</v>
      </c>
      <c r="U984" s="201">
        <v>165</v>
      </c>
      <c r="V984" t="s">
        <v>1607</v>
      </c>
      <c r="W984" t="s">
        <v>1743</v>
      </c>
      <c r="X984" t="s">
        <v>1738</v>
      </c>
      <c r="Y984" t="s">
        <v>2741</v>
      </c>
      <c r="Z984" t="s">
        <v>3724</v>
      </c>
      <c r="AA984">
        <v>622776.1</v>
      </c>
      <c r="AB984" s="198">
        <v>37040.875</v>
      </c>
      <c r="AC984" s="198">
        <v>37040.875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4</v>
      </c>
      <c r="F985" s="213">
        <f t="shared" si="80"/>
        <v>40000</v>
      </c>
      <c r="G985" s="202">
        <v>1295938</v>
      </c>
      <c r="H985" s="198">
        <v>37036.335289351853</v>
      </c>
      <c r="I985" t="s">
        <v>1755</v>
      </c>
      <c r="M985" t="s">
        <v>1785</v>
      </c>
      <c r="N985" t="s">
        <v>3314</v>
      </c>
      <c r="O985" t="s">
        <v>1573</v>
      </c>
      <c r="P985" s="199">
        <v>10000</v>
      </c>
      <c r="S985" t="s">
        <v>1786</v>
      </c>
      <c r="T985" t="s">
        <v>2230</v>
      </c>
      <c r="U985" s="201">
        <v>3.65</v>
      </c>
      <c r="V985" t="s">
        <v>3142</v>
      </c>
      <c r="W985" t="s">
        <v>1709</v>
      </c>
      <c r="X985" t="s">
        <v>1710</v>
      </c>
      <c r="Y985" t="s">
        <v>3318</v>
      </c>
      <c r="Z985" t="s">
        <v>3729</v>
      </c>
      <c r="AA985">
        <v>810409</v>
      </c>
      <c r="AB985" s="198">
        <v>37037</v>
      </c>
      <c r="AC985" s="198">
        <v>37040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4</v>
      </c>
      <c r="F986" s="213">
        <f t="shared" si="80"/>
        <v>20000</v>
      </c>
      <c r="G986" s="202">
        <v>1295939</v>
      </c>
      <c r="H986" s="198">
        <v>37036.335335648146</v>
      </c>
      <c r="I986" t="s">
        <v>3359</v>
      </c>
      <c r="M986" t="s">
        <v>1785</v>
      </c>
      <c r="N986" t="s">
        <v>3314</v>
      </c>
      <c r="O986" t="s">
        <v>1562</v>
      </c>
      <c r="P986" s="199">
        <v>5000</v>
      </c>
      <c r="S986" t="s">
        <v>1786</v>
      </c>
      <c r="T986" t="s">
        <v>2230</v>
      </c>
      <c r="U986" s="201">
        <v>3.55</v>
      </c>
      <c r="V986" t="s">
        <v>3218</v>
      </c>
      <c r="W986" t="s">
        <v>1719</v>
      </c>
      <c r="X986" t="s">
        <v>1710</v>
      </c>
      <c r="Y986" t="s">
        <v>3318</v>
      </c>
      <c r="Z986" t="s">
        <v>3729</v>
      </c>
      <c r="AA986">
        <v>810410</v>
      </c>
      <c r="AB986" s="198">
        <v>37037</v>
      </c>
      <c r="AC986" s="198">
        <v>37040</v>
      </c>
    </row>
    <row r="987" spans="1:29" x14ac:dyDescent="0.2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25</v>
      </c>
      <c r="G987" s="202">
        <v>1295940</v>
      </c>
      <c r="H987" s="198">
        <v>37036.335358796299</v>
      </c>
      <c r="I987" t="s">
        <v>1764</v>
      </c>
      <c r="M987" t="s">
        <v>3451</v>
      </c>
      <c r="N987" t="s">
        <v>1739</v>
      </c>
      <c r="O987" t="s">
        <v>1608</v>
      </c>
      <c r="P987" s="199">
        <v>25</v>
      </c>
      <c r="S987" t="s">
        <v>1784</v>
      </c>
      <c r="T987" t="s">
        <v>2230</v>
      </c>
      <c r="U987" s="201">
        <v>110</v>
      </c>
      <c r="V987" t="s">
        <v>1772</v>
      </c>
      <c r="W987" t="s">
        <v>1747</v>
      </c>
      <c r="X987" t="s">
        <v>1742</v>
      </c>
      <c r="Y987" t="s">
        <v>2741</v>
      </c>
      <c r="Z987" t="s">
        <v>3724</v>
      </c>
      <c r="AA987">
        <v>622777.1</v>
      </c>
      <c r="AB987" s="198">
        <v>37040.875</v>
      </c>
      <c r="AC987" s="198">
        <v>37040.875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4</v>
      </c>
      <c r="F988" s="213">
        <f t="shared" si="80"/>
        <v>40000</v>
      </c>
      <c r="G988" s="202">
        <v>1295941</v>
      </c>
      <c r="H988" s="198">
        <v>37036.335358796299</v>
      </c>
      <c r="I988" t="s">
        <v>1693</v>
      </c>
      <c r="M988" t="s">
        <v>1785</v>
      </c>
      <c r="N988" t="s">
        <v>3314</v>
      </c>
      <c r="O988" t="s">
        <v>1034</v>
      </c>
      <c r="Q988" s="199">
        <v>10000</v>
      </c>
      <c r="S988" t="s">
        <v>1786</v>
      </c>
      <c r="T988" t="s">
        <v>2230</v>
      </c>
      <c r="U988" s="201">
        <v>3.915</v>
      </c>
      <c r="V988" t="s">
        <v>3174</v>
      </c>
      <c r="W988" t="s">
        <v>2783</v>
      </c>
      <c r="X988" t="s">
        <v>2784</v>
      </c>
      <c r="Y988" t="s">
        <v>3318</v>
      </c>
      <c r="Z988" t="s">
        <v>3729</v>
      </c>
      <c r="AA988">
        <v>810411</v>
      </c>
      <c r="AB988" s="198">
        <v>37037</v>
      </c>
      <c r="AC988" s="198">
        <v>37040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1295942</v>
      </c>
      <c r="H989" s="198">
        <v>37036.335370370369</v>
      </c>
      <c r="I989" t="s">
        <v>2988</v>
      </c>
      <c r="M989" t="s">
        <v>3451</v>
      </c>
      <c r="N989" t="s">
        <v>1739</v>
      </c>
      <c r="O989" t="s">
        <v>1609</v>
      </c>
      <c r="P989" s="199">
        <v>25</v>
      </c>
      <c r="S989" t="s">
        <v>1784</v>
      </c>
      <c r="T989" t="s">
        <v>2230</v>
      </c>
      <c r="U989" s="201">
        <v>75</v>
      </c>
      <c r="V989" t="s">
        <v>1610</v>
      </c>
      <c r="W989" t="s">
        <v>1747</v>
      </c>
      <c r="X989" t="s">
        <v>1742</v>
      </c>
      <c r="Y989" t="s">
        <v>2741</v>
      </c>
      <c r="Z989" t="s">
        <v>3724</v>
      </c>
      <c r="AA989">
        <v>622778.1</v>
      </c>
      <c r="AB989" s="198">
        <v>37040.875</v>
      </c>
      <c r="AC989" s="198">
        <v>37040.875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4</v>
      </c>
      <c r="F990" s="213">
        <f t="shared" si="80"/>
        <v>10000</v>
      </c>
      <c r="G990" s="202">
        <v>1295943</v>
      </c>
      <c r="H990" s="198">
        <v>37036.335370370369</v>
      </c>
      <c r="I990" t="s">
        <v>2794</v>
      </c>
      <c r="M990" t="s">
        <v>1785</v>
      </c>
      <c r="N990" t="s">
        <v>3314</v>
      </c>
      <c r="O990" t="s">
        <v>1574</v>
      </c>
      <c r="Q990" s="199">
        <v>2500</v>
      </c>
      <c r="S990" t="s">
        <v>1786</v>
      </c>
      <c r="T990" t="s">
        <v>2230</v>
      </c>
      <c r="U990" s="201">
        <v>2.3650000000000002</v>
      </c>
      <c r="V990" t="s">
        <v>2795</v>
      </c>
      <c r="W990" t="s">
        <v>2117</v>
      </c>
      <c r="X990" t="s">
        <v>1761</v>
      </c>
      <c r="Y990" t="s">
        <v>3318</v>
      </c>
      <c r="Z990" t="s">
        <v>3729</v>
      </c>
      <c r="AA990">
        <v>810412</v>
      </c>
      <c r="AB990" s="198">
        <v>37037</v>
      </c>
      <c r="AC990" s="198">
        <v>37040</v>
      </c>
    </row>
    <row r="991" spans="1:29" x14ac:dyDescent="0.2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25</v>
      </c>
      <c r="G991" s="202">
        <v>1295945</v>
      </c>
      <c r="H991" s="198">
        <v>37036.335405092592</v>
      </c>
      <c r="I991" t="s">
        <v>1764</v>
      </c>
      <c r="M991" t="s">
        <v>3451</v>
      </c>
      <c r="N991" t="s">
        <v>1739</v>
      </c>
      <c r="O991" t="s">
        <v>1608</v>
      </c>
      <c r="P991" s="199">
        <v>25</v>
      </c>
      <c r="S991" t="s">
        <v>1784</v>
      </c>
      <c r="T991" t="s">
        <v>2230</v>
      </c>
      <c r="U991" s="201">
        <v>100</v>
      </c>
      <c r="V991" t="s">
        <v>1772</v>
      </c>
      <c r="W991" t="s">
        <v>1747</v>
      </c>
      <c r="X991" t="s">
        <v>1742</v>
      </c>
      <c r="Y991" t="s">
        <v>2741</v>
      </c>
      <c r="Z991" t="s">
        <v>3724</v>
      </c>
      <c r="AA991">
        <v>622779.1</v>
      </c>
      <c r="AB991" s="198">
        <v>37040.875</v>
      </c>
      <c r="AC991" s="198">
        <v>37040.875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4</v>
      </c>
      <c r="F992" s="213">
        <f t="shared" si="80"/>
        <v>20000</v>
      </c>
      <c r="G992" s="202">
        <v>1295944</v>
      </c>
      <c r="H992" s="198">
        <v>37036.335405092592</v>
      </c>
      <c r="I992" t="s">
        <v>2006</v>
      </c>
      <c r="M992" t="s">
        <v>1785</v>
      </c>
      <c r="N992" t="s">
        <v>3314</v>
      </c>
      <c r="O992" t="s">
        <v>1562</v>
      </c>
      <c r="Q992" s="199">
        <v>5000</v>
      </c>
      <c r="S992" t="s">
        <v>1786</v>
      </c>
      <c r="T992" t="s">
        <v>2230</v>
      </c>
      <c r="U992" s="201">
        <v>3.5750000000000002</v>
      </c>
      <c r="V992" t="s">
        <v>1769</v>
      </c>
      <c r="W992" t="s">
        <v>1719</v>
      </c>
      <c r="X992" t="s">
        <v>1710</v>
      </c>
      <c r="Y992" t="s">
        <v>3318</v>
      </c>
      <c r="Z992" t="s">
        <v>3729</v>
      </c>
      <c r="AA992">
        <v>810413</v>
      </c>
      <c r="AB992" s="198">
        <v>37037</v>
      </c>
      <c r="AC992" s="198">
        <v>37040</v>
      </c>
    </row>
    <row r="993" spans="1:29" x14ac:dyDescent="0.2">
      <c r="A993" s="44" t="str">
        <f t="shared" si="76"/>
        <v xml:space="preserve"> Metals Financial</v>
      </c>
      <c r="B993" s="44" t="str">
        <f t="shared" si="77"/>
        <v/>
      </c>
      <c r="C993" s="44" t="str">
        <f t="shared" si="78"/>
        <v>Metals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4</v>
      </c>
      <c r="G993" s="202">
        <v>1295946</v>
      </c>
      <c r="H993" s="198">
        <v>37036.335543981484</v>
      </c>
      <c r="I993" t="s">
        <v>2245</v>
      </c>
      <c r="M993" t="s">
        <v>1791</v>
      </c>
      <c r="N993" t="s">
        <v>2227</v>
      </c>
      <c r="O993" t="s">
        <v>2228</v>
      </c>
      <c r="Q993" s="199">
        <v>4</v>
      </c>
      <c r="S993" t="s">
        <v>2229</v>
      </c>
      <c r="T993" t="s">
        <v>2230</v>
      </c>
      <c r="U993" s="201">
        <v>1734</v>
      </c>
      <c r="V993" t="s">
        <v>2091</v>
      </c>
      <c r="W993" t="s">
        <v>2236</v>
      </c>
      <c r="X993" t="s">
        <v>2232</v>
      </c>
      <c r="Y993" t="s">
        <v>2233</v>
      </c>
      <c r="Z993" t="s">
        <v>2234</v>
      </c>
      <c r="AA993">
        <v>2152744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4</v>
      </c>
      <c r="F994" s="213">
        <f t="shared" si="80"/>
        <v>20000</v>
      </c>
      <c r="G994" s="202">
        <v>1295947</v>
      </c>
      <c r="H994" s="198">
        <v>37036.335555555554</v>
      </c>
      <c r="I994" t="s">
        <v>3342</v>
      </c>
      <c r="M994" t="s">
        <v>1785</v>
      </c>
      <c r="N994" t="s">
        <v>3314</v>
      </c>
      <c r="O994" t="s">
        <v>1546</v>
      </c>
      <c r="P994" s="199">
        <v>5000</v>
      </c>
      <c r="S994" t="s">
        <v>1786</v>
      </c>
      <c r="T994" t="s">
        <v>2230</v>
      </c>
      <c r="U994" s="201">
        <v>3.77</v>
      </c>
      <c r="V994" t="s">
        <v>2754</v>
      </c>
      <c r="W994" t="s">
        <v>3130</v>
      </c>
      <c r="X994" t="s">
        <v>3338</v>
      </c>
      <c r="Y994" t="s">
        <v>3318</v>
      </c>
      <c r="Z994" t="s">
        <v>3729</v>
      </c>
      <c r="AA994">
        <v>810414</v>
      </c>
      <c r="AB994" s="198">
        <v>37037</v>
      </c>
      <c r="AC994" s="198">
        <v>37040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4</v>
      </c>
      <c r="F995" s="213">
        <f t="shared" si="80"/>
        <v>40000</v>
      </c>
      <c r="G995" s="202">
        <v>1295948</v>
      </c>
      <c r="H995" s="198">
        <v>37036.335613425923</v>
      </c>
      <c r="I995" t="s">
        <v>3341</v>
      </c>
      <c r="M995" t="s">
        <v>1785</v>
      </c>
      <c r="N995" t="s">
        <v>3314</v>
      </c>
      <c r="O995" t="s">
        <v>1611</v>
      </c>
      <c r="Q995" s="199">
        <v>10000</v>
      </c>
      <c r="S995" t="s">
        <v>1786</v>
      </c>
      <c r="T995" t="s">
        <v>2230</v>
      </c>
      <c r="U995" s="201">
        <v>9.6999999999999993</v>
      </c>
      <c r="V995" t="s">
        <v>1612</v>
      </c>
      <c r="W995" t="s">
        <v>1757</v>
      </c>
      <c r="X995" t="s">
        <v>1710</v>
      </c>
      <c r="Y995" t="s">
        <v>3318</v>
      </c>
      <c r="Z995" t="s">
        <v>3729</v>
      </c>
      <c r="AA995">
        <v>810415</v>
      </c>
      <c r="AB995" s="198">
        <v>37037</v>
      </c>
      <c r="AC995" s="198">
        <v>37040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4</v>
      </c>
      <c r="F996" s="213">
        <f t="shared" si="80"/>
        <v>20000</v>
      </c>
      <c r="G996" s="202">
        <v>1295949</v>
      </c>
      <c r="H996" s="198">
        <v>37036.335659722223</v>
      </c>
      <c r="I996" t="s">
        <v>3342</v>
      </c>
      <c r="M996" t="s">
        <v>1785</v>
      </c>
      <c r="N996" t="s">
        <v>3314</v>
      </c>
      <c r="O996" t="s">
        <v>1544</v>
      </c>
      <c r="Q996" s="199">
        <v>5000</v>
      </c>
      <c r="S996" t="s">
        <v>1786</v>
      </c>
      <c r="T996" t="s">
        <v>2230</v>
      </c>
      <c r="U996" s="201">
        <v>3.7749999999999999</v>
      </c>
      <c r="V996" t="s">
        <v>2754</v>
      </c>
      <c r="W996" t="s">
        <v>3130</v>
      </c>
      <c r="X996" t="s">
        <v>3338</v>
      </c>
      <c r="Y996" t="s">
        <v>3318</v>
      </c>
      <c r="Z996" t="s">
        <v>3729</v>
      </c>
      <c r="AA996">
        <v>810416</v>
      </c>
      <c r="AB996" s="198">
        <v>37037</v>
      </c>
      <c r="AC996" s="198">
        <v>37040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4</v>
      </c>
      <c r="F997" s="213">
        <f t="shared" si="80"/>
        <v>40000</v>
      </c>
      <c r="G997" s="202">
        <v>1295951</v>
      </c>
      <c r="H997" s="198">
        <v>37036.335717592592</v>
      </c>
      <c r="I997" t="s">
        <v>2006</v>
      </c>
      <c r="M997" t="s">
        <v>1785</v>
      </c>
      <c r="N997" t="s">
        <v>3314</v>
      </c>
      <c r="O997" t="s">
        <v>1527</v>
      </c>
      <c r="Q997" s="199">
        <v>10000</v>
      </c>
      <c r="S997" t="s">
        <v>1786</v>
      </c>
      <c r="T997" t="s">
        <v>2230</v>
      </c>
      <c r="U997" s="201">
        <v>3.8475000000000001</v>
      </c>
      <c r="V997" t="s">
        <v>1771</v>
      </c>
      <c r="W997" t="s">
        <v>3352</v>
      </c>
      <c r="X997" t="s">
        <v>3353</v>
      </c>
      <c r="Y997" t="s">
        <v>3318</v>
      </c>
      <c r="Z997" t="s">
        <v>3729</v>
      </c>
      <c r="AA997">
        <v>810417</v>
      </c>
      <c r="AB997" s="198">
        <v>37037</v>
      </c>
      <c r="AC997" s="198">
        <v>37040</v>
      </c>
    </row>
    <row r="998" spans="1:29" x14ac:dyDescent="0.2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30</v>
      </c>
      <c r="F998" s="213">
        <f t="shared" si="80"/>
        <v>300000</v>
      </c>
      <c r="G998" s="202">
        <v>1295952</v>
      </c>
      <c r="H998" s="198">
        <v>37036.335740740738</v>
      </c>
      <c r="I998" t="s">
        <v>2006</v>
      </c>
      <c r="M998" t="s">
        <v>1785</v>
      </c>
      <c r="N998" t="s">
        <v>3328</v>
      </c>
      <c r="O998" t="s">
        <v>3148</v>
      </c>
      <c r="Q998" s="199">
        <v>10000</v>
      </c>
      <c r="S998" t="s">
        <v>1786</v>
      </c>
      <c r="T998" t="s">
        <v>2230</v>
      </c>
      <c r="U998" s="201">
        <v>-2.5000000000000001E-2</v>
      </c>
      <c r="V998" t="s">
        <v>2400</v>
      </c>
      <c r="W998" t="s">
        <v>3179</v>
      </c>
      <c r="X998" t="s">
        <v>3180</v>
      </c>
      <c r="Y998" t="s">
        <v>2250</v>
      </c>
      <c r="Z998" t="s">
        <v>3729</v>
      </c>
      <c r="AA998" t="s">
        <v>1613</v>
      </c>
      <c r="AB998" s="198">
        <v>37043.875</v>
      </c>
      <c r="AC998" s="198">
        <v>37072.875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4</v>
      </c>
      <c r="F999" s="213">
        <f t="shared" si="80"/>
        <v>20000</v>
      </c>
      <c r="G999" s="202">
        <v>1295953</v>
      </c>
      <c r="H999" s="198">
        <v>37036.335798611108</v>
      </c>
      <c r="I999" t="s">
        <v>3341</v>
      </c>
      <c r="M999" t="s">
        <v>1785</v>
      </c>
      <c r="N999" t="s">
        <v>3314</v>
      </c>
      <c r="O999" t="s">
        <v>1546</v>
      </c>
      <c r="Q999" s="199">
        <v>5000</v>
      </c>
      <c r="S999" t="s">
        <v>1786</v>
      </c>
      <c r="T999" t="s">
        <v>2230</v>
      </c>
      <c r="U999" s="201">
        <v>3.7725</v>
      </c>
      <c r="V999" t="s">
        <v>3131</v>
      </c>
      <c r="W999" t="s">
        <v>3130</v>
      </c>
      <c r="X999" t="s">
        <v>3338</v>
      </c>
      <c r="Y999" t="s">
        <v>3318</v>
      </c>
      <c r="Z999" t="s">
        <v>3729</v>
      </c>
      <c r="AA999">
        <v>810418</v>
      </c>
      <c r="AB999" s="198">
        <v>37037</v>
      </c>
      <c r="AC999" s="198">
        <v>37040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1295954</v>
      </c>
      <c r="H1000" s="198">
        <v>37036.335833333331</v>
      </c>
      <c r="I1000" t="s">
        <v>2964</v>
      </c>
      <c r="M1000" t="s">
        <v>3451</v>
      </c>
      <c r="N1000" t="s">
        <v>1737</v>
      </c>
      <c r="O1000" t="s">
        <v>1588</v>
      </c>
      <c r="P1000" s="199">
        <v>25</v>
      </c>
      <c r="S1000" t="s">
        <v>1784</v>
      </c>
      <c r="T1000" t="s">
        <v>2230</v>
      </c>
      <c r="U1000" s="201">
        <v>165</v>
      </c>
      <c r="V1000" t="s">
        <v>3227</v>
      </c>
      <c r="W1000" t="s">
        <v>1590</v>
      </c>
      <c r="X1000" t="s">
        <v>1591</v>
      </c>
      <c r="Y1000" t="s">
        <v>2741</v>
      </c>
      <c r="Z1000" t="s">
        <v>3724</v>
      </c>
      <c r="AA1000">
        <v>622780.1</v>
      </c>
      <c r="AB1000" s="198">
        <v>37040.875</v>
      </c>
      <c r="AC1000" s="198">
        <v>37040.875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4</v>
      </c>
      <c r="F1001" s="213">
        <f t="shared" si="80"/>
        <v>40000</v>
      </c>
      <c r="G1001" s="202">
        <v>1295955</v>
      </c>
      <c r="H1001" s="198">
        <v>37036.335833333331</v>
      </c>
      <c r="I1001" t="s">
        <v>3341</v>
      </c>
      <c r="M1001" t="s">
        <v>1785</v>
      </c>
      <c r="N1001" t="s">
        <v>3314</v>
      </c>
      <c r="O1001" t="s">
        <v>1581</v>
      </c>
      <c r="Q1001" s="199">
        <v>10000</v>
      </c>
      <c r="S1001" t="s">
        <v>1786</v>
      </c>
      <c r="T1001" t="s">
        <v>2230</v>
      </c>
      <c r="U1001" s="201">
        <v>9.75</v>
      </c>
      <c r="V1001" t="s">
        <v>1612</v>
      </c>
      <c r="W1001" t="s">
        <v>1757</v>
      </c>
      <c r="X1001" t="s">
        <v>1710</v>
      </c>
      <c r="Y1001" t="s">
        <v>3318</v>
      </c>
      <c r="Z1001" t="s">
        <v>3729</v>
      </c>
      <c r="AA1001">
        <v>810419</v>
      </c>
      <c r="AB1001" s="198">
        <v>37037</v>
      </c>
      <c r="AC1001" s="198">
        <v>37040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1295956</v>
      </c>
      <c r="H1002" s="198">
        <v>37036.335844907408</v>
      </c>
      <c r="I1002" t="s">
        <v>2988</v>
      </c>
      <c r="M1002" t="s">
        <v>3451</v>
      </c>
      <c r="N1002" t="s">
        <v>1737</v>
      </c>
      <c r="O1002" t="s">
        <v>1599</v>
      </c>
      <c r="Q1002" s="199">
        <v>25</v>
      </c>
      <c r="S1002" t="s">
        <v>1784</v>
      </c>
      <c r="T1002" t="s">
        <v>2230</v>
      </c>
      <c r="U1002" s="201">
        <v>170</v>
      </c>
      <c r="V1002" t="s">
        <v>1681</v>
      </c>
      <c r="W1002" t="s">
        <v>1743</v>
      </c>
      <c r="X1002" t="s">
        <v>1738</v>
      </c>
      <c r="Y1002" t="s">
        <v>2741</v>
      </c>
      <c r="Z1002" t="s">
        <v>3724</v>
      </c>
      <c r="AA1002">
        <v>622781.1</v>
      </c>
      <c r="AB1002" s="198">
        <v>37040.875</v>
      </c>
      <c r="AC1002" s="198">
        <v>37040.875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4</v>
      </c>
      <c r="F1003" s="213">
        <f t="shared" si="80"/>
        <v>20000</v>
      </c>
      <c r="G1003" s="202">
        <v>1295957</v>
      </c>
      <c r="H1003" s="198">
        <v>37036.335995370369</v>
      </c>
      <c r="I1003" t="s">
        <v>3341</v>
      </c>
      <c r="M1003" t="s">
        <v>1785</v>
      </c>
      <c r="N1003" t="s">
        <v>3314</v>
      </c>
      <c r="O1003" t="s">
        <v>1546</v>
      </c>
      <c r="Q1003" s="199">
        <v>5000</v>
      </c>
      <c r="S1003" t="s">
        <v>1786</v>
      </c>
      <c r="T1003" t="s">
        <v>2230</v>
      </c>
      <c r="U1003" s="201">
        <v>3.7749999999999999</v>
      </c>
      <c r="V1003" t="s">
        <v>3131</v>
      </c>
      <c r="W1003" t="s">
        <v>3130</v>
      </c>
      <c r="X1003" t="s">
        <v>3338</v>
      </c>
      <c r="Y1003" t="s">
        <v>3318</v>
      </c>
      <c r="Z1003" t="s">
        <v>3729</v>
      </c>
      <c r="AA1003">
        <v>810420</v>
      </c>
      <c r="AB1003" s="198">
        <v>37037</v>
      </c>
      <c r="AC1003" s="198">
        <v>37040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4</v>
      </c>
      <c r="F1004" s="213">
        <f t="shared" si="80"/>
        <v>20000</v>
      </c>
      <c r="G1004" s="202">
        <v>1295958</v>
      </c>
      <c r="H1004" s="198">
        <v>37036.336041666669</v>
      </c>
      <c r="I1004" t="s">
        <v>2006</v>
      </c>
      <c r="M1004" t="s">
        <v>1785</v>
      </c>
      <c r="N1004" t="s">
        <v>3314</v>
      </c>
      <c r="O1004" t="s">
        <v>1518</v>
      </c>
      <c r="Q1004" s="199">
        <v>5000</v>
      </c>
      <c r="S1004" t="s">
        <v>1786</v>
      </c>
      <c r="T1004" t="s">
        <v>2230</v>
      </c>
      <c r="U1004" s="201">
        <v>3.9763000000000002</v>
      </c>
      <c r="V1004" t="s">
        <v>3128</v>
      </c>
      <c r="W1004" t="s">
        <v>3316</v>
      </c>
      <c r="X1004" t="s">
        <v>3317</v>
      </c>
      <c r="Y1004" t="s">
        <v>3318</v>
      </c>
      <c r="Z1004" t="s">
        <v>3729</v>
      </c>
      <c r="AA1004">
        <v>810421</v>
      </c>
      <c r="AB1004" s="198">
        <v>37037</v>
      </c>
      <c r="AC1004" s="198">
        <v>37040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4</v>
      </c>
      <c r="F1005" s="213">
        <f t="shared" si="80"/>
        <v>20000</v>
      </c>
      <c r="G1005" s="202">
        <v>1295959</v>
      </c>
      <c r="H1005" s="198">
        <v>37036.336111111108</v>
      </c>
      <c r="I1005" t="s">
        <v>1716</v>
      </c>
      <c r="M1005" t="s">
        <v>1785</v>
      </c>
      <c r="N1005" t="s">
        <v>3314</v>
      </c>
      <c r="O1005" t="s">
        <v>1567</v>
      </c>
      <c r="P1005" s="199">
        <v>5000</v>
      </c>
      <c r="S1005" t="s">
        <v>1786</v>
      </c>
      <c r="T1005" t="s">
        <v>2230</v>
      </c>
      <c r="U1005" s="201">
        <v>2.65</v>
      </c>
      <c r="V1005" t="s">
        <v>2758</v>
      </c>
      <c r="W1005" t="s">
        <v>1719</v>
      </c>
      <c r="X1005" t="s">
        <v>1710</v>
      </c>
      <c r="Y1005" t="s">
        <v>3318</v>
      </c>
      <c r="Z1005" t="s">
        <v>3729</v>
      </c>
      <c r="AA1005">
        <v>810422</v>
      </c>
      <c r="AB1005" s="198">
        <v>37037</v>
      </c>
      <c r="AC1005" s="198">
        <v>37040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4</v>
      </c>
      <c r="F1006" s="213">
        <f t="shared" si="80"/>
        <v>20000</v>
      </c>
      <c r="G1006" s="202">
        <v>1295960</v>
      </c>
      <c r="H1006" s="198">
        <v>37036.336111111108</v>
      </c>
      <c r="I1006" t="s">
        <v>3341</v>
      </c>
      <c r="M1006" t="s">
        <v>1785</v>
      </c>
      <c r="N1006" t="s">
        <v>3314</v>
      </c>
      <c r="O1006" t="s">
        <v>1543</v>
      </c>
      <c r="Q1006" s="199">
        <v>5000</v>
      </c>
      <c r="S1006" t="s">
        <v>1786</v>
      </c>
      <c r="T1006" t="s">
        <v>2230</v>
      </c>
      <c r="U1006" s="201">
        <v>3.77</v>
      </c>
      <c r="V1006" t="s">
        <v>3131</v>
      </c>
      <c r="W1006" t="s">
        <v>3130</v>
      </c>
      <c r="X1006" t="s">
        <v>3338</v>
      </c>
      <c r="Y1006" t="s">
        <v>3318</v>
      </c>
      <c r="Z1006" t="s">
        <v>3729</v>
      </c>
      <c r="AA1006">
        <v>810423</v>
      </c>
      <c r="AB1006" s="198">
        <v>37037</v>
      </c>
      <c r="AC1006" s="198">
        <v>37040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25</v>
      </c>
      <c r="G1007" s="202">
        <v>1295961</v>
      </c>
      <c r="H1007" s="198">
        <v>37036.336122685185</v>
      </c>
      <c r="I1007" t="s">
        <v>2964</v>
      </c>
      <c r="M1007" t="s">
        <v>3451</v>
      </c>
      <c r="N1007" t="s">
        <v>1737</v>
      </c>
      <c r="O1007" t="s">
        <v>1599</v>
      </c>
      <c r="Q1007" s="199">
        <v>25</v>
      </c>
      <c r="S1007" t="s">
        <v>1784</v>
      </c>
      <c r="T1007" t="s">
        <v>2230</v>
      </c>
      <c r="U1007" s="201">
        <v>170</v>
      </c>
      <c r="V1007" t="s">
        <v>3138</v>
      </c>
      <c r="W1007" t="s">
        <v>1743</v>
      </c>
      <c r="X1007" t="s">
        <v>1738</v>
      </c>
      <c r="Y1007" t="s">
        <v>2741</v>
      </c>
      <c r="Z1007" t="s">
        <v>3724</v>
      </c>
      <c r="AA1007">
        <v>622785.1</v>
      </c>
      <c r="AB1007" s="198">
        <v>37040.875</v>
      </c>
      <c r="AC1007" s="198">
        <v>37040.875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4</v>
      </c>
      <c r="F1008" s="213">
        <f t="shared" si="80"/>
        <v>20000</v>
      </c>
      <c r="G1008" s="202">
        <v>1295962</v>
      </c>
      <c r="H1008" s="198">
        <v>37036.336168981485</v>
      </c>
      <c r="I1008" t="s">
        <v>3319</v>
      </c>
      <c r="M1008" t="s">
        <v>1785</v>
      </c>
      <c r="N1008" t="s">
        <v>3314</v>
      </c>
      <c r="O1008" t="s">
        <v>1544</v>
      </c>
      <c r="Q1008" s="199">
        <v>5000</v>
      </c>
      <c r="S1008" t="s">
        <v>1786</v>
      </c>
      <c r="T1008" t="s">
        <v>2230</v>
      </c>
      <c r="U1008" s="201">
        <v>3.7774999999999999</v>
      </c>
      <c r="V1008" t="s">
        <v>3320</v>
      </c>
      <c r="W1008" t="s">
        <v>3130</v>
      </c>
      <c r="X1008" t="s">
        <v>3338</v>
      </c>
      <c r="Y1008" t="s">
        <v>3318</v>
      </c>
      <c r="Z1008" t="s">
        <v>3729</v>
      </c>
      <c r="AA1008">
        <v>810424</v>
      </c>
      <c r="AB1008" s="198">
        <v>37037</v>
      </c>
      <c r="AC1008" s="198">
        <v>37040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4</v>
      </c>
      <c r="F1009" s="213">
        <f t="shared" si="80"/>
        <v>20000</v>
      </c>
      <c r="G1009" s="202">
        <v>1295963</v>
      </c>
      <c r="H1009" s="198">
        <v>37036.336180555554</v>
      </c>
      <c r="I1009" t="s">
        <v>3341</v>
      </c>
      <c r="M1009" t="s">
        <v>1785</v>
      </c>
      <c r="N1009" t="s">
        <v>3314</v>
      </c>
      <c r="O1009" t="s">
        <v>1545</v>
      </c>
      <c r="Q1009" s="199">
        <v>5000</v>
      </c>
      <c r="S1009" t="s">
        <v>1786</v>
      </c>
      <c r="T1009" t="s">
        <v>2230</v>
      </c>
      <c r="U1009" s="201">
        <v>3.8174999999999999</v>
      </c>
      <c r="V1009" t="s">
        <v>3131</v>
      </c>
      <c r="W1009" t="s">
        <v>3130</v>
      </c>
      <c r="X1009" t="s">
        <v>3338</v>
      </c>
      <c r="Y1009" t="s">
        <v>3318</v>
      </c>
      <c r="Z1009" t="s">
        <v>3729</v>
      </c>
      <c r="AA1009">
        <v>810425</v>
      </c>
      <c r="AB1009" s="198">
        <v>37037</v>
      </c>
      <c r="AC1009" s="198">
        <v>37040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4</v>
      </c>
      <c r="F1010" s="213">
        <f t="shared" si="80"/>
        <v>8000</v>
      </c>
      <c r="G1010" s="202">
        <v>1295965</v>
      </c>
      <c r="H1010" s="198">
        <v>37036.336238425924</v>
      </c>
      <c r="I1010" t="s">
        <v>2045</v>
      </c>
      <c r="M1010" t="s">
        <v>1785</v>
      </c>
      <c r="N1010" t="s">
        <v>3314</v>
      </c>
      <c r="O1010" t="s">
        <v>1055</v>
      </c>
      <c r="Q1010" s="199">
        <v>2000</v>
      </c>
      <c r="S1010" t="s">
        <v>1786</v>
      </c>
      <c r="T1010" t="s">
        <v>2230</v>
      </c>
      <c r="U1010" s="201">
        <v>4.1500000000000004</v>
      </c>
      <c r="V1010" t="s">
        <v>1578</v>
      </c>
      <c r="W1010" t="s">
        <v>2800</v>
      </c>
      <c r="X1010" t="s">
        <v>2801</v>
      </c>
      <c r="Y1010" t="s">
        <v>3318</v>
      </c>
      <c r="Z1010" t="s">
        <v>3729</v>
      </c>
      <c r="AA1010">
        <v>810427</v>
      </c>
      <c r="AB1010" s="198">
        <v>37037</v>
      </c>
      <c r="AC1010" s="198">
        <v>37040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4</v>
      </c>
      <c r="F1011" s="213">
        <f t="shared" si="80"/>
        <v>20000</v>
      </c>
      <c r="G1011" s="202">
        <v>1295966</v>
      </c>
      <c r="H1011" s="198">
        <v>37036.336296296293</v>
      </c>
      <c r="I1011" t="s">
        <v>3336</v>
      </c>
      <c r="M1011" t="s">
        <v>1785</v>
      </c>
      <c r="N1011" t="s">
        <v>3314</v>
      </c>
      <c r="O1011" t="s">
        <v>1547</v>
      </c>
      <c r="P1011" s="199">
        <v>5000</v>
      </c>
      <c r="S1011" t="s">
        <v>1786</v>
      </c>
      <c r="T1011" t="s">
        <v>2230</v>
      </c>
      <c r="U1011" s="201">
        <v>4.1100000000000003</v>
      </c>
      <c r="V1011" t="s">
        <v>3340</v>
      </c>
      <c r="W1011" t="s">
        <v>3367</v>
      </c>
      <c r="X1011" t="s">
        <v>3368</v>
      </c>
      <c r="Y1011" t="s">
        <v>3318</v>
      </c>
      <c r="Z1011" t="s">
        <v>3729</v>
      </c>
      <c r="AA1011">
        <v>810429</v>
      </c>
      <c r="AB1011" s="198">
        <v>37037</v>
      </c>
      <c r="AC1011" s="198">
        <v>37040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4</v>
      </c>
      <c r="F1012" s="213">
        <f t="shared" si="80"/>
        <v>20000</v>
      </c>
      <c r="G1012" s="202">
        <v>1295967</v>
      </c>
      <c r="H1012" s="198">
        <v>37036.336331018516</v>
      </c>
      <c r="I1012" t="s">
        <v>2794</v>
      </c>
      <c r="M1012" t="s">
        <v>1785</v>
      </c>
      <c r="N1012" t="s">
        <v>3314</v>
      </c>
      <c r="O1012" t="s">
        <v>1567</v>
      </c>
      <c r="Q1012" s="199">
        <v>5000</v>
      </c>
      <c r="S1012" t="s">
        <v>1786</v>
      </c>
      <c r="T1012" t="s">
        <v>2230</v>
      </c>
      <c r="U1012" s="201">
        <v>2.6749999999999998</v>
      </c>
      <c r="V1012" t="s">
        <v>1708</v>
      </c>
      <c r="W1012" t="s">
        <v>1719</v>
      </c>
      <c r="X1012" t="s">
        <v>1710</v>
      </c>
      <c r="Y1012" t="s">
        <v>3318</v>
      </c>
      <c r="Z1012" t="s">
        <v>3729</v>
      </c>
      <c r="AA1012">
        <v>810430</v>
      </c>
      <c r="AB1012" s="198">
        <v>37037</v>
      </c>
      <c r="AC1012" s="198">
        <v>37040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4</v>
      </c>
      <c r="F1013" s="213">
        <f t="shared" si="80"/>
        <v>16000</v>
      </c>
      <c r="G1013" s="202">
        <v>1295968</v>
      </c>
      <c r="H1013" s="198">
        <v>37036.336354166669</v>
      </c>
      <c r="I1013" t="s">
        <v>1716</v>
      </c>
      <c r="M1013" t="s">
        <v>1785</v>
      </c>
      <c r="N1013" t="s">
        <v>3314</v>
      </c>
      <c r="O1013" t="s">
        <v>1567</v>
      </c>
      <c r="P1013" s="199">
        <v>4000</v>
      </c>
      <c r="S1013" t="s">
        <v>1786</v>
      </c>
      <c r="T1013" t="s">
        <v>2230</v>
      </c>
      <c r="U1013" s="201">
        <v>2.65</v>
      </c>
      <c r="V1013" t="s">
        <v>2758</v>
      </c>
      <c r="W1013" t="s">
        <v>1719</v>
      </c>
      <c r="X1013" t="s">
        <v>1710</v>
      </c>
      <c r="Y1013" t="s">
        <v>3318</v>
      </c>
      <c r="Z1013" t="s">
        <v>3729</v>
      </c>
      <c r="AA1013">
        <v>810433</v>
      </c>
      <c r="AB1013" s="198">
        <v>37037</v>
      </c>
      <c r="AC1013" s="198">
        <v>37040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4</v>
      </c>
      <c r="F1014" s="213">
        <f t="shared" si="80"/>
        <v>20000</v>
      </c>
      <c r="G1014" s="202">
        <v>1295970</v>
      </c>
      <c r="H1014" s="198">
        <v>37036.336365740739</v>
      </c>
      <c r="I1014" t="s">
        <v>2794</v>
      </c>
      <c r="M1014" t="s">
        <v>1785</v>
      </c>
      <c r="N1014" t="s">
        <v>3314</v>
      </c>
      <c r="O1014" t="s">
        <v>1567</v>
      </c>
      <c r="Q1014" s="199">
        <v>5000</v>
      </c>
      <c r="S1014" t="s">
        <v>1786</v>
      </c>
      <c r="T1014" t="s">
        <v>2230</v>
      </c>
      <c r="U1014" s="201">
        <v>2.7</v>
      </c>
      <c r="V1014" t="s">
        <v>1708</v>
      </c>
      <c r="W1014" t="s">
        <v>1719</v>
      </c>
      <c r="X1014" t="s">
        <v>1710</v>
      </c>
      <c r="Y1014" t="s">
        <v>3318</v>
      </c>
      <c r="Z1014" t="s">
        <v>3729</v>
      </c>
      <c r="AA1014">
        <v>810432</v>
      </c>
      <c r="AB1014" s="198">
        <v>37037</v>
      </c>
      <c r="AC1014" s="198">
        <v>37040</v>
      </c>
    </row>
    <row r="1015" spans="1:29" x14ac:dyDescent="0.2">
      <c r="A1015" s="44" t="str">
        <f t="shared" si="76"/>
        <v xml:space="preserve"> Metals Financial</v>
      </c>
      <c r="B1015" s="44" t="str">
        <f t="shared" si="77"/>
        <v/>
      </c>
      <c r="C1015" s="44" t="str">
        <f t="shared" si="78"/>
        <v>Metals</v>
      </c>
      <c r="D1015" s="44" t="str">
        <f t="shared" si="79"/>
        <v>Financial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5</v>
      </c>
      <c r="G1015" s="202">
        <v>1295971</v>
      </c>
      <c r="H1015" s="198">
        <v>37036.336377314816</v>
      </c>
      <c r="I1015" t="s">
        <v>2286</v>
      </c>
      <c r="M1015" t="s">
        <v>1791</v>
      </c>
      <c r="N1015" t="s">
        <v>2297</v>
      </c>
      <c r="O1015" t="s">
        <v>2298</v>
      </c>
      <c r="P1015" s="199">
        <v>5</v>
      </c>
      <c r="S1015" t="s">
        <v>2229</v>
      </c>
      <c r="T1015" t="s">
        <v>2230</v>
      </c>
      <c r="U1015" s="201">
        <v>946</v>
      </c>
      <c r="V1015" t="s">
        <v>1614</v>
      </c>
      <c r="W1015" t="s">
        <v>2258</v>
      </c>
      <c r="X1015" t="s">
        <v>2232</v>
      </c>
      <c r="Y1015" t="s">
        <v>2233</v>
      </c>
      <c r="Z1015" t="s">
        <v>2234</v>
      </c>
      <c r="AA1015">
        <v>2152750</v>
      </c>
    </row>
    <row r="1016" spans="1:29" x14ac:dyDescent="0.2">
      <c r="A1016" s="44" t="str">
        <f t="shared" si="76"/>
        <v>US Power Physical</v>
      </c>
      <c r="B1016" s="44" t="str">
        <f t="shared" si="77"/>
        <v>US</v>
      </c>
      <c r="C1016" s="44" t="str">
        <f t="shared" si="78"/>
        <v>Power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92</v>
      </c>
      <c r="F1016" s="213">
        <f t="shared" si="80"/>
        <v>4600</v>
      </c>
      <c r="G1016" s="202">
        <v>1295973</v>
      </c>
      <c r="H1016" s="198">
        <v>37036.336435185185</v>
      </c>
      <c r="I1016" t="s">
        <v>2983</v>
      </c>
      <c r="M1016" t="s">
        <v>3451</v>
      </c>
      <c r="N1016" t="s">
        <v>3005</v>
      </c>
      <c r="O1016" t="s">
        <v>1672</v>
      </c>
      <c r="Q1016" s="199">
        <v>50</v>
      </c>
      <c r="S1016" t="s">
        <v>1784</v>
      </c>
      <c r="T1016" t="s">
        <v>2230</v>
      </c>
      <c r="U1016" s="201">
        <v>36.75</v>
      </c>
      <c r="V1016" t="s">
        <v>2951</v>
      </c>
      <c r="W1016" t="s">
        <v>3354</v>
      </c>
      <c r="X1016" t="s">
        <v>3355</v>
      </c>
      <c r="Y1016" t="s">
        <v>2741</v>
      </c>
      <c r="Z1016" t="s">
        <v>3724</v>
      </c>
      <c r="AA1016">
        <v>622788.1</v>
      </c>
      <c r="AB1016" s="198">
        <v>37165</v>
      </c>
      <c r="AC1016" s="198">
        <v>37256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</v>
      </c>
      <c r="G1017" s="202">
        <v>1295972</v>
      </c>
      <c r="H1017" s="198">
        <v>37036.336435185185</v>
      </c>
      <c r="I1017" t="s">
        <v>1829</v>
      </c>
      <c r="M1017" t="s">
        <v>3451</v>
      </c>
      <c r="N1017" t="s">
        <v>1827</v>
      </c>
      <c r="O1017" t="s">
        <v>1435</v>
      </c>
      <c r="P1017" s="199">
        <v>50</v>
      </c>
      <c r="S1017" t="s">
        <v>1784</v>
      </c>
      <c r="T1017" t="s">
        <v>2230</v>
      </c>
      <c r="U1017" s="201">
        <v>22.5</v>
      </c>
      <c r="V1017" t="s">
        <v>1830</v>
      </c>
      <c r="W1017" t="s">
        <v>1839</v>
      </c>
      <c r="X1017" t="s">
        <v>1832</v>
      </c>
      <c r="Y1017" t="s">
        <v>2741</v>
      </c>
      <c r="Z1017" t="s">
        <v>3724</v>
      </c>
      <c r="AA1017">
        <v>622789.1</v>
      </c>
      <c r="AB1017" s="198">
        <v>37040.875</v>
      </c>
      <c r="AC1017" s="198">
        <v>37040.875</v>
      </c>
    </row>
    <row r="1018" spans="1:29" x14ac:dyDescent="0.2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92</v>
      </c>
      <c r="F1018" s="213">
        <f t="shared" si="80"/>
        <v>4600</v>
      </c>
      <c r="G1018" s="202">
        <v>1295975</v>
      </c>
      <c r="H1018" s="198">
        <v>37036.336493055554</v>
      </c>
      <c r="I1018" t="s">
        <v>2983</v>
      </c>
      <c r="M1018" t="s">
        <v>3451</v>
      </c>
      <c r="N1018" t="s">
        <v>1827</v>
      </c>
      <c r="O1018" t="s">
        <v>2881</v>
      </c>
      <c r="P1018" s="199">
        <v>50</v>
      </c>
      <c r="S1018" t="s">
        <v>1784</v>
      </c>
      <c r="T1018" t="s">
        <v>2230</v>
      </c>
      <c r="U1018" s="201">
        <v>38.75</v>
      </c>
      <c r="V1018" t="s">
        <v>2951</v>
      </c>
      <c r="W1018" t="s">
        <v>1836</v>
      </c>
      <c r="X1018" t="s">
        <v>3012</v>
      </c>
      <c r="Y1018" t="s">
        <v>2741</v>
      </c>
      <c r="Z1018" t="s">
        <v>3724</v>
      </c>
      <c r="AA1018">
        <v>622790.1</v>
      </c>
      <c r="AB1018" s="198">
        <v>37165.594444444447</v>
      </c>
      <c r="AC1018" s="198">
        <v>37256.594444444447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4</v>
      </c>
      <c r="F1019" s="213">
        <f t="shared" si="80"/>
        <v>20000</v>
      </c>
      <c r="G1019" s="202">
        <v>1295974</v>
      </c>
      <c r="H1019" s="198">
        <v>37036.336493055554</v>
      </c>
      <c r="I1019" t="s">
        <v>1693</v>
      </c>
      <c r="M1019" t="s">
        <v>1785</v>
      </c>
      <c r="N1019" t="s">
        <v>3314</v>
      </c>
      <c r="O1019" t="s">
        <v>1562</v>
      </c>
      <c r="Q1019" s="199">
        <v>5000</v>
      </c>
      <c r="S1019" t="s">
        <v>1786</v>
      </c>
      <c r="T1019" t="s">
        <v>2230</v>
      </c>
      <c r="U1019" s="201">
        <v>3.6</v>
      </c>
      <c r="V1019" t="s">
        <v>2180</v>
      </c>
      <c r="W1019" t="s">
        <v>1719</v>
      </c>
      <c r="X1019" t="s">
        <v>1710</v>
      </c>
      <c r="Y1019" t="s">
        <v>3318</v>
      </c>
      <c r="Z1019" t="s">
        <v>3729</v>
      </c>
      <c r="AA1019">
        <v>810434</v>
      </c>
      <c r="AB1019" s="198">
        <v>37037</v>
      </c>
      <c r="AC1019" s="198">
        <v>37040</v>
      </c>
    </row>
    <row r="1020" spans="1:29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50</v>
      </c>
      <c r="G1020" s="202">
        <v>1295976</v>
      </c>
      <c r="H1020" s="198">
        <v>37036.336550925924</v>
      </c>
      <c r="I1020" t="s">
        <v>1833</v>
      </c>
      <c r="M1020" t="s">
        <v>3451</v>
      </c>
      <c r="N1020" t="s">
        <v>1827</v>
      </c>
      <c r="O1020" t="s">
        <v>1435</v>
      </c>
      <c r="Q1020" s="199">
        <v>50</v>
      </c>
      <c r="S1020" t="s">
        <v>1784</v>
      </c>
      <c r="T1020" t="s">
        <v>2230</v>
      </c>
      <c r="U1020" s="201">
        <v>22.75</v>
      </c>
      <c r="V1020" t="s">
        <v>3116</v>
      </c>
      <c r="W1020" t="s">
        <v>1839</v>
      </c>
      <c r="X1020" t="s">
        <v>1832</v>
      </c>
      <c r="Y1020" t="s">
        <v>2741</v>
      </c>
      <c r="Z1020" t="s">
        <v>3724</v>
      </c>
      <c r="AA1020">
        <v>622791.1</v>
      </c>
      <c r="AB1020" s="198">
        <v>37040.875</v>
      </c>
      <c r="AC1020" s="198">
        <v>37040.875</v>
      </c>
    </row>
    <row r="1021" spans="1:29" x14ac:dyDescent="0.2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25</v>
      </c>
      <c r="G1021" s="202">
        <v>1295977</v>
      </c>
      <c r="H1021" s="198">
        <v>37036.336562500001</v>
      </c>
      <c r="I1021" t="s">
        <v>3141</v>
      </c>
      <c r="M1021" t="s">
        <v>3451</v>
      </c>
      <c r="N1021" t="s">
        <v>1737</v>
      </c>
      <c r="O1021" t="s">
        <v>1615</v>
      </c>
      <c r="P1021" s="199">
        <v>25</v>
      </c>
      <c r="S1021" t="s">
        <v>1784</v>
      </c>
      <c r="T1021" t="s">
        <v>2230</v>
      </c>
      <c r="U1021" s="201">
        <v>60</v>
      </c>
      <c r="V1021" t="s">
        <v>1680</v>
      </c>
      <c r="W1021" t="s">
        <v>1743</v>
      </c>
      <c r="X1021" t="s">
        <v>1738</v>
      </c>
      <c r="Y1021" t="s">
        <v>2741</v>
      </c>
      <c r="Z1021" t="s">
        <v>3724</v>
      </c>
      <c r="AA1021">
        <v>622792.1</v>
      </c>
      <c r="AB1021" s="198">
        <v>37040.875</v>
      </c>
      <c r="AC1021" s="198">
        <v>37040.875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4</v>
      </c>
      <c r="F1022" s="213">
        <f t="shared" si="80"/>
        <v>20000</v>
      </c>
      <c r="G1022" s="202">
        <v>1295978</v>
      </c>
      <c r="H1022" s="198">
        <v>37036.336608796293</v>
      </c>
      <c r="I1022" t="s">
        <v>3359</v>
      </c>
      <c r="M1022" t="s">
        <v>1785</v>
      </c>
      <c r="N1022" t="s">
        <v>3314</v>
      </c>
      <c r="O1022" t="s">
        <v>1562</v>
      </c>
      <c r="P1022" s="199">
        <v>5000</v>
      </c>
      <c r="S1022" t="s">
        <v>1786</v>
      </c>
      <c r="T1022" t="s">
        <v>2230</v>
      </c>
      <c r="U1022" s="201">
        <v>3.6</v>
      </c>
      <c r="V1022" t="s">
        <v>3218</v>
      </c>
      <c r="W1022" t="s">
        <v>1719</v>
      </c>
      <c r="X1022" t="s">
        <v>1710</v>
      </c>
      <c r="Y1022" t="s">
        <v>3318</v>
      </c>
      <c r="Z1022" t="s">
        <v>3729</v>
      </c>
      <c r="AA1022">
        <v>810435</v>
      </c>
      <c r="AB1022" s="198">
        <v>37037</v>
      </c>
      <c r="AC1022" s="198">
        <v>37040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1295979</v>
      </c>
      <c r="H1023" s="198">
        <v>37036.336655092593</v>
      </c>
      <c r="I1023" t="s">
        <v>3313</v>
      </c>
      <c r="M1023" t="s">
        <v>3451</v>
      </c>
      <c r="N1023" t="s">
        <v>1739</v>
      </c>
      <c r="O1023" t="s">
        <v>1600</v>
      </c>
      <c r="Q1023" s="199">
        <v>25</v>
      </c>
      <c r="S1023" t="s">
        <v>1784</v>
      </c>
      <c r="T1023" t="s">
        <v>2230</v>
      </c>
      <c r="U1023" s="201">
        <v>180</v>
      </c>
      <c r="V1023" t="s">
        <v>2114</v>
      </c>
      <c r="W1023" t="s">
        <v>1795</v>
      </c>
      <c r="X1023" t="s">
        <v>1742</v>
      </c>
      <c r="Y1023" t="s">
        <v>2741</v>
      </c>
      <c r="Z1023" t="s">
        <v>3724</v>
      </c>
      <c r="AA1023">
        <v>622793.1</v>
      </c>
      <c r="AB1023" s="198">
        <v>37040.875</v>
      </c>
      <c r="AC1023" s="198">
        <v>37040.875</v>
      </c>
    </row>
    <row r="1024" spans="1:29" x14ac:dyDescent="0.2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1295980</v>
      </c>
      <c r="H1024" s="198">
        <v>37036.33666666667</v>
      </c>
      <c r="I1024" t="s">
        <v>2983</v>
      </c>
      <c r="M1024" t="s">
        <v>3451</v>
      </c>
      <c r="N1024" t="s">
        <v>1737</v>
      </c>
      <c r="O1024" t="s">
        <v>1592</v>
      </c>
      <c r="Q1024" s="199">
        <v>25</v>
      </c>
      <c r="S1024" t="s">
        <v>1784</v>
      </c>
      <c r="T1024" t="s">
        <v>2230</v>
      </c>
      <c r="U1024" s="201">
        <v>175</v>
      </c>
      <c r="V1024" t="s">
        <v>1740</v>
      </c>
      <c r="W1024" t="s">
        <v>1770</v>
      </c>
      <c r="X1024" t="s">
        <v>1738</v>
      </c>
      <c r="Y1024" t="s">
        <v>2741</v>
      </c>
      <c r="Z1024" t="s">
        <v>3724</v>
      </c>
      <c r="AA1024">
        <v>622794.1</v>
      </c>
      <c r="AB1024" s="198">
        <v>37040.875</v>
      </c>
      <c r="AC1024" s="198">
        <v>37040.875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4</v>
      </c>
      <c r="F1025" s="213">
        <f t="shared" si="80"/>
        <v>20000</v>
      </c>
      <c r="G1025" s="202">
        <v>1295981</v>
      </c>
      <c r="H1025" s="198">
        <v>37036.336712962962</v>
      </c>
      <c r="I1025" t="s">
        <v>3319</v>
      </c>
      <c r="M1025" t="s">
        <v>1785</v>
      </c>
      <c r="N1025" t="s">
        <v>3314</v>
      </c>
      <c r="O1025" t="s">
        <v>1544</v>
      </c>
      <c r="P1025" s="199">
        <v>5000</v>
      </c>
      <c r="S1025" t="s">
        <v>1786</v>
      </c>
      <c r="T1025" t="s">
        <v>2230</v>
      </c>
      <c r="U1025" s="201">
        <v>3.78</v>
      </c>
      <c r="V1025" t="s">
        <v>3320</v>
      </c>
      <c r="W1025" t="s">
        <v>3130</v>
      </c>
      <c r="X1025" t="s">
        <v>3338</v>
      </c>
      <c r="Y1025" t="s">
        <v>3318</v>
      </c>
      <c r="Z1025" t="s">
        <v>3729</v>
      </c>
      <c r="AA1025">
        <v>810436</v>
      </c>
      <c r="AB1025" s="198">
        <v>37037</v>
      </c>
      <c r="AC1025" s="198">
        <v>37040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1295982</v>
      </c>
      <c r="H1026" s="198">
        <v>37036.336736111109</v>
      </c>
      <c r="I1026" t="s">
        <v>2964</v>
      </c>
      <c r="M1026" t="s">
        <v>3451</v>
      </c>
      <c r="N1026" t="s">
        <v>1739</v>
      </c>
      <c r="O1026" t="s">
        <v>1608</v>
      </c>
      <c r="P1026" s="199">
        <v>25</v>
      </c>
      <c r="S1026" t="s">
        <v>1784</v>
      </c>
      <c r="T1026" t="s">
        <v>2230</v>
      </c>
      <c r="U1026" s="201">
        <v>101</v>
      </c>
      <c r="V1026" t="s">
        <v>3227</v>
      </c>
      <c r="W1026" t="s">
        <v>1747</v>
      </c>
      <c r="X1026" t="s">
        <v>1742</v>
      </c>
      <c r="Y1026" t="s">
        <v>2741</v>
      </c>
      <c r="Z1026" t="s">
        <v>3724</v>
      </c>
      <c r="AA1026">
        <v>622795.1</v>
      </c>
      <c r="AB1026" s="198">
        <v>37040.875</v>
      </c>
      <c r="AC1026" s="198">
        <v>37040.875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50</v>
      </c>
      <c r="G1027" s="202">
        <v>1295983</v>
      </c>
      <c r="H1027" s="198">
        <v>37036.336759259262</v>
      </c>
      <c r="I1027" t="s">
        <v>2996</v>
      </c>
      <c r="M1027" t="s">
        <v>3451</v>
      </c>
      <c r="N1027" t="s">
        <v>1827</v>
      </c>
      <c r="O1027" t="s">
        <v>1435</v>
      </c>
      <c r="P1027" s="199">
        <v>50</v>
      </c>
      <c r="S1027" t="s">
        <v>1784</v>
      </c>
      <c r="T1027" t="s">
        <v>2230</v>
      </c>
      <c r="U1027" s="201">
        <v>22.5</v>
      </c>
      <c r="V1027" t="s">
        <v>3518</v>
      </c>
      <c r="W1027" t="s">
        <v>1839</v>
      </c>
      <c r="X1027" t="s">
        <v>1832</v>
      </c>
      <c r="Y1027" t="s">
        <v>2741</v>
      </c>
      <c r="Z1027" t="s">
        <v>3724</v>
      </c>
      <c r="AA1027">
        <v>622796.1</v>
      </c>
      <c r="AB1027" s="198">
        <v>37040.875</v>
      </c>
      <c r="AC1027" s="198">
        <v>37040.875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4</v>
      </c>
      <c r="F1028" s="213">
        <f t="shared" si="80"/>
        <v>40000</v>
      </c>
      <c r="G1028" s="202">
        <v>1295984</v>
      </c>
      <c r="H1028" s="198">
        <v>37036.336793981478</v>
      </c>
      <c r="I1028" t="s">
        <v>3023</v>
      </c>
      <c r="M1028" t="s">
        <v>1785</v>
      </c>
      <c r="N1028" t="s">
        <v>3314</v>
      </c>
      <c r="O1028" t="s">
        <v>1616</v>
      </c>
      <c r="Q1028" s="199">
        <v>10000</v>
      </c>
      <c r="S1028" t="s">
        <v>1786</v>
      </c>
      <c r="T1028" t="s">
        <v>2230</v>
      </c>
      <c r="U1028" s="201">
        <v>3.9874999999999998</v>
      </c>
      <c r="V1028" t="s">
        <v>1857</v>
      </c>
      <c r="W1028" t="s">
        <v>3316</v>
      </c>
      <c r="X1028" t="s">
        <v>3317</v>
      </c>
      <c r="Y1028" t="s">
        <v>3318</v>
      </c>
      <c r="Z1028" t="s">
        <v>3729</v>
      </c>
      <c r="AA1028">
        <v>810437</v>
      </c>
      <c r="AB1028" s="198">
        <v>37037</v>
      </c>
      <c r="AC1028" s="198">
        <v>37040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4</v>
      </c>
      <c r="F1029" s="213">
        <f t="shared" si="80"/>
        <v>20000</v>
      </c>
      <c r="G1029" s="202">
        <v>1295985</v>
      </c>
      <c r="H1029" s="198">
        <v>37036.336828703701</v>
      </c>
      <c r="I1029" t="s">
        <v>1704</v>
      </c>
      <c r="M1029" t="s">
        <v>1785</v>
      </c>
      <c r="N1029" t="s">
        <v>3314</v>
      </c>
      <c r="O1029" t="s">
        <v>1545</v>
      </c>
      <c r="P1029" s="199">
        <v>5000</v>
      </c>
      <c r="S1029" t="s">
        <v>1786</v>
      </c>
      <c r="T1029" t="s">
        <v>2230</v>
      </c>
      <c r="U1029" s="201">
        <v>3.82</v>
      </c>
      <c r="V1029" t="s">
        <v>3033</v>
      </c>
      <c r="W1029" t="s">
        <v>3130</v>
      </c>
      <c r="X1029" t="s">
        <v>3338</v>
      </c>
      <c r="Y1029" t="s">
        <v>3318</v>
      </c>
      <c r="Z1029" t="s">
        <v>3729</v>
      </c>
      <c r="AA1029">
        <v>810438</v>
      </c>
      <c r="AB1029" s="198">
        <v>37037</v>
      </c>
      <c r="AC1029" s="198">
        <v>37040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25</v>
      </c>
      <c r="G1030" s="202">
        <v>1295987</v>
      </c>
      <c r="H1030" s="198">
        <v>37036.336863425924</v>
      </c>
      <c r="I1030" t="s">
        <v>2964</v>
      </c>
      <c r="M1030" t="s">
        <v>3451</v>
      </c>
      <c r="N1030" t="s">
        <v>1737</v>
      </c>
      <c r="O1030" t="s">
        <v>1599</v>
      </c>
      <c r="Q1030" s="199">
        <v>25</v>
      </c>
      <c r="S1030" t="s">
        <v>1784</v>
      </c>
      <c r="T1030" t="s">
        <v>2230</v>
      </c>
      <c r="U1030" s="201">
        <v>172.5</v>
      </c>
      <c r="V1030" t="s">
        <v>3138</v>
      </c>
      <c r="W1030" t="s">
        <v>1743</v>
      </c>
      <c r="X1030" t="s">
        <v>1738</v>
      </c>
      <c r="Y1030" t="s">
        <v>2741</v>
      </c>
      <c r="Z1030" t="s">
        <v>3724</v>
      </c>
      <c r="AA1030">
        <v>622797.1</v>
      </c>
      <c r="AB1030" s="198">
        <v>37040.875</v>
      </c>
      <c r="AC1030" s="198">
        <v>37040.875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1295988</v>
      </c>
      <c r="H1031" s="198">
        <v>37036.336886574078</v>
      </c>
      <c r="I1031" t="s">
        <v>3313</v>
      </c>
      <c r="M1031" t="s">
        <v>3451</v>
      </c>
      <c r="N1031" t="s">
        <v>1739</v>
      </c>
      <c r="O1031" t="s">
        <v>1600</v>
      </c>
      <c r="Q1031" s="199">
        <v>25</v>
      </c>
      <c r="S1031" t="s">
        <v>1784</v>
      </c>
      <c r="T1031" t="s">
        <v>2230</v>
      </c>
      <c r="U1031" s="201">
        <v>185</v>
      </c>
      <c r="V1031" t="s">
        <v>2114</v>
      </c>
      <c r="W1031" t="s">
        <v>1795</v>
      </c>
      <c r="X1031" t="s">
        <v>1742</v>
      </c>
      <c r="Y1031" t="s">
        <v>2741</v>
      </c>
      <c r="Z1031" t="s">
        <v>3724</v>
      </c>
      <c r="AA1031">
        <v>622798.1</v>
      </c>
      <c r="AB1031" s="198">
        <v>37040.875</v>
      </c>
      <c r="AC1031" s="198">
        <v>37040.875</v>
      </c>
    </row>
    <row r="1032" spans="1:29" x14ac:dyDescent="0.2">
      <c r="A1032" s="44" t="str">
        <f t="shared" si="76"/>
        <v>US Power Physical</v>
      </c>
      <c r="B1032" s="44" t="str">
        <f t="shared" si="77"/>
        <v>US</v>
      </c>
      <c r="C1032" s="44" t="str">
        <f t="shared" si="78"/>
        <v>Power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25</v>
      </c>
      <c r="G1032" s="202">
        <v>1295989</v>
      </c>
      <c r="H1032" s="198">
        <v>37036.336944444447</v>
      </c>
      <c r="I1032" t="s">
        <v>1838</v>
      </c>
      <c r="M1032" t="s">
        <v>3451</v>
      </c>
      <c r="N1032" t="s">
        <v>1737</v>
      </c>
      <c r="O1032" t="s">
        <v>1615</v>
      </c>
      <c r="Q1032" s="199">
        <v>25</v>
      </c>
      <c r="S1032" t="s">
        <v>1784</v>
      </c>
      <c r="T1032" t="s">
        <v>2230</v>
      </c>
      <c r="U1032" s="201">
        <v>61</v>
      </c>
      <c r="V1032" t="s">
        <v>1058</v>
      </c>
      <c r="W1032" t="s">
        <v>1743</v>
      </c>
      <c r="X1032" t="s">
        <v>1738</v>
      </c>
      <c r="Y1032" t="s">
        <v>2741</v>
      </c>
      <c r="Z1032" t="s">
        <v>3724</v>
      </c>
      <c r="AA1032">
        <v>622799.1</v>
      </c>
      <c r="AB1032" s="198">
        <v>37040.875</v>
      </c>
      <c r="AC1032" s="198">
        <v>37040.875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4</v>
      </c>
      <c r="F1033" s="213">
        <f t="shared" si="80"/>
        <v>20000</v>
      </c>
      <c r="G1033" s="202">
        <v>1295990</v>
      </c>
      <c r="H1033" s="198">
        <v>37036.33697916667</v>
      </c>
      <c r="I1033" t="s">
        <v>3242</v>
      </c>
      <c r="M1033" t="s">
        <v>1785</v>
      </c>
      <c r="N1033" t="s">
        <v>3314</v>
      </c>
      <c r="O1033" t="s">
        <v>1048</v>
      </c>
      <c r="Q1033" s="199">
        <v>5000</v>
      </c>
      <c r="S1033" t="s">
        <v>1786</v>
      </c>
      <c r="T1033" t="s">
        <v>2230</v>
      </c>
      <c r="U1033" s="201">
        <v>4.18</v>
      </c>
      <c r="V1033">
        <v>19691994</v>
      </c>
      <c r="W1033" t="s">
        <v>1691</v>
      </c>
      <c r="X1033" t="s">
        <v>1692</v>
      </c>
      <c r="Y1033" t="s">
        <v>3318</v>
      </c>
      <c r="Z1033" t="s">
        <v>3729</v>
      </c>
      <c r="AA1033">
        <v>810439</v>
      </c>
      <c r="AB1033" s="198">
        <v>37037</v>
      </c>
      <c r="AC1033" s="198">
        <v>37040</v>
      </c>
    </row>
    <row r="1034" spans="1:29" x14ac:dyDescent="0.2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25</v>
      </c>
      <c r="G1034" s="202">
        <v>1295991</v>
      </c>
      <c r="H1034" s="198">
        <v>37036.33699074074</v>
      </c>
      <c r="I1034" t="s">
        <v>3023</v>
      </c>
      <c r="J1034" t="s">
        <v>3228</v>
      </c>
      <c r="K1034" t="s">
        <v>3002</v>
      </c>
      <c r="M1034" t="s">
        <v>3451</v>
      </c>
      <c r="N1034" t="s">
        <v>1739</v>
      </c>
      <c r="O1034" t="s">
        <v>1608</v>
      </c>
      <c r="Q1034" s="199">
        <v>25</v>
      </c>
      <c r="S1034" t="s">
        <v>1784</v>
      </c>
      <c r="T1034" t="s">
        <v>2230</v>
      </c>
      <c r="U1034" s="201">
        <v>104</v>
      </c>
      <c r="V1034" t="s">
        <v>1868</v>
      </c>
      <c r="W1034" t="s">
        <v>1747</v>
      </c>
      <c r="X1034" t="s">
        <v>1742</v>
      </c>
      <c r="Y1034" t="s">
        <v>2741</v>
      </c>
      <c r="Z1034" t="s">
        <v>3724</v>
      </c>
      <c r="AA1034">
        <v>622800.1</v>
      </c>
      <c r="AB1034" s="198">
        <v>37040.875</v>
      </c>
      <c r="AC1034" s="198">
        <v>37040.875</v>
      </c>
    </row>
    <row r="1035" spans="1:29" x14ac:dyDescent="0.2">
      <c r="A1035" s="44" t="str">
        <f t="shared" ref="A1035:A1098" si="81">B1035&amp;" "&amp;C1035&amp;" "&amp;D1035</f>
        <v xml:space="preserve"> Power Physical</v>
      </c>
      <c r="B1035" s="44" t="str">
        <f t="shared" ref="B1035:B1098" si="82">IF((LEFT(N1035,2)="US"),"US","")</f>
        <v/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5</v>
      </c>
      <c r="F1035" s="213">
        <f t="shared" ref="F1035:F1098" si="85">E1035*SUM(P1035:Q1035)</f>
        <v>125</v>
      </c>
      <c r="G1035" s="202">
        <v>1295992</v>
      </c>
      <c r="H1035" s="198">
        <v>37036.337002314816</v>
      </c>
      <c r="I1035" t="s">
        <v>2238</v>
      </c>
      <c r="M1035" t="s">
        <v>3451</v>
      </c>
      <c r="N1035" t="s">
        <v>1328</v>
      </c>
      <c r="O1035" t="s">
        <v>1372</v>
      </c>
      <c r="Q1035" s="199">
        <v>25</v>
      </c>
      <c r="S1035" t="s">
        <v>1784</v>
      </c>
      <c r="T1035" t="s">
        <v>1330</v>
      </c>
      <c r="U1035" s="201">
        <v>25.25</v>
      </c>
      <c r="V1035" t="s">
        <v>1354</v>
      </c>
      <c r="W1035" t="s">
        <v>1332</v>
      </c>
      <c r="X1035" t="s">
        <v>1333</v>
      </c>
      <c r="Y1035" t="s">
        <v>1334</v>
      </c>
      <c r="Z1035" t="s">
        <v>2235</v>
      </c>
      <c r="AA1035">
        <v>106655.1</v>
      </c>
      <c r="AB1035" s="198">
        <v>37046.875</v>
      </c>
      <c r="AC1035" s="198">
        <v>37050.875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4</v>
      </c>
      <c r="F1036" s="213">
        <f t="shared" si="85"/>
        <v>40000</v>
      </c>
      <c r="G1036" s="202">
        <v>1295993</v>
      </c>
      <c r="H1036" s="198">
        <v>37036.337048611109</v>
      </c>
      <c r="I1036" t="s">
        <v>2794</v>
      </c>
      <c r="M1036" t="s">
        <v>1785</v>
      </c>
      <c r="N1036" t="s">
        <v>3314</v>
      </c>
      <c r="O1036" t="s">
        <v>1573</v>
      </c>
      <c r="Q1036" s="199">
        <v>10000</v>
      </c>
      <c r="S1036" t="s">
        <v>1786</v>
      </c>
      <c r="T1036" t="s">
        <v>2230</v>
      </c>
      <c r="U1036" s="201">
        <v>3.8</v>
      </c>
      <c r="V1036" t="s">
        <v>2158</v>
      </c>
      <c r="W1036" t="s">
        <v>1709</v>
      </c>
      <c r="X1036" t="s">
        <v>1710</v>
      </c>
      <c r="Y1036" t="s">
        <v>3318</v>
      </c>
      <c r="Z1036" t="s">
        <v>3729</v>
      </c>
      <c r="AA1036">
        <v>810440</v>
      </c>
      <c r="AB1036" s="198">
        <v>37037</v>
      </c>
      <c r="AC1036" s="198">
        <v>37040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4</v>
      </c>
      <c r="F1037" s="213">
        <f t="shared" si="85"/>
        <v>20000</v>
      </c>
      <c r="G1037" s="202">
        <v>1295994</v>
      </c>
      <c r="H1037" s="198">
        <v>37036.337060185186</v>
      </c>
      <c r="I1037" t="s">
        <v>1693</v>
      </c>
      <c r="M1037" t="s">
        <v>1785</v>
      </c>
      <c r="N1037" t="s">
        <v>3314</v>
      </c>
      <c r="O1037" t="s">
        <v>1543</v>
      </c>
      <c r="P1037" s="199">
        <v>5000</v>
      </c>
      <c r="S1037" t="s">
        <v>1786</v>
      </c>
      <c r="T1037" t="s">
        <v>2230</v>
      </c>
      <c r="U1037" s="201">
        <v>3.77</v>
      </c>
      <c r="V1037" t="s">
        <v>2180</v>
      </c>
      <c r="W1037" t="s">
        <v>3130</v>
      </c>
      <c r="X1037" t="s">
        <v>3338</v>
      </c>
      <c r="Y1037" t="s">
        <v>3318</v>
      </c>
      <c r="Z1037" t="s">
        <v>3729</v>
      </c>
      <c r="AA1037">
        <v>810441</v>
      </c>
      <c r="AB1037" s="198">
        <v>37037</v>
      </c>
      <c r="AC1037" s="198">
        <v>37040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4</v>
      </c>
      <c r="F1038" s="213">
        <f t="shared" si="85"/>
        <v>20000</v>
      </c>
      <c r="G1038" s="202">
        <v>1295995</v>
      </c>
      <c r="H1038" s="198">
        <v>37036.337071759262</v>
      </c>
      <c r="I1038" t="s">
        <v>2006</v>
      </c>
      <c r="M1038" t="s">
        <v>1785</v>
      </c>
      <c r="N1038" t="s">
        <v>3314</v>
      </c>
      <c r="O1038" t="s">
        <v>1562</v>
      </c>
      <c r="P1038" s="199">
        <v>5000</v>
      </c>
      <c r="S1038" t="s">
        <v>1786</v>
      </c>
      <c r="T1038" t="s">
        <v>2230</v>
      </c>
      <c r="U1038" s="201">
        <v>3.5750000000000002</v>
      </c>
      <c r="V1038" t="s">
        <v>1769</v>
      </c>
      <c r="W1038" t="s">
        <v>1719</v>
      </c>
      <c r="X1038" t="s">
        <v>1710</v>
      </c>
      <c r="Y1038" t="s">
        <v>3318</v>
      </c>
      <c r="Z1038" t="s">
        <v>3729</v>
      </c>
      <c r="AA1038">
        <v>810442</v>
      </c>
      <c r="AB1038" s="198">
        <v>37037</v>
      </c>
      <c r="AC1038" s="198">
        <v>37040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4</v>
      </c>
      <c r="F1039" s="213">
        <f t="shared" si="85"/>
        <v>40000</v>
      </c>
      <c r="G1039" s="202">
        <v>1295996</v>
      </c>
      <c r="H1039" s="198">
        <v>37036.337071759262</v>
      </c>
      <c r="I1039" t="s">
        <v>2006</v>
      </c>
      <c r="M1039" t="s">
        <v>1785</v>
      </c>
      <c r="N1039" t="s">
        <v>3314</v>
      </c>
      <c r="O1039" t="s">
        <v>1518</v>
      </c>
      <c r="Q1039" s="199">
        <v>10000</v>
      </c>
      <c r="S1039" t="s">
        <v>1786</v>
      </c>
      <c r="T1039" t="s">
        <v>2230</v>
      </c>
      <c r="U1039" s="201">
        <v>3.9775</v>
      </c>
      <c r="V1039" t="s">
        <v>3128</v>
      </c>
      <c r="W1039" t="s">
        <v>3316</v>
      </c>
      <c r="X1039" t="s">
        <v>3317</v>
      </c>
      <c r="Y1039" t="s">
        <v>3318</v>
      </c>
      <c r="Z1039" t="s">
        <v>3729</v>
      </c>
      <c r="AA1039">
        <v>810443</v>
      </c>
      <c r="AB1039" s="198">
        <v>37037</v>
      </c>
      <c r="AC1039" s="198">
        <v>37040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1295999</v>
      </c>
      <c r="H1040" s="198">
        <v>37036.337187500001</v>
      </c>
      <c r="I1040" t="s">
        <v>2964</v>
      </c>
      <c r="M1040" t="s">
        <v>3451</v>
      </c>
      <c r="N1040" t="s">
        <v>1739</v>
      </c>
      <c r="O1040" t="s">
        <v>1597</v>
      </c>
      <c r="Q1040" s="199">
        <v>25</v>
      </c>
      <c r="S1040" t="s">
        <v>1784</v>
      </c>
      <c r="T1040" t="s">
        <v>2230</v>
      </c>
      <c r="U1040" s="201">
        <v>160</v>
      </c>
      <c r="V1040" t="s">
        <v>3138</v>
      </c>
      <c r="W1040" t="s">
        <v>1795</v>
      </c>
      <c r="X1040" t="s">
        <v>1742</v>
      </c>
      <c r="Y1040" t="s">
        <v>2741</v>
      </c>
      <c r="Z1040" t="s">
        <v>3724</v>
      </c>
      <c r="AA1040">
        <v>622803.1</v>
      </c>
      <c r="AB1040" s="198">
        <v>37040.875</v>
      </c>
      <c r="AC1040" s="198">
        <v>37040.875</v>
      </c>
    </row>
    <row r="1041" spans="1:29" x14ac:dyDescent="0.2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25</v>
      </c>
      <c r="G1041" s="202">
        <v>1295998</v>
      </c>
      <c r="H1041" s="198">
        <v>37036.337187500001</v>
      </c>
      <c r="I1041" t="s">
        <v>1746</v>
      </c>
      <c r="M1041" t="s">
        <v>3451</v>
      </c>
      <c r="N1041" t="s">
        <v>1739</v>
      </c>
      <c r="O1041" t="s">
        <v>1608</v>
      </c>
      <c r="P1041" s="199">
        <v>25</v>
      </c>
      <c r="S1041" t="s">
        <v>1784</v>
      </c>
      <c r="T1041" t="s">
        <v>2230</v>
      </c>
      <c r="U1041" s="201">
        <v>100</v>
      </c>
      <c r="V1041" t="s">
        <v>1759</v>
      </c>
      <c r="W1041" t="s">
        <v>1747</v>
      </c>
      <c r="X1041" t="s">
        <v>1742</v>
      </c>
      <c r="Y1041" t="s">
        <v>2741</v>
      </c>
      <c r="Z1041" t="s">
        <v>3724</v>
      </c>
      <c r="AA1041">
        <v>622802.1</v>
      </c>
      <c r="AB1041" s="198">
        <v>37040.875</v>
      </c>
      <c r="AC1041" s="198">
        <v>37040.875</v>
      </c>
    </row>
    <row r="1042" spans="1:29" x14ac:dyDescent="0.2">
      <c r="A1042" s="44" t="str">
        <f t="shared" si="81"/>
        <v>US Natural Gas Physical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4</v>
      </c>
      <c r="F1042" s="213">
        <f t="shared" si="85"/>
        <v>20000</v>
      </c>
      <c r="G1042" s="202">
        <v>1296000</v>
      </c>
      <c r="H1042" s="198">
        <v>37036.337199074071</v>
      </c>
      <c r="I1042" t="s">
        <v>3336</v>
      </c>
      <c r="M1042" t="s">
        <v>1785</v>
      </c>
      <c r="N1042" t="s">
        <v>3314</v>
      </c>
      <c r="O1042" t="s">
        <v>1562</v>
      </c>
      <c r="Q1042" s="199">
        <v>5000</v>
      </c>
      <c r="S1042" t="s">
        <v>1786</v>
      </c>
      <c r="T1042" t="s">
        <v>2230</v>
      </c>
      <c r="U1042" s="201">
        <v>3.6</v>
      </c>
      <c r="V1042" t="s">
        <v>3214</v>
      </c>
      <c r="W1042" t="s">
        <v>1719</v>
      </c>
      <c r="X1042" t="s">
        <v>1710</v>
      </c>
      <c r="Y1042" t="s">
        <v>3318</v>
      </c>
      <c r="Z1042" t="s">
        <v>3729</v>
      </c>
      <c r="AA1042">
        <v>810444</v>
      </c>
      <c r="AB1042" s="198">
        <v>37037</v>
      </c>
      <c r="AC1042" s="198">
        <v>37040</v>
      </c>
    </row>
    <row r="1043" spans="1:29" x14ac:dyDescent="0.2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25</v>
      </c>
      <c r="G1043" s="202">
        <v>1296001</v>
      </c>
      <c r="H1043" s="198">
        <v>37036.337210648147</v>
      </c>
      <c r="I1043" t="s">
        <v>1826</v>
      </c>
      <c r="M1043" t="s">
        <v>3451</v>
      </c>
      <c r="N1043" t="s">
        <v>1737</v>
      </c>
      <c r="O1043" t="s">
        <v>1599</v>
      </c>
      <c r="Q1043" s="199">
        <v>25</v>
      </c>
      <c r="S1043" t="s">
        <v>1784</v>
      </c>
      <c r="T1043" t="s">
        <v>2230</v>
      </c>
      <c r="U1043" s="201">
        <v>177.5</v>
      </c>
      <c r="V1043" t="s">
        <v>3209</v>
      </c>
      <c r="W1043" t="s">
        <v>1743</v>
      </c>
      <c r="X1043" t="s">
        <v>1738</v>
      </c>
      <c r="Y1043" t="s">
        <v>2741</v>
      </c>
      <c r="Z1043" t="s">
        <v>3724</v>
      </c>
      <c r="AA1043">
        <v>622804.1</v>
      </c>
      <c r="AB1043" s="198">
        <v>37040.875</v>
      </c>
      <c r="AC1043" s="198">
        <v>37040.875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4</v>
      </c>
      <c r="F1044" s="213">
        <f t="shared" si="85"/>
        <v>20000</v>
      </c>
      <c r="G1044" s="202">
        <v>1296002</v>
      </c>
      <c r="H1044" s="198">
        <v>37036.337233796294</v>
      </c>
      <c r="I1044" t="s">
        <v>3210</v>
      </c>
      <c r="M1044" t="s">
        <v>1785</v>
      </c>
      <c r="N1044" t="s">
        <v>3314</v>
      </c>
      <c r="O1044" t="s">
        <v>1562</v>
      </c>
      <c r="P1044" s="199">
        <v>5000</v>
      </c>
      <c r="S1044" t="s">
        <v>1786</v>
      </c>
      <c r="T1044" t="s">
        <v>2230</v>
      </c>
      <c r="U1044" s="201">
        <v>3.5750000000000002</v>
      </c>
      <c r="V1044" t="s">
        <v>1617</v>
      </c>
      <c r="W1044" t="s">
        <v>1719</v>
      </c>
      <c r="X1044" t="s">
        <v>1710</v>
      </c>
      <c r="Y1044" t="s">
        <v>3318</v>
      </c>
      <c r="Z1044" t="s">
        <v>3729</v>
      </c>
      <c r="AA1044">
        <v>810445</v>
      </c>
      <c r="AB1044" s="198">
        <v>37037</v>
      </c>
      <c r="AC1044" s="198">
        <v>37040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4</v>
      </c>
      <c r="F1045" s="213">
        <f t="shared" si="85"/>
        <v>8000</v>
      </c>
      <c r="G1045" s="202">
        <v>1296003</v>
      </c>
      <c r="H1045" s="198">
        <v>37036.337245370371</v>
      </c>
      <c r="I1045" t="s">
        <v>3013</v>
      </c>
      <c r="M1045" t="s">
        <v>1785</v>
      </c>
      <c r="N1045" t="s">
        <v>3314</v>
      </c>
      <c r="O1045" t="s">
        <v>1566</v>
      </c>
      <c r="Q1045" s="199">
        <v>2000</v>
      </c>
      <c r="S1045" t="s">
        <v>1786</v>
      </c>
      <c r="T1045" t="s">
        <v>2230</v>
      </c>
      <c r="U1045" s="201">
        <v>2.4550000000000001</v>
      </c>
      <c r="V1045" t="s">
        <v>3508</v>
      </c>
      <c r="W1045" t="s">
        <v>1732</v>
      </c>
      <c r="X1045" t="s">
        <v>1710</v>
      </c>
      <c r="Y1045" t="s">
        <v>3318</v>
      </c>
      <c r="Z1045" t="s">
        <v>3729</v>
      </c>
      <c r="AA1045">
        <v>810446</v>
      </c>
      <c r="AB1045" s="198">
        <v>37037</v>
      </c>
      <c r="AC1045" s="198">
        <v>37040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4</v>
      </c>
      <c r="F1046" s="213">
        <f t="shared" si="85"/>
        <v>20000</v>
      </c>
      <c r="G1046" s="202">
        <v>1296005</v>
      </c>
      <c r="H1046" s="198">
        <v>37036.337314814817</v>
      </c>
      <c r="I1046" t="s">
        <v>2006</v>
      </c>
      <c r="M1046" t="s">
        <v>1785</v>
      </c>
      <c r="N1046" t="s">
        <v>3314</v>
      </c>
      <c r="O1046" t="s">
        <v>1056</v>
      </c>
      <c r="P1046" s="199">
        <v>5000</v>
      </c>
      <c r="S1046" t="s">
        <v>1786</v>
      </c>
      <c r="T1046" t="s">
        <v>2230</v>
      </c>
      <c r="U1046" s="201">
        <v>3.8149999999999999</v>
      </c>
      <c r="V1046" t="s">
        <v>1712</v>
      </c>
      <c r="W1046" t="s">
        <v>2790</v>
      </c>
      <c r="X1046" t="s">
        <v>1713</v>
      </c>
      <c r="Y1046" t="s">
        <v>3318</v>
      </c>
      <c r="Z1046" t="s">
        <v>3729</v>
      </c>
      <c r="AA1046">
        <v>810447</v>
      </c>
      <c r="AB1046" s="198">
        <v>37037</v>
      </c>
      <c r="AC1046" s="198">
        <v>37040</v>
      </c>
    </row>
    <row r="1047" spans="1:29" x14ac:dyDescent="0.2">
      <c r="A1047" s="44" t="str">
        <f t="shared" si="81"/>
        <v>US Power Physical</v>
      </c>
      <c r="B1047" s="44" t="str">
        <f t="shared" si="82"/>
        <v>US</v>
      </c>
      <c r="C1047" s="44" t="str">
        <f t="shared" si="83"/>
        <v>Power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25</v>
      </c>
      <c r="G1047" s="202">
        <v>1296007</v>
      </c>
      <c r="H1047" s="198">
        <v>37036.337361111109</v>
      </c>
      <c r="I1047" t="s">
        <v>3313</v>
      </c>
      <c r="M1047" t="s">
        <v>3451</v>
      </c>
      <c r="N1047" t="s">
        <v>1739</v>
      </c>
      <c r="O1047" t="s">
        <v>1600</v>
      </c>
      <c r="Q1047" s="199">
        <v>25</v>
      </c>
      <c r="S1047" t="s">
        <v>1784</v>
      </c>
      <c r="T1047" t="s">
        <v>2230</v>
      </c>
      <c r="U1047" s="201">
        <v>190</v>
      </c>
      <c r="V1047" t="s">
        <v>2114</v>
      </c>
      <c r="W1047" t="s">
        <v>1795</v>
      </c>
      <c r="X1047" t="s">
        <v>1742</v>
      </c>
      <c r="Y1047" t="s">
        <v>2741</v>
      </c>
      <c r="Z1047" t="s">
        <v>3724</v>
      </c>
      <c r="AA1047">
        <v>622805.1</v>
      </c>
      <c r="AB1047" s="198">
        <v>37040.875</v>
      </c>
      <c r="AC1047" s="198">
        <v>37040.875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4</v>
      </c>
      <c r="F1048" s="213">
        <f t="shared" si="85"/>
        <v>16000</v>
      </c>
      <c r="G1048" s="202">
        <v>1296006</v>
      </c>
      <c r="H1048" s="198">
        <v>37036.337361111109</v>
      </c>
      <c r="I1048" t="s">
        <v>1693</v>
      </c>
      <c r="M1048" t="s">
        <v>1785</v>
      </c>
      <c r="N1048" t="s">
        <v>3314</v>
      </c>
      <c r="O1048" t="s">
        <v>1562</v>
      </c>
      <c r="Q1048" s="199">
        <v>4000</v>
      </c>
      <c r="S1048" t="s">
        <v>1786</v>
      </c>
      <c r="T1048" t="s">
        <v>2230</v>
      </c>
      <c r="U1048" s="201">
        <v>3.6</v>
      </c>
      <c r="V1048" t="s">
        <v>2180</v>
      </c>
      <c r="W1048" t="s">
        <v>1719</v>
      </c>
      <c r="X1048" t="s">
        <v>1710</v>
      </c>
      <c r="Y1048" t="s">
        <v>3318</v>
      </c>
      <c r="Z1048" t="s">
        <v>3729</v>
      </c>
      <c r="AA1048">
        <v>810448</v>
      </c>
      <c r="AB1048" s="198">
        <v>37037</v>
      </c>
      <c r="AC1048" s="198">
        <v>37040</v>
      </c>
    </row>
    <row r="1049" spans="1:29" x14ac:dyDescent="0.2">
      <c r="A1049" s="44" t="str">
        <f t="shared" si="81"/>
        <v>US Power Physical</v>
      </c>
      <c r="B1049" s="44" t="str">
        <f t="shared" si="82"/>
        <v>US</v>
      </c>
      <c r="C1049" s="44" t="str">
        <f t="shared" si="83"/>
        <v>Power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25</v>
      </c>
      <c r="G1049" s="202">
        <v>1296008</v>
      </c>
      <c r="H1049" s="198">
        <v>37036.337534722225</v>
      </c>
      <c r="I1049" t="s">
        <v>1618</v>
      </c>
      <c r="M1049" t="s">
        <v>3451</v>
      </c>
      <c r="N1049" t="s">
        <v>1739</v>
      </c>
      <c r="O1049" t="s">
        <v>1597</v>
      </c>
      <c r="Q1049" s="199">
        <v>25</v>
      </c>
      <c r="S1049" t="s">
        <v>1784</v>
      </c>
      <c r="T1049" t="s">
        <v>2230</v>
      </c>
      <c r="U1049" s="201">
        <v>170</v>
      </c>
      <c r="V1049" t="s">
        <v>1619</v>
      </c>
      <c r="W1049" t="s">
        <v>1795</v>
      </c>
      <c r="X1049" t="s">
        <v>1742</v>
      </c>
      <c r="Y1049" t="s">
        <v>2741</v>
      </c>
      <c r="Z1049" t="s">
        <v>3724</v>
      </c>
      <c r="AA1049">
        <v>622806.1</v>
      </c>
      <c r="AB1049" s="198">
        <v>37040.875</v>
      </c>
      <c r="AC1049" s="198">
        <v>37040.875</v>
      </c>
    </row>
    <row r="1050" spans="1:29" x14ac:dyDescent="0.2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25</v>
      </c>
      <c r="G1050" s="202">
        <v>1296009</v>
      </c>
      <c r="H1050" s="198">
        <v>37036.33761574074</v>
      </c>
      <c r="I1050" t="s">
        <v>1764</v>
      </c>
      <c r="M1050" t="s">
        <v>3451</v>
      </c>
      <c r="N1050" t="s">
        <v>1739</v>
      </c>
      <c r="O1050" t="s">
        <v>1600</v>
      </c>
      <c r="P1050" s="199">
        <v>25</v>
      </c>
      <c r="S1050" t="s">
        <v>1784</v>
      </c>
      <c r="T1050" t="s">
        <v>2230</v>
      </c>
      <c r="U1050" s="201">
        <v>178</v>
      </c>
      <c r="V1050" t="s">
        <v>1772</v>
      </c>
      <c r="W1050" t="s">
        <v>1795</v>
      </c>
      <c r="X1050" t="s">
        <v>1742</v>
      </c>
      <c r="Y1050" t="s">
        <v>2741</v>
      </c>
      <c r="Z1050" t="s">
        <v>3724</v>
      </c>
      <c r="AA1050">
        <v>622807.1</v>
      </c>
      <c r="AB1050" s="198">
        <v>37040.875</v>
      </c>
      <c r="AC1050" s="198">
        <v>37040.875</v>
      </c>
    </row>
    <row r="1051" spans="1:29" x14ac:dyDescent="0.2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25</v>
      </c>
      <c r="G1051" s="202">
        <v>1296011</v>
      </c>
      <c r="H1051" s="198">
        <v>37036.33761574074</v>
      </c>
      <c r="I1051" t="s">
        <v>1826</v>
      </c>
      <c r="M1051" t="s">
        <v>3451</v>
      </c>
      <c r="N1051" t="s">
        <v>1737</v>
      </c>
      <c r="O1051" t="s">
        <v>1599</v>
      </c>
      <c r="Q1051" s="199">
        <v>25</v>
      </c>
      <c r="S1051" t="s">
        <v>1784</v>
      </c>
      <c r="T1051" t="s">
        <v>2230</v>
      </c>
      <c r="U1051" s="201">
        <v>180</v>
      </c>
      <c r="V1051" t="s">
        <v>3209</v>
      </c>
      <c r="W1051" t="s">
        <v>1743</v>
      </c>
      <c r="X1051" t="s">
        <v>1738</v>
      </c>
      <c r="Y1051" t="s">
        <v>2741</v>
      </c>
      <c r="Z1051" t="s">
        <v>3724</v>
      </c>
      <c r="AA1051">
        <v>622808.1</v>
      </c>
      <c r="AB1051" s="198">
        <v>37040.875</v>
      </c>
      <c r="AC1051" s="198">
        <v>37040.875</v>
      </c>
    </row>
    <row r="1052" spans="1:29" x14ac:dyDescent="0.2">
      <c r="A1052" s="44" t="str">
        <f t="shared" si="81"/>
        <v>US Natural Gas Financial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Financial</v>
      </c>
      <c r="E1052" s="44">
        <f>IF(VLOOKUP(S1052,'DD-Lookup'!$J$6:$L$50,3,FALSE)="Monthly",(YEAR(AC1052)-YEAR(AB1052))*12+MONTH(AC1052)-MONTH(AB1052)+1,(AC1052-AB1052+1))</f>
        <v>31</v>
      </c>
      <c r="F1052" s="213">
        <f t="shared" si="85"/>
        <v>155000</v>
      </c>
      <c r="G1052" s="202">
        <v>1296013</v>
      </c>
      <c r="H1052" s="198">
        <v>37036.33766203704</v>
      </c>
      <c r="I1052" t="s">
        <v>3322</v>
      </c>
      <c r="M1052" t="s">
        <v>1785</v>
      </c>
      <c r="N1052" t="s">
        <v>3014</v>
      </c>
      <c r="O1052" t="s">
        <v>3025</v>
      </c>
      <c r="P1052" s="199">
        <v>5000</v>
      </c>
      <c r="S1052" t="s">
        <v>1786</v>
      </c>
      <c r="T1052" t="s">
        <v>2230</v>
      </c>
      <c r="U1052" s="201">
        <v>4.1275000000000004</v>
      </c>
      <c r="V1052" t="s">
        <v>2595</v>
      </c>
      <c r="W1052" t="s">
        <v>3587</v>
      </c>
      <c r="X1052" t="s">
        <v>3016</v>
      </c>
      <c r="Y1052" t="s">
        <v>2250</v>
      </c>
      <c r="Z1052" t="s">
        <v>3729</v>
      </c>
      <c r="AA1052" t="s">
        <v>1620</v>
      </c>
      <c r="AB1052" s="198">
        <v>37104.875</v>
      </c>
      <c r="AC1052" s="198">
        <v>37134.875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1296014</v>
      </c>
      <c r="H1053" s="198">
        <v>37036.33766203704</v>
      </c>
      <c r="I1053" t="s">
        <v>1850</v>
      </c>
      <c r="M1053" t="s">
        <v>3451</v>
      </c>
      <c r="N1053" t="s">
        <v>1737</v>
      </c>
      <c r="O1053" t="s">
        <v>1588</v>
      </c>
      <c r="Q1053" s="199">
        <v>25</v>
      </c>
      <c r="S1053" t="s">
        <v>1784</v>
      </c>
      <c r="T1053" t="s">
        <v>2230</v>
      </c>
      <c r="U1053" s="201">
        <v>175</v>
      </c>
      <c r="V1053" t="s">
        <v>3137</v>
      </c>
      <c r="W1053" t="s">
        <v>1590</v>
      </c>
      <c r="X1053" t="s">
        <v>1591</v>
      </c>
      <c r="Y1053" t="s">
        <v>2741</v>
      </c>
      <c r="Z1053" t="s">
        <v>3724</v>
      </c>
      <c r="AA1053">
        <v>622809.1</v>
      </c>
      <c r="AB1053" s="198">
        <v>37040.875</v>
      </c>
      <c r="AC1053" s="198">
        <v>37040.875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25</v>
      </c>
      <c r="G1054" s="202">
        <v>1296017</v>
      </c>
      <c r="H1054" s="198">
        <v>37036.337881944448</v>
      </c>
      <c r="I1054" t="s">
        <v>3013</v>
      </c>
      <c r="M1054" t="s">
        <v>3451</v>
      </c>
      <c r="N1054" t="s">
        <v>1739</v>
      </c>
      <c r="O1054" t="s">
        <v>1609</v>
      </c>
      <c r="Q1054" s="199">
        <v>25</v>
      </c>
      <c r="S1054" t="s">
        <v>1784</v>
      </c>
      <c r="T1054" t="s">
        <v>2230</v>
      </c>
      <c r="U1054" s="201">
        <v>76</v>
      </c>
      <c r="V1054" t="s">
        <v>3230</v>
      </c>
      <c r="W1054" t="s">
        <v>1747</v>
      </c>
      <c r="X1054" t="s">
        <v>1742</v>
      </c>
      <c r="Y1054" t="s">
        <v>2741</v>
      </c>
      <c r="Z1054" t="s">
        <v>3724</v>
      </c>
      <c r="AA1054">
        <v>622812.1</v>
      </c>
      <c r="AB1054" s="198">
        <v>37040.875</v>
      </c>
      <c r="AC1054" s="198">
        <v>37040.875</v>
      </c>
    </row>
    <row r="1055" spans="1:29" x14ac:dyDescent="0.2">
      <c r="A1055" s="44" t="str">
        <f t="shared" si="81"/>
        <v xml:space="preserve"> Metals Financial</v>
      </c>
      <c r="B1055" s="44" t="str">
        <f t="shared" si="82"/>
        <v/>
      </c>
      <c r="C1055" s="44" t="str">
        <f t="shared" si="83"/>
        <v>Metals</v>
      </c>
      <c r="D1055" s="44" t="str">
        <f t="shared" si="84"/>
        <v>Financial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18</v>
      </c>
      <c r="G1055" s="202">
        <v>1296019</v>
      </c>
      <c r="H1055" s="198">
        <v>37036.338043981479</v>
      </c>
      <c r="I1055" t="s">
        <v>2290</v>
      </c>
      <c r="M1055" t="s">
        <v>1791</v>
      </c>
      <c r="N1055" t="s">
        <v>2227</v>
      </c>
      <c r="O1055" t="s">
        <v>2228</v>
      </c>
      <c r="P1055" s="199">
        <v>18</v>
      </c>
      <c r="S1055" t="s">
        <v>2229</v>
      </c>
      <c r="T1055" t="s">
        <v>2230</v>
      </c>
      <c r="U1055" s="201">
        <v>1733</v>
      </c>
      <c r="V1055" t="s">
        <v>2292</v>
      </c>
      <c r="W1055" t="s">
        <v>2236</v>
      </c>
      <c r="X1055" t="s">
        <v>2232</v>
      </c>
      <c r="Y1055" t="s">
        <v>2233</v>
      </c>
      <c r="Z1055" t="s">
        <v>2234</v>
      </c>
      <c r="AA1055">
        <v>2152767</v>
      </c>
    </row>
    <row r="1056" spans="1:29" x14ac:dyDescent="0.2">
      <c r="A1056" s="44" t="str">
        <f t="shared" si="81"/>
        <v>US Power Physical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25</v>
      </c>
      <c r="G1056" s="202">
        <v>1296021</v>
      </c>
      <c r="H1056" s="198">
        <v>37036.338113425925</v>
      </c>
      <c r="I1056" t="s">
        <v>2964</v>
      </c>
      <c r="M1056" t="s">
        <v>3451</v>
      </c>
      <c r="N1056" t="s">
        <v>1739</v>
      </c>
      <c r="O1056" t="s">
        <v>1597</v>
      </c>
      <c r="Q1056" s="199">
        <v>25</v>
      </c>
      <c r="S1056" t="s">
        <v>1784</v>
      </c>
      <c r="T1056" t="s">
        <v>2230</v>
      </c>
      <c r="U1056" s="201">
        <v>170</v>
      </c>
      <c r="V1056" t="s">
        <v>3138</v>
      </c>
      <c r="W1056" t="s">
        <v>1795</v>
      </c>
      <c r="X1056" t="s">
        <v>1742</v>
      </c>
      <c r="Y1056" t="s">
        <v>2741</v>
      </c>
      <c r="Z1056" t="s">
        <v>3724</v>
      </c>
      <c r="AA1056">
        <v>622813.1</v>
      </c>
      <c r="AB1056" s="198">
        <v>37040.875</v>
      </c>
      <c r="AC1056" s="198">
        <v>37040.875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1296022</v>
      </c>
      <c r="H1057" s="198">
        <v>37036.338113425925</v>
      </c>
      <c r="I1057" t="s">
        <v>1621</v>
      </c>
      <c r="M1057" t="s">
        <v>3451</v>
      </c>
      <c r="N1057" t="s">
        <v>1737</v>
      </c>
      <c r="O1057" t="s">
        <v>1615</v>
      </c>
      <c r="P1057" s="199">
        <v>25</v>
      </c>
      <c r="S1057" t="s">
        <v>1784</v>
      </c>
      <c r="T1057" t="s">
        <v>2230</v>
      </c>
      <c r="U1057" s="201">
        <v>60</v>
      </c>
      <c r="V1057" t="s">
        <v>1622</v>
      </c>
      <c r="W1057" t="s">
        <v>1743</v>
      </c>
      <c r="X1057" t="s">
        <v>1738</v>
      </c>
      <c r="Y1057" t="s">
        <v>2741</v>
      </c>
      <c r="Z1057" t="s">
        <v>3724</v>
      </c>
      <c r="AA1057">
        <v>622814.1</v>
      </c>
      <c r="AB1057" s="198">
        <v>37040.875</v>
      </c>
      <c r="AC1057" s="198">
        <v>37040.875</v>
      </c>
    </row>
    <row r="1058" spans="1:29" x14ac:dyDescent="0.2">
      <c r="A1058" s="44" t="str">
        <f t="shared" si="81"/>
        <v>US Power Physical</v>
      </c>
      <c r="B1058" s="44" t="str">
        <f t="shared" si="82"/>
        <v>US</v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25</v>
      </c>
      <c r="G1058" s="202">
        <v>1296023</v>
      </c>
      <c r="H1058" s="198">
        <v>37036.338148148148</v>
      </c>
      <c r="I1058" t="s">
        <v>3023</v>
      </c>
      <c r="J1058" t="s">
        <v>3228</v>
      </c>
      <c r="K1058" t="s">
        <v>3002</v>
      </c>
      <c r="M1058" t="s">
        <v>3451</v>
      </c>
      <c r="N1058" t="s">
        <v>1739</v>
      </c>
      <c r="O1058" t="s">
        <v>1608</v>
      </c>
      <c r="Q1058" s="199">
        <v>25</v>
      </c>
      <c r="S1058" t="s">
        <v>1784</v>
      </c>
      <c r="T1058" t="s">
        <v>2230</v>
      </c>
      <c r="U1058" s="201">
        <v>105</v>
      </c>
      <c r="V1058" t="s">
        <v>1868</v>
      </c>
      <c r="W1058" t="s">
        <v>1747</v>
      </c>
      <c r="X1058" t="s">
        <v>1742</v>
      </c>
      <c r="Y1058" t="s">
        <v>2741</v>
      </c>
      <c r="Z1058" t="s">
        <v>3724</v>
      </c>
      <c r="AA1058">
        <v>622815.1</v>
      </c>
      <c r="AB1058" s="198">
        <v>37040.875</v>
      </c>
      <c r="AC1058" s="198">
        <v>37040.875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1296024</v>
      </c>
      <c r="H1059" s="198">
        <v>37036.338217592594</v>
      </c>
      <c r="I1059" t="s">
        <v>3313</v>
      </c>
      <c r="M1059" t="s">
        <v>3451</v>
      </c>
      <c r="N1059" t="s">
        <v>1739</v>
      </c>
      <c r="O1059" t="s">
        <v>1600</v>
      </c>
      <c r="Q1059" s="199">
        <v>25</v>
      </c>
      <c r="S1059" t="s">
        <v>1784</v>
      </c>
      <c r="T1059" t="s">
        <v>2230</v>
      </c>
      <c r="U1059" s="201">
        <v>190</v>
      </c>
      <c r="V1059" t="s">
        <v>2114</v>
      </c>
      <c r="W1059" t="s">
        <v>1795</v>
      </c>
      <c r="X1059" t="s">
        <v>1742</v>
      </c>
      <c r="Y1059" t="s">
        <v>2741</v>
      </c>
      <c r="Z1059" t="s">
        <v>3724</v>
      </c>
      <c r="AA1059">
        <v>622816.1</v>
      </c>
      <c r="AB1059" s="198">
        <v>37040.875</v>
      </c>
      <c r="AC1059" s="198">
        <v>37040.875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4</v>
      </c>
      <c r="F1060" s="213">
        <f t="shared" si="85"/>
        <v>20000</v>
      </c>
      <c r="G1060" s="202">
        <v>1296025</v>
      </c>
      <c r="H1060" s="198">
        <v>37036.338240740741</v>
      </c>
      <c r="I1060" t="s">
        <v>2794</v>
      </c>
      <c r="M1060" t="s">
        <v>1785</v>
      </c>
      <c r="N1060" t="s">
        <v>3314</v>
      </c>
      <c r="O1060" t="s">
        <v>1567</v>
      </c>
      <c r="Q1060" s="199">
        <v>5000</v>
      </c>
      <c r="S1060" t="s">
        <v>1786</v>
      </c>
      <c r="T1060" t="s">
        <v>2230</v>
      </c>
      <c r="U1060" s="201">
        <v>2.75</v>
      </c>
      <c r="V1060" t="s">
        <v>1708</v>
      </c>
      <c r="W1060" t="s">
        <v>1719</v>
      </c>
      <c r="X1060" t="s">
        <v>1710</v>
      </c>
      <c r="Y1060" t="s">
        <v>3318</v>
      </c>
      <c r="Z1060" t="s">
        <v>3729</v>
      </c>
      <c r="AA1060">
        <v>810452</v>
      </c>
      <c r="AB1060" s="198">
        <v>37037</v>
      </c>
      <c r="AC1060" s="198">
        <v>37040</v>
      </c>
    </row>
    <row r="1061" spans="1:29" x14ac:dyDescent="0.2">
      <c r="A1061" s="44" t="str">
        <f t="shared" si="81"/>
        <v xml:space="preserve"> Metals Financial</v>
      </c>
      <c r="B1061" s="44" t="str">
        <f t="shared" si="82"/>
        <v/>
      </c>
      <c r="C1061" s="44" t="str">
        <f t="shared" si="83"/>
        <v>Metals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10</v>
      </c>
      <c r="G1061" s="202">
        <v>1296026</v>
      </c>
      <c r="H1061" s="198">
        <v>37036.338263888887</v>
      </c>
      <c r="I1061" t="s">
        <v>2619</v>
      </c>
      <c r="M1061" t="s">
        <v>1791</v>
      </c>
      <c r="N1061" t="s">
        <v>2259</v>
      </c>
      <c r="O1061" t="s">
        <v>2260</v>
      </c>
      <c r="Q1061" s="199">
        <v>10</v>
      </c>
      <c r="S1061" t="s">
        <v>2229</v>
      </c>
      <c r="T1061" t="s">
        <v>2230</v>
      </c>
      <c r="U1061" s="201">
        <v>480</v>
      </c>
      <c r="V1061" t="s">
        <v>2620</v>
      </c>
      <c r="W1061" t="s">
        <v>2249</v>
      </c>
      <c r="X1061" t="s">
        <v>2232</v>
      </c>
      <c r="Y1061" t="s">
        <v>2233</v>
      </c>
      <c r="Z1061" t="s">
        <v>2234</v>
      </c>
      <c r="AA1061">
        <v>2152769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25</v>
      </c>
      <c r="G1062" s="202">
        <v>1296027</v>
      </c>
      <c r="H1062" s="198">
        <v>37036.338356481479</v>
      </c>
      <c r="I1062" t="s">
        <v>3141</v>
      </c>
      <c r="M1062" t="s">
        <v>3451</v>
      </c>
      <c r="N1062" t="s">
        <v>1737</v>
      </c>
      <c r="O1062" t="s">
        <v>1615</v>
      </c>
      <c r="P1062" s="199">
        <v>25</v>
      </c>
      <c r="S1062" t="s">
        <v>1784</v>
      </c>
      <c r="T1062" t="s">
        <v>2230</v>
      </c>
      <c r="U1062" s="201">
        <v>58</v>
      </c>
      <c r="V1062" t="s">
        <v>1680</v>
      </c>
      <c r="W1062" t="s">
        <v>1743</v>
      </c>
      <c r="X1062" t="s">
        <v>1738</v>
      </c>
      <c r="Y1062" t="s">
        <v>2741</v>
      </c>
      <c r="Z1062" t="s">
        <v>3724</v>
      </c>
      <c r="AA1062">
        <v>622817.1</v>
      </c>
      <c r="AB1062" s="198">
        <v>37040.875</v>
      </c>
      <c r="AC1062" s="198">
        <v>37040.875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1296028</v>
      </c>
      <c r="H1063" s="198">
        <v>37036.338379629633</v>
      </c>
      <c r="I1063" t="s">
        <v>1843</v>
      </c>
      <c r="M1063" t="s">
        <v>3451</v>
      </c>
      <c r="N1063" t="s">
        <v>1737</v>
      </c>
      <c r="O1063" t="s">
        <v>1599</v>
      </c>
      <c r="Q1063" s="199">
        <v>25</v>
      </c>
      <c r="S1063" t="s">
        <v>1784</v>
      </c>
      <c r="T1063" t="s">
        <v>2230</v>
      </c>
      <c r="U1063" s="201">
        <v>182.5</v>
      </c>
      <c r="V1063" t="s">
        <v>3224</v>
      </c>
      <c r="W1063" t="s">
        <v>1743</v>
      </c>
      <c r="X1063" t="s">
        <v>1738</v>
      </c>
      <c r="Y1063" t="s">
        <v>2741</v>
      </c>
      <c r="Z1063" t="s">
        <v>3724</v>
      </c>
      <c r="AA1063">
        <v>622818.1</v>
      </c>
      <c r="AB1063" s="198">
        <v>37040.875</v>
      </c>
      <c r="AC1063" s="198">
        <v>37040.875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4</v>
      </c>
      <c r="F1064" s="213">
        <f t="shared" si="85"/>
        <v>20000</v>
      </c>
      <c r="G1064" s="202">
        <v>1296029</v>
      </c>
      <c r="H1064" s="198">
        <v>37036.338460648149</v>
      </c>
      <c r="I1064" t="s">
        <v>3359</v>
      </c>
      <c r="M1064" t="s">
        <v>1785</v>
      </c>
      <c r="N1064" t="s">
        <v>3314</v>
      </c>
      <c r="O1064" t="s">
        <v>1562</v>
      </c>
      <c r="P1064" s="199">
        <v>5000</v>
      </c>
      <c r="S1064" t="s">
        <v>1786</v>
      </c>
      <c r="T1064" t="s">
        <v>2230</v>
      </c>
      <c r="U1064" s="201">
        <v>3.5750000000000002</v>
      </c>
      <c r="V1064" t="s">
        <v>3218</v>
      </c>
      <c r="W1064" t="s">
        <v>1719</v>
      </c>
      <c r="X1064" t="s">
        <v>1710</v>
      </c>
      <c r="Y1064" t="s">
        <v>3318</v>
      </c>
      <c r="Z1064" t="s">
        <v>3729</v>
      </c>
      <c r="AA1064">
        <v>810453</v>
      </c>
      <c r="AB1064" s="198">
        <v>37037</v>
      </c>
      <c r="AC1064" s="198">
        <v>37040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</v>
      </c>
      <c r="G1065" s="202">
        <v>1296030</v>
      </c>
      <c r="H1065" s="198">
        <v>37036.338506944441</v>
      </c>
      <c r="I1065" t="s">
        <v>1829</v>
      </c>
      <c r="M1065" t="s">
        <v>3451</v>
      </c>
      <c r="N1065" t="s">
        <v>1827</v>
      </c>
      <c r="O1065" t="s">
        <v>1435</v>
      </c>
      <c r="P1065" s="199">
        <v>50</v>
      </c>
      <c r="S1065" t="s">
        <v>1784</v>
      </c>
      <c r="T1065" t="s">
        <v>2230</v>
      </c>
      <c r="U1065" s="201">
        <v>22.25</v>
      </c>
      <c r="V1065" t="s">
        <v>1830</v>
      </c>
      <c r="W1065" t="s">
        <v>1839</v>
      </c>
      <c r="X1065" t="s">
        <v>1832</v>
      </c>
      <c r="Y1065" t="s">
        <v>2741</v>
      </c>
      <c r="Z1065" t="s">
        <v>3724</v>
      </c>
      <c r="AA1065">
        <v>622819.1</v>
      </c>
      <c r="AB1065" s="198">
        <v>37040.875</v>
      </c>
      <c r="AC1065" s="198">
        <v>37040.875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</v>
      </c>
      <c r="G1066" s="202">
        <v>1296031</v>
      </c>
      <c r="H1066" s="198">
        <v>37036.338587962964</v>
      </c>
      <c r="I1066" t="s">
        <v>3393</v>
      </c>
      <c r="M1066" t="s">
        <v>3451</v>
      </c>
      <c r="N1066" t="s">
        <v>1827</v>
      </c>
      <c r="O1066" t="s">
        <v>1418</v>
      </c>
      <c r="P1066" s="199">
        <v>50</v>
      </c>
      <c r="S1066" t="s">
        <v>1784</v>
      </c>
      <c r="T1066" t="s">
        <v>2230</v>
      </c>
      <c r="U1066" s="201">
        <v>20.75</v>
      </c>
      <c r="V1066" t="s">
        <v>1623</v>
      </c>
      <c r="W1066" t="s">
        <v>1839</v>
      </c>
      <c r="X1066" t="s">
        <v>1828</v>
      </c>
      <c r="Y1066" t="s">
        <v>2741</v>
      </c>
      <c r="Z1066" t="s">
        <v>3724</v>
      </c>
      <c r="AA1066">
        <v>622820.1</v>
      </c>
      <c r="AB1066" s="198">
        <v>37040.875</v>
      </c>
      <c r="AC1066" s="198">
        <v>37040.875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</v>
      </c>
      <c r="G1067" s="202">
        <v>1296032</v>
      </c>
      <c r="H1067" s="198">
        <v>37036.338599537034</v>
      </c>
      <c r="I1067" t="s">
        <v>1838</v>
      </c>
      <c r="M1067" t="s">
        <v>3451</v>
      </c>
      <c r="N1067" t="s">
        <v>1827</v>
      </c>
      <c r="O1067" t="s">
        <v>1429</v>
      </c>
      <c r="P1067" s="199">
        <v>50</v>
      </c>
      <c r="S1067" t="s">
        <v>1784</v>
      </c>
      <c r="T1067" t="s">
        <v>2230</v>
      </c>
      <c r="U1067" s="201">
        <v>30.85</v>
      </c>
      <c r="V1067" t="s">
        <v>1437</v>
      </c>
      <c r="W1067" t="s">
        <v>1844</v>
      </c>
      <c r="X1067" t="s">
        <v>1845</v>
      </c>
      <c r="Y1067" t="s">
        <v>2741</v>
      </c>
      <c r="Z1067" t="s">
        <v>3724</v>
      </c>
      <c r="AA1067">
        <v>622821.1</v>
      </c>
      <c r="AB1067" s="198">
        <v>37040.875</v>
      </c>
      <c r="AC1067" s="198">
        <v>37040.875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4</v>
      </c>
      <c r="F1068" s="213">
        <f t="shared" si="85"/>
        <v>20000</v>
      </c>
      <c r="G1068" s="202">
        <v>1296033</v>
      </c>
      <c r="H1068" s="198">
        <v>37036.338761574072</v>
      </c>
      <c r="I1068" t="s">
        <v>3204</v>
      </c>
      <c r="M1068" t="s">
        <v>1785</v>
      </c>
      <c r="N1068" t="s">
        <v>3314</v>
      </c>
      <c r="O1068" t="s">
        <v>1544</v>
      </c>
      <c r="Q1068" s="199">
        <v>5000</v>
      </c>
      <c r="S1068" t="s">
        <v>1786</v>
      </c>
      <c r="T1068" t="s">
        <v>2230</v>
      </c>
      <c r="U1068" s="201">
        <v>3.7825000000000002</v>
      </c>
      <c r="V1068" t="s">
        <v>3205</v>
      </c>
      <c r="W1068" t="s">
        <v>3130</v>
      </c>
      <c r="X1068" t="s">
        <v>3338</v>
      </c>
      <c r="Y1068" t="s">
        <v>3318</v>
      </c>
      <c r="Z1068" t="s">
        <v>3729</v>
      </c>
      <c r="AA1068">
        <v>810454</v>
      </c>
      <c r="AB1068" s="198">
        <v>37037</v>
      </c>
      <c r="AC1068" s="198">
        <v>37040</v>
      </c>
    </row>
    <row r="1069" spans="1:29" x14ac:dyDescent="0.2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4</v>
      </c>
      <c r="F1069" s="213">
        <f t="shared" si="85"/>
        <v>20000</v>
      </c>
      <c r="G1069" s="202">
        <v>1296034</v>
      </c>
      <c r="H1069" s="198">
        <v>37036.338796296295</v>
      </c>
      <c r="I1069" t="s">
        <v>3023</v>
      </c>
      <c r="M1069" t="s">
        <v>1785</v>
      </c>
      <c r="N1069" t="s">
        <v>3314</v>
      </c>
      <c r="O1069" t="s">
        <v>1562</v>
      </c>
      <c r="P1069" s="199">
        <v>5000</v>
      </c>
      <c r="S1069" t="s">
        <v>1786</v>
      </c>
      <c r="T1069" t="s">
        <v>2230</v>
      </c>
      <c r="U1069" s="201">
        <v>3.55</v>
      </c>
      <c r="V1069" t="s">
        <v>3270</v>
      </c>
      <c r="W1069" t="s">
        <v>1719</v>
      </c>
      <c r="X1069" t="s">
        <v>1710</v>
      </c>
      <c r="Y1069" t="s">
        <v>3318</v>
      </c>
      <c r="Z1069" t="s">
        <v>3729</v>
      </c>
      <c r="AA1069">
        <v>810455</v>
      </c>
      <c r="AB1069" s="198">
        <v>37037</v>
      </c>
      <c r="AC1069" s="198">
        <v>37040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4</v>
      </c>
      <c r="F1070" s="213">
        <f t="shared" si="85"/>
        <v>20000</v>
      </c>
      <c r="G1070" s="202">
        <v>1296035</v>
      </c>
      <c r="H1070" s="198">
        <v>37036.338842592595</v>
      </c>
      <c r="I1070" t="s">
        <v>3393</v>
      </c>
      <c r="M1070" t="s">
        <v>1785</v>
      </c>
      <c r="N1070" t="s">
        <v>3314</v>
      </c>
      <c r="O1070" t="s">
        <v>1624</v>
      </c>
      <c r="P1070" s="199">
        <v>5000</v>
      </c>
      <c r="S1070" t="s">
        <v>1786</v>
      </c>
      <c r="T1070" t="s">
        <v>2230</v>
      </c>
      <c r="U1070" s="201">
        <v>3.7949999999999999</v>
      </c>
      <c r="V1070" t="s">
        <v>2782</v>
      </c>
      <c r="W1070" t="s">
        <v>2790</v>
      </c>
      <c r="X1070" t="s">
        <v>1713</v>
      </c>
      <c r="Y1070" t="s">
        <v>3318</v>
      </c>
      <c r="Z1070" t="s">
        <v>3729</v>
      </c>
      <c r="AA1070">
        <v>810456</v>
      </c>
      <c r="AB1070" s="198">
        <v>37037</v>
      </c>
      <c r="AC1070" s="198">
        <v>37040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4</v>
      </c>
      <c r="F1071" s="213">
        <f t="shared" si="85"/>
        <v>20000</v>
      </c>
      <c r="G1071" s="202">
        <v>1296036</v>
      </c>
      <c r="H1071" s="198">
        <v>37036.338877314818</v>
      </c>
      <c r="I1071" t="s">
        <v>3341</v>
      </c>
      <c r="M1071" t="s">
        <v>1785</v>
      </c>
      <c r="N1071" t="s">
        <v>3314</v>
      </c>
      <c r="O1071" t="s">
        <v>1567</v>
      </c>
      <c r="Q1071" s="199">
        <v>5000</v>
      </c>
      <c r="S1071" t="s">
        <v>1786</v>
      </c>
      <c r="T1071" t="s">
        <v>2230</v>
      </c>
      <c r="U1071" s="201">
        <v>2.7749999999999999</v>
      </c>
      <c r="V1071" t="s">
        <v>1625</v>
      </c>
      <c r="W1071" t="s">
        <v>1719</v>
      </c>
      <c r="X1071" t="s">
        <v>1710</v>
      </c>
      <c r="Y1071" t="s">
        <v>3318</v>
      </c>
      <c r="Z1071" t="s">
        <v>3729</v>
      </c>
      <c r="AA1071">
        <v>810457</v>
      </c>
      <c r="AB1071" s="198">
        <v>37037</v>
      </c>
      <c r="AC1071" s="198">
        <v>37040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4</v>
      </c>
      <c r="F1072" s="213">
        <f t="shared" si="85"/>
        <v>20000</v>
      </c>
      <c r="G1072" s="202">
        <v>1296037</v>
      </c>
      <c r="H1072" s="198">
        <v>37036.338888888888</v>
      </c>
      <c r="I1072" t="s">
        <v>1843</v>
      </c>
      <c r="M1072" t="s">
        <v>1785</v>
      </c>
      <c r="N1072" t="s">
        <v>3314</v>
      </c>
      <c r="O1072" t="s">
        <v>1566</v>
      </c>
      <c r="Q1072" s="199">
        <v>5000</v>
      </c>
      <c r="S1072" t="s">
        <v>1786</v>
      </c>
      <c r="T1072" t="s">
        <v>2230</v>
      </c>
      <c r="U1072" s="201">
        <v>2.5099999999999998</v>
      </c>
      <c r="V1072" t="s">
        <v>1731</v>
      </c>
      <c r="W1072" t="s">
        <v>1732</v>
      </c>
      <c r="X1072" t="s">
        <v>1710</v>
      </c>
      <c r="Y1072" t="s">
        <v>3318</v>
      </c>
      <c r="Z1072" t="s">
        <v>3729</v>
      </c>
      <c r="AA1072">
        <v>810458</v>
      </c>
      <c r="AB1072" s="198">
        <v>37037</v>
      </c>
      <c r="AC1072" s="198">
        <v>37040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25</v>
      </c>
      <c r="G1073" s="202">
        <v>1296038</v>
      </c>
      <c r="H1073" s="198">
        <v>37036.338900462964</v>
      </c>
      <c r="I1073" t="s">
        <v>3023</v>
      </c>
      <c r="M1073" t="s">
        <v>3451</v>
      </c>
      <c r="N1073" t="s">
        <v>1737</v>
      </c>
      <c r="O1073" t="s">
        <v>1599</v>
      </c>
      <c r="Q1073" s="199">
        <v>25</v>
      </c>
      <c r="S1073" t="s">
        <v>1784</v>
      </c>
      <c r="T1073" t="s">
        <v>2230</v>
      </c>
      <c r="U1073" s="201">
        <v>185</v>
      </c>
      <c r="V1073" t="s">
        <v>1626</v>
      </c>
      <c r="W1073" t="s">
        <v>1743</v>
      </c>
      <c r="X1073" t="s">
        <v>1738</v>
      </c>
      <c r="Y1073" t="s">
        <v>2741</v>
      </c>
      <c r="Z1073" t="s">
        <v>3724</v>
      </c>
      <c r="AA1073">
        <v>622822.1</v>
      </c>
      <c r="AB1073" s="198">
        <v>37040.875</v>
      </c>
      <c r="AC1073" s="198">
        <v>37040.875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4</v>
      </c>
      <c r="F1074" s="213">
        <f t="shared" si="85"/>
        <v>20000</v>
      </c>
      <c r="G1074" s="202">
        <v>1296039</v>
      </c>
      <c r="H1074" s="198">
        <v>37036.338969907411</v>
      </c>
      <c r="I1074" t="s">
        <v>1755</v>
      </c>
      <c r="M1074" t="s">
        <v>1785</v>
      </c>
      <c r="N1074" t="s">
        <v>3314</v>
      </c>
      <c r="O1074" t="s">
        <v>1518</v>
      </c>
      <c r="Q1074" s="199">
        <v>5000</v>
      </c>
      <c r="S1074" t="s">
        <v>1786</v>
      </c>
      <c r="T1074" t="s">
        <v>2230</v>
      </c>
      <c r="U1074" s="201">
        <v>3.9788000000000001</v>
      </c>
      <c r="V1074" t="s">
        <v>3133</v>
      </c>
      <c r="W1074" t="s">
        <v>3316</v>
      </c>
      <c r="X1074" t="s">
        <v>3317</v>
      </c>
      <c r="Y1074" t="s">
        <v>3318</v>
      </c>
      <c r="Z1074" t="s">
        <v>3729</v>
      </c>
      <c r="AA1074">
        <v>810459</v>
      </c>
      <c r="AB1074" s="198">
        <v>37037</v>
      </c>
      <c r="AC1074" s="198">
        <v>37040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4</v>
      </c>
      <c r="F1075" s="213">
        <f t="shared" si="85"/>
        <v>20000</v>
      </c>
      <c r="G1075" s="202">
        <v>1296040</v>
      </c>
      <c r="H1075" s="198">
        <v>37036.33898148148</v>
      </c>
      <c r="I1075" t="s">
        <v>3204</v>
      </c>
      <c r="M1075" t="s">
        <v>1785</v>
      </c>
      <c r="N1075" t="s">
        <v>3314</v>
      </c>
      <c r="O1075" t="s">
        <v>1544</v>
      </c>
      <c r="Q1075" s="199">
        <v>5000</v>
      </c>
      <c r="S1075" t="s">
        <v>1786</v>
      </c>
      <c r="T1075" t="s">
        <v>2230</v>
      </c>
      <c r="U1075" s="201">
        <v>3.7850000000000001</v>
      </c>
      <c r="V1075" t="s">
        <v>3205</v>
      </c>
      <c r="W1075" t="s">
        <v>3130</v>
      </c>
      <c r="X1075" t="s">
        <v>3338</v>
      </c>
      <c r="Y1075" t="s">
        <v>3318</v>
      </c>
      <c r="Z1075" t="s">
        <v>3729</v>
      </c>
      <c r="AA1075">
        <v>810461</v>
      </c>
      <c r="AB1075" s="198">
        <v>37037</v>
      </c>
      <c r="AC1075" s="198">
        <v>37040</v>
      </c>
    </row>
    <row r="1076" spans="1:29" x14ac:dyDescent="0.2">
      <c r="A1076" s="44" t="str">
        <f t="shared" si="81"/>
        <v>US Natural Gas Financial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Financial</v>
      </c>
      <c r="E1076" s="44">
        <f>IF(VLOOKUP(S1076,'DD-Lookup'!$J$6:$L$50,3,FALSE)="Monthly",(YEAR(AC1076)-YEAR(AB1076))*12+MONTH(AC1076)-MONTH(AB1076)+1,(AC1076-AB1076+1))</f>
        <v>123</v>
      </c>
      <c r="F1076" s="213">
        <f t="shared" si="85"/>
        <v>1230000</v>
      </c>
      <c r="G1076" s="202">
        <v>1296042</v>
      </c>
      <c r="H1076" s="198">
        <v>37036.338993055557</v>
      </c>
      <c r="I1076" t="s">
        <v>1843</v>
      </c>
      <c r="J1076" t="s">
        <v>3228</v>
      </c>
      <c r="K1076" t="s">
        <v>3002</v>
      </c>
      <c r="M1076" t="s">
        <v>1785</v>
      </c>
      <c r="N1076" t="s">
        <v>3328</v>
      </c>
      <c r="O1076" t="s">
        <v>1074</v>
      </c>
      <c r="Q1076" s="199">
        <v>10000</v>
      </c>
      <c r="S1076" t="s">
        <v>1786</v>
      </c>
      <c r="T1076" t="s">
        <v>2230</v>
      </c>
      <c r="U1076" s="201">
        <v>-7.7499999999999999E-2</v>
      </c>
      <c r="V1076" t="s">
        <v>2856</v>
      </c>
      <c r="W1076" t="s">
        <v>1752</v>
      </c>
      <c r="X1076" t="s">
        <v>1753</v>
      </c>
      <c r="Y1076" t="s">
        <v>2250</v>
      </c>
      <c r="Z1076" t="s">
        <v>3729</v>
      </c>
      <c r="AA1076" t="s">
        <v>1627</v>
      </c>
      <c r="AB1076" s="198">
        <v>37073</v>
      </c>
      <c r="AC1076" s="198">
        <v>37195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4</v>
      </c>
      <c r="F1077" s="213">
        <f t="shared" si="85"/>
        <v>10400</v>
      </c>
      <c r="G1077" s="202">
        <v>1296041</v>
      </c>
      <c r="H1077" s="198">
        <v>37036.338993055557</v>
      </c>
      <c r="I1077" t="s">
        <v>3341</v>
      </c>
      <c r="M1077" t="s">
        <v>1785</v>
      </c>
      <c r="N1077" t="s">
        <v>3314</v>
      </c>
      <c r="O1077" t="s">
        <v>1549</v>
      </c>
      <c r="Q1077" s="199">
        <v>2600</v>
      </c>
      <c r="S1077" t="s">
        <v>1786</v>
      </c>
      <c r="T1077" t="s">
        <v>2230</v>
      </c>
      <c r="U1077" s="201">
        <v>3.85</v>
      </c>
      <c r="V1077" t="s">
        <v>2726</v>
      </c>
      <c r="W1077" t="s">
        <v>3352</v>
      </c>
      <c r="X1077" t="s">
        <v>3353</v>
      </c>
      <c r="Y1077" t="s">
        <v>3318</v>
      </c>
      <c r="Z1077" t="s">
        <v>3729</v>
      </c>
      <c r="AA1077">
        <v>810460</v>
      </c>
      <c r="AB1077" s="198">
        <v>37037</v>
      </c>
      <c r="AC1077" s="198">
        <v>37040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4</v>
      </c>
      <c r="F1078" s="213">
        <f t="shared" si="85"/>
        <v>40000</v>
      </c>
      <c r="G1078" s="202">
        <v>1296043</v>
      </c>
      <c r="H1078" s="198">
        <v>37036.33902777778</v>
      </c>
      <c r="I1078" t="s">
        <v>2006</v>
      </c>
      <c r="M1078" t="s">
        <v>1785</v>
      </c>
      <c r="N1078" t="s">
        <v>3314</v>
      </c>
      <c r="O1078" t="s">
        <v>1581</v>
      </c>
      <c r="Q1078" s="199">
        <v>10000</v>
      </c>
      <c r="S1078" t="s">
        <v>1786</v>
      </c>
      <c r="T1078" t="s">
        <v>2230</v>
      </c>
      <c r="U1078" s="201">
        <v>9.9499999999999993</v>
      </c>
      <c r="V1078" t="s">
        <v>3186</v>
      </c>
      <c r="W1078" t="s">
        <v>1757</v>
      </c>
      <c r="X1078" t="s">
        <v>1710</v>
      </c>
      <c r="Y1078" t="s">
        <v>3318</v>
      </c>
      <c r="Z1078" t="s">
        <v>3729</v>
      </c>
      <c r="AA1078">
        <v>810462</v>
      </c>
      <c r="AB1078" s="198">
        <v>37037</v>
      </c>
      <c r="AC1078" s="198">
        <v>37040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4</v>
      </c>
      <c r="F1079" s="213">
        <f t="shared" si="85"/>
        <v>40000</v>
      </c>
      <c r="G1079" s="202">
        <v>1296044</v>
      </c>
      <c r="H1079" s="198">
        <v>37036.339085648149</v>
      </c>
      <c r="I1079" t="s">
        <v>3341</v>
      </c>
      <c r="M1079" t="s">
        <v>1785</v>
      </c>
      <c r="N1079" t="s">
        <v>3314</v>
      </c>
      <c r="O1079" t="s">
        <v>1611</v>
      </c>
      <c r="Q1079" s="199">
        <v>10000</v>
      </c>
      <c r="S1079" t="s">
        <v>1786</v>
      </c>
      <c r="T1079" t="s">
        <v>2230</v>
      </c>
      <c r="U1079" s="201">
        <v>9.9499999999999993</v>
      </c>
      <c r="V1079" t="s">
        <v>1612</v>
      </c>
      <c r="W1079" t="s">
        <v>1757</v>
      </c>
      <c r="X1079" t="s">
        <v>1710</v>
      </c>
      <c r="Y1079" t="s">
        <v>3318</v>
      </c>
      <c r="Z1079" t="s">
        <v>3729</v>
      </c>
      <c r="AA1079">
        <v>810463</v>
      </c>
      <c r="AB1079" s="198">
        <v>37037</v>
      </c>
      <c r="AC1079" s="198">
        <v>37040</v>
      </c>
    </row>
    <row r="1080" spans="1:29" x14ac:dyDescent="0.2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1296045</v>
      </c>
      <c r="H1080" s="198">
        <v>37036.339097222219</v>
      </c>
      <c r="I1080" t="s">
        <v>2964</v>
      </c>
      <c r="M1080" t="s">
        <v>3451</v>
      </c>
      <c r="N1080" t="s">
        <v>1739</v>
      </c>
      <c r="O1080" t="s">
        <v>1597</v>
      </c>
      <c r="Q1080" s="199">
        <v>25</v>
      </c>
      <c r="S1080" t="s">
        <v>1784</v>
      </c>
      <c r="T1080" t="s">
        <v>2230</v>
      </c>
      <c r="U1080" s="201">
        <v>170</v>
      </c>
      <c r="V1080" t="s">
        <v>3138</v>
      </c>
      <c r="W1080" t="s">
        <v>1795</v>
      </c>
      <c r="X1080" t="s">
        <v>1742</v>
      </c>
      <c r="Y1080" t="s">
        <v>2741</v>
      </c>
      <c r="Z1080" t="s">
        <v>3724</v>
      </c>
      <c r="AA1080">
        <v>622823.1</v>
      </c>
      <c r="AB1080" s="198">
        <v>37040.875</v>
      </c>
      <c r="AC1080" s="198">
        <v>37040.875</v>
      </c>
    </row>
    <row r="1081" spans="1:29" x14ac:dyDescent="0.2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25</v>
      </c>
      <c r="G1081" s="202">
        <v>1296046</v>
      </c>
      <c r="H1081" s="198">
        <v>37036.339178240742</v>
      </c>
      <c r="I1081" t="s">
        <v>2964</v>
      </c>
      <c r="M1081" t="s">
        <v>3451</v>
      </c>
      <c r="N1081" t="s">
        <v>1739</v>
      </c>
      <c r="O1081" t="s">
        <v>1609</v>
      </c>
      <c r="P1081" s="199">
        <v>25</v>
      </c>
      <c r="S1081" t="s">
        <v>1784</v>
      </c>
      <c r="T1081" t="s">
        <v>2230</v>
      </c>
      <c r="U1081" s="201">
        <v>74</v>
      </c>
      <c r="V1081" t="s">
        <v>1758</v>
      </c>
      <c r="W1081" t="s">
        <v>1747</v>
      </c>
      <c r="X1081" t="s">
        <v>1742</v>
      </c>
      <c r="Y1081" t="s">
        <v>2741</v>
      </c>
      <c r="Z1081" t="s">
        <v>3724</v>
      </c>
      <c r="AA1081">
        <v>622824.1</v>
      </c>
      <c r="AB1081" s="198">
        <v>37040.875</v>
      </c>
      <c r="AC1081" s="198">
        <v>37040.875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25</v>
      </c>
      <c r="G1082" s="202">
        <v>1296047</v>
      </c>
      <c r="H1082" s="198">
        <v>37036.339201388888</v>
      </c>
      <c r="I1082" t="s">
        <v>1744</v>
      </c>
      <c r="M1082" t="s">
        <v>3451</v>
      </c>
      <c r="N1082" t="s">
        <v>1737</v>
      </c>
      <c r="O1082" t="s">
        <v>1592</v>
      </c>
      <c r="P1082" s="199">
        <v>25</v>
      </c>
      <c r="S1082" t="s">
        <v>1784</v>
      </c>
      <c r="T1082" t="s">
        <v>2230</v>
      </c>
      <c r="U1082" s="201">
        <v>180</v>
      </c>
      <c r="V1082" t="s">
        <v>1745</v>
      </c>
      <c r="W1082" t="s">
        <v>1770</v>
      </c>
      <c r="X1082" t="s">
        <v>1738</v>
      </c>
      <c r="Y1082" t="s">
        <v>2741</v>
      </c>
      <c r="Z1082" t="s">
        <v>3724</v>
      </c>
      <c r="AA1082">
        <v>622825.1</v>
      </c>
      <c r="AB1082" s="198">
        <v>37040.875</v>
      </c>
      <c r="AC1082" s="198">
        <v>37040.875</v>
      </c>
    </row>
    <row r="1083" spans="1:29" x14ac:dyDescent="0.2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4</v>
      </c>
      <c r="F1083" s="213">
        <f t="shared" si="85"/>
        <v>20000</v>
      </c>
      <c r="G1083" s="202">
        <v>1296048</v>
      </c>
      <c r="H1083" s="198">
        <v>37036.339270833334</v>
      </c>
      <c r="I1083" t="s">
        <v>2794</v>
      </c>
      <c r="M1083" t="s">
        <v>1785</v>
      </c>
      <c r="N1083" t="s">
        <v>3314</v>
      </c>
      <c r="O1083" t="s">
        <v>1567</v>
      </c>
      <c r="Q1083" s="199">
        <v>5000</v>
      </c>
      <c r="S1083" t="s">
        <v>1786</v>
      </c>
      <c r="T1083" t="s">
        <v>2230</v>
      </c>
      <c r="U1083" s="201">
        <v>2.8</v>
      </c>
      <c r="V1083" t="s">
        <v>1708</v>
      </c>
      <c r="W1083" t="s">
        <v>1719</v>
      </c>
      <c r="X1083" t="s">
        <v>1710</v>
      </c>
      <c r="Y1083" t="s">
        <v>3318</v>
      </c>
      <c r="Z1083" t="s">
        <v>3729</v>
      </c>
      <c r="AA1083">
        <v>810464</v>
      </c>
      <c r="AB1083" s="198">
        <v>37037</v>
      </c>
      <c r="AC1083" s="198">
        <v>37040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4</v>
      </c>
      <c r="F1084" s="213">
        <f t="shared" si="85"/>
        <v>40000</v>
      </c>
      <c r="G1084" s="202">
        <v>1296049</v>
      </c>
      <c r="H1084" s="198">
        <v>37036.339282407411</v>
      </c>
      <c r="I1084" t="s">
        <v>1755</v>
      </c>
      <c r="M1084" t="s">
        <v>1785</v>
      </c>
      <c r="N1084" t="s">
        <v>3314</v>
      </c>
      <c r="O1084" t="s">
        <v>1573</v>
      </c>
      <c r="P1084" s="199">
        <v>10000</v>
      </c>
      <c r="S1084" t="s">
        <v>1786</v>
      </c>
      <c r="T1084" t="s">
        <v>2230</v>
      </c>
      <c r="U1084" s="201">
        <v>3.7</v>
      </c>
      <c r="V1084" t="s">
        <v>3142</v>
      </c>
      <c r="W1084" t="s">
        <v>1709</v>
      </c>
      <c r="X1084" t="s">
        <v>1710</v>
      </c>
      <c r="Y1084" t="s">
        <v>3318</v>
      </c>
      <c r="Z1084" t="s">
        <v>3729</v>
      </c>
      <c r="AA1084">
        <v>810465</v>
      </c>
      <c r="AB1084" s="198">
        <v>37037</v>
      </c>
      <c r="AC1084" s="198">
        <v>37040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3">
        <f t="shared" si="85"/>
        <v>25</v>
      </c>
      <c r="G1085" s="202">
        <v>1296050</v>
      </c>
      <c r="H1085" s="198">
        <v>37036.339317129627</v>
      </c>
      <c r="I1085" t="s">
        <v>1628</v>
      </c>
      <c r="M1085" t="s">
        <v>3451</v>
      </c>
      <c r="N1085" t="s">
        <v>1737</v>
      </c>
      <c r="O1085" t="s">
        <v>1588</v>
      </c>
      <c r="P1085" s="199">
        <v>25</v>
      </c>
      <c r="S1085" t="s">
        <v>1784</v>
      </c>
      <c r="T1085" t="s">
        <v>2230</v>
      </c>
      <c r="U1085" s="201">
        <v>175</v>
      </c>
      <c r="V1085" t="s">
        <v>1629</v>
      </c>
      <c r="W1085" t="s">
        <v>1590</v>
      </c>
      <c r="X1085" t="s">
        <v>1591</v>
      </c>
      <c r="Y1085" t="s">
        <v>2741</v>
      </c>
      <c r="Z1085" t="s">
        <v>3724</v>
      </c>
      <c r="AA1085">
        <v>622826.1</v>
      </c>
      <c r="AB1085" s="198">
        <v>37040.875</v>
      </c>
      <c r="AC1085" s="198">
        <v>37040.875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4</v>
      </c>
      <c r="F1086" s="213">
        <f t="shared" si="85"/>
        <v>20000</v>
      </c>
      <c r="G1086" s="202">
        <v>1296051</v>
      </c>
      <c r="H1086" s="198">
        <v>37036.339317129627</v>
      </c>
      <c r="I1086" t="s">
        <v>2794</v>
      </c>
      <c r="M1086" t="s">
        <v>1785</v>
      </c>
      <c r="N1086" t="s">
        <v>3314</v>
      </c>
      <c r="O1086" t="s">
        <v>1567</v>
      </c>
      <c r="Q1086" s="199">
        <v>5000</v>
      </c>
      <c r="S1086" t="s">
        <v>1786</v>
      </c>
      <c r="T1086" t="s">
        <v>2230</v>
      </c>
      <c r="U1086" s="201">
        <v>2.8250000000000002</v>
      </c>
      <c r="V1086" t="s">
        <v>1708</v>
      </c>
      <c r="W1086" t="s">
        <v>1719</v>
      </c>
      <c r="X1086" t="s">
        <v>1710</v>
      </c>
      <c r="Y1086" t="s">
        <v>3318</v>
      </c>
      <c r="Z1086" t="s">
        <v>3729</v>
      </c>
      <c r="AA1086">
        <v>810466</v>
      </c>
      <c r="AB1086" s="198">
        <v>37037</v>
      </c>
      <c r="AC1086" s="198">
        <v>37040</v>
      </c>
    </row>
    <row r="1087" spans="1:29" x14ac:dyDescent="0.2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25</v>
      </c>
      <c r="G1087" s="202">
        <v>1296052</v>
      </c>
      <c r="H1087" s="198">
        <v>37036.339398148149</v>
      </c>
      <c r="I1087" t="s">
        <v>1674</v>
      </c>
      <c r="M1087" t="s">
        <v>3451</v>
      </c>
      <c r="N1087" t="s">
        <v>1739</v>
      </c>
      <c r="O1087" t="s">
        <v>1608</v>
      </c>
      <c r="P1087" s="199">
        <v>25</v>
      </c>
      <c r="S1087" t="s">
        <v>1784</v>
      </c>
      <c r="T1087" t="s">
        <v>2230</v>
      </c>
      <c r="U1087" s="201">
        <v>104</v>
      </c>
      <c r="V1087" t="s">
        <v>1675</v>
      </c>
      <c r="W1087" t="s">
        <v>1747</v>
      </c>
      <c r="X1087" t="s">
        <v>1742</v>
      </c>
      <c r="Y1087" t="s">
        <v>2741</v>
      </c>
      <c r="Z1087" t="s">
        <v>3724</v>
      </c>
      <c r="AA1087">
        <v>622827.1</v>
      </c>
      <c r="AB1087" s="198">
        <v>37040.875</v>
      </c>
      <c r="AC1087" s="198">
        <v>37040.875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</v>
      </c>
      <c r="G1088" s="202">
        <v>1296053</v>
      </c>
      <c r="H1088" s="198">
        <v>37036.339467592596</v>
      </c>
      <c r="I1088" t="s">
        <v>2964</v>
      </c>
      <c r="M1088" t="s">
        <v>3451</v>
      </c>
      <c r="N1088" t="s">
        <v>1739</v>
      </c>
      <c r="O1088" t="s">
        <v>1609</v>
      </c>
      <c r="P1088" s="199">
        <v>25</v>
      </c>
      <c r="S1088" t="s">
        <v>1784</v>
      </c>
      <c r="T1088" t="s">
        <v>2230</v>
      </c>
      <c r="U1088" s="201">
        <v>71</v>
      </c>
      <c r="V1088" t="s">
        <v>1758</v>
      </c>
      <c r="W1088" t="s">
        <v>1747</v>
      </c>
      <c r="X1088" t="s">
        <v>1742</v>
      </c>
      <c r="Y1088" t="s">
        <v>2741</v>
      </c>
      <c r="Z1088" t="s">
        <v>3724</v>
      </c>
      <c r="AA1088">
        <v>622828.1</v>
      </c>
      <c r="AB1088" s="198">
        <v>37040.875</v>
      </c>
      <c r="AC1088" s="198">
        <v>37040.875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4</v>
      </c>
      <c r="F1089" s="213">
        <f t="shared" si="85"/>
        <v>20000</v>
      </c>
      <c r="G1089" s="202">
        <v>1296054</v>
      </c>
      <c r="H1089" s="198">
        <v>37036.339537037034</v>
      </c>
      <c r="I1089" t="s">
        <v>1826</v>
      </c>
      <c r="M1089" t="s">
        <v>1785</v>
      </c>
      <c r="N1089" t="s">
        <v>3314</v>
      </c>
      <c r="O1089" t="s">
        <v>1048</v>
      </c>
      <c r="P1089" s="199">
        <v>5000</v>
      </c>
      <c r="S1089" t="s">
        <v>1786</v>
      </c>
      <c r="T1089" t="s">
        <v>2230</v>
      </c>
      <c r="U1089" s="201">
        <v>4.17</v>
      </c>
      <c r="V1089" t="s">
        <v>3255</v>
      </c>
      <c r="W1089" t="s">
        <v>1691</v>
      </c>
      <c r="X1089" t="s">
        <v>1692</v>
      </c>
      <c r="Y1089" t="s">
        <v>3318</v>
      </c>
      <c r="Z1089" t="s">
        <v>3729</v>
      </c>
      <c r="AA1089">
        <v>810467</v>
      </c>
      <c r="AB1089" s="198">
        <v>37037</v>
      </c>
      <c r="AC1089" s="198">
        <v>37040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5</v>
      </c>
      <c r="F1090" s="213">
        <f t="shared" si="85"/>
        <v>250</v>
      </c>
      <c r="G1090" s="202">
        <v>1296055</v>
      </c>
      <c r="H1090" s="198">
        <v>37036.339606481481</v>
      </c>
      <c r="I1090" t="s">
        <v>1850</v>
      </c>
      <c r="M1090" t="s">
        <v>3451</v>
      </c>
      <c r="N1090" t="s">
        <v>1827</v>
      </c>
      <c r="O1090" t="s">
        <v>1630</v>
      </c>
      <c r="P1090" s="199">
        <v>50</v>
      </c>
      <c r="S1090" t="s">
        <v>1784</v>
      </c>
      <c r="T1090" t="s">
        <v>2230</v>
      </c>
      <c r="U1090" s="201">
        <v>67</v>
      </c>
      <c r="V1090" t="s">
        <v>2103</v>
      </c>
      <c r="W1090" t="s">
        <v>1836</v>
      </c>
      <c r="X1090" t="s">
        <v>2997</v>
      </c>
      <c r="Y1090" t="s">
        <v>2741</v>
      </c>
      <c r="Z1090" t="s">
        <v>3724</v>
      </c>
      <c r="AA1090">
        <v>622829.1</v>
      </c>
      <c r="AB1090" s="198">
        <v>37046.875</v>
      </c>
      <c r="AC1090" s="198">
        <v>37050.875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1296056</v>
      </c>
      <c r="H1091" s="198">
        <v>37036.339641203704</v>
      </c>
      <c r="I1091" t="s">
        <v>3023</v>
      </c>
      <c r="M1091" t="s">
        <v>3451</v>
      </c>
      <c r="N1091" t="s">
        <v>1737</v>
      </c>
      <c r="O1091" t="s">
        <v>1599</v>
      </c>
      <c r="P1091" s="199">
        <v>25</v>
      </c>
      <c r="S1091" t="s">
        <v>1784</v>
      </c>
      <c r="T1091" t="s">
        <v>2230</v>
      </c>
      <c r="U1091" s="201">
        <v>180</v>
      </c>
      <c r="V1091" t="s">
        <v>1626</v>
      </c>
      <c r="W1091" t="s">
        <v>1743</v>
      </c>
      <c r="X1091" t="s">
        <v>1738</v>
      </c>
      <c r="Y1091" t="s">
        <v>2741</v>
      </c>
      <c r="Z1091" t="s">
        <v>3724</v>
      </c>
      <c r="AA1091">
        <v>622830.1</v>
      </c>
      <c r="AB1091" s="198">
        <v>37040.875</v>
      </c>
      <c r="AC1091" s="198">
        <v>37040.875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62</v>
      </c>
      <c r="F1092" s="213">
        <f t="shared" si="85"/>
        <v>3100</v>
      </c>
      <c r="G1092" s="202">
        <v>1296057</v>
      </c>
      <c r="H1092" s="198">
        <v>37036.33965277778</v>
      </c>
      <c r="I1092" t="s">
        <v>2964</v>
      </c>
      <c r="M1092" t="s">
        <v>3451</v>
      </c>
      <c r="N1092" t="s">
        <v>1827</v>
      </c>
      <c r="O1092" t="s">
        <v>3046</v>
      </c>
      <c r="P1092" s="199">
        <v>50</v>
      </c>
      <c r="S1092" t="s">
        <v>1784</v>
      </c>
      <c r="T1092" t="s">
        <v>2230</v>
      </c>
      <c r="U1092" s="201">
        <v>88.5</v>
      </c>
      <c r="V1092" t="s">
        <v>1484</v>
      </c>
      <c r="W1092" t="s">
        <v>1848</v>
      </c>
      <c r="X1092" t="s">
        <v>1849</v>
      </c>
      <c r="Y1092" t="s">
        <v>2741</v>
      </c>
      <c r="Z1092" t="s">
        <v>3724</v>
      </c>
      <c r="AA1092">
        <v>622831.1</v>
      </c>
      <c r="AB1092" s="198">
        <v>37073.71597222222</v>
      </c>
      <c r="AC1092" s="198">
        <v>37134.71597222222</v>
      </c>
    </row>
    <row r="1093" spans="1:29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25</v>
      </c>
      <c r="G1093" s="202">
        <v>1296058</v>
      </c>
      <c r="H1093" s="198">
        <v>37036.33971064815</v>
      </c>
      <c r="I1093" t="s">
        <v>1850</v>
      </c>
      <c r="M1093" t="s">
        <v>3451</v>
      </c>
      <c r="N1093" t="s">
        <v>1737</v>
      </c>
      <c r="O1093" t="s">
        <v>1599</v>
      </c>
      <c r="P1093" s="199">
        <v>25</v>
      </c>
      <c r="S1093" t="s">
        <v>1784</v>
      </c>
      <c r="T1093" t="s">
        <v>2230</v>
      </c>
      <c r="U1093" s="201">
        <v>180</v>
      </c>
      <c r="V1093" t="s">
        <v>3137</v>
      </c>
      <c r="W1093" t="s">
        <v>1743</v>
      </c>
      <c r="X1093" t="s">
        <v>1738</v>
      </c>
      <c r="Y1093" t="s">
        <v>2741</v>
      </c>
      <c r="Z1093" t="s">
        <v>3724</v>
      </c>
      <c r="AA1093">
        <v>622832.1</v>
      </c>
      <c r="AB1093" s="198">
        <v>37040.875</v>
      </c>
      <c r="AC1093" s="198">
        <v>37040.875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30</v>
      </c>
      <c r="F1094" s="213">
        <f t="shared" si="85"/>
        <v>300000</v>
      </c>
      <c r="G1094" s="202">
        <v>1296059</v>
      </c>
      <c r="H1094" s="198">
        <v>37036.339884259258</v>
      </c>
      <c r="I1094" t="s">
        <v>3336</v>
      </c>
      <c r="M1094" t="s">
        <v>1785</v>
      </c>
      <c r="N1094" t="s">
        <v>3238</v>
      </c>
      <c r="O1094" t="s">
        <v>1631</v>
      </c>
      <c r="P1094" s="199">
        <v>10000</v>
      </c>
      <c r="S1094" t="s">
        <v>1786</v>
      </c>
      <c r="T1094" t="s">
        <v>2230</v>
      </c>
      <c r="U1094" s="201">
        <v>8.5000000000000006E-2</v>
      </c>
      <c r="V1094" t="s">
        <v>3340</v>
      </c>
      <c r="W1094" t="s">
        <v>3367</v>
      </c>
      <c r="X1094" t="s">
        <v>2785</v>
      </c>
      <c r="Y1094" t="s">
        <v>3318</v>
      </c>
      <c r="Z1094" t="s">
        <v>3729</v>
      </c>
      <c r="AA1094" t="s">
        <v>1632</v>
      </c>
      <c r="AB1094" s="198">
        <v>37043.875</v>
      </c>
      <c r="AC1094" s="198">
        <v>37072.875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30</v>
      </c>
      <c r="F1095" s="213">
        <f t="shared" si="85"/>
        <v>1500</v>
      </c>
      <c r="G1095" s="202">
        <v>1296061</v>
      </c>
      <c r="H1095" s="198">
        <v>37036.340081018519</v>
      </c>
      <c r="I1095" t="s">
        <v>3393</v>
      </c>
      <c r="M1095" t="s">
        <v>3451</v>
      </c>
      <c r="N1095" t="s">
        <v>1827</v>
      </c>
      <c r="O1095" t="s">
        <v>3009</v>
      </c>
      <c r="Q1095" s="199">
        <v>50</v>
      </c>
      <c r="S1095" t="s">
        <v>1784</v>
      </c>
      <c r="T1095" t="s">
        <v>2230</v>
      </c>
      <c r="U1095" s="201">
        <v>59</v>
      </c>
      <c r="V1095" t="s">
        <v>1430</v>
      </c>
      <c r="W1095" t="s">
        <v>1848</v>
      </c>
      <c r="X1095" t="s">
        <v>1832</v>
      </c>
      <c r="Y1095" t="s">
        <v>2741</v>
      </c>
      <c r="Z1095" t="s">
        <v>3724</v>
      </c>
      <c r="AA1095">
        <v>622833.1</v>
      </c>
      <c r="AB1095" s="198">
        <v>37043.71597222222</v>
      </c>
      <c r="AC1095" s="198">
        <v>37072.71597222222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4</v>
      </c>
      <c r="F1096" s="213">
        <f t="shared" si="85"/>
        <v>20000</v>
      </c>
      <c r="G1096" s="202">
        <v>1296062</v>
      </c>
      <c r="H1096" s="198">
        <v>37036.340081018519</v>
      </c>
      <c r="I1096" t="s">
        <v>1843</v>
      </c>
      <c r="M1096" t="s">
        <v>1785</v>
      </c>
      <c r="N1096" t="s">
        <v>3314</v>
      </c>
      <c r="O1096" t="s">
        <v>1566</v>
      </c>
      <c r="Q1096" s="199">
        <v>5000</v>
      </c>
      <c r="S1096" t="s">
        <v>1786</v>
      </c>
      <c r="T1096" t="s">
        <v>2230</v>
      </c>
      <c r="U1096" s="201">
        <v>2.5449999999999999</v>
      </c>
      <c r="V1096" t="s">
        <v>1731</v>
      </c>
      <c r="W1096" t="s">
        <v>1732</v>
      </c>
      <c r="X1096" t="s">
        <v>1710</v>
      </c>
      <c r="Y1096" t="s">
        <v>3318</v>
      </c>
      <c r="Z1096" t="s">
        <v>3729</v>
      </c>
      <c r="AA1096">
        <v>810470</v>
      </c>
      <c r="AB1096" s="198">
        <v>37037</v>
      </c>
      <c r="AC1096" s="198">
        <v>37040</v>
      </c>
    </row>
    <row r="1097" spans="1:29" x14ac:dyDescent="0.2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5</v>
      </c>
      <c r="F1097" s="213">
        <f t="shared" si="85"/>
        <v>250</v>
      </c>
      <c r="G1097" s="202">
        <v>1296063</v>
      </c>
      <c r="H1097" s="198">
        <v>37036.340092592596</v>
      </c>
      <c r="I1097" t="s">
        <v>1850</v>
      </c>
      <c r="M1097" t="s">
        <v>3451</v>
      </c>
      <c r="N1097" t="s">
        <v>1827</v>
      </c>
      <c r="O1097" t="s">
        <v>2864</v>
      </c>
      <c r="P1097" s="199">
        <v>50</v>
      </c>
      <c r="S1097" t="s">
        <v>1784</v>
      </c>
      <c r="T1097" t="s">
        <v>2230</v>
      </c>
      <c r="U1097" s="201">
        <v>58.75</v>
      </c>
      <c r="V1097" t="s">
        <v>2103</v>
      </c>
      <c r="W1097" t="s">
        <v>1848</v>
      </c>
      <c r="X1097" t="s">
        <v>1832</v>
      </c>
      <c r="Y1097" t="s">
        <v>2741</v>
      </c>
      <c r="Z1097" t="s">
        <v>3724</v>
      </c>
      <c r="AA1097">
        <v>622834.1</v>
      </c>
      <c r="AB1097" s="198">
        <v>37046.875</v>
      </c>
      <c r="AC1097" s="198">
        <v>37050.875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4</v>
      </c>
      <c r="F1098" s="213">
        <f t="shared" si="85"/>
        <v>80000</v>
      </c>
      <c r="G1098" s="202">
        <v>1296064</v>
      </c>
      <c r="H1098" s="198">
        <v>37036.340115740742</v>
      </c>
      <c r="I1098" t="s">
        <v>3183</v>
      </c>
      <c r="M1098" t="s">
        <v>1785</v>
      </c>
      <c r="N1098" t="s">
        <v>3314</v>
      </c>
      <c r="O1098" t="s">
        <v>1055</v>
      </c>
      <c r="P1098" s="199">
        <v>20000</v>
      </c>
      <c r="S1098" t="s">
        <v>1786</v>
      </c>
      <c r="T1098" t="s">
        <v>2230</v>
      </c>
      <c r="U1098" s="201">
        <v>4.1399999999999997</v>
      </c>
      <c r="V1098" t="s">
        <v>3035</v>
      </c>
      <c r="W1098" t="s">
        <v>2800</v>
      </c>
      <c r="X1098" t="s">
        <v>2801</v>
      </c>
      <c r="Y1098" t="s">
        <v>3318</v>
      </c>
      <c r="Z1098" t="s">
        <v>3729</v>
      </c>
      <c r="AA1098">
        <v>810471</v>
      </c>
      <c r="AB1098" s="198">
        <v>37037</v>
      </c>
      <c r="AC1098" s="198">
        <v>37040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4</v>
      </c>
      <c r="F1099" s="213">
        <f t="shared" ref="F1099:F1162" si="90">E1099*SUM(P1099:Q1099)</f>
        <v>40000</v>
      </c>
      <c r="G1099" s="202">
        <v>1296065</v>
      </c>
      <c r="H1099" s="198">
        <v>37036.340127314812</v>
      </c>
      <c r="I1099" t="s">
        <v>1779</v>
      </c>
      <c r="M1099" t="s">
        <v>1785</v>
      </c>
      <c r="N1099" t="s">
        <v>3314</v>
      </c>
      <c r="O1099" t="s">
        <v>1040</v>
      </c>
      <c r="Q1099" s="199">
        <v>10000</v>
      </c>
      <c r="S1099" t="s">
        <v>1786</v>
      </c>
      <c r="T1099" t="s">
        <v>2230</v>
      </c>
      <c r="U1099" s="201">
        <v>3.895</v>
      </c>
      <c r="V1099" t="s">
        <v>2342</v>
      </c>
      <c r="W1099" t="s">
        <v>3159</v>
      </c>
      <c r="X1099" t="s">
        <v>3241</v>
      </c>
      <c r="Y1099" t="s">
        <v>3318</v>
      </c>
      <c r="Z1099" t="s">
        <v>3729</v>
      </c>
      <c r="AA1099">
        <v>810472</v>
      </c>
      <c r="AB1099" s="198">
        <v>37037</v>
      </c>
      <c r="AC1099" s="198">
        <v>37040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1296066</v>
      </c>
      <c r="H1100" s="198">
        <v>37036.340138888889</v>
      </c>
      <c r="I1100" t="s">
        <v>2202</v>
      </c>
      <c r="M1100" t="s">
        <v>3451</v>
      </c>
      <c r="N1100" t="s">
        <v>1737</v>
      </c>
      <c r="O1100" t="s">
        <v>1599</v>
      </c>
      <c r="P1100" s="199">
        <v>25</v>
      </c>
      <c r="S1100" t="s">
        <v>1784</v>
      </c>
      <c r="T1100" t="s">
        <v>2230</v>
      </c>
      <c r="U1100" s="201">
        <v>175</v>
      </c>
      <c r="V1100" t="s">
        <v>1633</v>
      </c>
      <c r="W1100" t="s">
        <v>1743</v>
      </c>
      <c r="X1100" t="s">
        <v>1738</v>
      </c>
      <c r="Y1100" t="s">
        <v>2741</v>
      </c>
      <c r="Z1100" t="s">
        <v>3724</v>
      </c>
      <c r="AA1100">
        <v>622835.1</v>
      </c>
      <c r="AB1100" s="198">
        <v>37040.875</v>
      </c>
      <c r="AC1100" s="198">
        <v>37040.875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4</v>
      </c>
      <c r="F1101" s="213">
        <f t="shared" si="90"/>
        <v>20000</v>
      </c>
      <c r="G1101" s="202">
        <v>1296068</v>
      </c>
      <c r="H1101" s="198">
        <v>37036.340173611112</v>
      </c>
      <c r="I1101" t="s">
        <v>3254</v>
      </c>
      <c r="M1101" t="s">
        <v>1785</v>
      </c>
      <c r="N1101" t="s">
        <v>3314</v>
      </c>
      <c r="O1101" t="s">
        <v>1572</v>
      </c>
      <c r="Q1101" s="199">
        <v>5000</v>
      </c>
      <c r="S1101" t="s">
        <v>1786</v>
      </c>
      <c r="T1101" t="s">
        <v>2230</v>
      </c>
      <c r="U1101" s="201">
        <v>4</v>
      </c>
      <c r="V1101" t="s">
        <v>1634</v>
      </c>
      <c r="W1101" t="s">
        <v>1709</v>
      </c>
      <c r="X1101" t="s">
        <v>1710</v>
      </c>
      <c r="Y1101" t="s">
        <v>3318</v>
      </c>
      <c r="Z1101" t="s">
        <v>3729</v>
      </c>
      <c r="AA1101">
        <v>810474</v>
      </c>
      <c r="AB1101" s="198">
        <v>37037</v>
      </c>
      <c r="AC1101" s="198">
        <v>37040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4</v>
      </c>
      <c r="F1102" s="213">
        <f t="shared" si="90"/>
        <v>472</v>
      </c>
      <c r="G1102" s="202">
        <v>1296067</v>
      </c>
      <c r="H1102" s="198">
        <v>37036.340173611112</v>
      </c>
      <c r="I1102" t="s">
        <v>3279</v>
      </c>
      <c r="M1102" t="s">
        <v>1785</v>
      </c>
      <c r="N1102" t="s">
        <v>3314</v>
      </c>
      <c r="O1102" t="s">
        <v>1573</v>
      </c>
      <c r="Q1102" s="199">
        <v>118</v>
      </c>
      <c r="S1102" t="s">
        <v>1786</v>
      </c>
      <c r="T1102" t="s">
        <v>2230</v>
      </c>
      <c r="U1102" s="201">
        <v>3.8</v>
      </c>
      <c r="V1102" t="s">
        <v>1810</v>
      </c>
      <c r="W1102" t="s">
        <v>1709</v>
      </c>
      <c r="X1102" t="s">
        <v>1710</v>
      </c>
      <c r="Y1102" t="s">
        <v>3318</v>
      </c>
      <c r="Z1102" t="s">
        <v>3729</v>
      </c>
      <c r="AA1102">
        <v>810473</v>
      </c>
      <c r="AB1102" s="198">
        <v>37037</v>
      </c>
      <c r="AC1102" s="198">
        <v>37040</v>
      </c>
    </row>
    <row r="1103" spans="1:29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5</v>
      </c>
      <c r="G1103" s="202">
        <v>1296069</v>
      </c>
      <c r="H1103" s="198">
        <v>37036.340381944443</v>
      </c>
      <c r="I1103" t="s">
        <v>3126</v>
      </c>
      <c r="M1103" t="s">
        <v>3451</v>
      </c>
      <c r="N1103" t="s">
        <v>1739</v>
      </c>
      <c r="O1103" t="s">
        <v>1635</v>
      </c>
      <c r="P1103" s="199">
        <v>5</v>
      </c>
      <c r="S1103" t="s">
        <v>1784</v>
      </c>
      <c r="T1103" t="s">
        <v>2230</v>
      </c>
      <c r="U1103" s="201">
        <v>158</v>
      </c>
      <c r="V1103" t="s">
        <v>1636</v>
      </c>
      <c r="W1103" t="s">
        <v>1741</v>
      </c>
      <c r="X1103" t="s">
        <v>1742</v>
      </c>
      <c r="Y1103" t="s">
        <v>2741</v>
      </c>
      <c r="Z1103" t="s">
        <v>3724</v>
      </c>
      <c r="AA1103">
        <v>622836.1</v>
      </c>
      <c r="AB1103" s="198">
        <v>37040.875</v>
      </c>
      <c r="AC1103" s="198">
        <v>37040.875</v>
      </c>
    </row>
    <row r="1104" spans="1:29" x14ac:dyDescent="0.2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4</v>
      </c>
      <c r="F1104" s="213">
        <f t="shared" si="90"/>
        <v>40000</v>
      </c>
      <c r="G1104" s="202">
        <v>1296070</v>
      </c>
      <c r="H1104" s="198">
        <v>37036.340416666666</v>
      </c>
      <c r="I1104" t="s">
        <v>1779</v>
      </c>
      <c r="M1104" t="s">
        <v>1785</v>
      </c>
      <c r="N1104" t="s">
        <v>3314</v>
      </c>
      <c r="O1104" t="s">
        <v>1034</v>
      </c>
      <c r="P1104" s="199">
        <v>10000</v>
      </c>
      <c r="S1104" t="s">
        <v>1786</v>
      </c>
      <c r="T1104" t="s">
        <v>2230</v>
      </c>
      <c r="U1104" s="201">
        <v>3.915</v>
      </c>
      <c r="V1104" t="s">
        <v>2725</v>
      </c>
      <c r="W1104" t="s">
        <v>2783</v>
      </c>
      <c r="X1104" t="s">
        <v>2784</v>
      </c>
      <c r="Y1104" t="s">
        <v>3318</v>
      </c>
      <c r="Z1104" t="s">
        <v>3729</v>
      </c>
      <c r="AA1104">
        <v>810476</v>
      </c>
      <c r="AB1104" s="198">
        <v>37037</v>
      </c>
      <c r="AC1104" s="198">
        <v>37040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4</v>
      </c>
      <c r="F1105" s="213">
        <f t="shared" si="90"/>
        <v>40000</v>
      </c>
      <c r="G1105" s="202">
        <v>1296071</v>
      </c>
      <c r="H1105" s="198">
        <v>37036.340428240743</v>
      </c>
      <c r="I1105" t="s">
        <v>3204</v>
      </c>
      <c r="M1105" t="s">
        <v>1785</v>
      </c>
      <c r="N1105" t="s">
        <v>3314</v>
      </c>
      <c r="O1105" t="s">
        <v>1055</v>
      </c>
      <c r="P1105" s="199">
        <v>10000</v>
      </c>
      <c r="S1105" t="s">
        <v>1786</v>
      </c>
      <c r="T1105" t="s">
        <v>2230</v>
      </c>
      <c r="U1105" s="201">
        <v>4.1349999999999998</v>
      </c>
      <c r="V1105" t="s">
        <v>3205</v>
      </c>
      <c r="W1105" t="s">
        <v>2800</v>
      </c>
      <c r="X1105" t="s">
        <v>2801</v>
      </c>
      <c r="Y1105" t="s">
        <v>3318</v>
      </c>
      <c r="Z1105" t="s">
        <v>3729</v>
      </c>
      <c r="AA1105">
        <v>810475</v>
      </c>
      <c r="AB1105" s="198">
        <v>37037</v>
      </c>
      <c r="AC1105" s="198">
        <v>37040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4</v>
      </c>
      <c r="F1106" s="213">
        <f t="shared" si="90"/>
        <v>17172</v>
      </c>
      <c r="G1106" s="202">
        <v>1296072</v>
      </c>
      <c r="H1106" s="198">
        <v>37036.340451388889</v>
      </c>
      <c r="I1106" t="s">
        <v>1704</v>
      </c>
      <c r="M1106" t="s">
        <v>1785</v>
      </c>
      <c r="N1106" t="s">
        <v>3314</v>
      </c>
      <c r="O1106" t="s">
        <v>1573</v>
      </c>
      <c r="P1106" s="199">
        <v>4293</v>
      </c>
      <c r="S1106" t="s">
        <v>1786</v>
      </c>
      <c r="T1106" t="s">
        <v>2230</v>
      </c>
      <c r="U1106" s="201">
        <v>3.7</v>
      </c>
      <c r="V1106" t="s">
        <v>3029</v>
      </c>
      <c r="W1106" t="s">
        <v>1709</v>
      </c>
      <c r="X1106" t="s">
        <v>1710</v>
      </c>
      <c r="Y1106" t="s">
        <v>3318</v>
      </c>
      <c r="Z1106" t="s">
        <v>3729</v>
      </c>
      <c r="AA1106">
        <v>810477</v>
      </c>
      <c r="AB1106" s="198">
        <v>37037</v>
      </c>
      <c r="AC1106" s="198">
        <v>37040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4</v>
      </c>
      <c r="F1107" s="213">
        <f t="shared" si="90"/>
        <v>40000</v>
      </c>
      <c r="G1107" s="202">
        <v>1296073</v>
      </c>
      <c r="H1107" s="198">
        <v>37036.340497685182</v>
      </c>
      <c r="I1107" t="s">
        <v>3363</v>
      </c>
      <c r="M1107" t="s">
        <v>1785</v>
      </c>
      <c r="N1107" t="s">
        <v>3314</v>
      </c>
      <c r="O1107" t="s">
        <v>1055</v>
      </c>
      <c r="P1107" s="199">
        <v>10000</v>
      </c>
      <c r="S1107" t="s">
        <v>1786</v>
      </c>
      <c r="T1107" t="s">
        <v>2230</v>
      </c>
      <c r="U1107" s="201">
        <v>4.1349999999999998</v>
      </c>
      <c r="V1107" t="s">
        <v>2378</v>
      </c>
      <c r="W1107" t="s">
        <v>2800</v>
      </c>
      <c r="X1107" t="s">
        <v>2801</v>
      </c>
      <c r="Y1107" t="s">
        <v>3318</v>
      </c>
      <c r="Z1107" t="s">
        <v>3729</v>
      </c>
      <c r="AA1107">
        <v>810479</v>
      </c>
      <c r="AB1107" s="198">
        <v>37037</v>
      </c>
      <c r="AC1107" s="198">
        <v>37040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1296074</v>
      </c>
      <c r="H1108" s="198">
        <v>37036.340520833335</v>
      </c>
      <c r="I1108" t="s">
        <v>3313</v>
      </c>
      <c r="M1108" t="s">
        <v>3451</v>
      </c>
      <c r="N1108" t="s">
        <v>1739</v>
      </c>
      <c r="O1108" t="s">
        <v>1600</v>
      </c>
      <c r="P1108" s="199">
        <v>25</v>
      </c>
      <c r="S1108" t="s">
        <v>1784</v>
      </c>
      <c r="T1108" t="s">
        <v>2230</v>
      </c>
      <c r="U1108" s="201">
        <v>175</v>
      </c>
      <c r="V1108" t="s">
        <v>2114</v>
      </c>
      <c r="W1108" t="s">
        <v>1795</v>
      </c>
      <c r="X1108" t="s">
        <v>1742</v>
      </c>
      <c r="Y1108" t="s">
        <v>2741</v>
      </c>
      <c r="Z1108" t="s">
        <v>3724</v>
      </c>
      <c r="AA1108">
        <v>622837.1</v>
      </c>
      <c r="AB1108" s="198">
        <v>37040.875</v>
      </c>
      <c r="AC1108" s="198">
        <v>37040.875</v>
      </c>
    </row>
    <row r="1109" spans="1:29" x14ac:dyDescent="0.2">
      <c r="A1109" s="44" t="str">
        <f t="shared" si="86"/>
        <v>US Power Physical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25</v>
      </c>
      <c r="G1109" s="202">
        <v>1296075</v>
      </c>
      <c r="H1109" s="198">
        <v>37036.340520833335</v>
      </c>
      <c r="I1109" t="s">
        <v>3126</v>
      </c>
      <c r="M1109" t="s">
        <v>3451</v>
      </c>
      <c r="N1109" t="s">
        <v>1739</v>
      </c>
      <c r="O1109" t="s">
        <v>1609</v>
      </c>
      <c r="P1109" s="199">
        <v>25</v>
      </c>
      <c r="S1109" t="s">
        <v>1784</v>
      </c>
      <c r="T1109" t="s">
        <v>2230</v>
      </c>
      <c r="U1109" s="201">
        <v>65</v>
      </c>
      <c r="V1109" t="s">
        <v>1636</v>
      </c>
      <c r="W1109" t="s">
        <v>1747</v>
      </c>
      <c r="X1109" t="s">
        <v>1742</v>
      </c>
      <c r="Y1109" t="s">
        <v>2741</v>
      </c>
      <c r="Z1109" t="s">
        <v>3724</v>
      </c>
      <c r="AA1109">
        <v>622838.1</v>
      </c>
      <c r="AB1109" s="198">
        <v>37040.875</v>
      </c>
      <c r="AC1109" s="198">
        <v>37040.875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4</v>
      </c>
      <c r="F1110" s="213">
        <f t="shared" si="90"/>
        <v>20000</v>
      </c>
      <c r="G1110" s="202">
        <v>1296076</v>
      </c>
      <c r="H1110" s="198">
        <v>37036.340543981481</v>
      </c>
      <c r="I1110" t="s">
        <v>3008</v>
      </c>
      <c r="M1110" t="s">
        <v>1785</v>
      </c>
      <c r="N1110" t="s">
        <v>3314</v>
      </c>
      <c r="O1110" t="s">
        <v>1562</v>
      </c>
      <c r="P1110" s="199">
        <v>5000</v>
      </c>
      <c r="S1110" t="s">
        <v>1786</v>
      </c>
      <c r="T1110" t="s">
        <v>2230</v>
      </c>
      <c r="U1110" s="201">
        <v>3.55</v>
      </c>
      <c r="V1110" t="s">
        <v>1916</v>
      </c>
      <c r="W1110" t="s">
        <v>1719</v>
      </c>
      <c r="X1110" t="s">
        <v>1710</v>
      </c>
      <c r="Y1110" t="s">
        <v>3318</v>
      </c>
      <c r="Z1110" t="s">
        <v>3729</v>
      </c>
      <c r="AA1110">
        <v>810480</v>
      </c>
      <c r="AB1110" s="198">
        <v>37037</v>
      </c>
      <c r="AC1110" s="198">
        <v>37040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4</v>
      </c>
      <c r="F1111" s="213">
        <f t="shared" si="90"/>
        <v>80000</v>
      </c>
      <c r="G1111" s="202">
        <v>1296077</v>
      </c>
      <c r="H1111" s="198">
        <v>37036.340555555558</v>
      </c>
      <c r="I1111" t="s">
        <v>2006</v>
      </c>
      <c r="M1111" t="s">
        <v>1785</v>
      </c>
      <c r="N1111" t="s">
        <v>3314</v>
      </c>
      <c r="O1111" t="s">
        <v>1055</v>
      </c>
      <c r="Q1111" s="199">
        <v>20000</v>
      </c>
      <c r="S1111" t="s">
        <v>1786</v>
      </c>
      <c r="T1111" t="s">
        <v>2230</v>
      </c>
      <c r="U1111" s="201">
        <v>4.1399999999999997</v>
      </c>
      <c r="V1111" t="s">
        <v>3168</v>
      </c>
      <c r="W1111" t="s">
        <v>2800</v>
      </c>
      <c r="X1111" t="s">
        <v>2801</v>
      </c>
      <c r="Y1111" t="s">
        <v>3318</v>
      </c>
      <c r="Z1111" t="s">
        <v>3729</v>
      </c>
      <c r="AA1111">
        <v>810481</v>
      </c>
      <c r="AB1111" s="198">
        <v>37037</v>
      </c>
      <c r="AC1111" s="198">
        <v>37040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1296078</v>
      </c>
      <c r="H1112" s="198">
        <v>37036.340671296297</v>
      </c>
      <c r="I1112" t="s">
        <v>1621</v>
      </c>
      <c r="M1112" t="s">
        <v>3451</v>
      </c>
      <c r="N1112" t="s">
        <v>1737</v>
      </c>
      <c r="O1112" t="s">
        <v>1615</v>
      </c>
      <c r="P1112" s="199">
        <v>25</v>
      </c>
      <c r="S1112" t="s">
        <v>1784</v>
      </c>
      <c r="T1112" t="s">
        <v>2230</v>
      </c>
      <c r="U1112" s="201">
        <v>52</v>
      </c>
      <c r="V1112" t="s">
        <v>1622</v>
      </c>
      <c r="W1112" t="s">
        <v>1743</v>
      </c>
      <c r="X1112" t="s">
        <v>1738</v>
      </c>
      <c r="Y1112" t="s">
        <v>2741</v>
      </c>
      <c r="Z1112" t="s">
        <v>3724</v>
      </c>
      <c r="AA1112">
        <v>622839.1</v>
      </c>
      <c r="AB1112" s="198">
        <v>37040.875</v>
      </c>
      <c r="AC1112" s="198">
        <v>37040.875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4</v>
      </c>
      <c r="F1113" s="213">
        <f t="shared" si="90"/>
        <v>80000</v>
      </c>
      <c r="G1113" s="202">
        <v>1296079</v>
      </c>
      <c r="H1113" s="198">
        <v>37036.340694444443</v>
      </c>
      <c r="I1113" t="s">
        <v>2006</v>
      </c>
      <c r="M1113" t="s">
        <v>1785</v>
      </c>
      <c r="N1113" t="s">
        <v>3314</v>
      </c>
      <c r="O1113" t="s">
        <v>1055</v>
      </c>
      <c r="Q1113" s="199">
        <v>20000</v>
      </c>
      <c r="S1113" t="s">
        <v>1786</v>
      </c>
      <c r="T1113" t="s">
        <v>2230</v>
      </c>
      <c r="U1113" s="201">
        <v>4.1449999999999996</v>
      </c>
      <c r="V1113" t="s">
        <v>3168</v>
      </c>
      <c r="W1113" t="s">
        <v>2800</v>
      </c>
      <c r="X1113" t="s">
        <v>2801</v>
      </c>
      <c r="Y1113" t="s">
        <v>3318</v>
      </c>
      <c r="Z1113" t="s">
        <v>3729</v>
      </c>
      <c r="AA1113">
        <v>810482</v>
      </c>
      <c r="AB1113" s="198">
        <v>37037</v>
      </c>
      <c r="AC1113" s="198">
        <v>37040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1296081</v>
      </c>
      <c r="H1114" s="198">
        <v>37036.340752314813</v>
      </c>
      <c r="I1114" t="s">
        <v>1637</v>
      </c>
      <c r="M1114" t="s">
        <v>3451</v>
      </c>
      <c r="N1114" t="s">
        <v>1737</v>
      </c>
      <c r="O1114" t="s">
        <v>1615</v>
      </c>
      <c r="P1114" s="199">
        <v>25</v>
      </c>
      <c r="S1114" t="s">
        <v>1784</v>
      </c>
      <c r="T1114" t="s">
        <v>2230</v>
      </c>
      <c r="U1114" s="201">
        <v>50</v>
      </c>
      <c r="V1114" t="s">
        <v>1638</v>
      </c>
      <c r="W1114" t="s">
        <v>1743</v>
      </c>
      <c r="X1114" t="s">
        <v>1738</v>
      </c>
      <c r="Y1114" t="s">
        <v>2741</v>
      </c>
      <c r="Z1114" t="s">
        <v>3724</v>
      </c>
      <c r="AA1114">
        <v>622840.1</v>
      </c>
      <c r="AB1114" s="198">
        <v>37040.875</v>
      </c>
      <c r="AC1114" s="198">
        <v>37040.875</v>
      </c>
    </row>
    <row r="1115" spans="1:29" x14ac:dyDescent="0.2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4</v>
      </c>
      <c r="F1115" s="213">
        <f t="shared" si="90"/>
        <v>40000</v>
      </c>
      <c r="G1115" s="202">
        <v>1296080</v>
      </c>
      <c r="H1115" s="198">
        <v>37036.340752314813</v>
      </c>
      <c r="I1115" t="s">
        <v>1826</v>
      </c>
      <c r="M1115" t="s">
        <v>1785</v>
      </c>
      <c r="N1115" t="s">
        <v>3314</v>
      </c>
      <c r="O1115" t="s">
        <v>1572</v>
      </c>
      <c r="Q1115" s="199">
        <v>10000</v>
      </c>
      <c r="S1115" t="s">
        <v>1786</v>
      </c>
      <c r="T1115" t="s">
        <v>2230</v>
      </c>
      <c r="U1115" s="201">
        <v>4.0999999999999996</v>
      </c>
      <c r="V1115" t="s">
        <v>3027</v>
      </c>
      <c r="W1115" t="s">
        <v>1709</v>
      </c>
      <c r="X1115" t="s">
        <v>1710</v>
      </c>
      <c r="Y1115" t="s">
        <v>3318</v>
      </c>
      <c r="Z1115" t="s">
        <v>3729</v>
      </c>
      <c r="AA1115">
        <v>810483</v>
      </c>
      <c r="AB1115" s="198">
        <v>37037</v>
      </c>
      <c r="AC1115" s="198">
        <v>37040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4</v>
      </c>
      <c r="F1116" s="213">
        <f t="shared" si="90"/>
        <v>20000</v>
      </c>
      <c r="G1116" s="202">
        <v>1296082</v>
      </c>
      <c r="H1116" s="198">
        <v>37036.340763888889</v>
      </c>
      <c r="I1116" t="s">
        <v>1720</v>
      </c>
      <c r="M1116" t="s">
        <v>1785</v>
      </c>
      <c r="N1116" t="s">
        <v>3314</v>
      </c>
      <c r="O1116" t="s">
        <v>1562</v>
      </c>
      <c r="Q1116" s="199">
        <v>5000</v>
      </c>
      <c r="S1116" t="s">
        <v>1786</v>
      </c>
      <c r="T1116" t="s">
        <v>2230</v>
      </c>
      <c r="U1116" s="201">
        <v>3.5750000000000002</v>
      </c>
      <c r="V1116" t="s">
        <v>1799</v>
      </c>
      <c r="W1116" t="s">
        <v>1719</v>
      </c>
      <c r="X1116" t="s">
        <v>1710</v>
      </c>
      <c r="Y1116" t="s">
        <v>3318</v>
      </c>
      <c r="Z1116" t="s">
        <v>3729</v>
      </c>
      <c r="AA1116">
        <v>810484</v>
      </c>
      <c r="AB1116" s="198">
        <v>37037</v>
      </c>
      <c r="AC1116" s="198">
        <v>37040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25</v>
      </c>
      <c r="G1117" s="202">
        <v>1296083</v>
      </c>
      <c r="H1117" s="198">
        <v>37036.340787037036</v>
      </c>
      <c r="I1117" t="s">
        <v>1746</v>
      </c>
      <c r="M1117" t="s">
        <v>3451</v>
      </c>
      <c r="N1117" t="s">
        <v>1739</v>
      </c>
      <c r="O1117" t="s">
        <v>1608</v>
      </c>
      <c r="P1117" s="199">
        <v>25</v>
      </c>
      <c r="S1117" t="s">
        <v>1784</v>
      </c>
      <c r="T1117" t="s">
        <v>2230</v>
      </c>
      <c r="U1117" s="201">
        <v>102</v>
      </c>
      <c r="V1117" t="s">
        <v>1759</v>
      </c>
      <c r="W1117" t="s">
        <v>1747</v>
      </c>
      <c r="X1117" t="s">
        <v>1742</v>
      </c>
      <c r="Y1117" t="s">
        <v>2741</v>
      </c>
      <c r="Z1117" t="s">
        <v>3724</v>
      </c>
      <c r="AA1117">
        <v>622841.1</v>
      </c>
      <c r="AB1117" s="198">
        <v>37040.875</v>
      </c>
      <c r="AC1117" s="198">
        <v>37040.875</v>
      </c>
    </row>
    <row r="1118" spans="1:29" x14ac:dyDescent="0.2">
      <c r="A1118" s="44" t="str">
        <f t="shared" si="86"/>
        <v>US Natural Gas Financial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6</v>
      </c>
      <c r="F1118" s="213">
        <f t="shared" si="90"/>
        <v>60000</v>
      </c>
      <c r="G1118" s="202">
        <v>1296084</v>
      </c>
      <c r="H1118" s="198">
        <v>37036.340949074074</v>
      </c>
      <c r="I1118" t="s">
        <v>3215</v>
      </c>
      <c r="M1118" t="s">
        <v>1785</v>
      </c>
      <c r="N1118" t="s">
        <v>3014</v>
      </c>
      <c r="O1118" t="s">
        <v>1639</v>
      </c>
      <c r="P1118" s="199">
        <v>10000</v>
      </c>
      <c r="S1118" t="s">
        <v>1786</v>
      </c>
      <c r="T1118" t="s">
        <v>2230</v>
      </c>
      <c r="U1118" s="201">
        <v>3.915</v>
      </c>
      <c r="V1118" t="s">
        <v>3101</v>
      </c>
      <c r="W1118" t="s">
        <v>3211</v>
      </c>
      <c r="X1118" t="s">
        <v>3212</v>
      </c>
      <c r="Y1118" t="s">
        <v>2250</v>
      </c>
      <c r="Z1118" t="s">
        <v>3729</v>
      </c>
      <c r="AA1118" t="s">
        <v>1640</v>
      </c>
      <c r="AB1118" s="198">
        <v>37037.875</v>
      </c>
      <c r="AC1118" s="198">
        <v>37042.875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4</v>
      </c>
      <c r="F1119" s="213">
        <f t="shared" si="90"/>
        <v>40000</v>
      </c>
      <c r="G1119" s="202">
        <v>1296088</v>
      </c>
      <c r="H1119" s="198">
        <v>37036.341087962966</v>
      </c>
      <c r="I1119" t="s">
        <v>2983</v>
      </c>
      <c r="M1119" t="s">
        <v>1785</v>
      </c>
      <c r="N1119" t="s">
        <v>3314</v>
      </c>
      <c r="O1119" t="s">
        <v>1572</v>
      </c>
      <c r="Q1119" s="199">
        <v>10000</v>
      </c>
      <c r="S1119" t="s">
        <v>1786</v>
      </c>
      <c r="T1119" t="s">
        <v>2230</v>
      </c>
      <c r="U1119" s="201">
        <v>4.3</v>
      </c>
      <c r="V1119" t="s">
        <v>1671</v>
      </c>
      <c r="W1119" t="s">
        <v>1709</v>
      </c>
      <c r="X1119" t="s">
        <v>1710</v>
      </c>
      <c r="Y1119" t="s">
        <v>3318</v>
      </c>
      <c r="Z1119" t="s">
        <v>3729</v>
      </c>
      <c r="AA1119">
        <v>810486</v>
      </c>
      <c r="AB1119" s="198">
        <v>37037</v>
      </c>
      <c r="AC1119" s="198">
        <v>37040</v>
      </c>
    </row>
    <row r="1120" spans="1:29" x14ac:dyDescent="0.2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25</v>
      </c>
      <c r="G1120" s="202">
        <v>1296090</v>
      </c>
      <c r="H1120" s="198">
        <v>37036.341099537036</v>
      </c>
      <c r="I1120" t="s">
        <v>3013</v>
      </c>
      <c r="M1120" t="s">
        <v>3451</v>
      </c>
      <c r="N1120" t="s">
        <v>1737</v>
      </c>
      <c r="O1120" t="s">
        <v>1599</v>
      </c>
      <c r="P1120" s="199">
        <v>25</v>
      </c>
      <c r="S1120" t="s">
        <v>1784</v>
      </c>
      <c r="T1120" t="s">
        <v>2230</v>
      </c>
      <c r="U1120" s="201">
        <v>162.5</v>
      </c>
      <c r="V1120" t="s">
        <v>3230</v>
      </c>
      <c r="W1120" t="s">
        <v>1743</v>
      </c>
      <c r="X1120" t="s">
        <v>1738</v>
      </c>
      <c r="Y1120" t="s">
        <v>2741</v>
      </c>
      <c r="Z1120" t="s">
        <v>3724</v>
      </c>
      <c r="AA1120">
        <v>622843.1</v>
      </c>
      <c r="AB1120" s="198">
        <v>37040.875</v>
      </c>
      <c r="AC1120" s="198">
        <v>37040.875</v>
      </c>
    </row>
    <row r="1121" spans="1:29" x14ac:dyDescent="0.2">
      <c r="A1121" s="44" t="str">
        <f t="shared" si="86"/>
        <v>US Power Financial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</v>
      </c>
      <c r="G1121" s="202">
        <v>1296089</v>
      </c>
      <c r="H1121" s="198">
        <v>37036.341099537036</v>
      </c>
      <c r="I1121" t="s">
        <v>2991</v>
      </c>
      <c r="M1121" t="s">
        <v>3451</v>
      </c>
      <c r="N1121" t="s">
        <v>2738</v>
      </c>
      <c r="O1121" t="s">
        <v>1413</v>
      </c>
      <c r="P1121" s="199">
        <v>50</v>
      </c>
      <c r="S1121" t="s">
        <v>1784</v>
      </c>
      <c r="T1121" t="s">
        <v>2230</v>
      </c>
      <c r="U1121" s="201">
        <v>39.5</v>
      </c>
      <c r="V1121" t="s">
        <v>1456</v>
      </c>
      <c r="W1121" t="s">
        <v>2987</v>
      </c>
      <c r="X1121" t="s">
        <v>1835</v>
      </c>
      <c r="Y1121" t="s">
        <v>2741</v>
      </c>
      <c r="Z1121" t="s">
        <v>3729</v>
      </c>
      <c r="AA1121">
        <v>622842.1</v>
      </c>
      <c r="AB1121" s="198">
        <v>37040.875</v>
      </c>
      <c r="AC1121" s="198">
        <v>37040.875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4</v>
      </c>
      <c r="F1122" s="213">
        <f t="shared" si="90"/>
        <v>40000</v>
      </c>
      <c r="G1122" s="202">
        <v>1296091</v>
      </c>
      <c r="H1122" s="198">
        <v>37036.341111111113</v>
      </c>
      <c r="I1122" t="s">
        <v>1755</v>
      </c>
      <c r="M1122" t="s">
        <v>1785</v>
      </c>
      <c r="N1122" t="s">
        <v>3314</v>
      </c>
      <c r="O1122" t="s">
        <v>1573</v>
      </c>
      <c r="P1122" s="199">
        <v>10000</v>
      </c>
      <c r="S1122" t="s">
        <v>1786</v>
      </c>
      <c r="T1122" t="s">
        <v>2230</v>
      </c>
      <c r="U1122" s="201">
        <v>3.85</v>
      </c>
      <c r="V1122" t="s">
        <v>3142</v>
      </c>
      <c r="W1122" t="s">
        <v>1709</v>
      </c>
      <c r="X1122" t="s">
        <v>1710</v>
      </c>
      <c r="Y1122" t="s">
        <v>3318</v>
      </c>
      <c r="Z1122" t="s">
        <v>3729</v>
      </c>
      <c r="AA1122">
        <v>810487</v>
      </c>
      <c r="AB1122" s="198">
        <v>37037</v>
      </c>
      <c r="AC1122" s="198">
        <v>37040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4</v>
      </c>
      <c r="F1123" s="213">
        <f t="shared" si="90"/>
        <v>20000</v>
      </c>
      <c r="G1123" s="202">
        <v>1296092</v>
      </c>
      <c r="H1123" s="198">
        <v>37036.341157407405</v>
      </c>
      <c r="I1123" t="s">
        <v>1720</v>
      </c>
      <c r="M1123" t="s">
        <v>1785</v>
      </c>
      <c r="N1123" t="s">
        <v>3314</v>
      </c>
      <c r="O1123" t="s">
        <v>1562</v>
      </c>
      <c r="Q1123" s="199">
        <v>5000</v>
      </c>
      <c r="S1123" t="s">
        <v>1786</v>
      </c>
      <c r="T1123" t="s">
        <v>2230</v>
      </c>
      <c r="U1123" s="201">
        <v>3.6</v>
      </c>
      <c r="V1123" t="s">
        <v>1799</v>
      </c>
      <c r="W1123" t="s">
        <v>1719</v>
      </c>
      <c r="X1123" t="s">
        <v>1710</v>
      </c>
      <c r="Y1123" t="s">
        <v>3318</v>
      </c>
      <c r="Z1123" t="s">
        <v>3729</v>
      </c>
      <c r="AA1123">
        <v>810488</v>
      </c>
      <c r="AB1123" s="198">
        <v>37037</v>
      </c>
      <c r="AC1123" s="198">
        <v>37040</v>
      </c>
    </row>
    <row r="1124" spans="1:29" x14ac:dyDescent="0.2">
      <c r="A1124" s="44" t="str">
        <f t="shared" si="86"/>
        <v>US Power Physical</v>
      </c>
      <c r="B1124" s="44" t="str">
        <f t="shared" si="87"/>
        <v>US</v>
      </c>
      <c r="C1124" s="44" t="str">
        <f t="shared" si="88"/>
        <v>Power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50</v>
      </c>
      <c r="G1124" s="202">
        <v>1296093</v>
      </c>
      <c r="H1124" s="198">
        <v>37036.341192129628</v>
      </c>
      <c r="I1124" t="s">
        <v>2991</v>
      </c>
      <c r="M1124" t="s">
        <v>3451</v>
      </c>
      <c r="N1124" t="s">
        <v>1827</v>
      </c>
      <c r="O1124" t="s">
        <v>1483</v>
      </c>
      <c r="P1124" s="199">
        <v>50</v>
      </c>
      <c r="S1124" t="s">
        <v>1784</v>
      </c>
      <c r="T1124" t="s">
        <v>2230</v>
      </c>
      <c r="U1124" s="201">
        <v>30.75</v>
      </c>
      <c r="V1124" t="s">
        <v>2815</v>
      </c>
      <c r="W1124" t="s">
        <v>1844</v>
      </c>
      <c r="X1124" t="s">
        <v>1845</v>
      </c>
      <c r="Y1124" t="s">
        <v>2741</v>
      </c>
      <c r="Z1124" t="s">
        <v>3724</v>
      </c>
      <c r="AA1124">
        <v>622844.1</v>
      </c>
      <c r="AB1124" s="198">
        <v>37041.875</v>
      </c>
      <c r="AC1124" s="198">
        <v>37041.875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4</v>
      </c>
      <c r="F1125" s="213">
        <f t="shared" si="90"/>
        <v>20000</v>
      </c>
      <c r="G1125" s="202">
        <v>1296094</v>
      </c>
      <c r="H1125" s="198">
        <v>37036.341192129628</v>
      </c>
      <c r="I1125" t="s">
        <v>1720</v>
      </c>
      <c r="M1125" t="s">
        <v>1785</v>
      </c>
      <c r="N1125" t="s">
        <v>3314</v>
      </c>
      <c r="O1125" t="s">
        <v>1572</v>
      </c>
      <c r="Q1125" s="199">
        <v>5000</v>
      </c>
      <c r="S1125" t="s">
        <v>1786</v>
      </c>
      <c r="T1125" t="s">
        <v>2230</v>
      </c>
      <c r="U1125" s="201">
        <v>4.45</v>
      </c>
      <c r="V1125" t="s">
        <v>1799</v>
      </c>
      <c r="W1125" t="s">
        <v>1709</v>
      </c>
      <c r="X1125" t="s">
        <v>1710</v>
      </c>
      <c r="Y1125" t="s">
        <v>3318</v>
      </c>
      <c r="Z1125" t="s">
        <v>3729</v>
      </c>
      <c r="AA1125">
        <v>810489</v>
      </c>
      <c r="AB1125" s="198">
        <v>37037</v>
      </c>
      <c r="AC1125" s="198">
        <v>37040</v>
      </c>
    </row>
    <row r="1126" spans="1:29" x14ac:dyDescent="0.2">
      <c r="A1126" s="44" t="str">
        <f t="shared" si="86"/>
        <v>US Natural Gas Financial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Financial</v>
      </c>
      <c r="E1126" s="44">
        <f>IF(VLOOKUP(S1126,'DD-Lookup'!$J$6:$L$50,3,FALSE)="Monthly",(YEAR(AC1126)-YEAR(AB1126))*12+MONTH(AC1126)-MONTH(AB1126)+1,(AC1126-AB1126+1))</f>
        <v>30</v>
      </c>
      <c r="F1126" s="213">
        <f t="shared" si="90"/>
        <v>300000</v>
      </c>
      <c r="G1126" s="202">
        <v>1296096</v>
      </c>
      <c r="H1126" s="198">
        <v>37036.341238425928</v>
      </c>
      <c r="I1126" t="s">
        <v>3322</v>
      </c>
      <c r="M1126" t="s">
        <v>1785</v>
      </c>
      <c r="N1126" t="s">
        <v>3014</v>
      </c>
      <c r="O1126" t="s">
        <v>3015</v>
      </c>
      <c r="Q1126" s="199">
        <v>10000</v>
      </c>
      <c r="S1126" t="s">
        <v>1786</v>
      </c>
      <c r="T1126" t="s">
        <v>2230</v>
      </c>
      <c r="U1126" s="201">
        <v>3.99</v>
      </c>
      <c r="V1126" t="s">
        <v>1946</v>
      </c>
      <c r="W1126" t="s">
        <v>3587</v>
      </c>
      <c r="X1126" t="s">
        <v>3016</v>
      </c>
      <c r="Y1126" t="s">
        <v>2250</v>
      </c>
      <c r="Z1126" t="s">
        <v>3729</v>
      </c>
      <c r="AA1126" t="s">
        <v>1641</v>
      </c>
      <c r="AB1126" s="198">
        <v>37043.875</v>
      </c>
      <c r="AC1126" s="198">
        <v>37072.875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4</v>
      </c>
      <c r="F1127" s="213">
        <f t="shared" si="90"/>
        <v>20000</v>
      </c>
      <c r="G1127" s="202">
        <v>1296095</v>
      </c>
      <c r="H1127" s="198">
        <v>37036.341238425928</v>
      </c>
      <c r="I1127" t="s">
        <v>1720</v>
      </c>
      <c r="M1127" t="s">
        <v>1785</v>
      </c>
      <c r="N1127" t="s">
        <v>3314</v>
      </c>
      <c r="O1127" t="s">
        <v>1572</v>
      </c>
      <c r="Q1127" s="199">
        <v>5000</v>
      </c>
      <c r="S1127" t="s">
        <v>1786</v>
      </c>
      <c r="T1127" t="s">
        <v>2230</v>
      </c>
      <c r="U1127" s="201">
        <v>4.45</v>
      </c>
      <c r="V1127" t="s">
        <v>1799</v>
      </c>
      <c r="W1127" t="s">
        <v>1709</v>
      </c>
      <c r="X1127" t="s">
        <v>1710</v>
      </c>
      <c r="Y1127" t="s">
        <v>3318</v>
      </c>
      <c r="Z1127" t="s">
        <v>3729</v>
      </c>
      <c r="AA1127">
        <v>810490</v>
      </c>
      <c r="AB1127" s="198">
        <v>37037</v>
      </c>
      <c r="AC1127" s="198">
        <v>37040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4</v>
      </c>
      <c r="F1128" s="213">
        <f t="shared" si="90"/>
        <v>20000</v>
      </c>
      <c r="G1128" s="202">
        <v>1296097</v>
      </c>
      <c r="H1128" s="198">
        <v>37036.341261574074</v>
      </c>
      <c r="I1128" t="s">
        <v>3363</v>
      </c>
      <c r="M1128" t="s">
        <v>1785</v>
      </c>
      <c r="N1128" t="s">
        <v>3314</v>
      </c>
      <c r="O1128" t="s">
        <v>1562</v>
      </c>
      <c r="P1128" s="199">
        <v>5000</v>
      </c>
      <c r="S1128" t="s">
        <v>1786</v>
      </c>
      <c r="T1128" t="s">
        <v>2230</v>
      </c>
      <c r="U1128" s="201">
        <v>3.6</v>
      </c>
      <c r="V1128" t="s">
        <v>3166</v>
      </c>
      <c r="W1128" t="s">
        <v>1719</v>
      </c>
      <c r="X1128" t="s">
        <v>1710</v>
      </c>
      <c r="Y1128" t="s">
        <v>3318</v>
      </c>
      <c r="Z1128" t="s">
        <v>3729</v>
      </c>
      <c r="AA1128">
        <v>810491</v>
      </c>
      <c r="AB1128" s="198">
        <v>37037</v>
      </c>
      <c r="AC1128" s="198">
        <v>37040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4</v>
      </c>
      <c r="F1129" s="213">
        <f t="shared" si="90"/>
        <v>20000</v>
      </c>
      <c r="G1129" s="202">
        <v>1296098</v>
      </c>
      <c r="H1129" s="198">
        <v>37036.341319444444</v>
      </c>
      <c r="I1129" t="s">
        <v>1720</v>
      </c>
      <c r="M1129" t="s">
        <v>1785</v>
      </c>
      <c r="N1129" t="s">
        <v>3314</v>
      </c>
      <c r="O1129" t="s">
        <v>1562</v>
      </c>
      <c r="Q1129" s="199">
        <v>5000</v>
      </c>
      <c r="S1129" t="s">
        <v>1786</v>
      </c>
      <c r="T1129" t="s">
        <v>2230</v>
      </c>
      <c r="U1129" s="201">
        <v>3.625</v>
      </c>
      <c r="V1129" t="s">
        <v>1799</v>
      </c>
      <c r="W1129" t="s">
        <v>1719</v>
      </c>
      <c r="X1129" t="s">
        <v>1710</v>
      </c>
      <c r="Y1129" t="s">
        <v>3318</v>
      </c>
      <c r="Z1129" t="s">
        <v>3729</v>
      </c>
      <c r="AA1129">
        <v>810492</v>
      </c>
      <c r="AB1129" s="198">
        <v>37037</v>
      </c>
      <c r="AC1129" s="198">
        <v>37040</v>
      </c>
    </row>
    <row r="1130" spans="1:29" x14ac:dyDescent="0.2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25</v>
      </c>
      <c r="G1130" s="202">
        <v>1296099</v>
      </c>
      <c r="H1130" s="198">
        <v>37036.341377314813</v>
      </c>
      <c r="I1130" t="s">
        <v>1842</v>
      </c>
      <c r="M1130" t="s">
        <v>3451</v>
      </c>
      <c r="N1130" t="s">
        <v>1739</v>
      </c>
      <c r="O1130" t="s">
        <v>1597</v>
      </c>
      <c r="P1130" s="199">
        <v>25</v>
      </c>
      <c r="S1130" t="s">
        <v>1784</v>
      </c>
      <c r="T1130" t="s">
        <v>2230</v>
      </c>
      <c r="U1130" s="201">
        <v>150</v>
      </c>
      <c r="V1130" t="s">
        <v>1778</v>
      </c>
      <c r="W1130" t="s">
        <v>1795</v>
      </c>
      <c r="X1130" t="s">
        <v>1742</v>
      </c>
      <c r="Y1130" t="s">
        <v>2741</v>
      </c>
      <c r="Z1130" t="s">
        <v>3724</v>
      </c>
      <c r="AA1130">
        <v>622845.1</v>
      </c>
      <c r="AB1130" s="198">
        <v>37040.875</v>
      </c>
      <c r="AC1130" s="198">
        <v>37040.875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4</v>
      </c>
      <c r="F1131" s="213">
        <f t="shared" si="90"/>
        <v>20000</v>
      </c>
      <c r="G1131" s="202">
        <v>1296100</v>
      </c>
      <c r="H1131" s="198">
        <v>37036.341377314813</v>
      </c>
      <c r="I1131" t="s">
        <v>2006</v>
      </c>
      <c r="M1131" t="s">
        <v>1785</v>
      </c>
      <c r="N1131" t="s">
        <v>3314</v>
      </c>
      <c r="O1131" t="s">
        <v>1562</v>
      </c>
      <c r="P1131" s="199">
        <v>5000</v>
      </c>
      <c r="S1131" t="s">
        <v>1786</v>
      </c>
      <c r="T1131" t="s">
        <v>2230</v>
      </c>
      <c r="U1131" s="201">
        <v>3.6</v>
      </c>
      <c r="V1131" t="s">
        <v>1769</v>
      </c>
      <c r="W1131" t="s">
        <v>1719</v>
      </c>
      <c r="X1131" t="s">
        <v>1710</v>
      </c>
      <c r="Y1131" t="s">
        <v>3318</v>
      </c>
      <c r="Z1131" t="s">
        <v>3729</v>
      </c>
      <c r="AA1131">
        <v>810493</v>
      </c>
      <c r="AB1131" s="198">
        <v>37037</v>
      </c>
      <c r="AC1131" s="198">
        <v>37040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123</v>
      </c>
      <c r="F1132" s="213">
        <f t="shared" si="90"/>
        <v>1230000</v>
      </c>
      <c r="G1132" s="202">
        <v>1296101</v>
      </c>
      <c r="H1132" s="198">
        <v>37036.341423611113</v>
      </c>
      <c r="I1132" t="s">
        <v>3322</v>
      </c>
      <c r="M1132" t="s">
        <v>1785</v>
      </c>
      <c r="N1132" t="s">
        <v>3328</v>
      </c>
      <c r="O1132" t="s">
        <v>2464</v>
      </c>
      <c r="Q1132" s="199">
        <v>10000</v>
      </c>
      <c r="S1132" t="s">
        <v>1786</v>
      </c>
      <c r="T1132" t="s">
        <v>2230</v>
      </c>
      <c r="U1132" s="201">
        <v>1.7500000000000002E-2</v>
      </c>
      <c r="V1132" t="s">
        <v>2924</v>
      </c>
      <c r="W1132" t="s">
        <v>3179</v>
      </c>
      <c r="X1132" t="s">
        <v>3180</v>
      </c>
      <c r="Y1132" t="s">
        <v>2250</v>
      </c>
      <c r="Z1132" t="s">
        <v>3729</v>
      </c>
      <c r="AA1132" t="s">
        <v>2465</v>
      </c>
      <c r="AB1132" s="198">
        <v>37073.4375</v>
      </c>
      <c r="AC1132" s="198">
        <v>37195.4375</v>
      </c>
    </row>
    <row r="1133" spans="1:29" x14ac:dyDescent="0.2">
      <c r="A1133" s="44" t="str">
        <f t="shared" si="86"/>
        <v xml:space="preserve"> Natural Gas Physical</v>
      </c>
      <c r="B1133" s="44" t="str">
        <f t="shared" si="87"/>
        <v/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50000</v>
      </c>
      <c r="G1133" s="202">
        <v>1296103</v>
      </c>
      <c r="H1133" s="198">
        <v>37036.341423611113</v>
      </c>
      <c r="I1133" t="s">
        <v>3108</v>
      </c>
      <c r="M1133" t="s">
        <v>1785</v>
      </c>
      <c r="N1133" t="s">
        <v>2263</v>
      </c>
      <c r="O1133" t="s">
        <v>2699</v>
      </c>
      <c r="P1133" s="199">
        <v>50000</v>
      </c>
      <c r="S1133" t="s">
        <v>2265</v>
      </c>
      <c r="T1133" t="s">
        <v>2266</v>
      </c>
      <c r="U1133" s="201">
        <v>19.850000000000001</v>
      </c>
      <c r="V1133" t="s">
        <v>3109</v>
      </c>
      <c r="W1133" t="s">
        <v>2278</v>
      </c>
      <c r="X1133" t="s">
        <v>2268</v>
      </c>
      <c r="Y1133" t="s">
        <v>2269</v>
      </c>
      <c r="Z1133" t="s">
        <v>2235</v>
      </c>
      <c r="AA1133">
        <v>104972</v>
      </c>
      <c r="AB1133" s="198">
        <v>37036.875</v>
      </c>
      <c r="AC1133" s="198">
        <v>37036.875</v>
      </c>
    </row>
    <row r="1134" spans="1:29" x14ac:dyDescent="0.2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</v>
      </c>
      <c r="G1134" s="202">
        <v>1296102</v>
      </c>
      <c r="H1134" s="198">
        <v>37036.341423611113</v>
      </c>
      <c r="I1134" t="s">
        <v>2991</v>
      </c>
      <c r="M1134" t="s">
        <v>3451</v>
      </c>
      <c r="N1134" t="s">
        <v>1827</v>
      </c>
      <c r="O1134" t="s">
        <v>1429</v>
      </c>
      <c r="P1134" s="199">
        <v>50</v>
      </c>
      <c r="S1134" t="s">
        <v>1784</v>
      </c>
      <c r="T1134" t="s">
        <v>2230</v>
      </c>
      <c r="U1134" s="201">
        <v>30.75</v>
      </c>
      <c r="V1134" t="s">
        <v>2815</v>
      </c>
      <c r="W1134" t="s">
        <v>1844</v>
      </c>
      <c r="X1134" t="s">
        <v>1845</v>
      </c>
      <c r="Y1134" t="s">
        <v>2741</v>
      </c>
      <c r="Z1134" t="s">
        <v>3724</v>
      </c>
      <c r="AA1134">
        <v>622846.1</v>
      </c>
      <c r="AB1134" s="198">
        <v>37040.875</v>
      </c>
      <c r="AC1134" s="198">
        <v>37040.875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4</v>
      </c>
      <c r="F1135" s="213">
        <f t="shared" si="90"/>
        <v>32000</v>
      </c>
      <c r="G1135" s="202">
        <v>1296105</v>
      </c>
      <c r="H1135" s="198">
        <v>37036.341446759259</v>
      </c>
      <c r="I1135" t="s">
        <v>3393</v>
      </c>
      <c r="M1135" t="s">
        <v>1785</v>
      </c>
      <c r="N1135" t="s">
        <v>3314</v>
      </c>
      <c r="O1135" t="s">
        <v>1527</v>
      </c>
      <c r="Q1135" s="199">
        <v>8000</v>
      </c>
      <c r="S1135" t="s">
        <v>1786</v>
      </c>
      <c r="T1135" t="s">
        <v>2230</v>
      </c>
      <c r="U1135" s="201">
        <v>3.85</v>
      </c>
      <c r="V1135" t="s">
        <v>3132</v>
      </c>
      <c r="W1135" t="s">
        <v>3352</v>
      </c>
      <c r="X1135" t="s">
        <v>3353</v>
      </c>
      <c r="Y1135" t="s">
        <v>3318</v>
      </c>
      <c r="Z1135" t="s">
        <v>3729</v>
      </c>
      <c r="AA1135">
        <v>810495</v>
      </c>
      <c r="AB1135" s="198">
        <v>37037</v>
      </c>
      <c r="AC1135" s="198">
        <v>37040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4</v>
      </c>
      <c r="F1136" s="213">
        <f t="shared" si="90"/>
        <v>40000</v>
      </c>
      <c r="G1136" s="202">
        <v>1296104</v>
      </c>
      <c r="H1136" s="198">
        <v>37036.341446759259</v>
      </c>
      <c r="I1136" t="s">
        <v>3023</v>
      </c>
      <c r="M1136" t="s">
        <v>1785</v>
      </c>
      <c r="N1136" t="s">
        <v>1766</v>
      </c>
      <c r="O1136" t="s">
        <v>2466</v>
      </c>
      <c r="P1136" s="199">
        <v>10000</v>
      </c>
      <c r="S1136" t="s">
        <v>1786</v>
      </c>
      <c r="T1136" t="s">
        <v>2230</v>
      </c>
      <c r="U1136" s="201">
        <v>3.88</v>
      </c>
      <c r="V1136" t="s">
        <v>3270</v>
      </c>
      <c r="W1136" t="s">
        <v>3081</v>
      </c>
      <c r="X1136" t="s">
        <v>1767</v>
      </c>
      <c r="Y1136" t="s">
        <v>3318</v>
      </c>
      <c r="Z1136" t="s">
        <v>1768</v>
      </c>
      <c r="AA1136">
        <v>810494</v>
      </c>
      <c r="AB1136" s="198">
        <v>37037</v>
      </c>
      <c r="AC1136" s="198">
        <v>37040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1296106</v>
      </c>
      <c r="H1137" s="198">
        <v>37036.341493055559</v>
      </c>
      <c r="I1137" t="s">
        <v>3023</v>
      </c>
      <c r="J1137" t="s">
        <v>3228</v>
      </c>
      <c r="K1137" t="s">
        <v>3002</v>
      </c>
      <c r="M1137" t="s">
        <v>3451</v>
      </c>
      <c r="N1137" t="s">
        <v>1739</v>
      </c>
      <c r="O1137" t="s">
        <v>1608</v>
      </c>
      <c r="Q1137" s="199">
        <v>25</v>
      </c>
      <c r="S1137" t="s">
        <v>1784</v>
      </c>
      <c r="T1137" t="s">
        <v>2230</v>
      </c>
      <c r="U1137" s="201">
        <v>104</v>
      </c>
      <c r="V1137" t="s">
        <v>1868</v>
      </c>
      <c r="W1137" t="s">
        <v>1747</v>
      </c>
      <c r="X1137" t="s">
        <v>1742</v>
      </c>
      <c r="Y1137" t="s">
        <v>2741</v>
      </c>
      <c r="Z1137" t="s">
        <v>3724</v>
      </c>
      <c r="AA1137">
        <v>622848.1</v>
      </c>
      <c r="AB1137" s="198">
        <v>37040.875</v>
      </c>
      <c r="AC1137" s="198">
        <v>37040.875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4</v>
      </c>
      <c r="F1138" s="213">
        <f t="shared" si="90"/>
        <v>40000</v>
      </c>
      <c r="G1138" s="202">
        <v>1296107</v>
      </c>
      <c r="H1138" s="198">
        <v>37036.341539351852</v>
      </c>
      <c r="I1138" t="s">
        <v>3023</v>
      </c>
      <c r="M1138" t="s">
        <v>1785</v>
      </c>
      <c r="N1138" t="s">
        <v>1766</v>
      </c>
      <c r="O1138" t="s">
        <v>2466</v>
      </c>
      <c r="P1138" s="199">
        <v>10000</v>
      </c>
      <c r="S1138" t="s">
        <v>1786</v>
      </c>
      <c r="T1138" t="s">
        <v>2230</v>
      </c>
      <c r="U1138" s="201">
        <v>3.87</v>
      </c>
      <c r="V1138" t="s">
        <v>3270</v>
      </c>
      <c r="W1138" t="s">
        <v>3081</v>
      </c>
      <c r="X1138" t="s">
        <v>1767</v>
      </c>
      <c r="Y1138" t="s">
        <v>3318</v>
      </c>
      <c r="Z1138" t="s">
        <v>1768</v>
      </c>
      <c r="AA1138">
        <v>810496</v>
      </c>
      <c r="AB1138" s="198">
        <v>37037</v>
      </c>
      <c r="AC1138" s="198">
        <v>37040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4</v>
      </c>
      <c r="F1139" s="213">
        <f t="shared" si="90"/>
        <v>20000</v>
      </c>
      <c r="G1139" s="202">
        <v>1296108</v>
      </c>
      <c r="H1139" s="198">
        <v>37036.341585648152</v>
      </c>
      <c r="I1139" t="s">
        <v>2983</v>
      </c>
      <c r="M1139" t="s">
        <v>1785</v>
      </c>
      <c r="N1139" t="s">
        <v>3314</v>
      </c>
      <c r="O1139" t="s">
        <v>1544</v>
      </c>
      <c r="Q1139" s="199">
        <v>5000</v>
      </c>
      <c r="S1139" t="s">
        <v>1786</v>
      </c>
      <c r="T1139" t="s">
        <v>2230</v>
      </c>
      <c r="U1139" s="201">
        <v>3.7875000000000001</v>
      </c>
      <c r="V1139" t="s">
        <v>3297</v>
      </c>
      <c r="W1139" t="s">
        <v>3130</v>
      </c>
      <c r="X1139" t="s">
        <v>3338</v>
      </c>
      <c r="Y1139" t="s">
        <v>3318</v>
      </c>
      <c r="Z1139" t="s">
        <v>3729</v>
      </c>
      <c r="AA1139">
        <v>810497</v>
      </c>
      <c r="AB1139" s="198">
        <v>37037</v>
      </c>
      <c r="AC1139" s="198">
        <v>37040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4</v>
      </c>
      <c r="F1140" s="213">
        <f t="shared" si="90"/>
        <v>20000</v>
      </c>
      <c r="G1140" s="202">
        <v>1296110</v>
      </c>
      <c r="H1140" s="198">
        <v>37036.341608796298</v>
      </c>
      <c r="I1140" t="s">
        <v>1843</v>
      </c>
      <c r="M1140" t="s">
        <v>1785</v>
      </c>
      <c r="N1140" t="s">
        <v>3314</v>
      </c>
      <c r="O1140" t="s">
        <v>1566</v>
      </c>
      <c r="P1140" s="199">
        <v>5000</v>
      </c>
      <c r="S1140" t="s">
        <v>1786</v>
      </c>
      <c r="T1140" t="s">
        <v>2230</v>
      </c>
      <c r="U1140" s="201">
        <v>2.57</v>
      </c>
      <c r="V1140" t="s">
        <v>1731</v>
      </c>
      <c r="W1140" t="s">
        <v>1732</v>
      </c>
      <c r="X1140" t="s">
        <v>1710</v>
      </c>
      <c r="Y1140" t="s">
        <v>3318</v>
      </c>
      <c r="Z1140" t="s">
        <v>3729</v>
      </c>
      <c r="AA1140">
        <v>810498</v>
      </c>
      <c r="AB1140" s="198">
        <v>37037</v>
      </c>
      <c r="AC1140" s="198">
        <v>37040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4</v>
      </c>
      <c r="F1141" s="213">
        <f t="shared" si="90"/>
        <v>8000</v>
      </c>
      <c r="G1141" s="202">
        <v>1296109</v>
      </c>
      <c r="H1141" s="198">
        <v>37036.341608796298</v>
      </c>
      <c r="I1141" t="s">
        <v>3393</v>
      </c>
      <c r="M1141" t="s">
        <v>1785</v>
      </c>
      <c r="N1141" t="s">
        <v>3314</v>
      </c>
      <c r="O1141" t="s">
        <v>1527</v>
      </c>
      <c r="Q1141" s="199">
        <v>2000</v>
      </c>
      <c r="S1141" t="s">
        <v>1786</v>
      </c>
      <c r="T1141" t="s">
        <v>2230</v>
      </c>
      <c r="U1141" s="201">
        <v>3.8525</v>
      </c>
      <c r="V1141" t="s">
        <v>3132</v>
      </c>
      <c r="W1141" t="s">
        <v>3352</v>
      </c>
      <c r="X1141" t="s">
        <v>3353</v>
      </c>
      <c r="Y1141" t="s">
        <v>3318</v>
      </c>
      <c r="Z1141" t="s">
        <v>3729</v>
      </c>
      <c r="AA1141">
        <v>810499</v>
      </c>
      <c r="AB1141" s="198">
        <v>37037</v>
      </c>
      <c r="AC1141" s="198">
        <v>37040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4</v>
      </c>
      <c r="F1142" s="213">
        <f t="shared" si="90"/>
        <v>20000</v>
      </c>
      <c r="G1142" s="202">
        <v>1296111</v>
      </c>
      <c r="H1142" s="198">
        <v>37036.341631944444</v>
      </c>
      <c r="I1142" t="s">
        <v>3008</v>
      </c>
      <c r="M1142" t="s">
        <v>1785</v>
      </c>
      <c r="N1142" t="s">
        <v>3314</v>
      </c>
      <c r="O1142" t="s">
        <v>1518</v>
      </c>
      <c r="Q1142" s="199">
        <v>5000</v>
      </c>
      <c r="S1142" t="s">
        <v>1786</v>
      </c>
      <c r="T1142" t="s">
        <v>2230</v>
      </c>
      <c r="U1142" s="201">
        <v>3.9788000000000001</v>
      </c>
      <c r="V1142" t="s">
        <v>2846</v>
      </c>
      <c r="W1142" t="s">
        <v>3316</v>
      </c>
      <c r="X1142" t="s">
        <v>3317</v>
      </c>
      <c r="Y1142" t="s">
        <v>3318</v>
      </c>
      <c r="Z1142" t="s">
        <v>3729</v>
      </c>
      <c r="AA1142">
        <v>810500</v>
      </c>
      <c r="AB1142" s="198">
        <v>37037</v>
      </c>
      <c r="AC1142" s="198">
        <v>37040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31</v>
      </c>
      <c r="F1143" s="213">
        <f t="shared" si="90"/>
        <v>775</v>
      </c>
      <c r="G1143" s="202">
        <v>1296112</v>
      </c>
      <c r="H1143" s="198">
        <v>37036.34165509259</v>
      </c>
      <c r="I1143" t="s">
        <v>3008</v>
      </c>
      <c r="M1143" t="s">
        <v>3451</v>
      </c>
      <c r="N1143" t="s">
        <v>1737</v>
      </c>
      <c r="O1143" t="s">
        <v>3500</v>
      </c>
      <c r="P1143" s="199">
        <v>25</v>
      </c>
      <c r="S1143" t="s">
        <v>1784</v>
      </c>
      <c r="T1143" t="s">
        <v>2230</v>
      </c>
      <c r="U1143" s="201">
        <v>120</v>
      </c>
      <c r="V1143" t="s">
        <v>2950</v>
      </c>
      <c r="W1143" t="s">
        <v>3501</v>
      </c>
      <c r="X1143" t="s">
        <v>1738</v>
      </c>
      <c r="Y1143" t="s">
        <v>2741</v>
      </c>
      <c r="Z1143" t="s">
        <v>3724</v>
      </c>
      <c r="AA1143">
        <v>622849.1</v>
      </c>
      <c r="AB1143" s="198">
        <v>37073.875</v>
      </c>
      <c r="AC1143" s="198">
        <v>37103.875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25</v>
      </c>
      <c r="G1144" s="202">
        <v>1296113</v>
      </c>
      <c r="H1144" s="198">
        <v>37036.341689814813</v>
      </c>
      <c r="I1144" t="s">
        <v>1764</v>
      </c>
      <c r="M1144" t="s">
        <v>3451</v>
      </c>
      <c r="N1144" t="s">
        <v>1739</v>
      </c>
      <c r="O1144" t="s">
        <v>1609</v>
      </c>
      <c r="P1144" s="199">
        <v>25</v>
      </c>
      <c r="S1144" t="s">
        <v>1784</v>
      </c>
      <c r="T1144" t="s">
        <v>2230</v>
      </c>
      <c r="U1144" s="201">
        <v>60</v>
      </c>
      <c r="V1144" t="s">
        <v>2467</v>
      </c>
      <c r="W1144" t="s">
        <v>1747</v>
      </c>
      <c r="X1144" t="s">
        <v>1742</v>
      </c>
      <c r="Y1144" t="s">
        <v>2741</v>
      </c>
      <c r="Z1144" t="s">
        <v>3724</v>
      </c>
      <c r="AA1144">
        <v>622850.1</v>
      </c>
      <c r="AB1144" s="198">
        <v>37040.875</v>
      </c>
      <c r="AC1144" s="198">
        <v>37040.875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4</v>
      </c>
      <c r="F1145" s="213">
        <f t="shared" si="90"/>
        <v>39528</v>
      </c>
      <c r="G1145" s="202">
        <v>1296114</v>
      </c>
      <c r="H1145" s="198">
        <v>37036.34170138889</v>
      </c>
      <c r="I1145" t="s">
        <v>3341</v>
      </c>
      <c r="M1145" t="s">
        <v>1785</v>
      </c>
      <c r="N1145" t="s">
        <v>3314</v>
      </c>
      <c r="O1145" t="s">
        <v>1573</v>
      </c>
      <c r="Q1145" s="199">
        <v>9882</v>
      </c>
      <c r="S1145" t="s">
        <v>1786</v>
      </c>
      <c r="T1145" t="s">
        <v>2230</v>
      </c>
      <c r="U1145" s="201">
        <v>4.0999999999999996</v>
      </c>
      <c r="V1145" t="s">
        <v>3140</v>
      </c>
      <c r="W1145" t="s">
        <v>1709</v>
      </c>
      <c r="X1145" t="s">
        <v>1710</v>
      </c>
      <c r="Y1145" t="s">
        <v>3318</v>
      </c>
      <c r="Z1145" t="s">
        <v>3729</v>
      </c>
      <c r="AA1145">
        <v>810501</v>
      </c>
      <c r="AB1145" s="198">
        <v>37037</v>
      </c>
      <c r="AC1145" s="198">
        <v>37040</v>
      </c>
    </row>
    <row r="1146" spans="1:29" x14ac:dyDescent="0.2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25</v>
      </c>
      <c r="G1146" s="202">
        <v>1296115</v>
      </c>
      <c r="H1146" s="198">
        <v>37036.34171296296</v>
      </c>
      <c r="I1146" t="s">
        <v>1764</v>
      </c>
      <c r="M1146" t="s">
        <v>3451</v>
      </c>
      <c r="N1146" t="s">
        <v>1739</v>
      </c>
      <c r="O1146" t="s">
        <v>1608</v>
      </c>
      <c r="P1146" s="199">
        <v>25</v>
      </c>
      <c r="S1146" t="s">
        <v>1784</v>
      </c>
      <c r="T1146" t="s">
        <v>2230</v>
      </c>
      <c r="U1146" s="201">
        <v>102</v>
      </c>
      <c r="V1146" t="s">
        <v>1772</v>
      </c>
      <c r="W1146" t="s">
        <v>1747</v>
      </c>
      <c r="X1146" t="s">
        <v>1742</v>
      </c>
      <c r="Y1146" t="s">
        <v>2741</v>
      </c>
      <c r="Z1146" t="s">
        <v>3724</v>
      </c>
      <c r="AA1146">
        <v>622851.1</v>
      </c>
      <c r="AB1146" s="198">
        <v>37040.875</v>
      </c>
      <c r="AC1146" s="198">
        <v>37040.875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4</v>
      </c>
      <c r="F1147" s="213">
        <f t="shared" si="90"/>
        <v>20000</v>
      </c>
      <c r="G1147" s="202">
        <v>1296117</v>
      </c>
      <c r="H1147" s="198">
        <v>37036.34171296296</v>
      </c>
      <c r="I1147" t="s">
        <v>2794</v>
      </c>
      <c r="M1147" t="s">
        <v>1785</v>
      </c>
      <c r="N1147" t="s">
        <v>3314</v>
      </c>
      <c r="O1147" t="s">
        <v>1566</v>
      </c>
      <c r="P1147" s="199">
        <v>5000</v>
      </c>
      <c r="S1147" t="s">
        <v>1786</v>
      </c>
      <c r="T1147" t="s">
        <v>2230</v>
      </c>
      <c r="U1147" s="201">
        <v>2.5550000000000002</v>
      </c>
      <c r="V1147" t="s">
        <v>2795</v>
      </c>
      <c r="W1147" t="s">
        <v>1732</v>
      </c>
      <c r="X1147" t="s">
        <v>1710</v>
      </c>
      <c r="Y1147" t="s">
        <v>3318</v>
      </c>
      <c r="Z1147" t="s">
        <v>3729</v>
      </c>
      <c r="AA1147">
        <v>810503</v>
      </c>
      <c r="AB1147" s="198">
        <v>37037</v>
      </c>
      <c r="AC1147" s="198">
        <v>37040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4</v>
      </c>
      <c r="F1148" s="213">
        <f t="shared" si="90"/>
        <v>19792</v>
      </c>
      <c r="G1148" s="202">
        <v>1296116</v>
      </c>
      <c r="H1148" s="198">
        <v>37036.34171296296</v>
      </c>
      <c r="I1148" t="s">
        <v>3342</v>
      </c>
      <c r="M1148" t="s">
        <v>1785</v>
      </c>
      <c r="N1148" t="s">
        <v>3314</v>
      </c>
      <c r="O1148" t="s">
        <v>1543</v>
      </c>
      <c r="Q1148" s="199">
        <v>4948</v>
      </c>
      <c r="S1148" t="s">
        <v>1786</v>
      </c>
      <c r="T1148" t="s">
        <v>2230</v>
      </c>
      <c r="U1148" s="201">
        <v>3.7725</v>
      </c>
      <c r="V1148" t="s">
        <v>2754</v>
      </c>
      <c r="W1148" t="s">
        <v>3130</v>
      </c>
      <c r="X1148" t="s">
        <v>3338</v>
      </c>
      <c r="Y1148" t="s">
        <v>3318</v>
      </c>
      <c r="Z1148" t="s">
        <v>3729</v>
      </c>
      <c r="AA1148">
        <v>810502</v>
      </c>
      <c r="AB1148" s="198">
        <v>37037</v>
      </c>
      <c r="AC1148" s="198">
        <v>37040</v>
      </c>
    </row>
    <row r="1149" spans="1:29" x14ac:dyDescent="0.2">
      <c r="A1149" s="44" t="str">
        <f t="shared" si="86"/>
        <v>US Power Physical</v>
      </c>
      <c r="B1149" s="44" t="str">
        <f t="shared" si="87"/>
        <v>US</v>
      </c>
      <c r="C1149" s="44" t="str">
        <f t="shared" si="88"/>
        <v>Power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31</v>
      </c>
      <c r="F1149" s="213">
        <f t="shared" si="90"/>
        <v>775</v>
      </c>
      <c r="G1149" s="202">
        <v>1296118</v>
      </c>
      <c r="H1149" s="198">
        <v>37036.341724537036</v>
      </c>
      <c r="I1149" t="s">
        <v>3008</v>
      </c>
      <c r="M1149" t="s">
        <v>3451</v>
      </c>
      <c r="N1149" t="s">
        <v>1737</v>
      </c>
      <c r="O1149" t="s">
        <v>3502</v>
      </c>
      <c r="P1149" s="199">
        <v>25</v>
      </c>
      <c r="S1149" t="s">
        <v>1784</v>
      </c>
      <c r="T1149" t="s">
        <v>2230</v>
      </c>
      <c r="U1149" s="201">
        <v>129</v>
      </c>
      <c r="V1149" t="s">
        <v>2950</v>
      </c>
      <c r="W1149" t="s">
        <v>3501</v>
      </c>
      <c r="X1149" t="s">
        <v>1738</v>
      </c>
      <c r="Y1149" t="s">
        <v>2741</v>
      </c>
      <c r="Z1149" t="s">
        <v>3724</v>
      </c>
      <c r="AA1149">
        <v>622852.1</v>
      </c>
      <c r="AB1149" s="198">
        <v>37104.875</v>
      </c>
      <c r="AC1149" s="198">
        <v>37134.875</v>
      </c>
    </row>
    <row r="1150" spans="1:29" x14ac:dyDescent="0.2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30</v>
      </c>
      <c r="F1150" s="213">
        <f t="shared" si="90"/>
        <v>750</v>
      </c>
      <c r="G1150" s="202">
        <v>1296119</v>
      </c>
      <c r="H1150" s="198">
        <v>37036.341770833336</v>
      </c>
      <c r="I1150" t="s">
        <v>3008</v>
      </c>
      <c r="M1150" t="s">
        <v>3451</v>
      </c>
      <c r="N1150" t="s">
        <v>1737</v>
      </c>
      <c r="O1150" t="s">
        <v>3512</v>
      </c>
      <c r="P1150" s="199">
        <v>25</v>
      </c>
      <c r="S1150" t="s">
        <v>1784</v>
      </c>
      <c r="T1150" t="s">
        <v>2230</v>
      </c>
      <c r="U1150" s="201">
        <v>99</v>
      </c>
      <c r="V1150" t="s">
        <v>2950</v>
      </c>
      <c r="W1150" t="s">
        <v>3501</v>
      </c>
      <c r="X1150" t="s">
        <v>1738</v>
      </c>
      <c r="Y1150" t="s">
        <v>2741</v>
      </c>
      <c r="Z1150" t="s">
        <v>3724</v>
      </c>
      <c r="AA1150">
        <v>622853.1</v>
      </c>
      <c r="AB1150" s="198">
        <v>37135.875</v>
      </c>
      <c r="AC1150" s="198">
        <v>37164.875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30</v>
      </c>
      <c r="F1151" s="213">
        <f t="shared" si="90"/>
        <v>1500</v>
      </c>
      <c r="G1151" s="202">
        <v>1296120</v>
      </c>
      <c r="H1151" s="198">
        <v>37036.341851851852</v>
      </c>
      <c r="I1151" t="s">
        <v>1850</v>
      </c>
      <c r="M1151" t="s">
        <v>3451</v>
      </c>
      <c r="N1151" t="s">
        <v>1827</v>
      </c>
      <c r="O1151" t="s">
        <v>3009</v>
      </c>
      <c r="P1151" s="199">
        <v>50</v>
      </c>
      <c r="S1151" t="s">
        <v>1784</v>
      </c>
      <c r="T1151" t="s">
        <v>2230</v>
      </c>
      <c r="U1151" s="201">
        <v>58.75</v>
      </c>
      <c r="V1151" t="s">
        <v>2103</v>
      </c>
      <c r="W1151" t="s">
        <v>1848</v>
      </c>
      <c r="X1151" t="s">
        <v>1832</v>
      </c>
      <c r="Y1151" t="s">
        <v>2741</v>
      </c>
      <c r="Z1151" t="s">
        <v>3724</v>
      </c>
      <c r="AA1151">
        <v>622854.1</v>
      </c>
      <c r="AB1151" s="198">
        <v>37043.71597222222</v>
      </c>
      <c r="AC1151" s="198">
        <v>37072.71597222222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4</v>
      </c>
      <c r="F1152" s="213">
        <f t="shared" si="90"/>
        <v>40000</v>
      </c>
      <c r="G1152" s="202">
        <v>1296121</v>
      </c>
      <c r="H1152" s="198">
        <v>37036.341863425929</v>
      </c>
      <c r="I1152" t="s">
        <v>3341</v>
      </c>
      <c r="M1152" t="s">
        <v>1785</v>
      </c>
      <c r="N1152" t="s">
        <v>3314</v>
      </c>
      <c r="O1152" t="s">
        <v>1034</v>
      </c>
      <c r="Q1152" s="199">
        <v>10000</v>
      </c>
      <c r="S1152" t="s">
        <v>1786</v>
      </c>
      <c r="T1152" t="s">
        <v>2230</v>
      </c>
      <c r="U1152" s="201">
        <v>3.915</v>
      </c>
      <c r="V1152" t="s">
        <v>2726</v>
      </c>
      <c r="W1152" t="s">
        <v>2783</v>
      </c>
      <c r="X1152" t="s">
        <v>2784</v>
      </c>
      <c r="Y1152" t="s">
        <v>3318</v>
      </c>
      <c r="Z1152" t="s">
        <v>3729</v>
      </c>
      <c r="AA1152">
        <v>810504</v>
      </c>
      <c r="AB1152" s="198">
        <v>37037</v>
      </c>
      <c r="AC1152" s="198">
        <v>37040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25</v>
      </c>
      <c r="G1153" s="202">
        <v>1296122</v>
      </c>
      <c r="H1153" s="198">
        <v>37036.341967592591</v>
      </c>
      <c r="I1153" t="s">
        <v>1842</v>
      </c>
      <c r="M1153" t="s">
        <v>3451</v>
      </c>
      <c r="N1153" t="s">
        <v>1739</v>
      </c>
      <c r="O1153" t="s">
        <v>1600</v>
      </c>
      <c r="P1153" s="199">
        <v>25</v>
      </c>
      <c r="S1153" t="s">
        <v>1784</v>
      </c>
      <c r="T1153" t="s">
        <v>2230</v>
      </c>
      <c r="U1153" s="201">
        <v>170</v>
      </c>
      <c r="V1153" t="s">
        <v>1778</v>
      </c>
      <c r="W1153" t="s">
        <v>1795</v>
      </c>
      <c r="X1153" t="s">
        <v>1742</v>
      </c>
      <c r="Y1153" t="s">
        <v>2741</v>
      </c>
      <c r="Z1153" t="s">
        <v>3724</v>
      </c>
      <c r="AA1153">
        <v>622855.1</v>
      </c>
      <c r="AB1153" s="198">
        <v>37040.875</v>
      </c>
      <c r="AC1153" s="198">
        <v>37040.875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4</v>
      </c>
      <c r="F1154" s="213">
        <f t="shared" si="90"/>
        <v>20000</v>
      </c>
      <c r="G1154" s="202">
        <v>1296123</v>
      </c>
      <c r="H1154" s="198">
        <v>37036.342060185183</v>
      </c>
      <c r="I1154" t="s">
        <v>3254</v>
      </c>
      <c r="M1154" t="s">
        <v>1785</v>
      </c>
      <c r="N1154" t="s">
        <v>3314</v>
      </c>
      <c r="O1154" t="s">
        <v>1562</v>
      </c>
      <c r="Q1154" s="199">
        <v>5000</v>
      </c>
      <c r="S1154" t="s">
        <v>1786</v>
      </c>
      <c r="T1154" t="s">
        <v>2230</v>
      </c>
      <c r="U1154" s="201">
        <v>3.625</v>
      </c>
      <c r="V1154" t="s">
        <v>2831</v>
      </c>
      <c r="W1154" t="s">
        <v>1719</v>
      </c>
      <c r="X1154" t="s">
        <v>1710</v>
      </c>
      <c r="Y1154" t="s">
        <v>3318</v>
      </c>
      <c r="Z1154" t="s">
        <v>3729</v>
      </c>
      <c r="AA1154">
        <v>810505</v>
      </c>
      <c r="AB1154" s="198">
        <v>37037</v>
      </c>
      <c r="AC1154" s="198">
        <v>37040</v>
      </c>
    </row>
    <row r="1155" spans="1:29" x14ac:dyDescent="0.2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4</v>
      </c>
      <c r="F1155" s="213">
        <f t="shared" si="90"/>
        <v>20000</v>
      </c>
      <c r="G1155" s="202">
        <v>1296124</v>
      </c>
      <c r="H1155" s="198">
        <v>37036.342094907406</v>
      </c>
      <c r="I1155" t="s">
        <v>2006</v>
      </c>
      <c r="M1155" t="s">
        <v>1785</v>
      </c>
      <c r="N1155" t="s">
        <v>3314</v>
      </c>
      <c r="O1155" t="s">
        <v>1056</v>
      </c>
      <c r="P1155" s="199">
        <v>5000</v>
      </c>
      <c r="S1155" t="s">
        <v>1786</v>
      </c>
      <c r="T1155" t="s">
        <v>2230</v>
      </c>
      <c r="U1155" s="201">
        <v>3.81</v>
      </c>
      <c r="V1155" t="s">
        <v>1712</v>
      </c>
      <c r="W1155" t="s">
        <v>2790</v>
      </c>
      <c r="X1155" t="s">
        <v>1713</v>
      </c>
      <c r="Y1155" t="s">
        <v>3318</v>
      </c>
      <c r="Z1155" t="s">
        <v>3729</v>
      </c>
      <c r="AA1155">
        <v>810506</v>
      </c>
      <c r="AB1155" s="198">
        <v>37037</v>
      </c>
      <c r="AC1155" s="198">
        <v>37040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6</v>
      </c>
      <c r="F1156" s="213">
        <f t="shared" si="90"/>
        <v>30000</v>
      </c>
      <c r="G1156" s="202">
        <v>1296125</v>
      </c>
      <c r="H1156" s="198">
        <v>37036.342106481483</v>
      </c>
      <c r="I1156" t="s">
        <v>3183</v>
      </c>
      <c r="M1156" t="s">
        <v>1785</v>
      </c>
      <c r="N1156" t="s">
        <v>3314</v>
      </c>
      <c r="O1156" t="s">
        <v>1061</v>
      </c>
      <c r="Q1156" s="199">
        <v>5000</v>
      </c>
      <c r="S1156" t="s">
        <v>1786</v>
      </c>
      <c r="T1156" t="s">
        <v>2230</v>
      </c>
      <c r="U1156" s="201">
        <v>3.895</v>
      </c>
      <c r="V1156" t="s">
        <v>3035</v>
      </c>
      <c r="W1156" t="s">
        <v>2790</v>
      </c>
      <c r="X1156" t="s">
        <v>2791</v>
      </c>
      <c r="Y1156" t="s">
        <v>3318</v>
      </c>
      <c r="Z1156" t="s">
        <v>3729</v>
      </c>
      <c r="AA1156">
        <v>810507</v>
      </c>
      <c r="AB1156" s="198">
        <v>37037.875</v>
      </c>
      <c r="AC1156" s="198">
        <v>37042.875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4</v>
      </c>
      <c r="F1157" s="213">
        <f t="shared" si="90"/>
        <v>20000</v>
      </c>
      <c r="G1157" s="202">
        <v>1296127</v>
      </c>
      <c r="H1157" s="198">
        <v>37036.342187499999</v>
      </c>
      <c r="I1157" t="s">
        <v>2006</v>
      </c>
      <c r="M1157" t="s">
        <v>1785</v>
      </c>
      <c r="N1157" t="s">
        <v>3314</v>
      </c>
      <c r="O1157" t="s">
        <v>1562</v>
      </c>
      <c r="P1157" s="199">
        <v>5000</v>
      </c>
      <c r="S1157" t="s">
        <v>1786</v>
      </c>
      <c r="T1157" t="s">
        <v>2230</v>
      </c>
      <c r="U1157" s="201">
        <v>3.6</v>
      </c>
      <c r="V1157" t="s">
        <v>1769</v>
      </c>
      <c r="W1157" t="s">
        <v>1719</v>
      </c>
      <c r="X1157" t="s">
        <v>1710</v>
      </c>
      <c r="Y1157" t="s">
        <v>3318</v>
      </c>
      <c r="Z1157" t="s">
        <v>3729</v>
      </c>
      <c r="AA1157">
        <v>810508</v>
      </c>
      <c r="AB1157" s="198">
        <v>37037</v>
      </c>
      <c r="AC1157" s="198">
        <v>37040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4</v>
      </c>
      <c r="F1158" s="213">
        <f t="shared" si="90"/>
        <v>20000</v>
      </c>
      <c r="G1158" s="202">
        <v>1296128</v>
      </c>
      <c r="H1158" s="198">
        <v>37036.342199074075</v>
      </c>
      <c r="I1158" t="s">
        <v>3342</v>
      </c>
      <c r="M1158" t="s">
        <v>1785</v>
      </c>
      <c r="N1158" t="s">
        <v>3314</v>
      </c>
      <c r="O1158" t="s">
        <v>1544</v>
      </c>
      <c r="P1158" s="199">
        <v>5000</v>
      </c>
      <c r="S1158" t="s">
        <v>1786</v>
      </c>
      <c r="T1158" t="s">
        <v>2230</v>
      </c>
      <c r="U1158" s="201">
        <v>3.7850000000000001</v>
      </c>
      <c r="V1158" t="s">
        <v>2754</v>
      </c>
      <c r="W1158" t="s">
        <v>3130</v>
      </c>
      <c r="X1158" t="s">
        <v>3338</v>
      </c>
      <c r="Y1158" t="s">
        <v>3318</v>
      </c>
      <c r="Z1158" t="s">
        <v>3729</v>
      </c>
      <c r="AA1158">
        <v>810509</v>
      </c>
      <c r="AB1158" s="198">
        <v>37037</v>
      </c>
      <c r="AC1158" s="198">
        <v>37040</v>
      </c>
    </row>
    <row r="1159" spans="1:29" x14ac:dyDescent="0.2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5</v>
      </c>
      <c r="G1159" s="202">
        <v>1296129</v>
      </c>
      <c r="H1159" s="198">
        <v>37036.342245370368</v>
      </c>
      <c r="I1159" t="s">
        <v>3126</v>
      </c>
      <c r="M1159" t="s">
        <v>3451</v>
      </c>
      <c r="N1159" t="s">
        <v>1739</v>
      </c>
      <c r="O1159" t="s">
        <v>2468</v>
      </c>
      <c r="P1159" s="199">
        <v>5</v>
      </c>
      <c r="S1159" t="s">
        <v>1784</v>
      </c>
      <c r="T1159" t="s">
        <v>2230</v>
      </c>
      <c r="U1159" s="201">
        <v>60</v>
      </c>
      <c r="V1159" t="s">
        <v>1636</v>
      </c>
      <c r="W1159" t="s">
        <v>1741</v>
      </c>
      <c r="X1159" t="s">
        <v>1742</v>
      </c>
      <c r="Y1159" t="s">
        <v>2741</v>
      </c>
      <c r="Z1159" t="s">
        <v>3724</v>
      </c>
      <c r="AA1159">
        <v>622856.1</v>
      </c>
      <c r="AB1159" s="198">
        <v>37040.875</v>
      </c>
      <c r="AC1159" s="198">
        <v>37040.875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4</v>
      </c>
      <c r="F1160" s="213">
        <f t="shared" si="90"/>
        <v>20000</v>
      </c>
      <c r="G1160" s="202">
        <v>1296130</v>
      </c>
      <c r="H1160" s="198">
        <v>37036.342256944445</v>
      </c>
      <c r="I1160" t="s">
        <v>2964</v>
      </c>
      <c r="M1160" t="s">
        <v>1785</v>
      </c>
      <c r="N1160" t="s">
        <v>3314</v>
      </c>
      <c r="O1160" t="s">
        <v>1566</v>
      </c>
      <c r="P1160" s="199">
        <v>5000</v>
      </c>
      <c r="S1160" t="s">
        <v>1786</v>
      </c>
      <c r="T1160" t="s">
        <v>2230</v>
      </c>
      <c r="U1160" s="201">
        <v>2.54</v>
      </c>
      <c r="V1160" t="s">
        <v>2469</v>
      </c>
      <c r="W1160" t="s">
        <v>1732</v>
      </c>
      <c r="X1160" t="s">
        <v>1710</v>
      </c>
      <c r="Y1160" t="s">
        <v>3318</v>
      </c>
      <c r="Z1160" t="s">
        <v>3729</v>
      </c>
      <c r="AA1160">
        <v>810510</v>
      </c>
      <c r="AB1160" s="198">
        <v>37037</v>
      </c>
      <c r="AC1160" s="198">
        <v>37040</v>
      </c>
    </row>
    <row r="1161" spans="1:29" x14ac:dyDescent="0.2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4</v>
      </c>
      <c r="F1161" s="213">
        <f t="shared" si="90"/>
        <v>40000</v>
      </c>
      <c r="G1161" s="202">
        <v>1296131</v>
      </c>
      <c r="H1161" s="198">
        <v>37036.342314814814</v>
      </c>
      <c r="I1161" t="s">
        <v>2792</v>
      </c>
      <c r="M1161" t="s">
        <v>1785</v>
      </c>
      <c r="N1161" t="s">
        <v>3314</v>
      </c>
      <c r="O1161" t="s">
        <v>1524</v>
      </c>
      <c r="Q1161" s="199">
        <v>10000</v>
      </c>
      <c r="S1161" t="s">
        <v>1786</v>
      </c>
      <c r="T1161" t="s">
        <v>2230</v>
      </c>
      <c r="U1161" s="201">
        <v>3.835</v>
      </c>
      <c r="V1161" t="s">
        <v>2793</v>
      </c>
      <c r="W1161" t="s">
        <v>3352</v>
      </c>
      <c r="X1161" t="s">
        <v>3353</v>
      </c>
      <c r="Y1161" t="s">
        <v>3318</v>
      </c>
      <c r="Z1161" t="s">
        <v>3729</v>
      </c>
      <c r="AA1161">
        <v>810512</v>
      </c>
      <c r="AB1161" s="198">
        <v>37037</v>
      </c>
      <c r="AC1161" s="198">
        <v>37040</v>
      </c>
    </row>
    <row r="1162" spans="1:29" x14ac:dyDescent="0.2">
      <c r="A1162" s="44" t="str">
        <f t="shared" si="86"/>
        <v>US Natural Gas Financial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Financial</v>
      </c>
      <c r="E1162" s="44">
        <f>IF(VLOOKUP(S1162,'DD-Lookup'!$J$6:$L$50,3,FALSE)="Monthly",(YEAR(AC1162)-YEAR(AB1162))*12+MONTH(AC1162)-MONTH(AB1162)+1,(AC1162-AB1162+1))</f>
        <v>30</v>
      </c>
      <c r="F1162" s="213">
        <f t="shared" si="90"/>
        <v>300000</v>
      </c>
      <c r="G1162" s="202">
        <v>1296132</v>
      </c>
      <c r="H1162" s="198">
        <v>37036.34238425926</v>
      </c>
      <c r="I1162" t="s">
        <v>3322</v>
      </c>
      <c r="M1162" t="s">
        <v>1785</v>
      </c>
      <c r="N1162" t="s">
        <v>3014</v>
      </c>
      <c r="O1162" t="s">
        <v>3015</v>
      </c>
      <c r="Q1162" s="199">
        <v>10000</v>
      </c>
      <c r="S1162" t="s">
        <v>1786</v>
      </c>
      <c r="T1162" t="s">
        <v>2230</v>
      </c>
      <c r="U1162" s="201">
        <v>3.9950000000000001</v>
      </c>
      <c r="V1162" t="s">
        <v>1946</v>
      </c>
      <c r="W1162" t="s">
        <v>3587</v>
      </c>
      <c r="X1162" t="s">
        <v>3016</v>
      </c>
      <c r="Y1162" t="s">
        <v>2250</v>
      </c>
      <c r="Z1162" t="s">
        <v>3729</v>
      </c>
      <c r="AA1162" t="s">
        <v>2470</v>
      </c>
      <c r="AB1162" s="198">
        <v>37043.875</v>
      </c>
      <c r="AC1162" s="198">
        <v>37072.875</v>
      </c>
    </row>
    <row r="1163" spans="1:29" x14ac:dyDescent="0.2">
      <c r="A1163" s="44" t="str">
        <f t="shared" ref="A1163:A1226" si="91">B1163&amp;" "&amp;C1163&amp;" "&amp;D1163</f>
        <v xml:space="preserve"> Metals Financial</v>
      </c>
      <c r="B1163" s="44" t="str">
        <f t="shared" ref="B1163:B1226" si="92">IF((LEFT(N1163,2)="US"),"US","")</f>
        <v/>
      </c>
      <c r="C1163" s="44" t="str">
        <f t="shared" ref="C1163:C1226" si="93">M1163</f>
        <v>Metals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</v>
      </c>
      <c r="G1163" s="202">
        <v>1296133</v>
      </c>
      <c r="H1163" s="198">
        <v>37036.342407407406</v>
      </c>
      <c r="I1163" t="s">
        <v>2261</v>
      </c>
      <c r="M1163" t="s">
        <v>1791</v>
      </c>
      <c r="N1163" t="s">
        <v>2227</v>
      </c>
      <c r="O1163" t="s">
        <v>2228</v>
      </c>
      <c r="Q1163" s="199">
        <v>5</v>
      </c>
      <c r="S1163" t="s">
        <v>2229</v>
      </c>
      <c r="T1163" t="s">
        <v>2230</v>
      </c>
      <c r="U1163" s="201">
        <v>1734</v>
      </c>
      <c r="V1163" t="s">
        <v>2737</v>
      </c>
      <c r="W1163" t="s">
        <v>2236</v>
      </c>
      <c r="X1163" t="s">
        <v>2232</v>
      </c>
      <c r="Y1163" t="s">
        <v>2233</v>
      </c>
      <c r="Z1163" t="s">
        <v>2234</v>
      </c>
      <c r="AA1163">
        <v>2152774</v>
      </c>
    </row>
    <row r="1164" spans="1:29" x14ac:dyDescent="0.2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4</v>
      </c>
      <c r="F1164" s="213">
        <f t="shared" si="95"/>
        <v>20000</v>
      </c>
      <c r="G1164" s="202">
        <v>1296134</v>
      </c>
      <c r="H1164" s="198">
        <v>37036.342453703706</v>
      </c>
      <c r="I1164" t="s">
        <v>3254</v>
      </c>
      <c r="M1164" t="s">
        <v>1785</v>
      </c>
      <c r="N1164" t="s">
        <v>3314</v>
      </c>
      <c r="O1164" t="s">
        <v>1562</v>
      </c>
      <c r="Q1164" s="199">
        <v>5000</v>
      </c>
      <c r="S1164" t="s">
        <v>1786</v>
      </c>
      <c r="T1164" t="s">
        <v>2230</v>
      </c>
      <c r="U1164" s="201">
        <v>3.625</v>
      </c>
      <c r="V1164" t="s">
        <v>2831</v>
      </c>
      <c r="W1164" t="s">
        <v>1719</v>
      </c>
      <c r="X1164" t="s">
        <v>1710</v>
      </c>
      <c r="Y1164" t="s">
        <v>3318</v>
      </c>
      <c r="Z1164" t="s">
        <v>3729</v>
      </c>
      <c r="AA1164">
        <v>810513</v>
      </c>
      <c r="AB1164" s="198">
        <v>37037</v>
      </c>
      <c r="AC1164" s="198">
        <v>37040</v>
      </c>
    </row>
    <row r="1165" spans="1:29" x14ac:dyDescent="0.2">
      <c r="A1165" s="44" t="str">
        <f t="shared" si="91"/>
        <v>US Power Physical</v>
      </c>
      <c r="B1165" s="44" t="str">
        <f t="shared" si="92"/>
        <v>US</v>
      </c>
      <c r="C1165" s="44" t="str">
        <f t="shared" si="93"/>
        <v>Power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30</v>
      </c>
      <c r="F1165" s="213">
        <f t="shared" si="95"/>
        <v>1500</v>
      </c>
      <c r="G1165" s="202">
        <v>1296135</v>
      </c>
      <c r="H1165" s="198">
        <v>37036.342499999999</v>
      </c>
      <c r="I1165" t="s">
        <v>1843</v>
      </c>
      <c r="M1165" t="s">
        <v>3451</v>
      </c>
      <c r="N1165" t="s">
        <v>1827</v>
      </c>
      <c r="O1165" t="s">
        <v>3326</v>
      </c>
      <c r="P1165" s="199">
        <v>50</v>
      </c>
      <c r="S1165" t="s">
        <v>1784</v>
      </c>
      <c r="T1165" t="s">
        <v>2230</v>
      </c>
      <c r="U1165" s="201">
        <v>57.5</v>
      </c>
      <c r="V1165" t="s">
        <v>2744</v>
      </c>
      <c r="W1165" t="s">
        <v>1844</v>
      </c>
      <c r="X1165" t="s">
        <v>2993</v>
      </c>
      <c r="Y1165" t="s">
        <v>2741</v>
      </c>
      <c r="Z1165" t="s">
        <v>3724</v>
      </c>
      <c r="AA1165">
        <v>622857.1</v>
      </c>
      <c r="AB1165" s="198">
        <v>37043.591666666667</v>
      </c>
      <c r="AC1165" s="198">
        <v>37072.591666666667</v>
      </c>
    </row>
    <row r="1166" spans="1:29" x14ac:dyDescent="0.2">
      <c r="A1166" s="44" t="str">
        <f t="shared" si="91"/>
        <v>US Natural Gas Financial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Financial</v>
      </c>
      <c r="E1166" s="44">
        <f>IF(VLOOKUP(S1166,'DD-Lookup'!$J$6:$L$50,3,FALSE)="Monthly",(YEAR(AC1166)-YEAR(AB1166))*12+MONTH(AC1166)-MONTH(AB1166)+1,(AC1166-AB1166+1))</f>
        <v>30</v>
      </c>
      <c r="F1166" s="213">
        <f t="shared" si="95"/>
        <v>300000</v>
      </c>
      <c r="G1166" s="202">
        <v>1296136</v>
      </c>
      <c r="H1166" s="198">
        <v>37036.34269675926</v>
      </c>
      <c r="I1166" t="s">
        <v>1843</v>
      </c>
      <c r="J1166" t="s">
        <v>2471</v>
      </c>
      <c r="K1166" t="s">
        <v>3002</v>
      </c>
      <c r="M1166" t="s">
        <v>1785</v>
      </c>
      <c r="N1166" t="s">
        <v>3328</v>
      </c>
      <c r="O1166" t="s">
        <v>3148</v>
      </c>
      <c r="Q1166" s="199">
        <v>10000</v>
      </c>
      <c r="S1166" t="s">
        <v>1786</v>
      </c>
      <c r="T1166" t="s">
        <v>2230</v>
      </c>
      <c r="U1166" s="201">
        <v>-0.02</v>
      </c>
      <c r="V1166" t="s">
        <v>1067</v>
      </c>
      <c r="W1166" t="s">
        <v>3179</v>
      </c>
      <c r="X1166" t="s">
        <v>3180</v>
      </c>
      <c r="Y1166" t="s">
        <v>2250</v>
      </c>
      <c r="Z1166" t="s">
        <v>3729</v>
      </c>
      <c r="AA1166" t="s">
        <v>2472</v>
      </c>
      <c r="AB1166" s="198">
        <v>37043.875</v>
      </c>
      <c r="AC1166" s="198">
        <v>37072.875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4</v>
      </c>
      <c r="F1167" s="213">
        <f t="shared" si="95"/>
        <v>24000</v>
      </c>
      <c r="G1167" s="202">
        <v>1296137</v>
      </c>
      <c r="H1167" s="198">
        <v>37036.34269675926</v>
      </c>
      <c r="I1167" t="s">
        <v>3207</v>
      </c>
      <c r="M1167" t="s">
        <v>1785</v>
      </c>
      <c r="N1167" t="s">
        <v>1766</v>
      </c>
      <c r="O1167" t="s">
        <v>2466</v>
      </c>
      <c r="Q1167" s="199">
        <v>6000</v>
      </c>
      <c r="S1167" t="s">
        <v>1786</v>
      </c>
      <c r="T1167" t="s">
        <v>2230</v>
      </c>
      <c r="U1167" s="201">
        <v>3.88</v>
      </c>
      <c r="V1167" t="s">
        <v>3208</v>
      </c>
      <c r="W1167" t="s">
        <v>3081</v>
      </c>
      <c r="X1167" t="s">
        <v>1767</v>
      </c>
      <c r="Y1167" t="s">
        <v>3318</v>
      </c>
      <c r="Z1167" t="s">
        <v>1768</v>
      </c>
      <c r="AA1167">
        <v>810514</v>
      </c>
      <c r="AB1167" s="198">
        <v>37037</v>
      </c>
      <c r="AC1167" s="198">
        <v>37040</v>
      </c>
    </row>
    <row r="1168" spans="1:29" x14ac:dyDescent="0.2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25</v>
      </c>
      <c r="G1168" s="202">
        <v>1296138</v>
      </c>
      <c r="H1168" s="198">
        <v>37036.342777777776</v>
      </c>
      <c r="I1168" t="s">
        <v>3008</v>
      </c>
      <c r="M1168" t="s">
        <v>3451</v>
      </c>
      <c r="N1168" t="s">
        <v>1737</v>
      </c>
      <c r="O1168" t="s">
        <v>1599</v>
      </c>
      <c r="P1168" s="199">
        <v>25</v>
      </c>
      <c r="S1168" t="s">
        <v>1784</v>
      </c>
      <c r="T1168" t="s">
        <v>2230</v>
      </c>
      <c r="U1168" s="201">
        <v>160</v>
      </c>
      <c r="V1168" t="s">
        <v>1794</v>
      </c>
      <c r="W1168" t="s">
        <v>1743</v>
      </c>
      <c r="X1168" t="s">
        <v>1738</v>
      </c>
      <c r="Y1168" t="s">
        <v>2741</v>
      </c>
      <c r="Z1168" t="s">
        <v>3724</v>
      </c>
      <c r="AA1168">
        <v>622858.1</v>
      </c>
      <c r="AB1168" s="198">
        <v>37040.875</v>
      </c>
      <c r="AC1168" s="198">
        <v>37040.875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4</v>
      </c>
      <c r="F1169" s="213">
        <f t="shared" si="95"/>
        <v>40000</v>
      </c>
      <c r="G1169" s="202">
        <v>1296139</v>
      </c>
      <c r="H1169" s="198">
        <v>37036.342881944445</v>
      </c>
      <c r="I1169" t="s">
        <v>3313</v>
      </c>
      <c r="M1169" t="s">
        <v>1785</v>
      </c>
      <c r="N1169" t="s">
        <v>3314</v>
      </c>
      <c r="O1169" t="s">
        <v>1572</v>
      </c>
      <c r="P1169" s="199">
        <v>10000</v>
      </c>
      <c r="S1169" t="s">
        <v>1786</v>
      </c>
      <c r="T1169" t="s">
        <v>2230</v>
      </c>
      <c r="U1169" s="201">
        <v>4.5</v>
      </c>
      <c r="V1169" t="s">
        <v>2473</v>
      </c>
      <c r="W1169" t="s">
        <v>1709</v>
      </c>
      <c r="X1169" t="s">
        <v>1710</v>
      </c>
      <c r="Y1169" t="s">
        <v>3318</v>
      </c>
      <c r="Z1169" t="s">
        <v>3729</v>
      </c>
      <c r="AA1169">
        <v>810515</v>
      </c>
      <c r="AB1169" s="198">
        <v>37037</v>
      </c>
      <c r="AC1169" s="198">
        <v>37040</v>
      </c>
    </row>
    <row r="1170" spans="1:29" x14ac:dyDescent="0.2">
      <c r="A1170" s="44" t="str">
        <f t="shared" si="91"/>
        <v>US Power Physical</v>
      </c>
      <c r="B1170" s="44" t="str">
        <f t="shared" si="92"/>
        <v>US</v>
      </c>
      <c r="C1170" s="44" t="str">
        <f t="shared" si="93"/>
        <v>Power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50</v>
      </c>
      <c r="G1170" s="202">
        <v>1296140</v>
      </c>
      <c r="H1170" s="198">
        <v>37036.343009259261</v>
      </c>
      <c r="I1170" t="s">
        <v>2991</v>
      </c>
      <c r="M1170" t="s">
        <v>3451</v>
      </c>
      <c r="N1170" t="s">
        <v>1827</v>
      </c>
      <c r="O1170" t="s">
        <v>1443</v>
      </c>
      <c r="P1170" s="199">
        <v>50</v>
      </c>
      <c r="S1170" t="s">
        <v>1784</v>
      </c>
      <c r="T1170" t="s">
        <v>2230</v>
      </c>
      <c r="U1170" s="201">
        <v>14.75</v>
      </c>
      <c r="V1170" t="s">
        <v>2723</v>
      </c>
      <c r="W1170" t="s">
        <v>1844</v>
      </c>
      <c r="X1170" t="s">
        <v>1845</v>
      </c>
      <c r="Y1170" t="s">
        <v>2741</v>
      </c>
      <c r="Z1170" t="s">
        <v>3724</v>
      </c>
      <c r="AA1170">
        <v>622859.1</v>
      </c>
      <c r="AB1170" s="198">
        <v>37040.875</v>
      </c>
      <c r="AC1170" s="198">
        <v>37040.875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4</v>
      </c>
      <c r="F1171" s="213">
        <f t="shared" si="95"/>
        <v>20000</v>
      </c>
      <c r="G1171" s="202">
        <v>1296141</v>
      </c>
      <c r="H1171" s="198">
        <v>37036.34302083333</v>
      </c>
      <c r="I1171" t="s">
        <v>3359</v>
      </c>
      <c r="M1171" t="s">
        <v>1785</v>
      </c>
      <c r="N1171" t="s">
        <v>3314</v>
      </c>
      <c r="O1171" t="s">
        <v>1562</v>
      </c>
      <c r="P1171" s="199">
        <v>5000</v>
      </c>
      <c r="S1171" t="s">
        <v>1786</v>
      </c>
      <c r="T1171" t="s">
        <v>2230</v>
      </c>
      <c r="U1171" s="201">
        <v>3.6</v>
      </c>
      <c r="V1171" t="s">
        <v>3218</v>
      </c>
      <c r="W1171" t="s">
        <v>1719</v>
      </c>
      <c r="X1171" t="s">
        <v>1710</v>
      </c>
      <c r="Y1171" t="s">
        <v>3318</v>
      </c>
      <c r="Z1171" t="s">
        <v>3729</v>
      </c>
      <c r="AA1171">
        <v>810516</v>
      </c>
      <c r="AB1171" s="198">
        <v>37037</v>
      </c>
      <c r="AC1171" s="198">
        <v>37040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4</v>
      </c>
      <c r="F1172" s="213">
        <f t="shared" si="95"/>
        <v>20000</v>
      </c>
      <c r="G1172" s="202">
        <v>1296142</v>
      </c>
      <c r="H1172" s="198">
        <v>37036.34302083333</v>
      </c>
      <c r="I1172" t="s">
        <v>1699</v>
      </c>
      <c r="M1172" t="s">
        <v>1785</v>
      </c>
      <c r="N1172" t="s">
        <v>3314</v>
      </c>
      <c r="O1172" t="s">
        <v>1602</v>
      </c>
      <c r="P1172" s="199">
        <v>5000</v>
      </c>
      <c r="S1172" t="s">
        <v>1786</v>
      </c>
      <c r="T1172" t="s">
        <v>2230</v>
      </c>
      <c r="U1172" s="201">
        <v>4.1050000000000004</v>
      </c>
      <c r="V1172" t="s">
        <v>3240</v>
      </c>
      <c r="W1172" t="s">
        <v>3367</v>
      </c>
      <c r="X1172" t="s">
        <v>3368</v>
      </c>
      <c r="Y1172" t="s">
        <v>3318</v>
      </c>
      <c r="Z1172" t="s">
        <v>3729</v>
      </c>
      <c r="AA1172">
        <v>810517</v>
      </c>
      <c r="AB1172" s="198">
        <v>37037</v>
      </c>
      <c r="AC1172" s="198">
        <v>37040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4</v>
      </c>
      <c r="F1173" s="213">
        <f t="shared" si="95"/>
        <v>20000</v>
      </c>
      <c r="G1173" s="202">
        <v>1296143</v>
      </c>
      <c r="H1173" s="198">
        <v>37036.343078703707</v>
      </c>
      <c r="I1173" t="s">
        <v>3393</v>
      </c>
      <c r="M1173" t="s">
        <v>1785</v>
      </c>
      <c r="N1173" t="s">
        <v>3314</v>
      </c>
      <c r="O1173" t="s">
        <v>1562</v>
      </c>
      <c r="Q1173" s="199">
        <v>5000</v>
      </c>
      <c r="S1173" t="s">
        <v>1786</v>
      </c>
      <c r="T1173" t="s">
        <v>2230</v>
      </c>
      <c r="U1173" s="201">
        <v>3.625</v>
      </c>
      <c r="V1173" t="s">
        <v>3213</v>
      </c>
      <c r="W1173" t="s">
        <v>1719</v>
      </c>
      <c r="X1173" t="s">
        <v>1710</v>
      </c>
      <c r="Y1173" t="s">
        <v>3318</v>
      </c>
      <c r="Z1173" t="s">
        <v>3729</v>
      </c>
      <c r="AA1173">
        <v>810518</v>
      </c>
      <c r="AB1173" s="198">
        <v>37037</v>
      </c>
      <c r="AC1173" s="198">
        <v>37040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</v>
      </c>
      <c r="G1174" s="202">
        <v>1296144</v>
      </c>
      <c r="H1174" s="198">
        <v>37036.343090277776</v>
      </c>
      <c r="I1174" t="s">
        <v>1783</v>
      </c>
      <c r="M1174" t="s">
        <v>3451</v>
      </c>
      <c r="N1174" t="s">
        <v>1827</v>
      </c>
      <c r="O1174" t="s">
        <v>1418</v>
      </c>
      <c r="Q1174" s="199">
        <v>50</v>
      </c>
      <c r="S1174" t="s">
        <v>1784</v>
      </c>
      <c r="T1174" t="s">
        <v>2230</v>
      </c>
      <c r="U1174" s="201">
        <v>21</v>
      </c>
      <c r="V1174" t="s">
        <v>1440</v>
      </c>
      <c r="W1174" t="s">
        <v>1839</v>
      </c>
      <c r="X1174" t="s">
        <v>1828</v>
      </c>
      <c r="Y1174" t="s">
        <v>2741</v>
      </c>
      <c r="Z1174" t="s">
        <v>3724</v>
      </c>
      <c r="AA1174">
        <v>622860.1</v>
      </c>
      <c r="AB1174" s="198">
        <v>37040.875</v>
      </c>
      <c r="AC1174" s="198">
        <v>37040.875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4</v>
      </c>
      <c r="F1175" s="213">
        <f t="shared" si="95"/>
        <v>20000</v>
      </c>
      <c r="G1175" s="202">
        <v>1296145</v>
      </c>
      <c r="H1175" s="198">
        <v>37036.343090277776</v>
      </c>
      <c r="I1175" t="s">
        <v>3242</v>
      </c>
      <c r="M1175" t="s">
        <v>1785</v>
      </c>
      <c r="N1175" t="s">
        <v>3314</v>
      </c>
      <c r="O1175" t="s">
        <v>1056</v>
      </c>
      <c r="P1175" s="199">
        <v>5000</v>
      </c>
      <c r="S1175" t="s">
        <v>1786</v>
      </c>
      <c r="T1175" t="s">
        <v>2230</v>
      </c>
      <c r="U1175" s="201">
        <v>3.8</v>
      </c>
      <c r="V1175">
        <v>19691994</v>
      </c>
      <c r="W1175" t="s">
        <v>2790</v>
      </c>
      <c r="X1175" t="s">
        <v>1713</v>
      </c>
      <c r="Y1175" t="s">
        <v>3318</v>
      </c>
      <c r="Z1175" t="s">
        <v>3729</v>
      </c>
      <c r="AA1175">
        <v>810519</v>
      </c>
      <c r="AB1175" s="198">
        <v>37037</v>
      </c>
      <c r="AC1175" s="198">
        <v>37040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4</v>
      </c>
      <c r="F1176" s="213">
        <f t="shared" si="95"/>
        <v>40000</v>
      </c>
      <c r="G1176" s="202">
        <v>1296146</v>
      </c>
      <c r="H1176" s="198">
        <v>37036.343124999999</v>
      </c>
      <c r="I1176" t="s">
        <v>1843</v>
      </c>
      <c r="M1176" t="s">
        <v>1785</v>
      </c>
      <c r="N1176" t="s">
        <v>3314</v>
      </c>
      <c r="O1176" t="s">
        <v>1581</v>
      </c>
      <c r="P1176" s="199">
        <v>10000</v>
      </c>
      <c r="S1176" t="s">
        <v>1786</v>
      </c>
      <c r="T1176" t="s">
        <v>2230</v>
      </c>
      <c r="U1176" s="201">
        <v>9.9</v>
      </c>
      <c r="V1176" t="s">
        <v>1801</v>
      </c>
      <c r="W1176" t="s">
        <v>1757</v>
      </c>
      <c r="X1176" t="s">
        <v>1710</v>
      </c>
      <c r="Y1176" t="s">
        <v>3318</v>
      </c>
      <c r="Z1176" t="s">
        <v>3729</v>
      </c>
      <c r="AA1176">
        <v>810520</v>
      </c>
      <c r="AB1176" s="198">
        <v>37037</v>
      </c>
      <c r="AC1176" s="198">
        <v>37040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4</v>
      </c>
      <c r="F1177" s="213">
        <f t="shared" si="95"/>
        <v>20000</v>
      </c>
      <c r="G1177" s="202">
        <v>1296147</v>
      </c>
      <c r="H1177" s="198">
        <v>37036.343159722222</v>
      </c>
      <c r="I1177" t="s">
        <v>3393</v>
      </c>
      <c r="M1177" t="s">
        <v>1785</v>
      </c>
      <c r="N1177" t="s">
        <v>3314</v>
      </c>
      <c r="O1177" t="s">
        <v>1527</v>
      </c>
      <c r="Q1177" s="199">
        <v>5000</v>
      </c>
      <c r="S1177" t="s">
        <v>1786</v>
      </c>
      <c r="T1177" t="s">
        <v>2230</v>
      </c>
      <c r="U1177" s="201">
        <v>3.8525</v>
      </c>
      <c r="V1177" t="s">
        <v>3132</v>
      </c>
      <c r="W1177" t="s">
        <v>3352</v>
      </c>
      <c r="X1177" t="s">
        <v>3353</v>
      </c>
      <c r="Y1177" t="s">
        <v>3318</v>
      </c>
      <c r="Z1177" t="s">
        <v>3729</v>
      </c>
      <c r="AA1177">
        <v>810521</v>
      </c>
      <c r="AB1177" s="198">
        <v>37037</v>
      </c>
      <c r="AC1177" s="198">
        <v>37040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4</v>
      </c>
      <c r="F1178" s="213">
        <f t="shared" si="95"/>
        <v>40000</v>
      </c>
      <c r="G1178" s="202">
        <v>1296148</v>
      </c>
      <c r="H1178" s="198">
        <v>37036.343240740738</v>
      </c>
      <c r="I1178" t="s">
        <v>3204</v>
      </c>
      <c r="M1178" t="s">
        <v>1785</v>
      </c>
      <c r="N1178" t="s">
        <v>3314</v>
      </c>
      <c r="O1178" t="s">
        <v>1055</v>
      </c>
      <c r="P1178" s="199">
        <v>10000</v>
      </c>
      <c r="S1178" t="s">
        <v>1786</v>
      </c>
      <c r="T1178" t="s">
        <v>2230</v>
      </c>
      <c r="U1178" s="201">
        <v>4.1399999999999997</v>
      </c>
      <c r="V1178" t="s">
        <v>3232</v>
      </c>
      <c r="W1178" t="s">
        <v>2800</v>
      </c>
      <c r="X1178" t="s">
        <v>2801</v>
      </c>
      <c r="Y1178" t="s">
        <v>3318</v>
      </c>
      <c r="Z1178" t="s">
        <v>3729</v>
      </c>
      <c r="AA1178">
        <v>810523</v>
      </c>
      <c r="AB1178" s="198">
        <v>37037</v>
      </c>
      <c r="AC1178" s="198">
        <v>37040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1296149</v>
      </c>
      <c r="H1179" s="198">
        <v>37036.343263888892</v>
      </c>
      <c r="I1179" t="s">
        <v>3313</v>
      </c>
      <c r="M1179" t="s">
        <v>3451</v>
      </c>
      <c r="N1179" t="s">
        <v>1737</v>
      </c>
      <c r="O1179" t="s">
        <v>1599</v>
      </c>
      <c r="P1179" s="199">
        <v>25</v>
      </c>
      <c r="S1179" t="s">
        <v>1784</v>
      </c>
      <c r="T1179" t="s">
        <v>2230</v>
      </c>
      <c r="U1179" s="201">
        <v>150</v>
      </c>
      <c r="V1179" t="s">
        <v>2114</v>
      </c>
      <c r="W1179" t="s">
        <v>1743</v>
      </c>
      <c r="X1179" t="s">
        <v>1738</v>
      </c>
      <c r="Y1179" t="s">
        <v>2741</v>
      </c>
      <c r="Z1179" t="s">
        <v>3724</v>
      </c>
      <c r="AA1179">
        <v>622861.1</v>
      </c>
      <c r="AB1179" s="198">
        <v>37040.875</v>
      </c>
      <c r="AC1179" s="198">
        <v>37040.875</v>
      </c>
    </row>
    <row r="1180" spans="1:29" x14ac:dyDescent="0.2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25</v>
      </c>
      <c r="G1180" s="202">
        <v>1296150</v>
      </c>
      <c r="H1180" s="198">
        <v>37036.343275462961</v>
      </c>
      <c r="I1180" t="s">
        <v>1826</v>
      </c>
      <c r="M1180" t="s">
        <v>3451</v>
      </c>
      <c r="N1180" t="s">
        <v>1737</v>
      </c>
      <c r="O1180" t="s">
        <v>1588</v>
      </c>
      <c r="P1180" s="199">
        <v>25</v>
      </c>
      <c r="S1180" t="s">
        <v>1784</v>
      </c>
      <c r="T1180" t="s">
        <v>2230</v>
      </c>
      <c r="U1180" s="201">
        <v>162.5</v>
      </c>
      <c r="V1180" t="s">
        <v>3209</v>
      </c>
      <c r="W1180" t="s">
        <v>1590</v>
      </c>
      <c r="X1180" t="s">
        <v>1591</v>
      </c>
      <c r="Y1180" t="s">
        <v>2741</v>
      </c>
      <c r="Z1180" t="s">
        <v>3724</v>
      </c>
      <c r="AA1180">
        <v>622862.1</v>
      </c>
      <c r="AB1180" s="198">
        <v>37040.875</v>
      </c>
      <c r="AC1180" s="198">
        <v>37040.875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4</v>
      </c>
      <c r="F1181" s="213">
        <f t="shared" si="95"/>
        <v>20000</v>
      </c>
      <c r="G1181" s="202">
        <v>1296151</v>
      </c>
      <c r="H1181" s="198">
        <v>37036.343275462961</v>
      </c>
      <c r="I1181" t="s">
        <v>3008</v>
      </c>
      <c r="M1181" t="s">
        <v>1785</v>
      </c>
      <c r="N1181" t="s">
        <v>3314</v>
      </c>
      <c r="O1181" t="s">
        <v>1562</v>
      </c>
      <c r="P1181" s="199">
        <v>5000</v>
      </c>
      <c r="S1181" t="s">
        <v>1786</v>
      </c>
      <c r="T1181" t="s">
        <v>2230</v>
      </c>
      <c r="U1181" s="201">
        <v>3.6</v>
      </c>
      <c r="V1181" t="s">
        <v>1916</v>
      </c>
      <c r="W1181" t="s">
        <v>1719</v>
      </c>
      <c r="X1181" t="s">
        <v>1710</v>
      </c>
      <c r="Y1181" t="s">
        <v>3318</v>
      </c>
      <c r="Z1181" t="s">
        <v>3729</v>
      </c>
      <c r="AA1181">
        <v>810524</v>
      </c>
      <c r="AB1181" s="198">
        <v>37037</v>
      </c>
      <c r="AC1181" s="198">
        <v>37040</v>
      </c>
    </row>
    <row r="1182" spans="1:29" x14ac:dyDescent="0.2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4</v>
      </c>
      <c r="F1182" s="213">
        <f t="shared" si="95"/>
        <v>20000</v>
      </c>
      <c r="G1182" s="202">
        <v>1296152</v>
      </c>
      <c r="H1182" s="198">
        <v>37036.343287037038</v>
      </c>
      <c r="I1182" t="s">
        <v>1843</v>
      </c>
      <c r="M1182" t="s">
        <v>1785</v>
      </c>
      <c r="N1182" t="s">
        <v>3314</v>
      </c>
      <c r="O1182" t="s">
        <v>1566</v>
      </c>
      <c r="P1182" s="199">
        <v>5000</v>
      </c>
      <c r="S1182" t="s">
        <v>1786</v>
      </c>
      <c r="T1182" t="s">
        <v>2230</v>
      </c>
      <c r="U1182" s="201">
        <v>2.5249999999999999</v>
      </c>
      <c r="V1182" t="s">
        <v>1731</v>
      </c>
      <c r="W1182" t="s">
        <v>1732</v>
      </c>
      <c r="X1182" t="s">
        <v>1710</v>
      </c>
      <c r="Y1182" t="s">
        <v>3318</v>
      </c>
      <c r="Z1182" t="s">
        <v>3729</v>
      </c>
      <c r="AA1182">
        <v>810525</v>
      </c>
      <c r="AB1182" s="198">
        <v>37037</v>
      </c>
      <c r="AC1182" s="198">
        <v>37040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30</v>
      </c>
      <c r="F1183" s="213">
        <f t="shared" si="95"/>
        <v>75000</v>
      </c>
      <c r="G1183" s="202">
        <v>1296153</v>
      </c>
      <c r="H1183" s="198">
        <v>37036.343344907407</v>
      </c>
      <c r="I1183" t="s">
        <v>1826</v>
      </c>
      <c r="M1183" t="s">
        <v>1785</v>
      </c>
      <c r="N1183" t="s">
        <v>3014</v>
      </c>
      <c r="O1183" t="s">
        <v>3015</v>
      </c>
      <c r="P1183" s="199">
        <v>2500</v>
      </c>
      <c r="S1183" t="s">
        <v>1786</v>
      </c>
      <c r="T1183" t="s">
        <v>2230</v>
      </c>
      <c r="U1183" s="201">
        <v>3.9849999999999999</v>
      </c>
      <c r="V1183" t="s">
        <v>2188</v>
      </c>
      <c r="W1183" t="s">
        <v>3587</v>
      </c>
      <c r="X1183" t="s">
        <v>3016</v>
      </c>
      <c r="Y1183" t="s">
        <v>2250</v>
      </c>
      <c r="Z1183" t="s">
        <v>3729</v>
      </c>
      <c r="AA1183" t="s">
        <v>2474</v>
      </c>
      <c r="AB1183" s="198">
        <v>37043.875</v>
      </c>
      <c r="AC1183" s="198">
        <v>37072.875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30</v>
      </c>
      <c r="F1184" s="213">
        <f t="shared" si="95"/>
        <v>750</v>
      </c>
      <c r="G1184" s="202">
        <v>1296154</v>
      </c>
      <c r="H1184" s="198">
        <v>37036.343344907407</v>
      </c>
      <c r="I1184" t="s">
        <v>2964</v>
      </c>
      <c r="M1184" t="s">
        <v>3451</v>
      </c>
      <c r="N1184" t="s">
        <v>1737</v>
      </c>
      <c r="O1184" t="s">
        <v>2169</v>
      </c>
      <c r="P1184" s="199">
        <v>25</v>
      </c>
      <c r="S1184" t="s">
        <v>1784</v>
      </c>
      <c r="T1184" t="s">
        <v>2230</v>
      </c>
      <c r="U1184" s="201">
        <v>230</v>
      </c>
      <c r="V1184" t="s">
        <v>2911</v>
      </c>
      <c r="W1184" t="s">
        <v>3216</v>
      </c>
      <c r="X1184" t="s">
        <v>1738</v>
      </c>
      <c r="Y1184" t="s">
        <v>2741</v>
      </c>
      <c r="Z1184" t="s">
        <v>3724</v>
      </c>
      <c r="AA1184">
        <v>622863.1</v>
      </c>
      <c r="AB1184" s="198">
        <v>37135.875</v>
      </c>
      <c r="AC1184" s="198">
        <v>37164.875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4</v>
      </c>
      <c r="F1185" s="213">
        <f t="shared" si="95"/>
        <v>31520</v>
      </c>
      <c r="G1185" s="202">
        <v>1296155</v>
      </c>
      <c r="H1185" s="198">
        <v>37036.343356481484</v>
      </c>
      <c r="I1185" t="s">
        <v>3204</v>
      </c>
      <c r="M1185" t="s">
        <v>1785</v>
      </c>
      <c r="N1185" t="s">
        <v>3314</v>
      </c>
      <c r="O1185" t="s">
        <v>2475</v>
      </c>
      <c r="Q1185" s="199">
        <v>7880</v>
      </c>
      <c r="S1185" t="s">
        <v>1786</v>
      </c>
      <c r="T1185" t="s">
        <v>2230</v>
      </c>
      <c r="U1185" s="201">
        <v>3.77</v>
      </c>
      <c r="V1185" t="s">
        <v>3205</v>
      </c>
      <c r="W1185" t="s">
        <v>3352</v>
      </c>
      <c r="X1185" t="s">
        <v>3353</v>
      </c>
      <c r="Y1185" t="s">
        <v>3318</v>
      </c>
      <c r="Z1185" t="s">
        <v>3729</v>
      </c>
      <c r="AA1185">
        <v>810526</v>
      </c>
      <c r="AB1185" s="198">
        <v>37037</v>
      </c>
      <c r="AC1185" s="198">
        <v>37040</v>
      </c>
    </row>
    <row r="1186" spans="1:29" x14ac:dyDescent="0.2">
      <c r="A1186" s="44" t="str">
        <f t="shared" si="91"/>
        <v xml:space="preserve"> Natural Gas Physical</v>
      </c>
      <c r="B1186" s="44" t="str">
        <f t="shared" si="92"/>
        <v/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4</v>
      </c>
      <c r="F1186" s="213">
        <f t="shared" si="95"/>
        <v>40000</v>
      </c>
      <c r="G1186" s="202">
        <v>1296156</v>
      </c>
      <c r="H1186" s="198">
        <v>37036.343368055554</v>
      </c>
      <c r="I1186" t="s">
        <v>3206</v>
      </c>
      <c r="M1186" t="s">
        <v>1785</v>
      </c>
      <c r="N1186" t="s">
        <v>3346</v>
      </c>
      <c r="O1186" t="s">
        <v>1500</v>
      </c>
      <c r="Q1186" s="199">
        <v>10000</v>
      </c>
      <c r="S1186" t="s">
        <v>1786</v>
      </c>
      <c r="T1186" t="s">
        <v>2230</v>
      </c>
      <c r="U1186" s="201">
        <v>4.16</v>
      </c>
      <c r="V1186" t="s">
        <v>3520</v>
      </c>
      <c r="W1186" t="s">
        <v>3347</v>
      </c>
      <c r="X1186" t="s">
        <v>3348</v>
      </c>
      <c r="Y1186" t="s">
        <v>3318</v>
      </c>
      <c r="Z1186" t="s">
        <v>3729</v>
      </c>
      <c r="AA1186">
        <v>810527</v>
      </c>
      <c r="AB1186" s="198">
        <v>37037</v>
      </c>
      <c r="AC1186" s="198">
        <v>37040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4</v>
      </c>
      <c r="F1187" s="213">
        <f t="shared" si="95"/>
        <v>20000</v>
      </c>
      <c r="G1187" s="202">
        <v>1296157</v>
      </c>
      <c r="H1187" s="198">
        <v>37036.343391203707</v>
      </c>
      <c r="I1187" t="s">
        <v>2794</v>
      </c>
      <c r="M1187" t="s">
        <v>1785</v>
      </c>
      <c r="N1187" t="s">
        <v>3314</v>
      </c>
      <c r="O1187" t="s">
        <v>1572</v>
      </c>
      <c r="P1187" s="199">
        <v>5000</v>
      </c>
      <c r="S1187" t="s">
        <v>1786</v>
      </c>
      <c r="T1187" t="s">
        <v>2230</v>
      </c>
      <c r="U1187" s="201">
        <v>4.45</v>
      </c>
      <c r="V1187" t="s">
        <v>1708</v>
      </c>
      <c r="W1187" t="s">
        <v>1709</v>
      </c>
      <c r="X1187" t="s">
        <v>1710</v>
      </c>
      <c r="Y1187" t="s">
        <v>3318</v>
      </c>
      <c r="Z1187" t="s">
        <v>3729</v>
      </c>
      <c r="AA1187">
        <v>810528</v>
      </c>
      <c r="AB1187" s="198">
        <v>37037</v>
      </c>
      <c r="AC1187" s="198">
        <v>37040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4</v>
      </c>
      <c r="F1188" s="213">
        <f t="shared" si="95"/>
        <v>20000</v>
      </c>
      <c r="G1188" s="202">
        <v>1296158</v>
      </c>
      <c r="H1188" s="198">
        <v>37036.343402777777</v>
      </c>
      <c r="I1188" t="s">
        <v>2779</v>
      </c>
      <c r="M1188" t="s">
        <v>1785</v>
      </c>
      <c r="N1188" t="s">
        <v>3314</v>
      </c>
      <c r="O1188" t="s">
        <v>1562</v>
      </c>
      <c r="Q1188" s="199">
        <v>5000</v>
      </c>
      <c r="S1188" t="s">
        <v>1786</v>
      </c>
      <c r="T1188" t="s">
        <v>2230</v>
      </c>
      <c r="U1188" s="201">
        <v>3.625</v>
      </c>
      <c r="V1188" t="s">
        <v>3291</v>
      </c>
      <c r="W1188" t="s">
        <v>1719</v>
      </c>
      <c r="X1188" t="s">
        <v>1710</v>
      </c>
      <c r="Y1188" t="s">
        <v>3318</v>
      </c>
      <c r="Z1188" t="s">
        <v>3729</v>
      </c>
      <c r="AA1188">
        <v>810529</v>
      </c>
      <c r="AB1188" s="198">
        <v>37037</v>
      </c>
      <c r="AC1188" s="198">
        <v>37040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4</v>
      </c>
      <c r="F1189" s="213">
        <f t="shared" si="95"/>
        <v>16000</v>
      </c>
      <c r="G1189" s="202">
        <v>1296159</v>
      </c>
      <c r="H1189" s="198">
        <v>37036.3434375</v>
      </c>
      <c r="I1189" t="s">
        <v>1699</v>
      </c>
      <c r="M1189" t="s">
        <v>1785</v>
      </c>
      <c r="N1189" t="s">
        <v>3314</v>
      </c>
      <c r="O1189" t="s">
        <v>1602</v>
      </c>
      <c r="P1189" s="199">
        <v>4000</v>
      </c>
      <c r="S1189" t="s">
        <v>1786</v>
      </c>
      <c r="T1189" t="s">
        <v>2230</v>
      </c>
      <c r="U1189" s="201">
        <v>4.0999999999999996</v>
      </c>
      <c r="V1189" t="s">
        <v>3240</v>
      </c>
      <c r="W1189" t="s">
        <v>3367</v>
      </c>
      <c r="X1189" t="s">
        <v>3368</v>
      </c>
      <c r="Y1189" t="s">
        <v>3318</v>
      </c>
      <c r="Z1189" t="s">
        <v>3729</v>
      </c>
      <c r="AA1189">
        <v>810530</v>
      </c>
      <c r="AB1189" s="198">
        <v>37037</v>
      </c>
      <c r="AC1189" s="198">
        <v>37040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4</v>
      </c>
      <c r="F1190" s="213">
        <f t="shared" si="95"/>
        <v>40000</v>
      </c>
      <c r="G1190" s="202">
        <v>1296160</v>
      </c>
      <c r="H1190" s="198">
        <v>37036.343449074076</v>
      </c>
      <c r="I1190" t="s">
        <v>3336</v>
      </c>
      <c r="M1190" t="s">
        <v>1785</v>
      </c>
      <c r="N1190" t="s">
        <v>3314</v>
      </c>
      <c r="O1190" t="s">
        <v>1055</v>
      </c>
      <c r="Q1190" s="199">
        <v>10000</v>
      </c>
      <c r="S1190" t="s">
        <v>1786</v>
      </c>
      <c r="T1190" t="s">
        <v>2230</v>
      </c>
      <c r="U1190" s="201">
        <v>4.1550000000000002</v>
      </c>
      <c r="V1190" t="s">
        <v>2166</v>
      </c>
      <c r="W1190" t="s">
        <v>2800</v>
      </c>
      <c r="X1190" t="s">
        <v>2801</v>
      </c>
      <c r="Y1190" t="s">
        <v>3318</v>
      </c>
      <c r="Z1190" t="s">
        <v>3729</v>
      </c>
      <c r="AA1190">
        <v>810531</v>
      </c>
      <c r="AB1190" s="198">
        <v>37037</v>
      </c>
      <c r="AC1190" s="198">
        <v>37040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4</v>
      </c>
      <c r="F1191" s="213">
        <f t="shared" si="95"/>
        <v>20000</v>
      </c>
      <c r="G1191" s="202">
        <v>1296161</v>
      </c>
      <c r="H1191" s="198">
        <v>37036.343472222223</v>
      </c>
      <c r="I1191" t="s">
        <v>3242</v>
      </c>
      <c r="M1191" t="s">
        <v>1785</v>
      </c>
      <c r="N1191" t="s">
        <v>3314</v>
      </c>
      <c r="O1191" t="s">
        <v>2316</v>
      </c>
      <c r="Q1191" s="199">
        <v>5000</v>
      </c>
      <c r="S1191" t="s">
        <v>1786</v>
      </c>
      <c r="T1191" t="s">
        <v>2230</v>
      </c>
      <c r="U1191" s="201">
        <v>4.22</v>
      </c>
      <c r="V1191">
        <v>19691994</v>
      </c>
      <c r="W1191" t="s">
        <v>1691</v>
      </c>
      <c r="X1191" t="s">
        <v>1697</v>
      </c>
      <c r="Y1191" t="s">
        <v>3318</v>
      </c>
      <c r="Z1191" t="s">
        <v>3729</v>
      </c>
      <c r="AA1191">
        <v>810532</v>
      </c>
      <c r="AB1191" s="198">
        <v>37037</v>
      </c>
      <c r="AC1191" s="198">
        <v>37040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4</v>
      </c>
      <c r="F1192" s="213">
        <f t="shared" si="95"/>
        <v>20000</v>
      </c>
      <c r="G1192" s="202">
        <v>1296162</v>
      </c>
      <c r="H1192" s="198">
        <v>37036.343518518515</v>
      </c>
      <c r="I1192" t="s">
        <v>3078</v>
      </c>
      <c r="M1192" t="s">
        <v>1785</v>
      </c>
      <c r="N1192" t="s">
        <v>3314</v>
      </c>
      <c r="O1192" t="s">
        <v>1575</v>
      </c>
      <c r="P1192" s="199">
        <v>5000</v>
      </c>
      <c r="S1192" t="s">
        <v>1786</v>
      </c>
      <c r="T1192" t="s">
        <v>2230</v>
      </c>
      <c r="U1192" s="201">
        <v>2.52</v>
      </c>
      <c r="V1192" t="s">
        <v>3151</v>
      </c>
      <c r="W1192" t="s">
        <v>2117</v>
      </c>
      <c r="X1192" t="s">
        <v>1761</v>
      </c>
      <c r="Y1192" t="s">
        <v>3318</v>
      </c>
      <c r="Z1192" t="s">
        <v>3729</v>
      </c>
      <c r="AA1192">
        <v>810533</v>
      </c>
      <c r="AB1192" s="198">
        <v>37037</v>
      </c>
      <c r="AC1192" s="198">
        <v>37040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4</v>
      </c>
      <c r="F1193" s="213">
        <f t="shared" si="95"/>
        <v>20000</v>
      </c>
      <c r="G1193" s="202">
        <v>1296163</v>
      </c>
      <c r="H1193" s="198">
        <v>37036.343530092592</v>
      </c>
      <c r="I1193" t="s">
        <v>2779</v>
      </c>
      <c r="M1193" t="s">
        <v>1785</v>
      </c>
      <c r="N1193" t="s">
        <v>3314</v>
      </c>
      <c r="O1193" t="s">
        <v>1545</v>
      </c>
      <c r="P1193" s="199">
        <v>5000</v>
      </c>
      <c r="S1193" t="s">
        <v>1786</v>
      </c>
      <c r="T1193" t="s">
        <v>2230</v>
      </c>
      <c r="U1193" s="201">
        <v>3.8174999999999999</v>
      </c>
      <c r="V1193" t="s">
        <v>2476</v>
      </c>
      <c r="W1193" t="s">
        <v>3130</v>
      </c>
      <c r="X1193" t="s">
        <v>3338</v>
      </c>
      <c r="Y1193" t="s">
        <v>3318</v>
      </c>
      <c r="Z1193" t="s">
        <v>3729</v>
      </c>
      <c r="AA1193">
        <v>810534</v>
      </c>
      <c r="AB1193" s="198">
        <v>37037</v>
      </c>
      <c r="AC1193" s="198">
        <v>37040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4</v>
      </c>
      <c r="F1194" s="213">
        <f t="shared" si="95"/>
        <v>40000</v>
      </c>
      <c r="G1194" s="202">
        <v>1296164</v>
      </c>
      <c r="H1194" s="198">
        <v>37036.343553240738</v>
      </c>
      <c r="I1194" t="s">
        <v>3341</v>
      </c>
      <c r="M1194" t="s">
        <v>1785</v>
      </c>
      <c r="N1194" t="s">
        <v>3314</v>
      </c>
      <c r="O1194" t="s">
        <v>1518</v>
      </c>
      <c r="P1194" s="199">
        <v>10000</v>
      </c>
      <c r="S1194" t="s">
        <v>1786</v>
      </c>
      <c r="T1194" t="s">
        <v>2230</v>
      </c>
      <c r="U1194" s="201">
        <v>3.9775</v>
      </c>
      <c r="V1194" t="s">
        <v>2726</v>
      </c>
      <c r="W1194" t="s">
        <v>3316</v>
      </c>
      <c r="X1194" t="s">
        <v>3317</v>
      </c>
      <c r="Y1194" t="s">
        <v>3318</v>
      </c>
      <c r="Z1194" t="s">
        <v>3729</v>
      </c>
      <c r="AA1194">
        <v>810535</v>
      </c>
      <c r="AB1194" s="198">
        <v>37037</v>
      </c>
      <c r="AC1194" s="198">
        <v>37040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4</v>
      </c>
      <c r="F1195" s="213">
        <f t="shared" si="95"/>
        <v>10000</v>
      </c>
      <c r="G1195" s="202">
        <v>1296165</v>
      </c>
      <c r="H1195" s="198">
        <v>37036.343564814815</v>
      </c>
      <c r="I1195" t="s">
        <v>1843</v>
      </c>
      <c r="M1195" t="s">
        <v>1785</v>
      </c>
      <c r="N1195" t="s">
        <v>3314</v>
      </c>
      <c r="O1195" t="s">
        <v>1575</v>
      </c>
      <c r="P1195" s="199">
        <v>2500</v>
      </c>
      <c r="S1195" t="s">
        <v>1786</v>
      </c>
      <c r="T1195" t="s">
        <v>2230</v>
      </c>
      <c r="U1195" s="201">
        <v>2.4900000000000002</v>
      </c>
      <c r="V1195" t="s">
        <v>1685</v>
      </c>
      <c r="W1195" t="s">
        <v>2117</v>
      </c>
      <c r="X1195" t="s">
        <v>1761</v>
      </c>
      <c r="Y1195" t="s">
        <v>3318</v>
      </c>
      <c r="Z1195" t="s">
        <v>3729</v>
      </c>
      <c r="AA1195">
        <v>810536</v>
      </c>
      <c r="AB1195" s="198">
        <v>37037</v>
      </c>
      <c r="AC1195" s="198">
        <v>37040</v>
      </c>
    </row>
    <row r="1196" spans="1:29" x14ac:dyDescent="0.2">
      <c r="A1196" s="44" t="str">
        <f t="shared" si="91"/>
        <v>US Power Physical</v>
      </c>
      <c r="B1196" s="44" t="str">
        <f t="shared" si="92"/>
        <v>US</v>
      </c>
      <c r="C1196" s="44" t="str">
        <f t="shared" si="93"/>
        <v>Power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365</v>
      </c>
      <c r="F1196" s="213">
        <f t="shared" si="95"/>
        <v>18250</v>
      </c>
      <c r="G1196" s="202">
        <v>1296166</v>
      </c>
      <c r="H1196" s="198">
        <v>37036.343645833331</v>
      </c>
      <c r="I1196" t="s">
        <v>2983</v>
      </c>
      <c r="M1196" t="s">
        <v>3451</v>
      </c>
      <c r="N1196" t="s">
        <v>1827</v>
      </c>
      <c r="O1196" t="s">
        <v>1442</v>
      </c>
      <c r="P1196" s="199">
        <v>50</v>
      </c>
      <c r="S1196" t="s">
        <v>1784</v>
      </c>
      <c r="T1196" t="s">
        <v>2230</v>
      </c>
      <c r="U1196" s="201">
        <v>23.25</v>
      </c>
      <c r="V1196" t="s">
        <v>2746</v>
      </c>
      <c r="W1196" t="s">
        <v>1848</v>
      </c>
      <c r="X1196" t="s">
        <v>1840</v>
      </c>
      <c r="Y1196" t="s">
        <v>2741</v>
      </c>
      <c r="Z1196" t="s">
        <v>3724</v>
      </c>
      <c r="AA1196">
        <v>622864.1</v>
      </c>
      <c r="AB1196" s="198">
        <v>37257.875</v>
      </c>
      <c r="AC1196" s="198">
        <v>37621.875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25</v>
      </c>
      <c r="G1197" s="202">
        <v>1296168</v>
      </c>
      <c r="H1197" s="198">
        <v>37036.343657407408</v>
      </c>
      <c r="I1197" t="s">
        <v>1764</v>
      </c>
      <c r="M1197" t="s">
        <v>3451</v>
      </c>
      <c r="N1197" t="s">
        <v>1737</v>
      </c>
      <c r="O1197" t="s">
        <v>1588</v>
      </c>
      <c r="P1197" s="199">
        <v>25</v>
      </c>
      <c r="S1197" t="s">
        <v>1784</v>
      </c>
      <c r="T1197" t="s">
        <v>2230</v>
      </c>
      <c r="U1197" s="201">
        <v>160</v>
      </c>
      <c r="V1197" t="s">
        <v>2477</v>
      </c>
      <c r="W1197" t="s">
        <v>1590</v>
      </c>
      <c r="X1197" t="s">
        <v>1591</v>
      </c>
      <c r="Y1197" t="s">
        <v>2741</v>
      </c>
      <c r="Z1197" t="s">
        <v>3724</v>
      </c>
      <c r="AA1197">
        <v>622865.1</v>
      </c>
      <c r="AB1197" s="198">
        <v>37040.875</v>
      </c>
      <c r="AC1197" s="198">
        <v>37040.875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1296170</v>
      </c>
      <c r="H1198" s="198">
        <v>37036.343726851854</v>
      </c>
      <c r="I1198" t="s">
        <v>1746</v>
      </c>
      <c r="M1198" t="s">
        <v>3451</v>
      </c>
      <c r="N1198" t="s">
        <v>1737</v>
      </c>
      <c r="O1198" t="s">
        <v>1615</v>
      </c>
      <c r="P1198" s="199">
        <v>25</v>
      </c>
      <c r="S1198" t="s">
        <v>1784</v>
      </c>
      <c r="T1198" t="s">
        <v>2230</v>
      </c>
      <c r="U1198" s="201">
        <v>39</v>
      </c>
      <c r="V1198" t="s">
        <v>2478</v>
      </c>
      <c r="W1198" t="s">
        <v>1743</v>
      </c>
      <c r="X1198" t="s">
        <v>1738</v>
      </c>
      <c r="Y1198" t="s">
        <v>2741</v>
      </c>
      <c r="Z1198" t="s">
        <v>3724</v>
      </c>
      <c r="AA1198">
        <v>622866.1</v>
      </c>
      <c r="AB1198" s="198">
        <v>37040.875</v>
      </c>
      <c r="AC1198" s="198">
        <v>37040.875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4</v>
      </c>
      <c r="F1199" s="213">
        <f t="shared" si="95"/>
        <v>200</v>
      </c>
      <c r="G1199" s="202">
        <v>1296171</v>
      </c>
      <c r="H1199" s="198">
        <v>37036.343773148146</v>
      </c>
      <c r="I1199" t="s">
        <v>1704</v>
      </c>
      <c r="M1199" t="s">
        <v>1785</v>
      </c>
      <c r="N1199" t="s">
        <v>3314</v>
      </c>
      <c r="O1199" t="s">
        <v>2315</v>
      </c>
      <c r="Q1199" s="199">
        <v>50</v>
      </c>
      <c r="S1199" t="s">
        <v>1786</v>
      </c>
      <c r="T1199" t="s">
        <v>2230</v>
      </c>
      <c r="U1199" s="201">
        <v>4.2300000000000004</v>
      </c>
      <c r="V1199" t="s">
        <v>3511</v>
      </c>
      <c r="W1199" t="s">
        <v>1691</v>
      </c>
      <c r="X1199" t="s">
        <v>1697</v>
      </c>
      <c r="Y1199" t="s">
        <v>3318</v>
      </c>
      <c r="Z1199" t="s">
        <v>3729</v>
      </c>
      <c r="AA1199">
        <v>810538</v>
      </c>
      <c r="AB1199" s="198">
        <v>37037</v>
      </c>
      <c r="AC1199" s="198">
        <v>37040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4</v>
      </c>
      <c r="F1200" s="213">
        <f t="shared" si="95"/>
        <v>20000</v>
      </c>
      <c r="G1200" s="202">
        <v>1296172</v>
      </c>
      <c r="H1200" s="198">
        <v>37036.3437962963</v>
      </c>
      <c r="I1200" t="s">
        <v>3342</v>
      </c>
      <c r="M1200" t="s">
        <v>1785</v>
      </c>
      <c r="N1200" t="s">
        <v>3314</v>
      </c>
      <c r="O1200" t="s">
        <v>1558</v>
      </c>
      <c r="P1200" s="199">
        <v>5000</v>
      </c>
      <c r="S1200" t="s">
        <v>1786</v>
      </c>
      <c r="T1200" t="s">
        <v>2230</v>
      </c>
      <c r="U1200" s="201">
        <v>3.8075000000000001</v>
      </c>
      <c r="V1200" t="s">
        <v>2804</v>
      </c>
      <c r="W1200" t="s">
        <v>3130</v>
      </c>
      <c r="X1200" t="s">
        <v>3338</v>
      </c>
      <c r="Y1200" t="s">
        <v>3318</v>
      </c>
      <c r="Z1200" t="s">
        <v>3729</v>
      </c>
      <c r="AA1200">
        <v>810539</v>
      </c>
      <c r="AB1200" s="198">
        <v>37037</v>
      </c>
      <c r="AC1200" s="198">
        <v>37040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4</v>
      </c>
      <c r="F1201" s="213">
        <f t="shared" si="95"/>
        <v>20000</v>
      </c>
      <c r="G1201" s="202">
        <v>1296173</v>
      </c>
      <c r="H1201" s="198">
        <v>37036.343807870369</v>
      </c>
      <c r="I1201" t="s">
        <v>1843</v>
      </c>
      <c r="M1201" t="s">
        <v>1785</v>
      </c>
      <c r="N1201" t="s">
        <v>3314</v>
      </c>
      <c r="O1201" t="s">
        <v>1566</v>
      </c>
      <c r="P1201" s="199">
        <v>5000</v>
      </c>
      <c r="S1201" t="s">
        <v>1786</v>
      </c>
      <c r="T1201" t="s">
        <v>2230</v>
      </c>
      <c r="U1201" s="201">
        <v>2.5099999999999998</v>
      </c>
      <c r="V1201" t="s">
        <v>1731</v>
      </c>
      <c r="W1201" t="s">
        <v>1732</v>
      </c>
      <c r="X1201" t="s">
        <v>1710</v>
      </c>
      <c r="Y1201" t="s">
        <v>3318</v>
      </c>
      <c r="Z1201" t="s">
        <v>3729</v>
      </c>
      <c r="AA1201">
        <v>810540</v>
      </c>
      <c r="AB1201" s="198">
        <v>37037</v>
      </c>
      <c r="AC1201" s="198">
        <v>37040</v>
      </c>
    </row>
    <row r="1202" spans="1:29" x14ac:dyDescent="0.2">
      <c r="A1202" s="44" t="str">
        <f t="shared" si="91"/>
        <v>US Natural Gas Financial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Financial</v>
      </c>
      <c r="E1202" s="44">
        <f>IF(VLOOKUP(S1202,'DD-Lookup'!$J$6:$L$50,3,FALSE)="Monthly",(YEAR(AC1202)-YEAR(AB1202))*12+MONTH(AC1202)-MONTH(AB1202)+1,(AC1202-AB1202+1))</f>
        <v>30</v>
      </c>
      <c r="F1202" s="213">
        <f t="shared" si="95"/>
        <v>300000</v>
      </c>
      <c r="G1202" s="202">
        <v>1296174</v>
      </c>
      <c r="H1202" s="198">
        <v>37036.343819444446</v>
      </c>
      <c r="I1202" t="s">
        <v>3344</v>
      </c>
      <c r="M1202" t="s">
        <v>1785</v>
      </c>
      <c r="N1202" t="s">
        <v>3328</v>
      </c>
      <c r="O1202" t="s">
        <v>3148</v>
      </c>
      <c r="Q1202" s="199">
        <v>10000</v>
      </c>
      <c r="S1202" t="s">
        <v>1786</v>
      </c>
      <c r="T1202" t="s">
        <v>2230</v>
      </c>
      <c r="U1202" s="201">
        <v>-1.4999999999999999E-2</v>
      </c>
      <c r="V1202" t="s">
        <v>1893</v>
      </c>
      <c r="W1202" t="s">
        <v>3179</v>
      </c>
      <c r="X1202" t="s">
        <v>3180</v>
      </c>
      <c r="Y1202" t="s">
        <v>2250</v>
      </c>
      <c r="Z1202" t="s">
        <v>3729</v>
      </c>
      <c r="AA1202" t="s">
        <v>2479</v>
      </c>
      <c r="AB1202" s="198">
        <v>37043.875</v>
      </c>
      <c r="AC1202" s="198">
        <v>37072.875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4</v>
      </c>
      <c r="F1203" s="213">
        <f t="shared" si="95"/>
        <v>20000</v>
      </c>
      <c r="G1203" s="202">
        <v>1296175</v>
      </c>
      <c r="H1203" s="198">
        <v>37036.343831018516</v>
      </c>
      <c r="I1203" t="s">
        <v>2983</v>
      </c>
      <c r="M1203" t="s">
        <v>1785</v>
      </c>
      <c r="N1203" t="s">
        <v>3314</v>
      </c>
      <c r="O1203" t="s">
        <v>1572</v>
      </c>
      <c r="P1203" s="199">
        <v>5000</v>
      </c>
      <c r="S1203" t="s">
        <v>1786</v>
      </c>
      <c r="T1203" t="s">
        <v>2230</v>
      </c>
      <c r="U1203" s="201">
        <v>4.3499999999999996</v>
      </c>
      <c r="V1203" t="s">
        <v>1728</v>
      </c>
      <c r="W1203" t="s">
        <v>1709</v>
      </c>
      <c r="X1203" t="s">
        <v>1710</v>
      </c>
      <c r="Y1203" t="s">
        <v>3318</v>
      </c>
      <c r="Z1203" t="s">
        <v>3729</v>
      </c>
      <c r="AA1203">
        <v>810541</v>
      </c>
      <c r="AB1203" s="198">
        <v>37037</v>
      </c>
      <c r="AC1203" s="198">
        <v>37040</v>
      </c>
    </row>
    <row r="1204" spans="1:29" x14ac:dyDescent="0.2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25</v>
      </c>
      <c r="G1204" s="202">
        <v>1296176</v>
      </c>
      <c r="H1204" s="198">
        <v>37036.343842592592</v>
      </c>
      <c r="I1204" t="s">
        <v>3141</v>
      </c>
      <c r="M1204" t="s">
        <v>3451</v>
      </c>
      <c r="N1204" t="s">
        <v>1737</v>
      </c>
      <c r="O1204" t="s">
        <v>1592</v>
      </c>
      <c r="P1204" s="199">
        <v>25</v>
      </c>
      <c r="S1204" t="s">
        <v>1784</v>
      </c>
      <c r="T1204" t="s">
        <v>2230</v>
      </c>
      <c r="U1204" s="201">
        <v>165</v>
      </c>
      <c r="V1204" t="s">
        <v>1856</v>
      </c>
      <c r="W1204" t="s">
        <v>1770</v>
      </c>
      <c r="X1204" t="s">
        <v>1738</v>
      </c>
      <c r="Y1204" t="s">
        <v>2741</v>
      </c>
      <c r="Z1204" t="s">
        <v>3724</v>
      </c>
      <c r="AA1204">
        <v>622867.1</v>
      </c>
      <c r="AB1204" s="198">
        <v>37040.875</v>
      </c>
      <c r="AC1204" s="198">
        <v>37040.875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25</v>
      </c>
      <c r="G1205" s="202">
        <v>1296177</v>
      </c>
      <c r="H1205" s="198">
        <v>37036.343981481485</v>
      </c>
      <c r="I1205" t="s">
        <v>1783</v>
      </c>
      <c r="M1205" t="s">
        <v>3451</v>
      </c>
      <c r="N1205" t="s">
        <v>1739</v>
      </c>
      <c r="O1205" t="s">
        <v>1600</v>
      </c>
      <c r="Q1205" s="199">
        <v>25</v>
      </c>
      <c r="S1205" t="s">
        <v>1784</v>
      </c>
      <c r="T1205" t="s">
        <v>2230</v>
      </c>
      <c r="U1205" s="201">
        <v>170</v>
      </c>
      <c r="V1205" t="s">
        <v>2756</v>
      </c>
      <c r="W1205" t="s">
        <v>1795</v>
      </c>
      <c r="X1205" t="s">
        <v>1742</v>
      </c>
      <c r="Y1205" t="s">
        <v>2741</v>
      </c>
      <c r="Z1205" t="s">
        <v>3724</v>
      </c>
      <c r="AA1205">
        <v>622868.1</v>
      </c>
      <c r="AB1205" s="198">
        <v>37040.875</v>
      </c>
      <c r="AC1205" s="198">
        <v>37040.875</v>
      </c>
    </row>
    <row r="1206" spans="1:29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4</v>
      </c>
      <c r="F1206" s="213">
        <f t="shared" si="95"/>
        <v>20000</v>
      </c>
      <c r="G1206" s="202">
        <v>1296178</v>
      </c>
      <c r="H1206" s="198">
        <v>37036.344108796293</v>
      </c>
      <c r="I1206" t="s">
        <v>3319</v>
      </c>
      <c r="M1206" t="s">
        <v>1785</v>
      </c>
      <c r="N1206" t="s">
        <v>3314</v>
      </c>
      <c r="O1206" t="s">
        <v>1545</v>
      </c>
      <c r="Q1206" s="199">
        <v>5000</v>
      </c>
      <c r="S1206" t="s">
        <v>1786</v>
      </c>
      <c r="T1206" t="s">
        <v>2230</v>
      </c>
      <c r="U1206" s="201">
        <v>3.8050000000000002</v>
      </c>
      <c r="V1206" t="s">
        <v>3357</v>
      </c>
      <c r="W1206" t="s">
        <v>3130</v>
      </c>
      <c r="X1206" t="s">
        <v>3338</v>
      </c>
      <c r="Y1206" t="s">
        <v>3318</v>
      </c>
      <c r="Z1206" t="s">
        <v>3729</v>
      </c>
      <c r="AA1206">
        <v>810542</v>
      </c>
      <c r="AB1206" s="198">
        <v>37037</v>
      </c>
      <c r="AC1206" s="198">
        <v>37040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4</v>
      </c>
      <c r="F1207" s="213">
        <f t="shared" si="95"/>
        <v>20000</v>
      </c>
      <c r="G1207" s="202">
        <v>1296179</v>
      </c>
      <c r="H1207" s="198">
        <v>37036.344131944446</v>
      </c>
      <c r="I1207" t="s">
        <v>3282</v>
      </c>
      <c r="M1207" t="s">
        <v>1785</v>
      </c>
      <c r="N1207" t="s">
        <v>3314</v>
      </c>
      <c r="O1207" t="s">
        <v>1543</v>
      </c>
      <c r="P1207" s="199">
        <v>5000</v>
      </c>
      <c r="S1207" t="s">
        <v>1786</v>
      </c>
      <c r="T1207" t="s">
        <v>2230</v>
      </c>
      <c r="U1207" s="201">
        <v>3.7675000000000001</v>
      </c>
      <c r="V1207" t="s">
        <v>3283</v>
      </c>
      <c r="W1207" t="s">
        <v>3130</v>
      </c>
      <c r="X1207" t="s">
        <v>3338</v>
      </c>
      <c r="Y1207" t="s">
        <v>3318</v>
      </c>
      <c r="Z1207" t="s">
        <v>3729</v>
      </c>
      <c r="AA1207">
        <v>810543</v>
      </c>
      <c r="AB1207" s="198">
        <v>37037</v>
      </c>
      <c r="AC1207" s="198">
        <v>37040</v>
      </c>
    </row>
    <row r="1208" spans="1:29" x14ac:dyDescent="0.2">
      <c r="A1208" s="44" t="str">
        <f t="shared" si="91"/>
        <v>US Natural Gas Financial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Financial</v>
      </c>
      <c r="E1208" s="44">
        <f>IF(VLOOKUP(S1208,'DD-Lookup'!$J$6:$L$50,3,FALSE)="Monthly",(YEAR(AC1208)-YEAR(AB1208))*12+MONTH(AC1208)-MONTH(AB1208)+1,(AC1208-AB1208+1))</f>
        <v>30</v>
      </c>
      <c r="F1208" s="213">
        <f t="shared" si="95"/>
        <v>1500000</v>
      </c>
      <c r="G1208" s="202">
        <v>1296180</v>
      </c>
      <c r="H1208" s="198">
        <v>37036.344166666669</v>
      </c>
      <c r="I1208" t="s">
        <v>2006</v>
      </c>
      <c r="J1208" t="s">
        <v>3001</v>
      </c>
      <c r="K1208" t="s">
        <v>3002</v>
      </c>
      <c r="M1208" t="s">
        <v>1785</v>
      </c>
      <c r="N1208" t="s">
        <v>3328</v>
      </c>
      <c r="O1208" t="s">
        <v>3030</v>
      </c>
      <c r="Q1208" s="199">
        <v>50000</v>
      </c>
      <c r="S1208" t="s">
        <v>1786</v>
      </c>
      <c r="T1208" t="s">
        <v>2230</v>
      </c>
      <c r="U1208" s="201">
        <v>2.5000000000000001E-3</v>
      </c>
      <c r="V1208" t="s">
        <v>2480</v>
      </c>
      <c r="W1208" t="s">
        <v>3211</v>
      </c>
      <c r="X1208" t="s">
        <v>3212</v>
      </c>
      <c r="Y1208" t="s">
        <v>2250</v>
      </c>
      <c r="Z1208" t="s">
        <v>3729</v>
      </c>
      <c r="AA1208" t="s">
        <v>2481</v>
      </c>
      <c r="AB1208" s="198">
        <v>37043.875</v>
      </c>
      <c r="AC1208" s="198">
        <v>37072.875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4</v>
      </c>
      <c r="F1209" s="213">
        <f t="shared" si="95"/>
        <v>20000</v>
      </c>
      <c r="G1209" s="202">
        <v>1296181</v>
      </c>
      <c r="H1209" s="198">
        <v>37036.344212962962</v>
      </c>
      <c r="I1209" t="s">
        <v>3319</v>
      </c>
      <c r="M1209" t="s">
        <v>1785</v>
      </c>
      <c r="N1209" t="s">
        <v>3314</v>
      </c>
      <c r="O1209" t="s">
        <v>1543</v>
      </c>
      <c r="P1209" s="199">
        <v>5000</v>
      </c>
      <c r="S1209" t="s">
        <v>1786</v>
      </c>
      <c r="T1209" t="s">
        <v>2230</v>
      </c>
      <c r="U1209" s="201">
        <v>3.7650000000000001</v>
      </c>
      <c r="V1209" t="s">
        <v>3357</v>
      </c>
      <c r="W1209" t="s">
        <v>3130</v>
      </c>
      <c r="X1209" t="s">
        <v>3338</v>
      </c>
      <c r="Y1209" t="s">
        <v>3318</v>
      </c>
      <c r="Z1209" t="s">
        <v>3729</v>
      </c>
      <c r="AA1209">
        <v>810544</v>
      </c>
      <c r="AB1209" s="198">
        <v>37037</v>
      </c>
      <c r="AC1209" s="198">
        <v>37040</v>
      </c>
    </row>
    <row r="1210" spans="1:29" x14ac:dyDescent="0.2">
      <c r="A1210" s="44" t="str">
        <f t="shared" si="91"/>
        <v>US Natural Gas Financial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Financial</v>
      </c>
      <c r="E1210" s="44">
        <f>IF(VLOOKUP(S1210,'DD-Lookup'!$J$6:$L$50,3,FALSE)="Monthly",(YEAR(AC1210)-YEAR(AB1210))*12+MONTH(AC1210)-MONTH(AB1210)+1,(AC1210-AB1210+1))</f>
        <v>30</v>
      </c>
      <c r="F1210" s="213">
        <f t="shared" si="95"/>
        <v>300000</v>
      </c>
      <c r="G1210" s="202">
        <v>1296183</v>
      </c>
      <c r="H1210" s="198">
        <v>37036.344224537039</v>
      </c>
      <c r="I1210" t="s">
        <v>3363</v>
      </c>
      <c r="M1210" t="s">
        <v>1785</v>
      </c>
      <c r="N1210" t="s">
        <v>3328</v>
      </c>
      <c r="O1210" t="s">
        <v>3148</v>
      </c>
      <c r="P1210" s="199">
        <v>10000</v>
      </c>
      <c r="S1210" t="s">
        <v>1786</v>
      </c>
      <c r="T1210" t="s">
        <v>2230</v>
      </c>
      <c r="U1210" s="201">
        <v>-0.02</v>
      </c>
      <c r="V1210" t="s">
        <v>3498</v>
      </c>
      <c r="W1210" t="s">
        <v>3179</v>
      </c>
      <c r="X1210" t="s">
        <v>3180</v>
      </c>
      <c r="Y1210" t="s">
        <v>2250</v>
      </c>
      <c r="Z1210" t="s">
        <v>3729</v>
      </c>
      <c r="AA1210" t="s">
        <v>2482</v>
      </c>
      <c r="AB1210" s="198">
        <v>37043.875</v>
      </c>
      <c r="AC1210" s="198">
        <v>37072.875</v>
      </c>
    </row>
    <row r="1211" spans="1:29" x14ac:dyDescent="0.2">
      <c r="A1211" s="44" t="str">
        <f t="shared" si="91"/>
        <v xml:space="preserve"> Metals Financial</v>
      </c>
      <c r="B1211" s="44" t="str">
        <f t="shared" si="92"/>
        <v/>
      </c>
      <c r="C1211" s="44" t="str">
        <f t="shared" si="93"/>
        <v>Metals</v>
      </c>
      <c r="D1211" s="44" t="str">
        <f t="shared" si="94"/>
        <v>Financial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20</v>
      </c>
      <c r="G1211" s="202">
        <v>1296184</v>
      </c>
      <c r="H1211" s="198">
        <v>37036.344236111108</v>
      </c>
      <c r="I1211" t="s">
        <v>2252</v>
      </c>
      <c r="M1211" t="s">
        <v>1791</v>
      </c>
      <c r="N1211" t="s">
        <v>2227</v>
      </c>
      <c r="O1211" t="s">
        <v>2228</v>
      </c>
      <c r="P1211" s="199">
        <v>20</v>
      </c>
      <c r="S1211" t="s">
        <v>2229</v>
      </c>
      <c r="T1211" t="s">
        <v>2230</v>
      </c>
      <c r="U1211" s="201">
        <v>1732</v>
      </c>
      <c r="V1211" t="s">
        <v>2296</v>
      </c>
      <c r="W1211" t="s">
        <v>2236</v>
      </c>
      <c r="X1211" t="s">
        <v>2232</v>
      </c>
      <c r="Y1211" t="s">
        <v>2233</v>
      </c>
      <c r="Z1211" t="s">
        <v>2234</v>
      </c>
      <c r="AA1211">
        <v>2152776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25</v>
      </c>
      <c r="G1212" s="202">
        <v>1296185</v>
      </c>
      <c r="H1212" s="198">
        <v>37036.344247685185</v>
      </c>
      <c r="I1212" t="s">
        <v>3141</v>
      </c>
      <c r="M1212" t="s">
        <v>3451</v>
      </c>
      <c r="N1212" t="s">
        <v>1739</v>
      </c>
      <c r="O1212" t="s">
        <v>1597</v>
      </c>
      <c r="P1212" s="199">
        <v>25</v>
      </c>
      <c r="S1212" t="s">
        <v>1784</v>
      </c>
      <c r="T1212" t="s">
        <v>2230</v>
      </c>
      <c r="U1212" s="201">
        <v>136</v>
      </c>
      <c r="V1212" t="s">
        <v>1680</v>
      </c>
      <c r="W1212" t="s">
        <v>1795</v>
      </c>
      <c r="X1212" t="s">
        <v>1742</v>
      </c>
      <c r="Y1212" t="s">
        <v>2741</v>
      </c>
      <c r="Z1212" t="s">
        <v>3724</v>
      </c>
      <c r="AA1212">
        <v>622870.1</v>
      </c>
      <c r="AB1212" s="198">
        <v>37040.875</v>
      </c>
      <c r="AC1212" s="198">
        <v>37040.875</v>
      </c>
    </row>
    <row r="1213" spans="1:29" x14ac:dyDescent="0.2">
      <c r="A1213" s="44" t="str">
        <f t="shared" si="91"/>
        <v xml:space="preserve"> Metals Financial</v>
      </c>
      <c r="B1213" s="44" t="str">
        <f t="shared" si="92"/>
        <v/>
      </c>
      <c r="C1213" s="44" t="str">
        <f t="shared" si="93"/>
        <v>Metals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20</v>
      </c>
      <c r="G1213" s="202">
        <v>1296186</v>
      </c>
      <c r="H1213" s="198">
        <v>37036.344293981485</v>
      </c>
      <c r="I1213" t="s">
        <v>2252</v>
      </c>
      <c r="M1213" t="s">
        <v>1791</v>
      </c>
      <c r="N1213" t="s">
        <v>2240</v>
      </c>
      <c r="O1213" t="s">
        <v>2241</v>
      </c>
      <c r="Q1213" s="199">
        <v>20</v>
      </c>
      <c r="S1213" t="s">
        <v>2229</v>
      </c>
      <c r="T1213" t="s">
        <v>2230</v>
      </c>
      <c r="U1213" s="201">
        <v>1536</v>
      </c>
      <c r="V1213" t="s">
        <v>2296</v>
      </c>
      <c r="W1213" t="s">
        <v>2236</v>
      </c>
      <c r="X1213" t="s">
        <v>2232</v>
      </c>
      <c r="Y1213" t="s">
        <v>2233</v>
      </c>
      <c r="Z1213" t="s">
        <v>2234</v>
      </c>
      <c r="AA1213">
        <v>2152778</v>
      </c>
    </row>
    <row r="1214" spans="1:29" x14ac:dyDescent="0.2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30</v>
      </c>
      <c r="F1214" s="213">
        <f t="shared" si="95"/>
        <v>1500</v>
      </c>
      <c r="G1214" s="202">
        <v>1296187</v>
      </c>
      <c r="H1214" s="198">
        <v>37036.344317129631</v>
      </c>
      <c r="I1214" t="s">
        <v>1843</v>
      </c>
      <c r="M1214" t="s">
        <v>3451</v>
      </c>
      <c r="N1214" t="s">
        <v>1827</v>
      </c>
      <c r="O1214" t="s">
        <v>3326</v>
      </c>
      <c r="P1214" s="199">
        <v>50</v>
      </c>
      <c r="S1214" t="s">
        <v>1784</v>
      </c>
      <c r="T1214" t="s">
        <v>2230</v>
      </c>
      <c r="U1214" s="201">
        <v>57.5</v>
      </c>
      <c r="V1214" t="s">
        <v>2744</v>
      </c>
      <c r="W1214" t="s">
        <v>1844</v>
      </c>
      <c r="X1214" t="s">
        <v>2993</v>
      </c>
      <c r="Y1214" t="s">
        <v>2741</v>
      </c>
      <c r="Z1214" t="s">
        <v>3724</v>
      </c>
      <c r="AA1214">
        <v>622871.1</v>
      </c>
      <c r="AB1214" s="198">
        <v>37043.591666666667</v>
      </c>
      <c r="AC1214" s="198">
        <v>37072.591666666667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4</v>
      </c>
      <c r="F1215" s="213">
        <f t="shared" si="95"/>
        <v>20000</v>
      </c>
      <c r="G1215" s="202">
        <v>1296188</v>
      </c>
      <c r="H1215" s="198">
        <v>37036.344351851854</v>
      </c>
      <c r="I1215" t="s">
        <v>2983</v>
      </c>
      <c r="M1215" t="s">
        <v>1785</v>
      </c>
      <c r="N1215" t="s">
        <v>3314</v>
      </c>
      <c r="O1215" t="s">
        <v>1546</v>
      </c>
      <c r="P1215" s="199">
        <v>5000</v>
      </c>
      <c r="S1215" t="s">
        <v>1786</v>
      </c>
      <c r="T1215" t="s">
        <v>2230</v>
      </c>
      <c r="U1215" s="201">
        <v>3.7774999999999999</v>
      </c>
      <c r="V1215" t="s">
        <v>2802</v>
      </c>
      <c r="W1215" t="s">
        <v>3130</v>
      </c>
      <c r="X1215" t="s">
        <v>3338</v>
      </c>
      <c r="Y1215" t="s">
        <v>3318</v>
      </c>
      <c r="Z1215" t="s">
        <v>3729</v>
      </c>
      <c r="AA1215">
        <v>810545</v>
      </c>
      <c r="AB1215" s="198">
        <v>37037</v>
      </c>
      <c r="AC1215" s="198">
        <v>37040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4</v>
      </c>
      <c r="F1216" s="213">
        <f t="shared" si="95"/>
        <v>20000</v>
      </c>
      <c r="G1216" s="202">
        <v>1296190</v>
      </c>
      <c r="H1216" s="198">
        <v>37036.344398148147</v>
      </c>
      <c r="I1216" t="s">
        <v>3319</v>
      </c>
      <c r="M1216" t="s">
        <v>1785</v>
      </c>
      <c r="N1216" t="s">
        <v>3314</v>
      </c>
      <c r="O1216" t="s">
        <v>1544</v>
      </c>
      <c r="P1216" s="199">
        <v>5000</v>
      </c>
      <c r="S1216" t="s">
        <v>1786</v>
      </c>
      <c r="T1216" t="s">
        <v>2230</v>
      </c>
      <c r="U1216" s="201">
        <v>3.7825000000000002</v>
      </c>
      <c r="V1216" t="s">
        <v>3320</v>
      </c>
      <c r="W1216" t="s">
        <v>3130</v>
      </c>
      <c r="X1216" t="s">
        <v>3338</v>
      </c>
      <c r="Y1216" t="s">
        <v>3318</v>
      </c>
      <c r="Z1216" t="s">
        <v>3729</v>
      </c>
      <c r="AA1216">
        <v>810546</v>
      </c>
      <c r="AB1216" s="198">
        <v>37037</v>
      </c>
      <c r="AC1216" s="198">
        <v>37040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4</v>
      </c>
      <c r="F1217" s="213">
        <f t="shared" si="95"/>
        <v>20000</v>
      </c>
      <c r="G1217" s="202">
        <v>1296191</v>
      </c>
      <c r="H1217" s="198">
        <v>37036.344409722224</v>
      </c>
      <c r="I1217" t="s">
        <v>3342</v>
      </c>
      <c r="M1217" t="s">
        <v>1785</v>
      </c>
      <c r="N1217" t="s">
        <v>3314</v>
      </c>
      <c r="O1217" t="s">
        <v>1546</v>
      </c>
      <c r="P1217" s="199">
        <v>5000</v>
      </c>
      <c r="S1217" t="s">
        <v>1786</v>
      </c>
      <c r="T1217" t="s">
        <v>2230</v>
      </c>
      <c r="U1217" s="201">
        <v>3.7749999999999999</v>
      </c>
      <c r="V1217" t="s">
        <v>2754</v>
      </c>
      <c r="W1217" t="s">
        <v>3130</v>
      </c>
      <c r="X1217" t="s">
        <v>3338</v>
      </c>
      <c r="Y1217" t="s">
        <v>3318</v>
      </c>
      <c r="Z1217" t="s">
        <v>3729</v>
      </c>
      <c r="AA1217">
        <v>810547</v>
      </c>
      <c r="AB1217" s="198">
        <v>37037</v>
      </c>
      <c r="AC1217" s="198">
        <v>37040</v>
      </c>
    </row>
    <row r="1218" spans="1:29" x14ac:dyDescent="0.2">
      <c r="A1218" s="44" t="str">
        <f t="shared" si="91"/>
        <v xml:space="preserve"> Metals Financial</v>
      </c>
      <c r="B1218" s="44" t="str">
        <f t="shared" si="92"/>
        <v/>
      </c>
      <c r="C1218" s="44" t="str">
        <f t="shared" si="93"/>
        <v>Metals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15</v>
      </c>
      <c r="G1218" s="202">
        <v>1296192</v>
      </c>
      <c r="H1218" s="198">
        <v>37036.344456018516</v>
      </c>
      <c r="I1218" t="s">
        <v>2619</v>
      </c>
      <c r="M1218" t="s">
        <v>1791</v>
      </c>
      <c r="N1218" t="s">
        <v>2297</v>
      </c>
      <c r="O1218" t="s">
        <v>2298</v>
      </c>
      <c r="P1218" s="199">
        <v>15</v>
      </c>
      <c r="S1218" t="s">
        <v>2229</v>
      </c>
      <c r="T1218" t="s">
        <v>2230</v>
      </c>
      <c r="U1218" s="201">
        <v>945</v>
      </c>
      <c r="V1218" t="s">
        <v>2620</v>
      </c>
      <c r="W1218" t="s">
        <v>2258</v>
      </c>
      <c r="X1218" t="s">
        <v>2232</v>
      </c>
      <c r="Y1218" t="s">
        <v>2233</v>
      </c>
      <c r="Z1218" t="s">
        <v>2234</v>
      </c>
      <c r="AA1218">
        <v>2152780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4</v>
      </c>
      <c r="F1219" s="213">
        <f t="shared" si="95"/>
        <v>20000</v>
      </c>
      <c r="G1219" s="202">
        <v>1296193</v>
      </c>
      <c r="H1219" s="198">
        <v>37036.344560185185</v>
      </c>
      <c r="I1219" t="s">
        <v>3319</v>
      </c>
      <c r="M1219" t="s">
        <v>1785</v>
      </c>
      <c r="N1219" t="s">
        <v>3314</v>
      </c>
      <c r="O1219" t="s">
        <v>1518</v>
      </c>
      <c r="P1219" s="199">
        <v>5000</v>
      </c>
      <c r="S1219" t="s">
        <v>1786</v>
      </c>
      <c r="T1219" t="s">
        <v>2230</v>
      </c>
      <c r="U1219" s="201">
        <v>3.9763000000000002</v>
      </c>
      <c r="V1219" t="s">
        <v>3351</v>
      </c>
      <c r="W1219" t="s">
        <v>3316</v>
      </c>
      <c r="X1219" t="s">
        <v>3317</v>
      </c>
      <c r="Y1219" t="s">
        <v>3318</v>
      </c>
      <c r="Z1219" t="s">
        <v>3729</v>
      </c>
      <c r="AA1219">
        <v>810548</v>
      </c>
      <c r="AB1219" s="198">
        <v>37037</v>
      </c>
      <c r="AC1219" s="198">
        <v>37040</v>
      </c>
    </row>
    <row r="1220" spans="1:29" x14ac:dyDescent="0.2">
      <c r="A1220" s="44" t="str">
        <f t="shared" si="91"/>
        <v>US Natural Gas Financial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Financial</v>
      </c>
      <c r="E1220" s="44">
        <f>IF(VLOOKUP(S1220,'DD-Lookup'!$J$6:$L$50,3,FALSE)="Monthly",(YEAR(AC1220)-YEAR(AB1220))*12+MONTH(AC1220)-MONTH(AB1220)+1,(AC1220-AB1220+1))</f>
        <v>30</v>
      </c>
      <c r="F1220" s="213">
        <f t="shared" si="95"/>
        <v>300000</v>
      </c>
      <c r="G1220" s="202">
        <v>1296194</v>
      </c>
      <c r="H1220" s="198">
        <v>37036.344594907408</v>
      </c>
      <c r="I1220" t="s">
        <v>2776</v>
      </c>
      <c r="M1220" t="s">
        <v>1785</v>
      </c>
      <c r="N1220" t="s">
        <v>3014</v>
      </c>
      <c r="O1220" t="s">
        <v>1701</v>
      </c>
      <c r="Q1220" s="199">
        <v>10000</v>
      </c>
      <c r="S1220" t="s">
        <v>1786</v>
      </c>
      <c r="T1220" t="s">
        <v>2230</v>
      </c>
      <c r="U1220" s="201">
        <v>3.9975000000000001</v>
      </c>
      <c r="V1220" t="s">
        <v>2778</v>
      </c>
      <c r="W1220" t="s">
        <v>3587</v>
      </c>
      <c r="X1220" t="s">
        <v>3016</v>
      </c>
      <c r="Y1220" t="s">
        <v>2250</v>
      </c>
      <c r="Z1220" t="s">
        <v>3729</v>
      </c>
      <c r="AA1220" t="s">
        <v>2483</v>
      </c>
      <c r="AB1220" s="198">
        <v>37043.915972222225</v>
      </c>
      <c r="AC1220" s="198">
        <v>37072.915972222225</v>
      </c>
    </row>
    <row r="1221" spans="1:29" x14ac:dyDescent="0.2">
      <c r="A1221" s="44" t="str">
        <f t="shared" si="91"/>
        <v>US Natural Gas Financial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Financial</v>
      </c>
      <c r="E1221" s="44">
        <f>IF(VLOOKUP(S1221,'DD-Lookup'!$J$6:$L$50,3,FALSE)="Monthly",(YEAR(AC1221)-YEAR(AB1221))*12+MONTH(AC1221)-MONTH(AB1221)+1,(AC1221-AB1221+1))</f>
        <v>30</v>
      </c>
      <c r="F1221" s="213">
        <f t="shared" si="95"/>
        <v>150000</v>
      </c>
      <c r="G1221" s="202">
        <v>1296195</v>
      </c>
      <c r="H1221" s="198">
        <v>37036.344629629632</v>
      </c>
      <c r="I1221" t="s">
        <v>3336</v>
      </c>
      <c r="M1221" t="s">
        <v>1785</v>
      </c>
      <c r="N1221" t="s">
        <v>3328</v>
      </c>
      <c r="O1221" t="s">
        <v>3496</v>
      </c>
      <c r="P1221" s="199">
        <v>5000</v>
      </c>
      <c r="S1221" t="s">
        <v>1786</v>
      </c>
      <c r="T1221" t="s">
        <v>2230</v>
      </c>
      <c r="U1221" s="201">
        <v>0.03</v>
      </c>
      <c r="V1221" t="s">
        <v>2759</v>
      </c>
      <c r="W1221" t="s">
        <v>3179</v>
      </c>
      <c r="X1221" t="s">
        <v>3180</v>
      </c>
      <c r="Y1221" t="s">
        <v>2250</v>
      </c>
      <c r="Z1221" t="s">
        <v>3729</v>
      </c>
      <c r="AA1221" t="s">
        <v>2484</v>
      </c>
      <c r="AB1221" s="198">
        <v>37043</v>
      </c>
      <c r="AC1221" s="198">
        <v>37072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4</v>
      </c>
      <c r="F1222" s="213">
        <f t="shared" si="95"/>
        <v>40000</v>
      </c>
      <c r="G1222" s="202">
        <v>1296196</v>
      </c>
      <c r="H1222" s="198">
        <v>37036.344629629632</v>
      </c>
      <c r="I1222" t="s">
        <v>3336</v>
      </c>
      <c r="M1222" t="s">
        <v>1785</v>
      </c>
      <c r="N1222" t="s">
        <v>3314</v>
      </c>
      <c r="O1222" t="s">
        <v>1611</v>
      </c>
      <c r="Q1222" s="199">
        <v>10000</v>
      </c>
      <c r="S1222" t="s">
        <v>1786</v>
      </c>
      <c r="T1222" t="s">
        <v>2230</v>
      </c>
      <c r="U1222" s="201">
        <v>9.9</v>
      </c>
      <c r="V1222" t="s">
        <v>3143</v>
      </c>
      <c r="W1222" t="s">
        <v>1757</v>
      </c>
      <c r="X1222" t="s">
        <v>1710</v>
      </c>
      <c r="Y1222" t="s">
        <v>3318</v>
      </c>
      <c r="Z1222" t="s">
        <v>3729</v>
      </c>
      <c r="AA1222">
        <v>810549</v>
      </c>
      <c r="AB1222" s="198">
        <v>37037</v>
      </c>
      <c r="AC1222" s="198">
        <v>37040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4</v>
      </c>
      <c r="F1223" s="213">
        <f t="shared" si="95"/>
        <v>40000</v>
      </c>
      <c r="G1223" s="202">
        <v>1296197</v>
      </c>
      <c r="H1223" s="198">
        <v>37036.344652777778</v>
      </c>
      <c r="I1223" t="s">
        <v>3341</v>
      </c>
      <c r="M1223" t="s">
        <v>1785</v>
      </c>
      <c r="N1223" t="s">
        <v>3314</v>
      </c>
      <c r="O1223" t="s">
        <v>1518</v>
      </c>
      <c r="P1223" s="199">
        <v>10000</v>
      </c>
      <c r="S1223" t="s">
        <v>1786</v>
      </c>
      <c r="T1223" t="s">
        <v>2230</v>
      </c>
      <c r="U1223" s="201">
        <v>3.9750000000000001</v>
      </c>
      <c r="V1223" t="s">
        <v>3131</v>
      </c>
      <c r="W1223" t="s">
        <v>3316</v>
      </c>
      <c r="X1223" t="s">
        <v>3317</v>
      </c>
      <c r="Y1223" t="s">
        <v>3318</v>
      </c>
      <c r="Z1223" t="s">
        <v>3729</v>
      </c>
      <c r="AA1223">
        <v>810550</v>
      </c>
      <c r="AB1223" s="198">
        <v>37037</v>
      </c>
      <c r="AC1223" s="198">
        <v>37040</v>
      </c>
    </row>
    <row r="1224" spans="1:29" x14ac:dyDescent="0.2">
      <c r="A1224" s="44" t="str">
        <f t="shared" si="91"/>
        <v>US Power Physical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25</v>
      </c>
      <c r="G1224" s="202">
        <v>1296198</v>
      </c>
      <c r="H1224" s="198">
        <v>37036.344687500001</v>
      </c>
      <c r="I1224" t="s">
        <v>3008</v>
      </c>
      <c r="M1224" t="s">
        <v>3451</v>
      </c>
      <c r="N1224" t="s">
        <v>1737</v>
      </c>
      <c r="O1224" t="s">
        <v>2485</v>
      </c>
      <c r="P1224" s="199">
        <v>25</v>
      </c>
      <c r="S1224" t="s">
        <v>1784</v>
      </c>
      <c r="T1224" t="s">
        <v>2230</v>
      </c>
      <c r="U1224" s="201">
        <v>135</v>
      </c>
      <c r="V1224" t="s">
        <v>1794</v>
      </c>
      <c r="W1224" t="s">
        <v>1743</v>
      </c>
      <c r="X1224" t="s">
        <v>1738</v>
      </c>
      <c r="Y1224" t="s">
        <v>2741</v>
      </c>
      <c r="Z1224" t="s">
        <v>3724</v>
      </c>
      <c r="AA1224">
        <v>622872.1</v>
      </c>
      <c r="AB1224" s="198">
        <v>37040.875</v>
      </c>
      <c r="AC1224" s="198">
        <v>37040.875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4</v>
      </c>
      <c r="F1225" s="213">
        <f t="shared" si="95"/>
        <v>40000</v>
      </c>
      <c r="G1225" s="202">
        <v>1296199</v>
      </c>
      <c r="H1225" s="198">
        <v>37036.344687500001</v>
      </c>
      <c r="I1225" t="s">
        <v>3336</v>
      </c>
      <c r="M1225" t="s">
        <v>1785</v>
      </c>
      <c r="N1225" t="s">
        <v>3314</v>
      </c>
      <c r="O1225" t="s">
        <v>1581</v>
      </c>
      <c r="Q1225" s="199">
        <v>10000</v>
      </c>
      <c r="S1225" t="s">
        <v>1786</v>
      </c>
      <c r="T1225" t="s">
        <v>2230</v>
      </c>
      <c r="U1225" s="201">
        <v>9.9499999999999993</v>
      </c>
      <c r="V1225" t="s">
        <v>3143</v>
      </c>
      <c r="W1225" t="s">
        <v>1757</v>
      </c>
      <c r="X1225" t="s">
        <v>1710</v>
      </c>
      <c r="Y1225" t="s">
        <v>3318</v>
      </c>
      <c r="Z1225" t="s">
        <v>3729</v>
      </c>
      <c r="AA1225">
        <v>810551</v>
      </c>
      <c r="AB1225" s="198">
        <v>37037</v>
      </c>
      <c r="AC1225" s="198">
        <v>37040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4</v>
      </c>
      <c r="F1226" s="213">
        <f t="shared" si="95"/>
        <v>20000</v>
      </c>
      <c r="G1226" s="202">
        <v>1296201</v>
      </c>
      <c r="H1226" s="198">
        <v>37036.344733796293</v>
      </c>
      <c r="I1226" t="s">
        <v>2983</v>
      </c>
      <c r="M1226" t="s">
        <v>1785</v>
      </c>
      <c r="N1226" t="s">
        <v>3314</v>
      </c>
      <c r="O1226" t="s">
        <v>1546</v>
      </c>
      <c r="P1226" s="199">
        <v>5000</v>
      </c>
      <c r="S1226" t="s">
        <v>1786</v>
      </c>
      <c r="T1226" t="s">
        <v>2230</v>
      </c>
      <c r="U1226" s="201">
        <v>3.7625000000000002</v>
      </c>
      <c r="V1226" t="s">
        <v>3297</v>
      </c>
      <c r="W1226" t="s">
        <v>3130</v>
      </c>
      <c r="X1226" t="s">
        <v>3338</v>
      </c>
      <c r="Y1226" t="s">
        <v>3318</v>
      </c>
      <c r="Z1226" t="s">
        <v>3729</v>
      </c>
      <c r="AA1226">
        <v>810552</v>
      </c>
      <c r="AB1226" s="198">
        <v>37037</v>
      </c>
      <c r="AC1226" s="198">
        <v>37040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4</v>
      </c>
      <c r="F1227" s="213">
        <f t="shared" ref="F1227:F1290" si="100">E1227*SUM(P1227:Q1227)</f>
        <v>40000</v>
      </c>
      <c r="G1227" s="202">
        <v>1296202</v>
      </c>
      <c r="H1227" s="198">
        <v>37036.344756944447</v>
      </c>
      <c r="I1227" t="s">
        <v>1826</v>
      </c>
      <c r="M1227" t="s">
        <v>1785</v>
      </c>
      <c r="N1227" t="s">
        <v>3314</v>
      </c>
      <c r="O1227" t="s">
        <v>1581</v>
      </c>
      <c r="Q1227" s="199">
        <v>10000</v>
      </c>
      <c r="S1227" t="s">
        <v>1786</v>
      </c>
      <c r="T1227" t="s">
        <v>2230</v>
      </c>
      <c r="U1227" s="201">
        <v>10.199999999999999</v>
      </c>
      <c r="V1227" t="s">
        <v>3027</v>
      </c>
      <c r="W1227" t="s">
        <v>1757</v>
      </c>
      <c r="X1227" t="s">
        <v>1710</v>
      </c>
      <c r="Y1227" t="s">
        <v>3318</v>
      </c>
      <c r="Z1227" t="s">
        <v>3729</v>
      </c>
      <c r="AA1227">
        <v>810553</v>
      </c>
      <c r="AB1227" s="198">
        <v>37037</v>
      </c>
      <c r="AC1227" s="198">
        <v>37040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4</v>
      </c>
      <c r="F1228" s="213">
        <f t="shared" si="100"/>
        <v>40000</v>
      </c>
      <c r="G1228" s="202">
        <v>1296203</v>
      </c>
      <c r="H1228" s="198">
        <v>37036.344768518517</v>
      </c>
      <c r="I1228" t="s">
        <v>2006</v>
      </c>
      <c r="M1228" t="s">
        <v>1785</v>
      </c>
      <c r="N1228" t="s">
        <v>3314</v>
      </c>
      <c r="O1228" t="s">
        <v>1518</v>
      </c>
      <c r="Q1228" s="199">
        <v>10000</v>
      </c>
      <c r="S1228" t="s">
        <v>1786</v>
      </c>
      <c r="T1228" t="s">
        <v>2230</v>
      </c>
      <c r="U1228" s="201">
        <v>3.9763000000000002</v>
      </c>
      <c r="V1228" t="s">
        <v>3128</v>
      </c>
      <c r="W1228" t="s">
        <v>3316</v>
      </c>
      <c r="X1228" t="s">
        <v>3317</v>
      </c>
      <c r="Y1228" t="s">
        <v>3318</v>
      </c>
      <c r="Z1228" t="s">
        <v>3729</v>
      </c>
      <c r="AA1228">
        <v>810554</v>
      </c>
      <c r="AB1228" s="198">
        <v>37037</v>
      </c>
      <c r="AC1228" s="198">
        <v>37040</v>
      </c>
    </row>
    <row r="1229" spans="1:29" x14ac:dyDescent="0.2">
      <c r="A1229" s="44" t="str">
        <f t="shared" si="96"/>
        <v>US Natural Gas Financial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Financial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300000</v>
      </c>
      <c r="G1229" s="202">
        <v>1296204</v>
      </c>
      <c r="H1229" s="198">
        <v>37036.34479166667</v>
      </c>
      <c r="I1229" t="s">
        <v>1702</v>
      </c>
      <c r="M1229" t="s">
        <v>1785</v>
      </c>
      <c r="N1229" t="s">
        <v>3014</v>
      </c>
      <c r="O1229" t="s">
        <v>3015</v>
      </c>
      <c r="Q1229" s="199">
        <v>10000</v>
      </c>
      <c r="S1229" t="s">
        <v>1786</v>
      </c>
      <c r="T1229" t="s">
        <v>2230</v>
      </c>
      <c r="U1229" s="201">
        <v>4</v>
      </c>
      <c r="V1229" t="s">
        <v>3246</v>
      </c>
      <c r="W1229" t="s">
        <v>3587</v>
      </c>
      <c r="X1229" t="s">
        <v>3016</v>
      </c>
      <c r="Y1229" t="s">
        <v>2250</v>
      </c>
      <c r="Z1229" t="s">
        <v>3729</v>
      </c>
      <c r="AA1229" t="s">
        <v>2486</v>
      </c>
      <c r="AB1229" s="198">
        <v>37043.875</v>
      </c>
      <c r="AC1229" s="198">
        <v>37072.875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4</v>
      </c>
      <c r="F1230" s="213">
        <f t="shared" si="100"/>
        <v>40000</v>
      </c>
      <c r="G1230" s="202">
        <v>1296206</v>
      </c>
      <c r="H1230" s="198">
        <v>37036.344814814816</v>
      </c>
      <c r="I1230" t="s">
        <v>2006</v>
      </c>
      <c r="M1230" t="s">
        <v>1785</v>
      </c>
      <c r="N1230" t="s">
        <v>3314</v>
      </c>
      <c r="O1230" t="s">
        <v>1611</v>
      </c>
      <c r="Q1230" s="199">
        <v>10000</v>
      </c>
      <c r="S1230" t="s">
        <v>1786</v>
      </c>
      <c r="T1230" t="s">
        <v>2230</v>
      </c>
      <c r="U1230" s="201">
        <v>10.15</v>
      </c>
      <c r="V1230" t="s">
        <v>3186</v>
      </c>
      <c r="W1230" t="s">
        <v>1757</v>
      </c>
      <c r="X1230" t="s">
        <v>1710</v>
      </c>
      <c r="Y1230" t="s">
        <v>3318</v>
      </c>
      <c r="Z1230" t="s">
        <v>3729</v>
      </c>
      <c r="AA1230">
        <v>810555</v>
      </c>
      <c r="AB1230" s="198">
        <v>37037</v>
      </c>
      <c r="AC1230" s="198">
        <v>37040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4</v>
      </c>
      <c r="F1231" s="213">
        <f t="shared" si="100"/>
        <v>40000</v>
      </c>
      <c r="G1231" s="202">
        <v>1296205</v>
      </c>
      <c r="H1231" s="198">
        <v>37036.344814814816</v>
      </c>
      <c r="I1231" t="s">
        <v>3393</v>
      </c>
      <c r="M1231" t="s">
        <v>1785</v>
      </c>
      <c r="N1231" t="s">
        <v>3314</v>
      </c>
      <c r="O1231" t="s">
        <v>1518</v>
      </c>
      <c r="Q1231" s="199">
        <v>10000</v>
      </c>
      <c r="S1231" t="s">
        <v>1786</v>
      </c>
      <c r="T1231" t="s">
        <v>2230</v>
      </c>
      <c r="U1231" s="201">
        <v>3.9775</v>
      </c>
      <c r="V1231" t="s">
        <v>3132</v>
      </c>
      <c r="W1231" t="s">
        <v>3316</v>
      </c>
      <c r="X1231" t="s">
        <v>3317</v>
      </c>
      <c r="Y1231" t="s">
        <v>3318</v>
      </c>
      <c r="Z1231" t="s">
        <v>3729</v>
      </c>
      <c r="AA1231">
        <v>810556</v>
      </c>
      <c r="AB1231" s="198">
        <v>37037</v>
      </c>
      <c r="AC1231" s="198">
        <v>37040</v>
      </c>
    </row>
    <row r="1232" spans="1:29" x14ac:dyDescent="0.2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50</v>
      </c>
      <c r="G1232" s="202">
        <v>1296208</v>
      </c>
      <c r="H1232" s="198">
        <v>37036.344837962963</v>
      </c>
      <c r="I1232" t="s">
        <v>2991</v>
      </c>
      <c r="M1232" t="s">
        <v>3451</v>
      </c>
      <c r="N1232" t="s">
        <v>1827</v>
      </c>
      <c r="O1232" t="s">
        <v>1443</v>
      </c>
      <c r="P1232" s="199">
        <v>50</v>
      </c>
      <c r="S1232" t="s">
        <v>1784</v>
      </c>
      <c r="T1232" t="s">
        <v>2230</v>
      </c>
      <c r="U1232" s="201">
        <v>14.75</v>
      </c>
      <c r="V1232" t="s">
        <v>2723</v>
      </c>
      <c r="W1232" t="s">
        <v>1844</v>
      </c>
      <c r="X1232" t="s">
        <v>1845</v>
      </c>
      <c r="Y1232" t="s">
        <v>2741</v>
      </c>
      <c r="Z1232" t="s">
        <v>3724</v>
      </c>
      <c r="AA1232">
        <v>622874.1</v>
      </c>
      <c r="AB1232" s="198">
        <v>37040.875</v>
      </c>
      <c r="AC1232" s="198">
        <v>37040.875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4</v>
      </c>
      <c r="F1233" s="213">
        <f t="shared" si="100"/>
        <v>20000</v>
      </c>
      <c r="G1233" s="202">
        <v>1296207</v>
      </c>
      <c r="H1233" s="198">
        <v>37036.344837962963</v>
      </c>
      <c r="I1233" t="s">
        <v>1720</v>
      </c>
      <c r="M1233" t="s">
        <v>1785</v>
      </c>
      <c r="N1233" t="s">
        <v>3314</v>
      </c>
      <c r="O1233" t="s">
        <v>1544</v>
      </c>
      <c r="P1233" s="199">
        <v>5000</v>
      </c>
      <c r="S1233" t="s">
        <v>1786</v>
      </c>
      <c r="T1233" t="s">
        <v>2230</v>
      </c>
      <c r="U1233" s="201">
        <v>3.77</v>
      </c>
      <c r="V1233" t="s">
        <v>2130</v>
      </c>
      <c r="W1233" t="s">
        <v>3130</v>
      </c>
      <c r="X1233" t="s">
        <v>3338</v>
      </c>
      <c r="Y1233" t="s">
        <v>3318</v>
      </c>
      <c r="Z1233" t="s">
        <v>3729</v>
      </c>
      <c r="AA1233">
        <v>810557</v>
      </c>
      <c r="AB1233" s="198">
        <v>37037</v>
      </c>
      <c r="AC1233" s="198">
        <v>37040</v>
      </c>
    </row>
    <row r="1234" spans="1:29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4</v>
      </c>
      <c r="F1234" s="213">
        <f t="shared" si="100"/>
        <v>40000</v>
      </c>
      <c r="G1234" s="202">
        <v>1296209</v>
      </c>
      <c r="H1234" s="198">
        <v>37036.344872685186</v>
      </c>
      <c r="I1234" t="s">
        <v>1826</v>
      </c>
      <c r="M1234" t="s">
        <v>1785</v>
      </c>
      <c r="N1234" t="s">
        <v>3314</v>
      </c>
      <c r="O1234" t="s">
        <v>1581</v>
      </c>
      <c r="Q1234" s="199">
        <v>10000</v>
      </c>
      <c r="S1234" t="s">
        <v>1786</v>
      </c>
      <c r="T1234" t="s">
        <v>2230</v>
      </c>
      <c r="U1234" s="201">
        <v>10.35</v>
      </c>
      <c r="V1234" t="s">
        <v>3027</v>
      </c>
      <c r="W1234" t="s">
        <v>1757</v>
      </c>
      <c r="X1234" t="s">
        <v>1710</v>
      </c>
      <c r="Y1234" t="s">
        <v>3318</v>
      </c>
      <c r="Z1234" t="s">
        <v>3729</v>
      </c>
      <c r="AA1234">
        <v>810558</v>
      </c>
      <c r="AB1234" s="198">
        <v>37037</v>
      </c>
      <c r="AC1234" s="198">
        <v>37040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5</v>
      </c>
      <c r="G1235" s="202">
        <v>1296210</v>
      </c>
      <c r="H1235" s="198">
        <v>37036.344895833332</v>
      </c>
      <c r="I1235" t="s">
        <v>1777</v>
      </c>
      <c r="M1235" t="s">
        <v>3451</v>
      </c>
      <c r="N1235" t="s">
        <v>1739</v>
      </c>
      <c r="O1235" t="s">
        <v>2468</v>
      </c>
      <c r="P1235" s="199">
        <v>5</v>
      </c>
      <c r="S1235" t="s">
        <v>1784</v>
      </c>
      <c r="T1235" t="s">
        <v>2230</v>
      </c>
      <c r="U1235" s="201">
        <v>54</v>
      </c>
      <c r="V1235" t="s">
        <v>1679</v>
      </c>
      <c r="W1235" t="s">
        <v>1741</v>
      </c>
      <c r="X1235" t="s">
        <v>1742</v>
      </c>
      <c r="Y1235" t="s">
        <v>2741</v>
      </c>
      <c r="Z1235" t="s">
        <v>3724</v>
      </c>
      <c r="AA1235">
        <v>622875.1</v>
      </c>
      <c r="AB1235" s="198">
        <v>37040.875</v>
      </c>
      <c r="AC1235" s="198">
        <v>37040.875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4</v>
      </c>
      <c r="F1236" s="213">
        <f t="shared" si="100"/>
        <v>20000</v>
      </c>
      <c r="G1236" s="202">
        <v>1296211</v>
      </c>
      <c r="H1236" s="198">
        <v>37036.344965277778</v>
      </c>
      <c r="I1236" t="s">
        <v>3342</v>
      </c>
      <c r="M1236" t="s">
        <v>1785</v>
      </c>
      <c r="N1236" t="s">
        <v>3314</v>
      </c>
      <c r="O1236" t="s">
        <v>1558</v>
      </c>
      <c r="P1236" s="199">
        <v>5000</v>
      </c>
      <c r="S1236" t="s">
        <v>1786</v>
      </c>
      <c r="T1236" t="s">
        <v>2230</v>
      </c>
      <c r="U1236" s="201">
        <v>3.7749999999999999</v>
      </c>
      <c r="V1236" t="s">
        <v>2804</v>
      </c>
      <c r="W1236" t="s">
        <v>3130</v>
      </c>
      <c r="X1236" t="s">
        <v>3338</v>
      </c>
      <c r="Y1236" t="s">
        <v>3318</v>
      </c>
      <c r="Z1236" t="s">
        <v>3729</v>
      </c>
      <c r="AA1236">
        <v>810559</v>
      </c>
      <c r="AB1236" s="198">
        <v>37037</v>
      </c>
      <c r="AC1236" s="198">
        <v>37040</v>
      </c>
    </row>
    <row r="1237" spans="1:29" x14ac:dyDescent="0.2">
      <c r="A1237" s="44" t="str">
        <f t="shared" si="96"/>
        <v>US Natural Gas Financial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30</v>
      </c>
      <c r="F1237" s="213">
        <f t="shared" si="100"/>
        <v>150000</v>
      </c>
      <c r="G1237" s="202">
        <v>1296212</v>
      </c>
      <c r="H1237" s="198">
        <v>37036.344988425924</v>
      </c>
      <c r="I1237" t="s">
        <v>1702</v>
      </c>
      <c r="M1237" t="s">
        <v>1785</v>
      </c>
      <c r="N1237" t="s">
        <v>3328</v>
      </c>
      <c r="O1237" t="s">
        <v>3250</v>
      </c>
      <c r="P1237" s="199">
        <v>5000</v>
      </c>
      <c r="S1237" t="s">
        <v>1786</v>
      </c>
      <c r="T1237" t="s">
        <v>2230</v>
      </c>
      <c r="U1237" s="201">
        <v>-0.70499999999999996</v>
      </c>
      <c r="V1237" t="s">
        <v>3153</v>
      </c>
      <c r="W1237" t="s">
        <v>3251</v>
      </c>
      <c r="X1237" t="s">
        <v>3252</v>
      </c>
      <c r="Y1237" t="s">
        <v>2250</v>
      </c>
      <c r="Z1237" t="s">
        <v>3729</v>
      </c>
      <c r="AA1237" t="s">
        <v>2487</v>
      </c>
      <c r="AB1237" s="198">
        <v>37043.875</v>
      </c>
      <c r="AC1237" s="198">
        <v>37072.875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4</v>
      </c>
      <c r="F1238" s="213">
        <f t="shared" si="100"/>
        <v>20000</v>
      </c>
      <c r="G1238" s="202">
        <v>1296213</v>
      </c>
      <c r="H1238" s="198">
        <v>37036.345000000001</v>
      </c>
      <c r="I1238" t="s">
        <v>2983</v>
      </c>
      <c r="M1238" t="s">
        <v>1785</v>
      </c>
      <c r="N1238" t="s">
        <v>3314</v>
      </c>
      <c r="O1238" t="s">
        <v>1543</v>
      </c>
      <c r="Q1238" s="199">
        <v>5000</v>
      </c>
      <c r="S1238" t="s">
        <v>1786</v>
      </c>
      <c r="T1238" t="s">
        <v>2230</v>
      </c>
      <c r="U1238" s="201">
        <v>3.7475000000000001</v>
      </c>
      <c r="V1238" t="s">
        <v>3315</v>
      </c>
      <c r="W1238" t="s">
        <v>3130</v>
      </c>
      <c r="X1238" t="s">
        <v>3338</v>
      </c>
      <c r="Y1238" t="s">
        <v>3318</v>
      </c>
      <c r="Z1238" t="s">
        <v>3729</v>
      </c>
      <c r="AA1238">
        <v>810561</v>
      </c>
      <c r="AB1238" s="198">
        <v>37037</v>
      </c>
      <c r="AC1238" s="198">
        <v>37040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4</v>
      </c>
      <c r="F1239" s="213">
        <f t="shared" si="100"/>
        <v>20000</v>
      </c>
      <c r="G1239" s="202">
        <v>1296214</v>
      </c>
      <c r="H1239" s="198">
        <v>37036.345000000001</v>
      </c>
      <c r="I1239" t="s">
        <v>3342</v>
      </c>
      <c r="M1239" t="s">
        <v>1785</v>
      </c>
      <c r="N1239" t="s">
        <v>3314</v>
      </c>
      <c r="O1239" t="s">
        <v>1545</v>
      </c>
      <c r="P1239" s="199">
        <v>5000</v>
      </c>
      <c r="S1239" t="s">
        <v>1786</v>
      </c>
      <c r="T1239" t="s">
        <v>2230</v>
      </c>
      <c r="U1239" s="201">
        <v>3.7825000000000002</v>
      </c>
      <c r="V1239" t="s">
        <v>2804</v>
      </c>
      <c r="W1239" t="s">
        <v>3130</v>
      </c>
      <c r="X1239" t="s">
        <v>3338</v>
      </c>
      <c r="Y1239" t="s">
        <v>3318</v>
      </c>
      <c r="Z1239" t="s">
        <v>3729</v>
      </c>
      <c r="AA1239">
        <v>810560</v>
      </c>
      <c r="AB1239" s="198">
        <v>37037</v>
      </c>
      <c r="AC1239" s="198">
        <v>37040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4</v>
      </c>
      <c r="F1240" s="213">
        <f t="shared" si="100"/>
        <v>20000</v>
      </c>
      <c r="G1240" s="202">
        <v>1296216</v>
      </c>
      <c r="H1240" s="198">
        <v>37036.345034722224</v>
      </c>
      <c r="I1240" t="s">
        <v>2983</v>
      </c>
      <c r="M1240" t="s">
        <v>1785</v>
      </c>
      <c r="N1240" t="s">
        <v>3314</v>
      </c>
      <c r="O1240" t="s">
        <v>1543</v>
      </c>
      <c r="Q1240" s="199">
        <v>5000</v>
      </c>
      <c r="S1240" t="s">
        <v>1786</v>
      </c>
      <c r="T1240" t="s">
        <v>2230</v>
      </c>
      <c r="U1240" s="201">
        <v>3.75</v>
      </c>
      <c r="V1240" t="s">
        <v>3315</v>
      </c>
      <c r="W1240" t="s">
        <v>3130</v>
      </c>
      <c r="X1240" t="s">
        <v>3338</v>
      </c>
      <c r="Y1240" t="s">
        <v>3318</v>
      </c>
      <c r="Z1240" t="s">
        <v>3729</v>
      </c>
      <c r="AA1240">
        <v>810562</v>
      </c>
      <c r="AB1240" s="198">
        <v>37037</v>
      </c>
      <c r="AC1240" s="198">
        <v>37040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4</v>
      </c>
      <c r="F1241" s="213">
        <f t="shared" si="100"/>
        <v>20000</v>
      </c>
      <c r="G1241" s="202">
        <v>1296219</v>
      </c>
      <c r="H1241" s="198">
        <v>37036.345069444447</v>
      </c>
      <c r="I1241" t="s">
        <v>3341</v>
      </c>
      <c r="M1241" t="s">
        <v>1785</v>
      </c>
      <c r="N1241" t="s">
        <v>3314</v>
      </c>
      <c r="O1241" t="s">
        <v>1543</v>
      </c>
      <c r="Q1241" s="199">
        <v>5000</v>
      </c>
      <c r="S1241" t="s">
        <v>1786</v>
      </c>
      <c r="T1241" t="s">
        <v>2230</v>
      </c>
      <c r="U1241" s="201">
        <v>3.7524999999999999</v>
      </c>
      <c r="V1241" t="s">
        <v>2112</v>
      </c>
      <c r="W1241" t="s">
        <v>3130</v>
      </c>
      <c r="X1241" t="s">
        <v>3338</v>
      </c>
      <c r="Y1241" t="s">
        <v>3318</v>
      </c>
      <c r="Z1241" t="s">
        <v>3729</v>
      </c>
      <c r="AA1241">
        <v>810563</v>
      </c>
      <c r="AB1241" s="198">
        <v>37037</v>
      </c>
      <c r="AC1241" s="198">
        <v>37040</v>
      </c>
    </row>
    <row r="1242" spans="1:29" x14ac:dyDescent="0.2">
      <c r="A1242" s="44" t="str">
        <f t="shared" si="96"/>
        <v>US Natural Gas Financial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Financial</v>
      </c>
      <c r="E1242" s="44">
        <f>IF(VLOOKUP(S1242,'DD-Lookup'!$J$6:$L$50,3,FALSE)="Monthly",(YEAR(AC1242)-YEAR(AB1242))*12+MONTH(AC1242)-MONTH(AB1242)+1,(AC1242-AB1242+1))</f>
        <v>30</v>
      </c>
      <c r="F1242" s="213">
        <f t="shared" si="100"/>
        <v>600000</v>
      </c>
      <c r="G1242" s="202">
        <v>1296220</v>
      </c>
      <c r="H1242" s="198">
        <v>37036.345092592594</v>
      </c>
      <c r="I1242" t="s">
        <v>3359</v>
      </c>
      <c r="M1242" t="s">
        <v>1785</v>
      </c>
      <c r="N1242" t="s">
        <v>3328</v>
      </c>
      <c r="O1242" t="s">
        <v>3496</v>
      </c>
      <c r="Q1242" s="199">
        <v>20000</v>
      </c>
      <c r="S1242" t="s">
        <v>1786</v>
      </c>
      <c r="T1242" t="s">
        <v>2230</v>
      </c>
      <c r="U1242" s="201">
        <v>3.2500000000000001E-2</v>
      </c>
      <c r="V1242" t="s">
        <v>3193</v>
      </c>
      <c r="W1242" t="s">
        <v>3179</v>
      </c>
      <c r="X1242" t="s">
        <v>3180</v>
      </c>
      <c r="Y1242" t="s">
        <v>2250</v>
      </c>
      <c r="Z1242" t="s">
        <v>3729</v>
      </c>
      <c r="AA1242" t="s">
        <v>2488</v>
      </c>
      <c r="AB1242" s="198">
        <v>37043</v>
      </c>
      <c r="AC1242" s="198">
        <v>37072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4</v>
      </c>
      <c r="F1243" s="213">
        <f t="shared" si="100"/>
        <v>20000</v>
      </c>
      <c r="G1243" s="202">
        <v>1296221</v>
      </c>
      <c r="H1243" s="198">
        <v>37036.345104166663</v>
      </c>
      <c r="I1243" t="s">
        <v>1720</v>
      </c>
      <c r="M1243" t="s">
        <v>1785</v>
      </c>
      <c r="N1243" t="s">
        <v>3314</v>
      </c>
      <c r="O1243" t="s">
        <v>1544</v>
      </c>
      <c r="P1243" s="199">
        <v>5000</v>
      </c>
      <c r="S1243" t="s">
        <v>1786</v>
      </c>
      <c r="T1243" t="s">
        <v>2230</v>
      </c>
      <c r="U1243" s="201">
        <v>3.7574999999999998</v>
      </c>
      <c r="V1243" t="s">
        <v>2130</v>
      </c>
      <c r="W1243" t="s">
        <v>3130</v>
      </c>
      <c r="X1243" t="s">
        <v>3338</v>
      </c>
      <c r="Y1243" t="s">
        <v>3318</v>
      </c>
      <c r="Z1243" t="s">
        <v>3729</v>
      </c>
      <c r="AA1243">
        <v>810564</v>
      </c>
      <c r="AB1243" s="198">
        <v>37037</v>
      </c>
      <c r="AC1243" s="198">
        <v>37040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4</v>
      </c>
      <c r="F1244" s="213">
        <f t="shared" si="100"/>
        <v>40000</v>
      </c>
      <c r="G1244" s="202">
        <v>1296223</v>
      </c>
      <c r="H1244" s="198">
        <v>37036.34511574074</v>
      </c>
      <c r="I1244" t="s">
        <v>3013</v>
      </c>
      <c r="M1244" t="s">
        <v>1785</v>
      </c>
      <c r="N1244" t="s">
        <v>3314</v>
      </c>
      <c r="O1244" t="s">
        <v>1581</v>
      </c>
      <c r="Q1244" s="199">
        <v>10000</v>
      </c>
      <c r="S1244" t="s">
        <v>1786</v>
      </c>
      <c r="T1244" t="s">
        <v>2230</v>
      </c>
      <c r="U1244" s="201">
        <v>10.5</v>
      </c>
      <c r="V1244" t="s">
        <v>1762</v>
      </c>
      <c r="W1244" t="s">
        <v>1757</v>
      </c>
      <c r="X1244" t="s">
        <v>1710</v>
      </c>
      <c r="Y1244" t="s">
        <v>3318</v>
      </c>
      <c r="Z1244" t="s">
        <v>3729</v>
      </c>
      <c r="AA1244">
        <v>810566</v>
      </c>
      <c r="AB1244" s="198">
        <v>37037</v>
      </c>
      <c r="AC1244" s="198">
        <v>37040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4</v>
      </c>
      <c r="F1245" s="213">
        <f t="shared" si="100"/>
        <v>20000</v>
      </c>
      <c r="G1245" s="202">
        <v>1296222</v>
      </c>
      <c r="H1245" s="198">
        <v>37036.34511574074</v>
      </c>
      <c r="I1245" t="s">
        <v>3341</v>
      </c>
      <c r="M1245" t="s">
        <v>1785</v>
      </c>
      <c r="N1245" t="s">
        <v>3314</v>
      </c>
      <c r="O1245" t="s">
        <v>1545</v>
      </c>
      <c r="Q1245" s="199">
        <v>5000</v>
      </c>
      <c r="S1245" t="s">
        <v>1786</v>
      </c>
      <c r="T1245" t="s">
        <v>2230</v>
      </c>
      <c r="U1245" s="201">
        <v>3.78</v>
      </c>
      <c r="V1245" t="s">
        <v>2112</v>
      </c>
      <c r="W1245" t="s">
        <v>3130</v>
      </c>
      <c r="X1245" t="s">
        <v>3338</v>
      </c>
      <c r="Y1245" t="s">
        <v>3318</v>
      </c>
      <c r="Z1245" t="s">
        <v>3729</v>
      </c>
      <c r="AA1245">
        <v>810565</v>
      </c>
      <c r="AB1245" s="198">
        <v>37037</v>
      </c>
      <c r="AC1245" s="198">
        <v>37040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4</v>
      </c>
      <c r="F1246" s="213">
        <f t="shared" si="100"/>
        <v>20000</v>
      </c>
      <c r="G1246" s="202">
        <v>1296224</v>
      </c>
      <c r="H1246" s="198">
        <v>37036.345127314817</v>
      </c>
      <c r="I1246" t="s">
        <v>1755</v>
      </c>
      <c r="M1246" t="s">
        <v>1785</v>
      </c>
      <c r="N1246" t="s">
        <v>3314</v>
      </c>
      <c r="O1246" t="s">
        <v>1518</v>
      </c>
      <c r="Q1246" s="199">
        <v>5000</v>
      </c>
      <c r="S1246" t="s">
        <v>1786</v>
      </c>
      <c r="T1246" t="s">
        <v>2230</v>
      </c>
      <c r="U1246" s="201">
        <v>3.9788000000000001</v>
      </c>
      <c r="V1246" t="s">
        <v>3133</v>
      </c>
      <c r="W1246" t="s">
        <v>3316</v>
      </c>
      <c r="X1246" t="s">
        <v>3317</v>
      </c>
      <c r="Y1246" t="s">
        <v>3318</v>
      </c>
      <c r="Z1246" t="s">
        <v>3729</v>
      </c>
      <c r="AA1246">
        <v>810567</v>
      </c>
      <c r="AB1246" s="198">
        <v>37037</v>
      </c>
      <c r="AC1246" s="198">
        <v>37040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5</v>
      </c>
      <c r="F1247" s="213">
        <f t="shared" si="100"/>
        <v>250</v>
      </c>
      <c r="G1247" s="202">
        <v>1296225</v>
      </c>
      <c r="H1247" s="198">
        <v>37036.345138888886</v>
      </c>
      <c r="I1247" t="s">
        <v>1850</v>
      </c>
      <c r="M1247" t="s">
        <v>3451</v>
      </c>
      <c r="N1247" t="s">
        <v>1827</v>
      </c>
      <c r="O1247" t="s">
        <v>2864</v>
      </c>
      <c r="P1247" s="199">
        <v>50</v>
      </c>
      <c r="S1247" t="s">
        <v>1784</v>
      </c>
      <c r="T1247" t="s">
        <v>2230</v>
      </c>
      <c r="U1247" s="201">
        <v>58.25</v>
      </c>
      <c r="V1247" t="s">
        <v>2103</v>
      </c>
      <c r="W1247" t="s">
        <v>1848</v>
      </c>
      <c r="X1247" t="s">
        <v>1832</v>
      </c>
      <c r="Y1247" t="s">
        <v>2741</v>
      </c>
      <c r="Z1247" t="s">
        <v>3724</v>
      </c>
      <c r="AA1247">
        <v>622877.1</v>
      </c>
      <c r="AB1247" s="198">
        <v>37046.875</v>
      </c>
      <c r="AC1247" s="198">
        <v>37050.875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4</v>
      </c>
      <c r="F1248" s="213">
        <f t="shared" si="100"/>
        <v>20000</v>
      </c>
      <c r="G1248" s="202">
        <v>1296226</v>
      </c>
      <c r="H1248" s="198">
        <v>37036.34516203704</v>
      </c>
      <c r="I1248" t="s">
        <v>3342</v>
      </c>
      <c r="M1248" t="s">
        <v>1785</v>
      </c>
      <c r="N1248" t="s">
        <v>3314</v>
      </c>
      <c r="O1248" t="s">
        <v>1545</v>
      </c>
      <c r="P1248" s="199">
        <v>5000</v>
      </c>
      <c r="S1248" t="s">
        <v>1786</v>
      </c>
      <c r="T1248" t="s">
        <v>2230</v>
      </c>
      <c r="U1248" s="201">
        <v>3.7774999999999999</v>
      </c>
      <c r="V1248" t="s">
        <v>2804</v>
      </c>
      <c r="W1248" t="s">
        <v>3130</v>
      </c>
      <c r="X1248" t="s">
        <v>3338</v>
      </c>
      <c r="Y1248" t="s">
        <v>3318</v>
      </c>
      <c r="Z1248" t="s">
        <v>3729</v>
      </c>
      <c r="AA1248">
        <v>810568</v>
      </c>
      <c r="AB1248" s="198">
        <v>37037</v>
      </c>
      <c r="AC1248" s="198">
        <v>37040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4</v>
      </c>
      <c r="F1249" s="213">
        <f t="shared" si="100"/>
        <v>20000</v>
      </c>
      <c r="G1249" s="202">
        <v>1296227</v>
      </c>
      <c r="H1249" s="198">
        <v>37036.345173611109</v>
      </c>
      <c r="I1249" t="s">
        <v>3342</v>
      </c>
      <c r="M1249" t="s">
        <v>1785</v>
      </c>
      <c r="N1249" t="s">
        <v>3314</v>
      </c>
      <c r="O1249" t="s">
        <v>1544</v>
      </c>
      <c r="P1249" s="199">
        <v>5000</v>
      </c>
      <c r="S1249" t="s">
        <v>1786</v>
      </c>
      <c r="T1249" t="s">
        <v>2230</v>
      </c>
      <c r="U1249" s="201">
        <v>3.7549999999999999</v>
      </c>
      <c r="V1249" t="s">
        <v>2754</v>
      </c>
      <c r="W1249" t="s">
        <v>3130</v>
      </c>
      <c r="X1249" t="s">
        <v>3338</v>
      </c>
      <c r="Y1249" t="s">
        <v>3318</v>
      </c>
      <c r="Z1249" t="s">
        <v>3729</v>
      </c>
      <c r="AA1249">
        <v>810569</v>
      </c>
      <c r="AB1249" s="198">
        <v>37037</v>
      </c>
      <c r="AC1249" s="198">
        <v>37040</v>
      </c>
    </row>
    <row r="1250" spans="1:29" x14ac:dyDescent="0.2">
      <c r="A1250" s="44" t="str">
        <f t="shared" si="96"/>
        <v xml:space="preserve"> Natural Gas Physical</v>
      </c>
      <c r="B1250" s="44" t="str">
        <f t="shared" si="97"/>
        <v/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4</v>
      </c>
      <c r="F1250" s="213">
        <f t="shared" si="100"/>
        <v>6228</v>
      </c>
      <c r="G1250" s="202">
        <v>1296229</v>
      </c>
      <c r="H1250" s="198">
        <v>37036.345196759263</v>
      </c>
      <c r="I1250" t="s">
        <v>3331</v>
      </c>
      <c r="M1250" t="s">
        <v>1785</v>
      </c>
      <c r="N1250" t="s">
        <v>3346</v>
      </c>
      <c r="O1250" t="s">
        <v>2489</v>
      </c>
      <c r="Q1250" s="199">
        <v>1557</v>
      </c>
      <c r="S1250" t="s">
        <v>1786</v>
      </c>
      <c r="T1250" t="s">
        <v>2230</v>
      </c>
      <c r="U1250" s="201">
        <v>4.1749999999999998</v>
      </c>
      <c r="V1250" t="s">
        <v>3495</v>
      </c>
      <c r="W1250" t="s">
        <v>3347</v>
      </c>
      <c r="X1250" t="s">
        <v>3348</v>
      </c>
      <c r="Y1250" t="s">
        <v>3318</v>
      </c>
      <c r="Z1250" t="s">
        <v>3729</v>
      </c>
      <c r="AA1250">
        <v>810571</v>
      </c>
      <c r="AB1250" s="198">
        <v>37037</v>
      </c>
      <c r="AC1250" s="198">
        <v>37040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4</v>
      </c>
      <c r="F1251" s="213">
        <f t="shared" si="100"/>
        <v>40000</v>
      </c>
      <c r="G1251" s="202">
        <v>1296228</v>
      </c>
      <c r="H1251" s="198">
        <v>37036.345196759263</v>
      </c>
      <c r="I1251" t="s">
        <v>2006</v>
      </c>
      <c r="M1251" t="s">
        <v>1785</v>
      </c>
      <c r="N1251" t="s">
        <v>3314</v>
      </c>
      <c r="O1251" t="s">
        <v>1518</v>
      </c>
      <c r="P1251" s="199">
        <v>10000</v>
      </c>
      <c r="S1251" t="s">
        <v>1786</v>
      </c>
      <c r="T1251" t="s">
        <v>2230</v>
      </c>
      <c r="U1251" s="201">
        <v>3.9763000000000002</v>
      </c>
      <c r="V1251" t="s">
        <v>3128</v>
      </c>
      <c r="W1251" t="s">
        <v>3316</v>
      </c>
      <c r="X1251" t="s">
        <v>3317</v>
      </c>
      <c r="Y1251" t="s">
        <v>3318</v>
      </c>
      <c r="Z1251" t="s">
        <v>3729</v>
      </c>
      <c r="AA1251">
        <v>810570</v>
      </c>
      <c r="AB1251" s="198">
        <v>37037</v>
      </c>
      <c r="AC1251" s="198">
        <v>37040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3</v>
      </c>
      <c r="F1252" s="213">
        <f t="shared" si="100"/>
        <v>150</v>
      </c>
      <c r="G1252" s="202">
        <v>1296230</v>
      </c>
      <c r="H1252" s="198">
        <v>37036.345208333332</v>
      </c>
      <c r="I1252" t="s">
        <v>1850</v>
      </c>
      <c r="M1252" t="s">
        <v>3451</v>
      </c>
      <c r="N1252" t="s">
        <v>1827</v>
      </c>
      <c r="O1252" t="s">
        <v>1533</v>
      </c>
      <c r="Q1252" s="199">
        <v>50</v>
      </c>
      <c r="S1252" t="s">
        <v>1784</v>
      </c>
      <c r="T1252" t="s">
        <v>2230</v>
      </c>
      <c r="U1252" s="201">
        <v>32.5</v>
      </c>
      <c r="V1252" t="s">
        <v>1488</v>
      </c>
      <c r="W1252" t="s">
        <v>1844</v>
      </c>
      <c r="X1252" t="s">
        <v>1845</v>
      </c>
      <c r="Y1252" t="s">
        <v>2741</v>
      </c>
      <c r="Z1252" t="s">
        <v>3724</v>
      </c>
      <c r="AA1252">
        <v>622878.1</v>
      </c>
      <c r="AB1252" s="198">
        <v>37041.875</v>
      </c>
      <c r="AC1252" s="198">
        <v>37043.875</v>
      </c>
    </row>
    <row r="1253" spans="1:29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25</v>
      </c>
      <c r="G1253" s="202">
        <v>1296231</v>
      </c>
      <c r="H1253" s="198">
        <v>37036.345231481479</v>
      </c>
      <c r="I1253" t="s">
        <v>2964</v>
      </c>
      <c r="M1253" t="s">
        <v>3451</v>
      </c>
      <c r="N1253" t="s">
        <v>1739</v>
      </c>
      <c r="O1253" t="s">
        <v>1597</v>
      </c>
      <c r="Q1253" s="199">
        <v>25</v>
      </c>
      <c r="S1253" t="s">
        <v>1784</v>
      </c>
      <c r="T1253" t="s">
        <v>2230</v>
      </c>
      <c r="U1253" s="201">
        <v>135</v>
      </c>
      <c r="V1253" t="s">
        <v>3138</v>
      </c>
      <c r="W1253" t="s">
        <v>1795</v>
      </c>
      <c r="X1253" t="s">
        <v>1742</v>
      </c>
      <c r="Y1253" t="s">
        <v>2741</v>
      </c>
      <c r="Z1253" t="s">
        <v>3724</v>
      </c>
      <c r="AA1253">
        <v>622879.1</v>
      </c>
      <c r="AB1253" s="198">
        <v>37040.875</v>
      </c>
      <c r="AC1253" s="198">
        <v>37040.875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4</v>
      </c>
      <c r="F1254" s="213">
        <f t="shared" si="100"/>
        <v>10668</v>
      </c>
      <c r="G1254" s="202">
        <v>1296232</v>
      </c>
      <c r="H1254" s="198">
        <v>37036.345335648148</v>
      </c>
      <c r="I1254" t="s">
        <v>2796</v>
      </c>
      <c r="M1254" t="s">
        <v>1785</v>
      </c>
      <c r="N1254" t="s">
        <v>3314</v>
      </c>
      <c r="O1254" t="s">
        <v>1543</v>
      </c>
      <c r="Q1254" s="199">
        <v>2667</v>
      </c>
      <c r="S1254" t="s">
        <v>1786</v>
      </c>
      <c r="T1254" t="s">
        <v>2230</v>
      </c>
      <c r="U1254" s="201">
        <v>3.7549999999999999</v>
      </c>
      <c r="V1254" t="s">
        <v>2797</v>
      </c>
      <c r="W1254" t="s">
        <v>3130</v>
      </c>
      <c r="X1254" t="s">
        <v>3338</v>
      </c>
      <c r="Y1254" t="s">
        <v>3318</v>
      </c>
      <c r="Z1254" t="s">
        <v>3729</v>
      </c>
      <c r="AA1254">
        <v>810572</v>
      </c>
      <c r="AB1254" s="198">
        <v>37037</v>
      </c>
      <c r="AC1254" s="198">
        <v>37040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4</v>
      </c>
      <c r="F1255" s="213">
        <f t="shared" si="100"/>
        <v>20000</v>
      </c>
      <c r="G1255" s="202">
        <v>1296233</v>
      </c>
      <c r="H1255" s="198">
        <v>37036.345347222225</v>
      </c>
      <c r="I1255" t="s">
        <v>3393</v>
      </c>
      <c r="M1255" t="s">
        <v>1785</v>
      </c>
      <c r="N1255" t="s">
        <v>3314</v>
      </c>
      <c r="O1255" t="s">
        <v>1048</v>
      </c>
      <c r="Q1255" s="199">
        <v>5000</v>
      </c>
      <c r="S1255" t="s">
        <v>1786</v>
      </c>
      <c r="T1255" t="s">
        <v>2230</v>
      </c>
      <c r="U1255" s="201">
        <v>4.17</v>
      </c>
      <c r="V1255" t="s">
        <v>1690</v>
      </c>
      <c r="W1255" t="s">
        <v>1691</v>
      </c>
      <c r="X1255" t="s">
        <v>1692</v>
      </c>
      <c r="Y1255" t="s">
        <v>3318</v>
      </c>
      <c r="Z1255" t="s">
        <v>3729</v>
      </c>
      <c r="AA1255">
        <v>810573</v>
      </c>
      <c r="AB1255" s="198">
        <v>37037</v>
      </c>
      <c r="AC1255" s="198">
        <v>37040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5</v>
      </c>
      <c r="F1256" s="213">
        <f t="shared" si="100"/>
        <v>250</v>
      </c>
      <c r="G1256" s="202">
        <v>1296234</v>
      </c>
      <c r="H1256" s="198">
        <v>37036.345370370371</v>
      </c>
      <c r="I1256" t="s">
        <v>3023</v>
      </c>
      <c r="M1256" t="s">
        <v>3451</v>
      </c>
      <c r="N1256" t="s">
        <v>1827</v>
      </c>
      <c r="O1256" t="s">
        <v>2864</v>
      </c>
      <c r="Q1256" s="199">
        <v>50</v>
      </c>
      <c r="S1256" t="s">
        <v>1784</v>
      </c>
      <c r="T1256" t="s">
        <v>2230</v>
      </c>
      <c r="U1256" s="201">
        <v>58.25</v>
      </c>
      <c r="V1256" t="s">
        <v>2100</v>
      </c>
      <c r="W1256" t="s">
        <v>1848</v>
      </c>
      <c r="X1256" t="s">
        <v>1832</v>
      </c>
      <c r="Y1256" t="s">
        <v>2741</v>
      </c>
      <c r="Z1256" t="s">
        <v>3724</v>
      </c>
      <c r="AA1256">
        <v>622880.1</v>
      </c>
      <c r="AB1256" s="198">
        <v>37046.875</v>
      </c>
      <c r="AC1256" s="198">
        <v>37050.875</v>
      </c>
    </row>
    <row r="1257" spans="1:29" x14ac:dyDescent="0.2">
      <c r="A1257" s="44" t="str">
        <f t="shared" si="96"/>
        <v>US Natural Gas Financial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Financial</v>
      </c>
      <c r="E1257" s="44">
        <f>IF(VLOOKUP(S1257,'DD-Lookup'!$J$6:$L$50,3,FALSE)="Monthly",(YEAR(AC1257)-YEAR(AB1257))*12+MONTH(AC1257)-MONTH(AB1257)+1,(AC1257-AB1257+1))</f>
        <v>6</v>
      </c>
      <c r="F1257" s="213">
        <f t="shared" si="100"/>
        <v>60000</v>
      </c>
      <c r="G1257" s="202">
        <v>1296236</v>
      </c>
      <c r="H1257" s="198">
        <v>37036.345381944448</v>
      </c>
      <c r="I1257" t="s">
        <v>3341</v>
      </c>
      <c r="M1257" t="s">
        <v>1785</v>
      </c>
      <c r="N1257" t="s">
        <v>3014</v>
      </c>
      <c r="O1257" t="s">
        <v>1933</v>
      </c>
      <c r="Q1257" s="199">
        <v>10000</v>
      </c>
      <c r="S1257" t="s">
        <v>1786</v>
      </c>
      <c r="T1257" t="s">
        <v>2230</v>
      </c>
      <c r="U1257" s="201">
        <v>3.92</v>
      </c>
      <c r="V1257" t="s">
        <v>3131</v>
      </c>
      <c r="W1257" t="s">
        <v>3372</v>
      </c>
      <c r="X1257" t="s">
        <v>2774</v>
      </c>
      <c r="Y1257" t="s">
        <v>2250</v>
      </c>
      <c r="Z1257" t="s">
        <v>3729</v>
      </c>
      <c r="AA1257" t="s">
        <v>2490</v>
      </c>
      <c r="AB1257" s="198">
        <v>37037.875</v>
      </c>
      <c r="AC1257" s="198">
        <v>37042.875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4</v>
      </c>
      <c r="F1258" s="213">
        <f t="shared" si="100"/>
        <v>20000</v>
      </c>
      <c r="G1258" s="202">
        <v>1296235</v>
      </c>
      <c r="H1258" s="198">
        <v>37036.345381944448</v>
      </c>
      <c r="I1258" t="s">
        <v>3393</v>
      </c>
      <c r="M1258" t="s">
        <v>1785</v>
      </c>
      <c r="N1258" t="s">
        <v>3314</v>
      </c>
      <c r="O1258" t="s">
        <v>2316</v>
      </c>
      <c r="Q1258" s="199">
        <v>5000</v>
      </c>
      <c r="S1258" t="s">
        <v>1786</v>
      </c>
      <c r="T1258" t="s">
        <v>2230</v>
      </c>
      <c r="U1258" s="201">
        <v>4.2300000000000004</v>
      </c>
      <c r="V1258" t="s">
        <v>2782</v>
      </c>
      <c r="W1258" t="s">
        <v>1691</v>
      </c>
      <c r="X1258" t="s">
        <v>1697</v>
      </c>
      <c r="Y1258" t="s">
        <v>3318</v>
      </c>
      <c r="Z1258" t="s">
        <v>3729</v>
      </c>
      <c r="AA1258">
        <v>810574</v>
      </c>
      <c r="AB1258" s="198">
        <v>37037</v>
      </c>
      <c r="AC1258" s="198">
        <v>37040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4</v>
      </c>
      <c r="F1259" s="213">
        <f t="shared" si="100"/>
        <v>20000</v>
      </c>
      <c r="G1259" s="202">
        <v>1296237</v>
      </c>
      <c r="H1259" s="198">
        <v>37036.345405092594</v>
      </c>
      <c r="I1259" t="s">
        <v>3359</v>
      </c>
      <c r="M1259" t="s">
        <v>1785</v>
      </c>
      <c r="N1259" t="s">
        <v>3314</v>
      </c>
      <c r="O1259" t="s">
        <v>1562</v>
      </c>
      <c r="P1259" s="199">
        <v>5000</v>
      </c>
      <c r="S1259" t="s">
        <v>1786</v>
      </c>
      <c r="T1259" t="s">
        <v>2230</v>
      </c>
      <c r="U1259" s="201">
        <v>3.6</v>
      </c>
      <c r="V1259" t="s">
        <v>3218</v>
      </c>
      <c r="W1259" t="s">
        <v>1719</v>
      </c>
      <c r="X1259" t="s">
        <v>1710</v>
      </c>
      <c r="Y1259" t="s">
        <v>3318</v>
      </c>
      <c r="Z1259" t="s">
        <v>3729</v>
      </c>
      <c r="AA1259">
        <v>810575</v>
      </c>
      <c r="AB1259" s="198">
        <v>37037</v>
      </c>
      <c r="AC1259" s="198">
        <v>37040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25</v>
      </c>
      <c r="G1260" s="202">
        <v>1296238</v>
      </c>
      <c r="H1260" s="198">
        <v>37036.345486111109</v>
      </c>
      <c r="I1260" t="s">
        <v>1605</v>
      </c>
      <c r="M1260" t="s">
        <v>3451</v>
      </c>
      <c r="N1260" t="s">
        <v>1739</v>
      </c>
      <c r="O1260" t="s">
        <v>1609</v>
      </c>
      <c r="Q1260" s="199">
        <v>25</v>
      </c>
      <c r="S1260" t="s">
        <v>1784</v>
      </c>
      <c r="T1260" t="s">
        <v>2230</v>
      </c>
      <c r="U1260" s="201">
        <v>60</v>
      </c>
      <c r="V1260" t="s">
        <v>2491</v>
      </c>
      <c r="W1260" t="s">
        <v>1747</v>
      </c>
      <c r="X1260" t="s">
        <v>1742</v>
      </c>
      <c r="Y1260" t="s">
        <v>2741</v>
      </c>
      <c r="Z1260" t="s">
        <v>3724</v>
      </c>
      <c r="AA1260">
        <v>622881.1</v>
      </c>
      <c r="AB1260" s="198">
        <v>37040.875</v>
      </c>
      <c r="AC1260" s="198">
        <v>37040.875</v>
      </c>
    </row>
    <row r="1261" spans="1:29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25</v>
      </c>
      <c r="G1261" s="202">
        <v>1296239</v>
      </c>
      <c r="H1261" s="198">
        <v>37036.345555555556</v>
      </c>
      <c r="I1261" t="s">
        <v>1746</v>
      </c>
      <c r="M1261" t="s">
        <v>3451</v>
      </c>
      <c r="N1261" t="s">
        <v>1739</v>
      </c>
      <c r="O1261" t="s">
        <v>1608</v>
      </c>
      <c r="P1261" s="199">
        <v>25</v>
      </c>
      <c r="S1261" t="s">
        <v>1784</v>
      </c>
      <c r="T1261" t="s">
        <v>2230</v>
      </c>
      <c r="U1261" s="201">
        <v>100</v>
      </c>
      <c r="V1261" t="s">
        <v>1759</v>
      </c>
      <c r="W1261" t="s">
        <v>1747</v>
      </c>
      <c r="X1261" t="s">
        <v>1742</v>
      </c>
      <c r="Y1261" t="s">
        <v>2741</v>
      </c>
      <c r="Z1261" t="s">
        <v>3724</v>
      </c>
      <c r="AA1261">
        <v>622882.1</v>
      </c>
      <c r="AB1261" s="198">
        <v>37040.875</v>
      </c>
      <c r="AC1261" s="198">
        <v>37040.875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4</v>
      </c>
      <c r="F1262" s="213">
        <f t="shared" si="100"/>
        <v>20000</v>
      </c>
      <c r="G1262" s="202">
        <v>1296240</v>
      </c>
      <c r="H1262" s="198">
        <v>37036.345555555556</v>
      </c>
      <c r="I1262" t="s">
        <v>3393</v>
      </c>
      <c r="M1262" t="s">
        <v>1785</v>
      </c>
      <c r="N1262" t="s">
        <v>3314</v>
      </c>
      <c r="O1262" t="s">
        <v>1562</v>
      </c>
      <c r="Q1262" s="199">
        <v>5000</v>
      </c>
      <c r="S1262" t="s">
        <v>1786</v>
      </c>
      <c r="T1262" t="s">
        <v>2230</v>
      </c>
      <c r="U1262" s="201">
        <v>3.625</v>
      </c>
      <c r="V1262" t="s">
        <v>3213</v>
      </c>
      <c r="W1262" t="s">
        <v>1719</v>
      </c>
      <c r="X1262" t="s">
        <v>1710</v>
      </c>
      <c r="Y1262" t="s">
        <v>3318</v>
      </c>
      <c r="Z1262" t="s">
        <v>3729</v>
      </c>
      <c r="AA1262">
        <v>810576</v>
      </c>
      <c r="AB1262" s="198">
        <v>37037</v>
      </c>
      <c r="AC1262" s="198">
        <v>37040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4</v>
      </c>
      <c r="F1263" s="213">
        <f t="shared" si="100"/>
        <v>40000</v>
      </c>
      <c r="G1263" s="202">
        <v>1296241</v>
      </c>
      <c r="H1263" s="198">
        <v>37036.345590277779</v>
      </c>
      <c r="I1263" t="s">
        <v>2792</v>
      </c>
      <c r="M1263" t="s">
        <v>1785</v>
      </c>
      <c r="N1263" t="s">
        <v>3314</v>
      </c>
      <c r="O1263" t="s">
        <v>1055</v>
      </c>
      <c r="P1263" s="199">
        <v>10000</v>
      </c>
      <c r="S1263" t="s">
        <v>1786</v>
      </c>
      <c r="T1263" t="s">
        <v>2230</v>
      </c>
      <c r="U1263" s="201">
        <v>4.1399999999999997</v>
      </c>
      <c r="V1263" t="s">
        <v>2793</v>
      </c>
      <c r="W1263" t="s">
        <v>2800</v>
      </c>
      <c r="X1263" t="s">
        <v>2801</v>
      </c>
      <c r="Y1263" t="s">
        <v>3318</v>
      </c>
      <c r="Z1263" t="s">
        <v>3729</v>
      </c>
      <c r="AA1263">
        <v>810577</v>
      </c>
      <c r="AB1263" s="198">
        <v>37037</v>
      </c>
      <c r="AC1263" s="198">
        <v>37040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25</v>
      </c>
      <c r="G1264" s="202">
        <v>1296243</v>
      </c>
      <c r="H1264" s="198">
        <v>37036.345636574071</v>
      </c>
      <c r="I1264" t="s">
        <v>2964</v>
      </c>
      <c r="M1264" t="s">
        <v>3451</v>
      </c>
      <c r="N1264" t="s">
        <v>1739</v>
      </c>
      <c r="O1264" t="s">
        <v>1609</v>
      </c>
      <c r="P1264" s="199">
        <v>25</v>
      </c>
      <c r="S1264" t="s">
        <v>1784</v>
      </c>
      <c r="T1264" t="s">
        <v>2230</v>
      </c>
      <c r="U1264" s="201">
        <v>55</v>
      </c>
      <c r="V1264" t="s">
        <v>1758</v>
      </c>
      <c r="W1264" t="s">
        <v>1747</v>
      </c>
      <c r="X1264" t="s">
        <v>1742</v>
      </c>
      <c r="Y1264" t="s">
        <v>2741</v>
      </c>
      <c r="Z1264" t="s">
        <v>3724</v>
      </c>
      <c r="AA1264">
        <v>622883.1</v>
      </c>
      <c r="AB1264" s="198">
        <v>37040.875</v>
      </c>
      <c r="AC1264" s="198">
        <v>37040.875</v>
      </c>
    </row>
    <row r="1265" spans="1:29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4</v>
      </c>
      <c r="F1265" s="213">
        <f t="shared" si="100"/>
        <v>20000</v>
      </c>
      <c r="G1265" s="202">
        <v>1296242</v>
      </c>
      <c r="H1265" s="198">
        <v>37036.345636574071</v>
      </c>
      <c r="I1265" t="s">
        <v>3319</v>
      </c>
      <c r="M1265" t="s">
        <v>1785</v>
      </c>
      <c r="N1265" t="s">
        <v>3314</v>
      </c>
      <c r="O1265" t="s">
        <v>1518</v>
      </c>
      <c r="P1265" s="199">
        <v>5000</v>
      </c>
      <c r="S1265" t="s">
        <v>1786</v>
      </c>
      <c r="T1265" t="s">
        <v>2230</v>
      </c>
      <c r="U1265" s="201">
        <v>3.9750000000000001</v>
      </c>
      <c r="V1265" t="s">
        <v>2773</v>
      </c>
      <c r="W1265" t="s">
        <v>3316</v>
      </c>
      <c r="X1265" t="s">
        <v>3317</v>
      </c>
      <c r="Y1265" t="s">
        <v>3318</v>
      </c>
      <c r="Z1265" t="s">
        <v>3729</v>
      </c>
      <c r="AA1265">
        <v>810578</v>
      </c>
      <c r="AB1265" s="198">
        <v>37037</v>
      </c>
      <c r="AC1265" s="198">
        <v>37040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4</v>
      </c>
      <c r="F1266" s="213">
        <f t="shared" si="100"/>
        <v>20000</v>
      </c>
      <c r="G1266" s="202">
        <v>1296244</v>
      </c>
      <c r="H1266" s="198">
        <v>37036.345636574071</v>
      </c>
      <c r="I1266" t="s">
        <v>2006</v>
      </c>
      <c r="M1266" t="s">
        <v>1785</v>
      </c>
      <c r="N1266" t="s">
        <v>3314</v>
      </c>
      <c r="O1266" t="s">
        <v>1562</v>
      </c>
      <c r="P1266" s="199">
        <v>5000</v>
      </c>
      <c r="S1266" t="s">
        <v>1786</v>
      </c>
      <c r="T1266" t="s">
        <v>2230</v>
      </c>
      <c r="U1266" s="201">
        <v>3.6</v>
      </c>
      <c r="V1266" t="s">
        <v>1769</v>
      </c>
      <c r="W1266" t="s">
        <v>1719</v>
      </c>
      <c r="X1266" t="s">
        <v>1710</v>
      </c>
      <c r="Y1266" t="s">
        <v>3318</v>
      </c>
      <c r="Z1266" t="s">
        <v>3729</v>
      </c>
      <c r="AA1266">
        <v>810579</v>
      </c>
      <c r="AB1266" s="198">
        <v>37037</v>
      </c>
      <c r="AC1266" s="198">
        <v>37040</v>
      </c>
    </row>
    <row r="1267" spans="1:29" x14ac:dyDescent="0.2">
      <c r="A1267" s="44" t="str">
        <f t="shared" si="96"/>
        <v>US Natural Gas Financial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Financial</v>
      </c>
      <c r="E1267" s="44">
        <f>IF(VLOOKUP(S1267,'DD-Lookup'!$J$6:$L$50,3,FALSE)="Monthly",(YEAR(AC1267)-YEAR(AB1267))*12+MONTH(AC1267)-MONTH(AB1267)+1,(AC1267-AB1267+1))</f>
        <v>30</v>
      </c>
      <c r="F1267" s="213">
        <f t="shared" si="100"/>
        <v>300000</v>
      </c>
      <c r="G1267" s="202">
        <v>1296245</v>
      </c>
      <c r="H1267" s="198">
        <v>37036.345659722225</v>
      </c>
      <c r="I1267" t="s">
        <v>1694</v>
      </c>
      <c r="M1267" t="s">
        <v>1785</v>
      </c>
      <c r="N1267" t="s">
        <v>3014</v>
      </c>
      <c r="O1267" t="s">
        <v>3015</v>
      </c>
      <c r="P1267" s="199">
        <v>10000</v>
      </c>
      <c r="S1267" t="s">
        <v>1786</v>
      </c>
      <c r="T1267" t="s">
        <v>2230</v>
      </c>
      <c r="U1267" s="201">
        <v>3.9950000000000001</v>
      </c>
      <c r="V1267" t="s">
        <v>1804</v>
      </c>
      <c r="W1267" t="s">
        <v>3587</v>
      </c>
      <c r="X1267" t="s">
        <v>3016</v>
      </c>
      <c r="Y1267" t="s">
        <v>2250</v>
      </c>
      <c r="Z1267" t="s">
        <v>3729</v>
      </c>
      <c r="AA1267" t="s">
        <v>2492</v>
      </c>
      <c r="AB1267" s="198">
        <v>37043.875</v>
      </c>
      <c r="AC1267" s="198">
        <v>37072.875</v>
      </c>
    </row>
    <row r="1268" spans="1:29" x14ac:dyDescent="0.2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6</v>
      </c>
      <c r="F1268" s="213">
        <f t="shared" si="100"/>
        <v>60000</v>
      </c>
      <c r="G1268" s="202">
        <v>1296246</v>
      </c>
      <c r="H1268" s="198">
        <v>37036.345729166664</v>
      </c>
      <c r="I1268" t="s">
        <v>1702</v>
      </c>
      <c r="M1268" t="s">
        <v>1785</v>
      </c>
      <c r="N1268" t="s">
        <v>3014</v>
      </c>
      <c r="O1268" t="s">
        <v>1933</v>
      </c>
      <c r="Q1268" s="199">
        <v>10000</v>
      </c>
      <c r="S1268" t="s">
        <v>1786</v>
      </c>
      <c r="T1268" t="s">
        <v>2230</v>
      </c>
      <c r="U1268" s="201">
        <v>3.92</v>
      </c>
      <c r="V1268" t="s">
        <v>1703</v>
      </c>
      <c r="W1268" t="s">
        <v>3372</v>
      </c>
      <c r="X1268" t="s">
        <v>2774</v>
      </c>
      <c r="Y1268" t="s">
        <v>2250</v>
      </c>
      <c r="Z1268" t="s">
        <v>3729</v>
      </c>
      <c r="AA1268" t="s">
        <v>2493</v>
      </c>
      <c r="AB1268" s="198">
        <v>37037.875</v>
      </c>
      <c r="AC1268" s="198">
        <v>37042.875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4</v>
      </c>
      <c r="F1269" s="213">
        <f t="shared" si="100"/>
        <v>40000</v>
      </c>
      <c r="G1269" s="202">
        <v>1296247</v>
      </c>
      <c r="H1269" s="198">
        <v>37036.345821759256</v>
      </c>
      <c r="I1269" t="s">
        <v>1843</v>
      </c>
      <c r="M1269" t="s">
        <v>1785</v>
      </c>
      <c r="N1269" t="s">
        <v>3314</v>
      </c>
      <c r="O1269" t="s">
        <v>1611</v>
      </c>
      <c r="P1269" s="199">
        <v>10000</v>
      </c>
      <c r="S1269" t="s">
        <v>1786</v>
      </c>
      <c r="T1269" t="s">
        <v>2230</v>
      </c>
      <c r="U1269" s="201">
        <v>10.3</v>
      </c>
      <c r="V1269" t="s">
        <v>1801</v>
      </c>
      <c r="W1269" t="s">
        <v>1757</v>
      </c>
      <c r="X1269" t="s">
        <v>1710</v>
      </c>
      <c r="Y1269" t="s">
        <v>3318</v>
      </c>
      <c r="Z1269" t="s">
        <v>3729</v>
      </c>
      <c r="AA1269">
        <v>810581</v>
      </c>
      <c r="AB1269" s="198">
        <v>37037</v>
      </c>
      <c r="AC1269" s="198">
        <v>37040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4</v>
      </c>
      <c r="F1270" s="213">
        <f t="shared" si="100"/>
        <v>40000</v>
      </c>
      <c r="G1270" s="202">
        <v>1296248</v>
      </c>
      <c r="H1270" s="198">
        <v>37036.345868055556</v>
      </c>
      <c r="I1270" t="s">
        <v>1843</v>
      </c>
      <c r="M1270" t="s">
        <v>1785</v>
      </c>
      <c r="N1270" t="s">
        <v>3314</v>
      </c>
      <c r="O1270" t="s">
        <v>1581</v>
      </c>
      <c r="P1270" s="199">
        <v>10000</v>
      </c>
      <c r="S1270" t="s">
        <v>1786</v>
      </c>
      <c r="T1270" t="s">
        <v>2230</v>
      </c>
      <c r="U1270" s="201">
        <v>10.35</v>
      </c>
      <c r="V1270" t="s">
        <v>1801</v>
      </c>
      <c r="W1270" t="s">
        <v>1757</v>
      </c>
      <c r="X1270" t="s">
        <v>1710</v>
      </c>
      <c r="Y1270" t="s">
        <v>3318</v>
      </c>
      <c r="Z1270" t="s">
        <v>3729</v>
      </c>
      <c r="AA1270">
        <v>810582</v>
      </c>
      <c r="AB1270" s="198">
        <v>37037</v>
      </c>
      <c r="AC1270" s="198">
        <v>37040</v>
      </c>
    </row>
    <row r="1271" spans="1:29" x14ac:dyDescent="0.2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4</v>
      </c>
      <c r="F1271" s="213">
        <f t="shared" si="100"/>
        <v>60000</v>
      </c>
      <c r="G1271" s="202">
        <v>1296249</v>
      </c>
      <c r="H1271" s="198">
        <v>37036.345891203702</v>
      </c>
      <c r="I1271" t="s">
        <v>3183</v>
      </c>
      <c r="M1271" t="s">
        <v>1785</v>
      </c>
      <c r="N1271" t="s">
        <v>3314</v>
      </c>
      <c r="O1271" t="s">
        <v>1544</v>
      </c>
      <c r="Q1271" s="199">
        <v>15000</v>
      </c>
      <c r="S1271" t="s">
        <v>1786</v>
      </c>
      <c r="T1271" t="s">
        <v>2230</v>
      </c>
      <c r="U1271" s="201">
        <v>3.7574999999999998</v>
      </c>
      <c r="V1271" t="s">
        <v>2839</v>
      </c>
      <c r="W1271" t="s">
        <v>3130</v>
      </c>
      <c r="X1271" t="s">
        <v>3338</v>
      </c>
      <c r="Y1271" t="s">
        <v>3318</v>
      </c>
      <c r="Z1271" t="s">
        <v>3729</v>
      </c>
      <c r="AA1271">
        <v>810583</v>
      </c>
      <c r="AB1271" s="198">
        <v>37037</v>
      </c>
      <c r="AC1271" s="198">
        <v>37040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50</v>
      </c>
      <c r="G1272" s="202">
        <v>1296250</v>
      </c>
      <c r="H1272" s="198">
        <v>37036.345960648148</v>
      </c>
      <c r="I1272" t="s">
        <v>3156</v>
      </c>
      <c r="M1272" t="s">
        <v>3451</v>
      </c>
      <c r="N1272" t="s">
        <v>1827</v>
      </c>
      <c r="O1272" t="s">
        <v>1443</v>
      </c>
      <c r="Q1272" s="199">
        <v>50</v>
      </c>
      <c r="S1272" t="s">
        <v>1784</v>
      </c>
      <c r="T1272" t="s">
        <v>2230</v>
      </c>
      <c r="U1272" s="201">
        <v>15.25</v>
      </c>
      <c r="V1272" t="s">
        <v>1445</v>
      </c>
      <c r="W1272" t="s">
        <v>1844</v>
      </c>
      <c r="X1272" t="s">
        <v>1845</v>
      </c>
      <c r="Y1272" t="s">
        <v>2741</v>
      </c>
      <c r="Z1272" t="s">
        <v>3724</v>
      </c>
      <c r="AA1272">
        <v>622884.1</v>
      </c>
      <c r="AB1272" s="198">
        <v>37040.875</v>
      </c>
      <c r="AC1272" s="198">
        <v>37040.875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4</v>
      </c>
      <c r="F1273" s="213">
        <f t="shared" si="100"/>
        <v>80000</v>
      </c>
      <c r="G1273" s="202">
        <v>1296251</v>
      </c>
      <c r="H1273" s="198">
        <v>37036.345983796295</v>
      </c>
      <c r="I1273" t="s">
        <v>3183</v>
      </c>
      <c r="M1273" t="s">
        <v>1785</v>
      </c>
      <c r="N1273" t="s">
        <v>3314</v>
      </c>
      <c r="O1273" t="s">
        <v>1055</v>
      </c>
      <c r="P1273" s="199">
        <v>20000</v>
      </c>
      <c r="S1273" t="s">
        <v>1786</v>
      </c>
      <c r="T1273" t="s">
        <v>2230</v>
      </c>
      <c r="U1273" s="201">
        <v>4.1349999999999998</v>
      </c>
      <c r="V1273" t="s">
        <v>3035</v>
      </c>
      <c r="W1273" t="s">
        <v>2800</v>
      </c>
      <c r="X1273" t="s">
        <v>2801</v>
      </c>
      <c r="Y1273" t="s">
        <v>3318</v>
      </c>
      <c r="Z1273" t="s">
        <v>3729</v>
      </c>
      <c r="AA1273">
        <v>810584</v>
      </c>
      <c r="AB1273" s="198">
        <v>37037</v>
      </c>
      <c r="AC1273" s="198">
        <v>37040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4</v>
      </c>
      <c r="F1274" s="213">
        <f t="shared" si="100"/>
        <v>100000</v>
      </c>
      <c r="G1274" s="202">
        <v>1296252</v>
      </c>
      <c r="H1274" s="198">
        <v>37036.346076388887</v>
      </c>
      <c r="I1274" t="s">
        <v>2964</v>
      </c>
      <c r="M1274" t="s">
        <v>1785</v>
      </c>
      <c r="N1274" t="s">
        <v>3314</v>
      </c>
      <c r="O1274" t="s">
        <v>1034</v>
      </c>
      <c r="P1274" s="199">
        <v>25000</v>
      </c>
      <c r="S1274" t="s">
        <v>1786</v>
      </c>
      <c r="T1274" t="s">
        <v>2230</v>
      </c>
      <c r="U1274" s="201">
        <v>3.915</v>
      </c>
      <c r="V1274" t="s">
        <v>3268</v>
      </c>
      <c r="W1274" t="s">
        <v>2783</v>
      </c>
      <c r="X1274" t="s">
        <v>2784</v>
      </c>
      <c r="Y1274" t="s">
        <v>3318</v>
      </c>
      <c r="Z1274" t="s">
        <v>3729</v>
      </c>
      <c r="AA1274">
        <v>810585</v>
      </c>
      <c r="AB1274" s="198">
        <v>37037</v>
      </c>
      <c r="AC1274" s="198">
        <v>37040</v>
      </c>
    </row>
    <row r="1275" spans="1:29" x14ac:dyDescent="0.2">
      <c r="A1275" s="44" t="str">
        <f t="shared" si="96"/>
        <v>US Power Physical</v>
      </c>
      <c r="B1275" s="44" t="str">
        <f t="shared" si="97"/>
        <v>US</v>
      </c>
      <c r="C1275" s="44" t="str">
        <f t="shared" si="98"/>
        <v>Power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50</v>
      </c>
      <c r="G1275" s="202">
        <v>1296253</v>
      </c>
      <c r="H1275" s="198">
        <v>37036.34611111111</v>
      </c>
      <c r="I1275" t="s">
        <v>1833</v>
      </c>
      <c r="M1275" t="s">
        <v>3451</v>
      </c>
      <c r="N1275" t="s">
        <v>1827</v>
      </c>
      <c r="O1275" t="s">
        <v>1435</v>
      </c>
      <c r="Q1275" s="199">
        <v>50</v>
      </c>
      <c r="S1275" t="s">
        <v>1784</v>
      </c>
      <c r="T1275" t="s">
        <v>2230</v>
      </c>
      <c r="U1275" s="201">
        <v>22.25</v>
      </c>
      <c r="V1275" t="s">
        <v>3116</v>
      </c>
      <c r="W1275" t="s">
        <v>1839</v>
      </c>
      <c r="X1275" t="s">
        <v>1832</v>
      </c>
      <c r="Y1275" t="s">
        <v>2741</v>
      </c>
      <c r="Z1275" t="s">
        <v>3724</v>
      </c>
      <c r="AA1275">
        <v>622885.1</v>
      </c>
      <c r="AB1275" s="198">
        <v>37040.875</v>
      </c>
      <c r="AC1275" s="198">
        <v>37040.875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4</v>
      </c>
      <c r="F1276" s="213">
        <f t="shared" si="100"/>
        <v>20000</v>
      </c>
      <c r="G1276" s="202">
        <v>1296254</v>
      </c>
      <c r="H1276" s="198">
        <v>37036.346134259256</v>
      </c>
      <c r="I1276" t="s">
        <v>3008</v>
      </c>
      <c r="M1276" t="s">
        <v>1785</v>
      </c>
      <c r="N1276" t="s">
        <v>3314</v>
      </c>
      <c r="O1276" t="s">
        <v>1567</v>
      </c>
      <c r="P1276" s="199">
        <v>5000</v>
      </c>
      <c r="S1276" t="s">
        <v>1786</v>
      </c>
      <c r="T1276" t="s">
        <v>2230</v>
      </c>
      <c r="U1276" s="201">
        <v>2.9</v>
      </c>
      <c r="V1276" t="s">
        <v>1721</v>
      </c>
      <c r="W1276" t="s">
        <v>1719</v>
      </c>
      <c r="X1276" t="s">
        <v>1710</v>
      </c>
      <c r="Y1276" t="s">
        <v>3318</v>
      </c>
      <c r="Z1276" t="s">
        <v>3729</v>
      </c>
      <c r="AA1276">
        <v>810586</v>
      </c>
      <c r="AB1276" s="198">
        <v>37037</v>
      </c>
      <c r="AC1276" s="198">
        <v>37040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4</v>
      </c>
      <c r="F1277" s="213">
        <f t="shared" si="100"/>
        <v>20000</v>
      </c>
      <c r="G1277" s="202">
        <v>1296255</v>
      </c>
      <c r="H1277" s="198">
        <v>37036.34615740741</v>
      </c>
      <c r="I1277" t="s">
        <v>3341</v>
      </c>
      <c r="M1277" t="s">
        <v>1785</v>
      </c>
      <c r="N1277" t="s">
        <v>3314</v>
      </c>
      <c r="O1277" t="s">
        <v>1546</v>
      </c>
      <c r="Q1277" s="199">
        <v>5000</v>
      </c>
      <c r="S1277" t="s">
        <v>1786</v>
      </c>
      <c r="T1277" t="s">
        <v>2230</v>
      </c>
      <c r="U1277" s="201">
        <v>3.7549999999999999</v>
      </c>
      <c r="V1277" t="s">
        <v>3131</v>
      </c>
      <c r="W1277" t="s">
        <v>3130</v>
      </c>
      <c r="X1277" t="s">
        <v>3338</v>
      </c>
      <c r="Y1277" t="s">
        <v>3318</v>
      </c>
      <c r="Z1277" t="s">
        <v>3729</v>
      </c>
      <c r="AA1277">
        <v>810587</v>
      </c>
      <c r="AB1277" s="198">
        <v>37037</v>
      </c>
      <c r="AC1277" s="198">
        <v>37040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4</v>
      </c>
      <c r="F1278" s="213">
        <f t="shared" si="100"/>
        <v>20000</v>
      </c>
      <c r="G1278" s="202">
        <v>1296256</v>
      </c>
      <c r="H1278" s="198">
        <v>37036.346180555556</v>
      </c>
      <c r="I1278" t="s">
        <v>2769</v>
      </c>
      <c r="M1278" t="s">
        <v>1785</v>
      </c>
      <c r="N1278" t="s">
        <v>3314</v>
      </c>
      <c r="O1278" t="s">
        <v>1566</v>
      </c>
      <c r="Q1278" s="199">
        <v>5000</v>
      </c>
      <c r="S1278" t="s">
        <v>1786</v>
      </c>
      <c r="T1278" t="s">
        <v>2230</v>
      </c>
      <c r="U1278" s="201">
        <v>2.5249999999999999</v>
      </c>
      <c r="V1278" t="s">
        <v>1880</v>
      </c>
      <c r="W1278" t="s">
        <v>1732</v>
      </c>
      <c r="X1278" t="s">
        <v>1710</v>
      </c>
      <c r="Y1278" t="s">
        <v>3318</v>
      </c>
      <c r="Z1278" t="s">
        <v>3729</v>
      </c>
      <c r="AA1278">
        <v>810588</v>
      </c>
      <c r="AB1278" s="198">
        <v>37037</v>
      </c>
      <c r="AC1278" s="198">
        <v>37040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4</v>
      </c>
      <c r="F1279" s="213">
        <f t="shared" si="100"/>
        <v>20000</v>
      </c>
      <c r="G1279" s="202">
        <v>1296257</v>
      </c>
      <c r="H1279" s="198">
        <v>37036.346192129633</v>
      </c>
      <c r="I1279" t="s">
        <v>2983</v>
      </c>
      <c r="M1279" t="s">
        <v>1785</v>
      </c>
      <c r="N1279" t="s">
        <v>3314</v>
      </c>
      <c r="O1279" t="s">
        <v>1566</v>
      </c>
      <c r="P1279" s="199">
        <v>5000</v>
      </c>
      <c r="S1279" t="s">
        <v>1786</v>
      </c>
      <c r="T1279" t="s">
        <v>2230</v>
      </c>
      <c r="U1279" s="201">
        <v>2.5099999999999998</v>
      </c>
      <c r="V1279" t="s">
        <v>1728</v>
      </c>
      <c r="W1279" t="s">
        <v>1732</v>
      </c>
      <c r="X1279" t="s">
        <v>1710</v>
      </c>
      <c r="Y1279" t="s">
        <v>3318</v>
      </c>
      <c r="Z1279" t="s">
        <v>3729</v>
      </c>
      <c r="AA1279">
        <v>810589</v>
      </c>
      <c r="AB1279" s="198">
        <v>37037</v>
      </c>
      <c r="AC1279" s="198">
        <v>37040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4</v>
      </c>
      <c r="F1280" s="213">
        <f t="shared" si="100"/>
        <v>20000</v>
      </c>
      <c r="G1280" s="202">
        <v>1296258</v>
      </c>
      <c r="H1280" s="198">
        <v>37036.346203703702</v>
      </c>
      <c r="I1280" t="s">
        <v>3341</v>
      </c>
      <c r="M1280" t="s">
        <v>1785</v>
      </c>
      <c r="N1280" t="s">
        <v>3314</v>
      </c>
      <c r="O1280" t="s">
        <v>1546</v>
      </c>
      <c r="Q1280" s="199">
        <v>5000</v>
      </c>
      <c r="S1280" t="s">
        <v>1786</v>
      </c>
      <c r="T1280" t="s">
        <v>2230</v>
      </c>
      <c r="U1280" s="201">
        <v>3.7574999999999998</v>
      </c>
      <c r="V1280" t="s">
        <v>3131</v>
      </c>
      <c r="W1280" t="s">
        <v>3130</v>
      </c>
      <c r="X1280" t="s">
        <v>3338</v>
      </c>
      <c r="Y1280" t="s">
        <v>3318</v>
      </c>
      <c r="Z1280" t="s">
        <v>3729</v>
      </c>
      <c r="AA1280">
        <v>810590</v>
      </c>
      <c r="AB1280" s="198">
        <v>37037</v>
      </c>
      <c r="AC1280" s="198">
        <v>37040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4</v>
      </c>
      <c r="F1281" s="213">
        <f t="shared" si="100"/>
        <v>20000</v>
      </c>
      <c r="G1281" s="202">
        <v>1296259</v>
      </c>
      <c r="H1281" s="198">
        <v>37036.346250000002</v>
      </c>
      <c r="I1281" t="s">
        <v>3319</v>
      </c>
      <c r="M1281" t="s">
        <v>1785</v>
      </c>
      <c r="N1281" t="s">
        <v>3314</v>
      </c>
      <c r="O1281" t="s">
        <v>1544</v>
      </c>
      <c r="Q1281" s="199">
        <v>5000</v>
      </c>
      <c r="S1281" t="s">
        <v>1786</v>
      </c>
      <c r="T1281" t="s">
        <v>2230</v>
      </c>
      <c r="U1281" s="201">
        <v>3.76</v>
      </c>
      <c r="V1281" t="s">
        <v>3320</v>
      </c>
      <c r="W1281" t="s">
        <v>3130</v>
      </c>
      <c r="X1281" t="s">
        <v>3338</v>
      </c>
      <c r="Y1281" t="s">
        <v>3318</v>
      </c>
      <c r="Z1281" t="s">
        <v>3729</v>
      </c>
      <c r="AA1281">
        <v>810591</v>
      </c>
      <c r="AB1281" s="198">
        <v>37037</v>
      </c>
      <c r="AC1281" s="198">
        <v>37040</v>
      </c>
    </row>
    <row r="1282" spans="1:29" x14ac:dyDescent="0.2">
      <c r="A1282" s="44" t="str">
        <f t="shared" si="96"/>
        <v>US Natural Gas Financial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365</v>
      </c>
      <c r="F1282" s="213">
        <f t="shared" si="100"/>
        <v>912500</v>
      </c>
      <c r="G1282" s="202">
        <v>1296260</v>
      </c>
      <c r="H1282" s="198">
        <v>37036.346296296295</v>
      </c>
      <c r="I1282" t="s">
        <v>1694</v>
      </c>
      <c r="M1282" t="s">
        <v>1785</v>
      </c>
      <c r="N1282" t="s">
        <v>3014</v>
      </c>
      <c r="O1282" t="s">
        <v>3370</v>
      </c>
      <c r="P1282" s="199">
        <v>2500</v>
      </c>
      <c r="S1282" t="s">
        <v>1786</v>
      </c>
      <c r="T1282" t="s">
        <v>2230</v>
      </c>
      <c r="U1282" s="201">
        <v>4.2300000000000004</v>
      </c>
      <c r="V1282" t="s">
        <v>2494</v>
      </c>
      <c r="W1282" t="s">
        <v>3587</v>
      </c>
      <c r="X1282" t="s">
        <v>3016</v>
      </c>
      <c r="Y1282" t="s">
        <v>2250</v>
      </c>
      <c r="Z1282" t="s">
        <v>3729</v>
      </c>
      <c r="AA1282" t="s">
        <v>2495</v>
      </c>
      <c r="AB1282" s="198">
        <v>37257.875</v>
      </c>
      <c r="AC1282" s="198">
        <v>37621.875</v>
      </c>
    </row>
    <row r="1283" spans="1:29" x14ac:dyDescent="0.2">
      <c r="A1283" s="44" t="str">
        <f t="shared" si="96"/>
        <v>US Power Physical</v>
      </c>
      <c r="B1283" s="44" t="str">
        <f t="shared" si="97"/>
        <v>US</v>
      </c>
      <c r="C1283" s="44" t="str">
        <f t="shared" si="98"/>
        <v>Power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25</v>
      </c>
      <c r="G1283" s="202">
        <v>1296261</v>
      </c>
      <c r="H1283" s="198">
        <v>37036.346377314818</v>
      </c>
      <c r="I1283" t="s">
        <v>2964</v>
      </c>
      <c r="M1283" t="s">
        <v>3451</v>
      </c>
      <c r="N1283" t="s">
        <v>1739</v>
      </c>
      <c r="O1283" t="s">
        <v>1609</v>
      </c>
      <c r="P1283" s="199">
        <v>25</v>
      </c>
      <c r="S1283" t="s">
        <v>1784</v>
      </c>
      <c r="T1283" t="s">
        <v>2230</v>
      </c>
      <c r="U1283" s="201">
        <v>53</v>
      </c>
      <c r="V1283" t="s">
        <v>1758</v>
      </c>
      <c r="W1283" t="s">
        <v>1747</v>
      </c>
      <c r="X1283" t="s">
        <v>1742</v>
      </c>
      <c r="Y1283" t="s">
        <v>2741</v>
      </c>
      <c r="Z1283" t="s">
        <v>3724</v>
      </c>
      <c r="AA1283">
        <v>622886.1</v>
      </c>
      <c r="AB1283" s="198">
        <v>37040.875</v>
      </c>
      <c r="AC1283" s="198">
        <v>37040.875</v>
      </c>
    </row>
    <row r="1284" spans="1:29" x14ac:dyDescent="0.2">
      <c r="A1284" s="44" t="str">
        <f t="shared" si="96"/>
        <v>US Natural Gas Financial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Financial</v>
      </c>
      <c r="E1284" s="44">
        <f>IF(VLOOKUP(S1284,'DD-Lookup'!$J$6:$L$50,3,FALSE)="Monthly",(YEAR(AC1284)-YEAR(AB1284))*12+MONTH(AC1284)-MONTH(AB1284)+1,(AC1284-AB1284+1))</f>
        <v>123</v>
      </c>
      <c r="F1284" s="213">
        <f t="shared" si="100"/>
        <v>615000</v>
      </c>
      <c r="G1284" s="202">
        <v>1296262</v>
      </c>
      <c r="H1284" s="198">
        <v>37036.34646990741</v>
      </c>
      <c r="I1284" t="s">
        <v>1843</v>
      </c>
      <c r="M1284" t="s">
        <v>1785</v>
      </c>
      <c r="N1284" t="s">
        <v>3328</v>
      </c>
      <c r="O1284" t="s">
        <v>2917</v>
      </c>
      <c r="P1284" s="199">
        <v>5000</v>
      </c>
      <c r="S1284" t="s">
        <v>1786</v>
      </c>
      <c r="T1284" t="s">
        <v>2230</v>
      </c>
      <c r="U1284" s="201">
        <v>-0.105</v>
      </c>
      <c r="V1284" t="s">
        <v>2916</v>
      </c>
      <c r="W1284" t="s">
        <v>1775</v>
      </c>
      <c r="X1284" t="s">
        <v>1776</v>
      </c>
      <c r="Y1284" t="s">
        <v>2250</v>
      </c>
      <c r="Z1284" t="s">
        <v>3729</v>
      </c>
      <c r="AA1284" t="s">
        <v>2496</v>
      </c>
      <c r="AB1284" s="198">
        <v>37073</v>
      </c>
      <c r="AC1284" s="198">
        <v>37195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4</v>
      </c>
      <c r="F1285" s="213">
        <f t="shared" si="100"/>
        <v>20000</v>
      </c>
      <c r="G1285" s="202">
        <v>1296263</v>
      </c>
      <c r="H1285" s="198">
        <v>37036.346493055556</v>
      </c>
      <c r="I1285" t="s">
        <v>3319</v>
      </c>
      <c r="M1285" t="s">
        <v>1785</v>
      </c>
      <c r="N1285" t="s">
        <v>3314</v>
      </c>
      <c r="O1285" t="s">
        <v>1545</v>
      </c>
      <c r="P1285" s="199">
        <v>5000</v>
      </c>
      <c r="S1285" t="s">
        <v>1786</v>
      </c>
      <c r="T1285" t="s">
        <v>2230</v>
      </c>
      <c r="U1285" s="201">
        <v>3.77</v>
      </c>
      <c r="V1285" t="s">
        <v>3357</v>
      </c>
      <c r="W1285" t="s">
        <v>3130</v>
      </c>
      <c r="X1285" t="s">
        <v>3338</v>
      </c>
      <c r="Y1285" t="s">
        <v>3318</v>
      </c>
      <c r="Z1285" t="s">
        <v>3729</v>
      </c>
      <c r="AA1285">
        <v>810592</v>
      </c>
      <c r="AB1285" s="198">
        <v>37037</v>
      </c>
      <c r="AC1285" s="198">
        <v>37040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4</v>
      </c>
      <c r="F1286" s="213">
        <f t="shared" si="100"/>
        <v>20000</v>
      </c>
      <c r="G1286" s="202">
        <v>1296264</v>
      </c>
      <c r="H1286" s="198">
        <v>37036.346597222226</v>
      </c>
      <c r="I1286" t="s">
        <v>3008</v>
      </c>
      <c r="M1286" t="s">
        <v>1785</v>
      </c>
      <c r="N1286" t="s">
        <v>3314</v>
      </c>
      <c r="O1286" t="s">
        <v>1518</v>
      </c>
      <c r="Q1286" s="199">
        <v>5000</v>
      </c>
      <c r="S1286" t="s">
        <v>1786</v>
      </c>
      <c r="T1286" t="s">
        <v>2230</v>
      </c>
      <c r="U1286" s="201">
        <v>3.9775</v>
      </c>
      <c r="V1286" t="s">
        <v>2846</v>
      </c>
      <c r="W1286" t="s">
        <v>3316</v>
      </c>
      <c r="X1286" t="s">
        <v>3317</v>
      </c>
      <c r="Y1286" t="s">
        <v>3318</v>
      </c>
      <c r="Z1286" t="s">
        <v>3729</v>
      </c>
      <c r="AA1286">
        <v>810593</v>
      </c>
      <c r="AB1286" s="198">
        <v>37037</v>
      </c>
      <c r="AC1286" s="198">
        <v>37040</v>
      </c>
    </row>
    <row r="1287" spans="1:29" x14ac:dyDescent="0.2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25</v>
      </c>
      <c r="G1287" s="202">
        <v>1296266</v>
      </c>
      <c r="H1287" s="198">
        <v>37036.346689814818</v>
      </c>
      <c r="I1287" t="s">
        <v>2964</v>
      </c>
      <c r="M1287" t="s">
        <v>3451</v>
      </c>
      <c r="N1287" t="s">
        <v>1737</v>
      </c>
      <c r="O1287" t="s">
        <v>1599</v>
      </c>
      <c r="Q1287" s="199">
        <v>25</v>
      </c>
      <c r="S1287" t="s">
        <v>1784</v>
      </c>
      <c r="T1287" t="s">
        <v>2230</v>
      </c>
      <c r="U1287" s="201">
        <v>137.5</v>
      </c>
      <c r="V1287" t="s">
        <v>3138</v>
      </c>
      <c r="W1287" t="s">
        <v>1743</v>
      </c>
      <c r="X1287" t="s">
        <v>1738</v>
      </c>
      <c r="Y1287" t="s">
        <v>2741</v>
      </c>
      <c r="Z1287" t="s">
        <v>3724</v>
      </c>
      <c r="AA1287">
        <v>622887.1</v>
      </c>
      <c r="AB1287" s="198">
        <v>37040.875</v>
      </c>
      <c r="AC1287" s="198">
        <v>37040.875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25</v>
      </c>
      <c r="G1288" s="202">
        <v>1296267</v>
      </c>
      <c r="H1288" s="198">
        <v>37036.346701388888</v>
      </c>
      <c r="I1288" t="s">
        <v>3008</v>
      </c>
      <c r="M1288" t="s">
        <v>3451</v>
      </c>
      <c r="N1288" t="s">
        <v>1737</v>
      </c>
      <c r="O1288" t="s">
        <v>1615</v>
      </c>
      <c r="Q1288" s="199">
        <v>25</v>
      </c>
      <c r="S1288" t="s">
        <v>1784</v>
      </c>
      <c r="T1288" t="s">
        <v>2230</v>
      </c>
      <c r="U1288" s="201">
        <v>35</v>
      </c>
      <c r="V1288" t="s">
        <v>1794</v>
      </c>
      <c r="W1288" t="s">
        <v>1743</v>
      </c>
      <c r="X1288" t="s">
        <v>1738</v>
      </c>
      <c r="Y1288" t="s">
        <v>2741</v>
      </c>
      <c r="Z1288" t="s">
        <v>3724</v>
      </c>
      <c r="AA1288">
        <v>622888.1</v>
      </c>
      <c r="AB1288" s="198">
        <v>37040.875</v>
      </c>
      <c r="AC1288" s="198">
        <v>37040.875</v>
      </c>
    </row>
    <row r="1289" spans="1:29" x14ac:dyDescent="0.2">
      <c r="A1289" s="44" t="str">
        <f t="shared" si="96"/>
        <v xml:space="preserve"> Natural Gas Physical</v>
      </c>
      <c r="B1289" s="44" t="str">
        <f t="shared" si="97"/>
        <v/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4</v>
      </c>
      <c r="F1289" s="213">
        <f t="shared" si="100"/>
        <v>40000</v>
      </c>
      <c r="G1289" s="202">
        <v>1296268</v>
      </c>
      <c r="H1289" s="198">
        <v>37036.346724537034</v>
      </c>
      <c r="I1289" t="s">
        <v>3331</v>
      </c>
      <c r="M1289" t="s">
        <v>1785</v>
      </c>
      <c r="N1289" t="s">
        <v>3346</v>
      </c>
      <c r="O1289" t="s">
        <v>1500</v>
      </c>
      <c r="P1289" s="199">
        <v>10000</v>
      </c>
      <c r="S1289" t="s">
        <v>1786</v>
      </c>
      <c r="T1289" t="s">
        <v>2230</v>
      </c>
      <c r="U1289" s="201">
        <v>4.1550000000000002</v>
      </c>
      <c r="V1289" t="s">
        <v>3495</v>
      </c>
      <c r="W1289" t="s">
        <v>3347</v>
      </c>
      <c r="X1289" t="s">
        <v>3348</v>
      </c>
      <c r="Y1289" t="s">
        <v>3318</v>
      </c>
      <c r="Z1289" t="s">
        <v>3729</v>
      </c>
      <c r="AA1289">
        <v>810595</v>
      </c>
      <c r="AB1289" s="198">
        <v>37037</v>
      </c>
      <c r="AC1289" s="198">
        <v>37040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4</v>
      </c>
      <c r="F1290" s="213">
        <f t="shared" si="100"/>
        <v>40000</v>
      </c>
      <c r="G1290" s="202">
        <v>1296269</v>
      </c>
      <c r="H1290" s="198">
        <v>37036.346747685187</v>
      </c>
      <c r="I1290" t="s">
        <v>2983</v>
      </c>
      <c r="M1290" t="s">
        <v>1785</v>
      </c>
      <c r="N1290" t="s">
        <v>3314</v>
      </c>
      <c r="O1290" t="s">
        <v>1523</v>
      </c>
      <c r="Q1290" s="199">
        <v>10000</v>
      </c>
      <c r="S1290" t="s">
        <v>1786</v>
      </c>
      <c r="T1290" t="s">
        <v>2230</v>
      </c>
      <c r="U1290" s="201">
        <v>3.9750000000000001</v>
      </c>
      <c r="V1290" t="s">
        <v>3312</v>
      </c>
      <c r="W1290" t="s">
        <v>2783</v>
      </c>
      <c r="X1290" t="s">
        <v>2784</v>
      </c>
      <c r="Y1290" t="s">
        <v>3318</v>
      </c>
      <c r="Z1290" t="s">
        <v>3729</v>
      </c>
      <c r="AA1290">
        <v>810596</v>
      </c>
      <c r="AB1290" s="198">
        <v>37037</v>
      </c>
      <c r="AC1290" s="198">
        <v>37040</v>
      </c>
    </row>
    <row r="1291" spans="1:29" x14ac:dyDescent="0.2">
      <c r="A1291" s="44" t="str">
        <f t="shared" ref="A1291:A1354" si="101">B1291&amp;" "&amp;C1291&amp;" "&amp;D1291</f>
        <v>US Natural Gas Financial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Financial</v>
      </c>
      <c r="E1291" s="44">
        <f>IF(VLOOKUP(S1291,'DD-Lookup'!$J$6:$L$50,3,FALSE)="Monthly",(YEAR(AC1291)-YEAR(AB1291))*12+MONTH(AC1291)-MONTH(AB1291)+1,(AC1291-AB1291+1))</f>
        <v>30</v>
      </c>
      <c r="F1291" s="213">
        <f t="shared" ref="F1291:F1354" si="105">E1291*SUM(P1291:Q1291)</f>
        <v>300000</v>
      </c>
      <c r="G1291" s="202">
        <v>1296270</v>
      </c>
      <c r="H1291" s="198">
        <v>37036.346759259257</v>
      </c>
      <c r="I1291" t="s">
        <v>3322</v>
      </c>
      <c r="M1291" t="s">
        <v>1785</v>
      </c>
      <c r="N1291" t="s">
        <v>3014</v>
      </c>
      <c r="O1291" t="s">
        <v>3015</v>
      </c>
      <c r="P1291" s="199">
        <v>10000</v>
      </c>
      <c r="S1291" t="s">
        <v>1786</v>
      </c>
      <c r="T1291" t="s">
        <v>2230</v>
      </c>
      <c r="U1291" s="201">
        <v>3.9950000000000001</v>
      </c>
      <c r="V1291" t="s">
        <v>3333</v>
      </c>
      <c r="W1291" t="s">
        <v>3587</v>
      </c>
      <c r="X1291" t="s">
        <v>3016</v>
      </c>
      <c r="Y1291" t="s">
        <v>2250</v>
      </c>
      <c r="Z1291" t="s">
        <v>3729</v>
      </c>
      <c r="AA1291" t="s">
        <v>2497</v>
      </c>
      <c r="AB1291" s="198">
        <v>37043.875</v>
      </c>
      <c r="AC1291" s="198">
        <v>37072.875</v>
      </c>
    </row>
    <row r="1292" spans="1:29" x14ac:dyDescent="0.2">
      <c r="A1292" s="44" t="str">
        <f t="shared" si="101"/>
        <v>US Natural Gas Financial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Financial</v>
      </c>
      <c r="E1292" s="44">
        <f>IF(VLOOKUP(S1292,'DD-Lookup'!$J$6:$L$50,3,FALSE)="Monthly",(YEAR(AC1292)-YEAR(AB1292))*12+MONTH(AC1292)-MONTH(AB1292)+1,(AC1292-AB1292+1))</f>
        <v>153</v>
      </c>
      <c r="F1292" s="213">
        <f t="shared" si="105"/>
        <v>3060000</v>
      </c>
      <c r="G1292" s="202">
        <v>1296271</v>
      </c>
      <c r="H1292" s="198">
        <v>37036.346828703703</v>
      </c>
      <c r="I1292" t="s">
        <v>2200</v>
      </c>
      <c r="M1292" t="s">
        <v>1785</v>
      </c>
      <c r="N1292" t="s">
        <v>3328</v>
      </c>
      <c r="O1292" t="s">
        <v>2498</v>
      </c>
      <c r="Q1292" s="199">
        <v>20000</v>
      </c>
      <c r="S1292" t="s">
        <v>1786</v>
      </c>
      <c r="T1292" t="s">
        <v>2230</v>
      </c>
      <c r="U1292" s="201">
        <v>3.2500000000000001E-2</v>
      </c>
      <c r="V1292" t="s">
        <v>2920</v>
      </c>
      <c r="W1292" t="s">
        <v>3179</v>
      </c>
      <c r="X1292" t="s">
        <v>3180</v>
      </c>
      <c r="Y1292" t="s">
        <v>2250</v>
      </c>
      <c r="Z1292" t="s">
        <v>3729</v>
      </c>
      <c r="AA1292" t="s">
        <v>2499</v>
      </c>
      <c r="AB1292" s="198">
        <v>37043</v>
      </c>
      <c r="AC1292" s="198">
        <v>37195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30</v>
      </c>
      <c r="F1293" s="213">
        <f t="shared" si="105"/>
        <v>300000</v>
      </c>
      <c r="G1293" s="202">
        <v>1296272</v>
      </c>
      <c r="H1293" s="198">
        <v>37036.34684027778</v>
      </c>
      <c r="I1293" t="s">
        <v>2983</v>
      </c>
      <c r="M1293" t="s">
        <v>1785</v>
      </c>
      <c r="N1293" t="s">
        <v>3314</v>
      </c>
      <c r="O1293" t="s">
        <v>2857</v>
      </c>
      <c r="Q1293" s="199">
        <v>10000</v>
      </c>
      <c r="S1293" t="s">
        <v>1786</v>
      </c>
      <c r="T1293" t="s">
        <v>2230</v>
      </c>
      <c r="U1293" s="201">
        <v>3.9175</v>
      </c>
      <c r="V1293" t="s">
        <v>2828</v>
      </c>
      <c r="W1293" t="s">
        <v>3179</v>
      </c>
      <c r="X1293" t="s">
        <v>2858</v>
      </c>
      <c r="Y1293" t="s">
        <v>3318</v>
      </c>
      <c r="Z1293" t="s">
        <v>3729</v>
      </c>
      <c r="AA1293" t="s">
        <v>2500</v>
      </c>
      <c r="AB1293" s="198">
        <v>37043.407638888886</v>
      </c>
      <c r="AC1293" s="198">
        <v>37072.407638888886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4</v>
      </c>
      <c r="F1294" s="213">
        <f t="shared" si="105"/>
        <v>40000</v>
      </c>
      <c r="G1294" s="202">
        <v>1296273</v>
      </c>
      <c r="H1294" s="198">
        <v>37036.346863425926</v>
      </c>
      <c r="I1294" t="s">
        <v>3341</v>
      </c>
      <c r="M1294" t="s">
        <v>1785</v>
      </c>
      <c r="N1294" t="s">
        <v>3314</v>
      </c>
      <c r="O1294" t="s">
        <v>1524</v>
      </c>
      <c r="Q1294" s="199">
        <v>10000</v>
      </c>
      <c r="S1294" t="s">
        <v>1786</v>
      </c>
      <c r="T1294" t="s">
        <v>2230</v>
      </c>
      <c r="U1294" s="201">
        <v>3.8374999999999999</v>
      </c>
      <c r="V1294" t="s">
        <v>2726</v>
      </c>
      <c r="W1294" t="s">
        <v>3352</v>
      </c>
      <c r="X1294" t="s">
        <v>3353</v>
      </c>
      <c r="Y1294" t="s">
        <v>3318</v>
      </c>
      <c r="Z1294" t="s">
        <v>3729</v>
      </c>
      <c r="AA1294">
        <v>810597</v>
      </c>
      <c r="AB1294" s="198">
        <v>37037</v>
      </c>
      <c r="AC1294" s="198">
        <v>37040</v>
      </c>
    </row>
    <row r="1295" spans="1:29" x14ac:dyDescent="0.2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123</v>
      </c>
      <c r="F1295" s="213">
        <f t="shared" si="105"/>
        <v>615000</v>
      </c>
      <c r="G1295" s="202">
        <v>1296275</v>
      </c>
      <c r="H1295" s="198">
        <v>37036.346886574072</v>
      </c>
      <c r="I1295" t="s">
        <v>3024</v>
      </c>
      <c r="M1295" t="s">
        <v>1785</v>
      </c>
      <c r="N1295" t="s">
        <v>3328</v>
      </c>
      <c r="O1295" t="s">
        <v>2917</v>
      </c>
      <c r="P1295" s="199">
        <v>5000</v>
      </c>
      <c r="S1295" t="s">
        <v>1786</v>
      </c>
      <c r="T1295" t="s">
        <v>2230</v>
      </c>
      <c r="U1295" s="201">
        <v>-0.11</v>
      </c>
      <c r="V1295" t="s">
        <v>1774</v>
      </c>
      <c r="W1295" t="s">
        <v>1775</v>
      </c>
      <c r="X1295" t="s">
        <v>1776</v>
      </c>
      <c r="Y1295" t="s">
        <v>2250</v>
      </c>
      <c r="Z1295" t="s">
        <v>3729</v>
      </c>
      <c r="AA1295" t="s">
        <v>2501</v>
      </c>
      <c r="AB1295" s="198">
        <v>37073</v>
      </c>
      <c r="AC1295" s="198">
        <v>37195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4</v>
      </c>
      <c r="F1296" s="213">
        <f t="shared" si="105"/>
        <v>20000</v>
      </c>
      <c r="G1296" s="202">
        <v>1296276</v>
      </c>
      <c r="H1296" s="198">
        <v>37036.347048611111</v>
      </c>
      <c r="I1296" t="s">
        <v>1704</v>
      </c>
      <c r="M1296" t="s">
        <v>1785</v>
      </c>
      <c r="N1296" t="s">
        <v>3314</v>
      </c>
      <c r="O1296" t="s">
        <v>1573</v>
      </c>
      <c r="P1296" s="199">
        <v>5000</v>
      </c>
      <c r="S1296" t="s">
        <v>1786</v>
      </c>
      <c r="T1296" t="s">
        <v>2230</v>
      </c>
      <c r="U1296" s="201">
        <v>4.05</v>
      </c>
      <c r="V1296" t="s">
        <v>3029</v>
      </c>
      <c r="W1296" t="s">
        <v>1709</v>
      </c>
      <c r="X1296" t="s">
        <v>1710</v>
      </c>
      <c r="Y1296" t="s">
        <v>3318</v>
      </c>
      <c r="Z1296" t="s">
        <v>3729</v>
      </c>
      <c r="AA1296">
        <v>810600</v>
      </c>
      <c r="AB1296" s="198">
        <v>37037</v>
      </c>
      <c r="AC1296" s="198">
        <v>37040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1296277</v>
      </c>
      <c r="H1297" s="198">
        <v>37036.347060185188</v>
      </c>
      <c r="I1297" t="s">
        <v>3313</v>
      </c>
      <c r="M1297" t="s">
        <v>3451</v>
      </c>
      <c r="N1297" t="s">
        <v>1737</v>
      </c>
      <c r="O1297" t="s">
        <v>1599</v>
      </c>
      <c r="Q1297" s="199">
        <v>25</v>
      </c>
      <c r="S1297" t="s">
        <v>1784</v>
      </c>
      <c r="T1297" t="s">
        <v>2230</v>
      </c>
      <c r="U1297" s="201">
        <v>135</v>
      </c>
      <c r="V1297" t="s">
        <v>2114</v>
      </c>
      <c r="W1297" t="s">
        <v>1743</v>
      </c>
      <c r="X1297" t="s">
        <v>1738</v>
      </c>
      <c r="Y1297" t="s">
        <v>2741</v>
      </c>
      <c r="Z1297" t="s">
        <v>3724</v>
      </c>
      <c r="AA1297">
        <v>622889.1</v>
      </c>
      <c r="AB1297" s="198">
        <v>37040.875</v>
      </c>
      <c r="AC1297" s="198">
        <v>37040.875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4</v>
      </c>
      <c r="F1298" s="213">
        <f t="shared" si="105"/>
        <v>20000</v>
      </c>
      <c r="G1298" s="202">
        <v>1296278</v>
      </c>
      <c r="H1298" s="198">
        <v>37036.347060185188</v>
      </c>
      <c r="I1298" t="s">
        <v>3342</v>
      </c>
      <c r="M1298" t="s">
        <v>1785</v>
      </c>
      <c r="N1298" t="s">
        <v>3314</v>
      </c>
      <c r="O1298" t="s">
        <v>1518</v>
      </c>
      <c r="P1298" s="199">
        <v>5000</v>
      </c>
      <c r="S1298" t="s">
        <v>1786</v>
      </c>
      <c r="T1298" t="s">
        <v>2230</v>
      </c>
      <c r="U1298" s="201">
        <v>3.9763000000000002</v>
      </c>
      <c r="V1298" t="s">
        <v>3135</v>
      </c>
      <c r="W1298" t="s">
        <v>3316</v>
      </c>
      <c r="X1298" t="s">
        <v>3317</v>
      </c>
      <c r="Y1298" t="s">
        <v>3318</v>
      </c>
      <c r="Z1298" t="s">
        <v>3729</v>
      </c>
      <c r="AA1298">
        <v>810601</v>
      </c>
      <c r="AB1298" s="198">
        <v>37037</v>
      </c>
      <c r="AC1298" s="198">
        <v>37040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4</v>
      </c>
      <c r="F1299" s="213">
        <f t="shared" si="105"/>
        <v>40000</v>
      </c>
      <c r="G1299" s="202">
        <v>1296279</v>
      </c>
      <c r="H1299" s="198">
        <v>37036.347071759257</v>
      </c>
      <c r="I1299" t="s">
        <v>2964</v>
      </c>
      <c r="M1299" t="s">
        <v>1785</v>
      </c>
      <c r="N1299" t="s">
        <v>3314</v>
      </c>
      <c r="O1299" t="s">
        <v>1523</v>
      </c>
      <c r="P1299" s="199">
        <v>10000</v>
      </c>
      <c r="S1299" t="s">
        <v>1786</v>
      </c>
      <c r="T1299" t="s">
        <v>2230</v>
      </c>
      <c r="U1299" s="201">
        <v>3.96</v>
      </c>
      <c r="V1299" t="s">
        <v>1043</v>
      </c>
      <c r="W1299" t="s">
        <v>2783</v>
      </c>
      <c r="X1299" t="s">
        <v>2784</v>
      </c>
      <c r="Y1299" t="s">
        <v>3318</v>
      </c>
      <c r="Z1299" t="s">
        <v>3729</v>
      </c>
      <c r="AA1299">
        <v>810602</v>
      </c>
      <c r="AB1299" s="198">
        <v>37037</v>
      </c>
      <c r="AC1299" s="198">
        <v>37040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4</v>
      </c>
      <c r="F1300" s="213">
        <f t="shared" si="105"/>
        <v>20000</v>
      </c>
      <c r="G1300" s="202">
        <v>1296280</v>
      </c>
      <c r="H1300" s="198">
        <v>37036.347094907411</v>
      </c>
      <c r="I1300" t="s">
        <v>3008</v>
      </c>
      <c r="M1300" t="s">
        <v>1785</v>
      </c>
      <c r="N1300" t="s">
        <v>3314</v>
      </c>
      <c r="O1300" t="s">
        <v>2316</v>
      </c>
      <c r="Q1300" s="199">
        <v>5000</v>
      </c>
      <c r="S1300" t="s">
        <v>1786</v>
      </c>
      <c r="T1300" t="s">
        <v>2230</v>
      </c>
      <c r="U1300" s="201">
        <v>4.2300000000000004</v>
      </c>
      <c r="V1300" t="s">
        <v>1706</v>
      </c>
      <c r="W1300" t="s">
        <v>1691</v>
      </c>
      <c r="X1300" t="s">
        <v>1697</v>
      </c>
      <c r="Y1300" t="s">
        <v>3318</v>
      </c>
      <c r="Z1300" t="s">
        <v>3729</v>
      </c>
      <c r="AA1300">
        <v>810603</v>
      </c>
      <c r="AB1300" s="198">
        <v>37037</v>
      </c>
      <c r="AC1300" s="198">
        <v>37040</v>
      </c>
    </row>
    <row r="1301" spans="1:29" x14ac:dyDescent="0.2">
      <c r="A1301" s="44" t="str">
        <f t="shared" si="101"/>
        <v>US Natural Gas Financial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Financial</v>
      </c>
      <c r="E1301" s="44">
        <f>IF(VLOOKUP(S1301,'DD-Lookup'!$J$6:$L$50,3,FALSE)="Monthly",(YEAR(AC1301)-YEAR(AB1301))*12+MONTH(AC1301)-MONTH(AB1301)+1,(AC1301-AB1301+1))</f>
        <v>31</v>
      </c>
      <c r="F1301" s="213">
        <f t="shared" si="105"/>
        <v>310000</v>
      </c>
      <c r="G1301" s="202">
        <v>1296281</v>
      </c>
      <c r="H1301" s="198">
        <v>37036.34715277778</v>
      </c>
      <c r="I1301" t="s">
        <v>3363</v>
      </c>
      <c r="M1301" t="s">
        <v>1785</v>
      </c>
      <c r="N1301" t="s">
        <v>3328</v>
      </c>
      <c r="O1301" t="s">
        <v>2502</v>
      </c>
      <c r="P1301" s="199">
        <v>10000</v>
      </c>
      <c r="S1301" t="s">
        <v>1786</v>
      </c>
      <c r="T1301" t="s">
        <v>2230</v>
      </c>
      <c r="U1301" s="201">
        <v>0.02</v>
      </c>
      <c r="V1301" t="s">
        <v>2953</v>
      </c>
      <c r="W1301" t="s">
        <v>3179</v>
      </c>
      <c r="X1301" t="s">
        <v>3180</v>
      </c>
      <c r="Y1301" t="s">
        <v>2250</v>
      </c>
      <c r="Z1301" t="s">
        <v>3729</v>
      </c>
      <c r="AA1301" t="s">
        <v>2503</v>
      </c>
      <c r="AB1301" s="198">
        <v>37073.875</v>
      </c>
      <c r="AC1301" s="198">
        <v>37103.875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1296282</v>
      </c>
      <c r="H1302" s="198">
        <v>37036.34716435185</v>
      </c>
      <c r="I1302" t="s">
        <v>2964</v>
      </c>
      <c r="M1302" t="s">
        <v>3451</v>
      </c>
      <c r="N1302" t="s">
        <v>1739</v>
      </c>
      <c r="O1302" t="s">
        <v>1597</v>
      </c>
      <c r="P1302" s="199">
        <v>25</v>
      </c>
      <c r="S1302" t="s">
        <v>1784</v>
      </c>
      <c r="T1302" t="s">
        <v>2230</v>
      </c>
      <c r="U1302" s="201">
        <v>130</v>
      </c>
      <c r="V1302" t="s">
        <v>3138</v>
      </c>
      <c r="W1302" t="s">
        <v>1795</v>
      </c>
      <c r="X1302" t="s">
        <v>1742</v>
      </c>
      <c r="Y1302" t="s">
        <v>2741</v>
      </c>
      <c r="Z1302" t="s">
        <v>3724</v>
      </c>
      <c r="AA1302">
        <v>622890.1</v>
      </c>
      <c r="AB1302" s="198">
        <v>37040.875</v>
      </c>
      <c r="AC1302" s="198">
        <v>37040.875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4</v>
      </c>
      <c r="F1303" s="213">
        <f t="shared" si="105"/>
        <v>14000</v>
      </c>
      <c r="G1303" s="202">
        <v>1296283</v>
      </c>
      <c r="H1303" s="198">
        <v>37036.347175925926</v>
      </c>
      <c r="I1303" t="s">
        <v>2817</v>
      </c>
      <c r="M1303" t="s">
        <v>1785</v>
      </c>
      <c r="N1303" t="s">
        <v>3314</v>
      </c>
      <c r="O1303" t="s">
        <v>2315</v>
      </c>
      <c r="P1303" s="199">
        <v>3500</v>
      </c>
      <c r="S1303" t="s">
        <v>1786</v>
      </c>
      <c r="T1303" t="s">
        <v>2230</v>
      </c>
      <c r="U1303" s="201">
        <v>4.2</v>
      </c>
      <c r="V1303" t="s">
        <v>2818</v>
      </c>
      <c r="W1303" t="s">
        <v>1691</v>
      </c>
      <c r="X1303" t="s">
        <v>1697</v>
      </c>
      <c r="Y1303" t="s">
        <v>3318</v>
      </c>
      <c r="Z1303" t="s">
        <v>3729</v>
      </c>
      <c r="AA1303">
        <v>810605</v>
      </c>
      <c r="AB1303" s="198">
        <v>37037</v>
      </c>
      <c r="AC1303" s="198">
        <v>37040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25</v>
      </c>
      <c r="G1304" s="202">
        <v>1296285</v>
      </c>
      <c r="H1304" s="198">
        <v>37036.347303240742</v>
      </c>
      <c r="I1304" t="s">
        <v>2984</v>
      </c>
      <c r="M1304" t="s">
        <v>3451</v>
      </c>
      <c r="N1304" t="s">
        <v>1739</v>
      </c>
      <c r="O1304" t="s">
        <v>1600</v>
      </c>
      <c r="P1304" s="199">
        <v>25</v>
      </c>
      <c r="S1304" t="s">
        <v>1784</v>
      </c>
      <c r="T1304" t="s">
        <v>2230</v>
      </c>
      <c r="U1304" s="201">
        <v>154</v>
      </c>
      <c r="V1304" t="s">
        <v>2129</v>
      </c>
      <c r="W1304" t="s">
        <v>1795</v>
      </c>
      <c r="X1304" t="s">
        <v>1742</v>
      </c>
      <c r="Y1304" t="s">
        <v>2741</v>
      </c>
      <c r="Z1304" t="s">
        <v>3724</v>
      </c>
      <c r="AA1304">
        <v>622891.1</v>
      </c>
      <c r="AB1304" s="198">
        <v>37040.875</v>
      </c>
      <c r="AC1304" s="198">
        <v>37040.875</v>
      </c>
    </row>
    <row r="1305" spans="1:29" x14ac:dyDescent="0.2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50</v>
      </c>
      <c r="G1305" s="202">
        <v>1296286</v>
      </c>
      <c r="H1305" s="198">
        <v>37036.347384259258</v>
      </c>
      <c r="I1305" t="s">
        <v>2991</v>
      </c>
      <c r="M1305" t="s">
        <v>3451</v>
      </c>
      <c r="N1305" t="s">
        <v>1827</v>
      </c>
      <c r="O1305" t="s">
        <v>1443</v>
      </c>
      <c r="P1305" s="199">
        <v>50</v>
      </c>
      <c r="S1305" t="s">
        <v>1784</v>
      </c>
      <c r="T1305" t="s">
        <v>2230</v>
      </c>
      <c r="U1305" s="201">
        <v>14.75</v>
      </c>
      <c r="V1305" t="s">
        <v>2723</v>
      </c>
      <c r="W1305" t="s">
        <v>1844</v>
      </c>
      <c r="X1305" t="s">
        <v>1845</v>
      </c>
      <c r="Y1305" t="s">
        <v>2741</v>
      </c>
      <c r="Z1305" t="s">
        <v>3724</v>
      </c>
      <c r="AA1305">
        <v>622892.1</v>
      </c>
      <c r="AB1305" s="198">
        <v>37040.875</v>
      </c>
      <c r="AC1305" s="198">
        <v>37040.875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50</v>
      </c>
      <c r="G1306" s="202">
        <v>1296287</v>
      </c>
      <c r="H1306" s="198">
        <v>37036.34746527778</v>
      </c>
      <c r="I1306" t="s">
        <v>2988</v>
      </c>
      <c r="M1306" t="s">
        <v>3451</v>
      </c>
      <c r="N1306" t="s">
        <v>1827</v>
      </c>
      <c r="O1306" t="s">
        <v>1435</v>
      </c>
      <c r="Q1306" s="199">
        <v>50</v>
      </c>
      <c r="S1306" t="s">
        <v>1784</v>
      </c>
      <c r="T1306" t="s">
        <v>2230</v>
      </c>
      <c r="U1306" s="201">
        <v>22.5</v>
      </c>
      <c r="V1306" t="s">
        <v>2504</v>
      </c>
      <c r="W1306" t="s">
        <v>1839</v>
      </c>
      <c r="X1306" t="s">
        <v>1832</v>
      </c>
      <c r="Y1306" t="s">
        <v>2741</v>
      </c>
      <c r="Z1306" t="s">
        <v>3724</v>
      </c>
      <c r="AA1306">
        <v>622893.1</v>
      </c>
      <c r="AB1306" s="198">
        <v>37040.875</v>
      </c>
      <c r="AC1306" s="198">
        <v>37040.875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4</v>
      </c>
      <c r="F1307" s="213">
        <f t="shared" si="105"/>
        <v>20000</v>
      </c>
      <c r="G1307" s="202">
        <v>1296288</v>
      </c>
      <c r="H1307" s="198">
        <v>37036.34747685185</v>
      </c>
      <c r="I1307" t="s">
        <v>2983</v>
      </c>
      <c r="M1307" t="s">
        <v>1785</v>
      </c>
      <c r="N1307" t="s">
        <v>3314</v>
      </c>
      <c r="O1307" t="s">
        <v>1564</v>
      </c>
      <c r="P1307" s="199">
        <v>5000</v>
      </c>
      <c r="S1307" t="s">
        <v>1786</v>
      </c>
      <c r="T1307" t="s">
        <v>2230</v>
      </c>
      <c r="U1307" s="201">
        <v>3.97</v>
      </c>
      <c r="V1307" t="s">
        <v>3343</v>
      </c>
      <c r="W1307" t="s">
        <v>3316</v>
      </c>
      <c r="X1307" t="s">
        <v>3317</v>
      </c>
      <c r="Y1307" t="s">
        <v>3318</v>
      </c>
      <c r="Z1307" t="s">
        <v>3729</v>
      </c>
      <c r="AA1307">
        <v>810608</v>
      </c>
      <c r="AB1307" s="198">
        <v>37037</v>
      </c>
      <c r="AC1307" s="198">
        <v>37040</v>
      </c>
    </row>
    <row r="1308" spans="1:29" x14ac:dyDescent="0.2">
      <c r="A1308" s="44" t="str">
        <f t="shared" si="101"/>
        <v>US Natural Gas Financial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Financial</v>
      </c>
      <c r="E1308" s="44">
        <f>IF(VLOOKUP(S1308,'DD-Lookup'!$J$6:$L$50,3,FALSE)="Monthly",(YEAR(AC1308)-YEAR(AB1308))*12+MONTH(AC1308)-MONTH(AB1308)+1,(AC1308-AB1308+1))</f>
        <v>6</v>
      </c>
      <c r="F1308" s="213">
        <f t="shared" si="105"/>
        <v>60000</v>
      </c>
      <c r="G1308" s="202">
        <v>1296289</v>
      </c>
      <c r="H1308" s="198">
        <v>37036.347534722219</v>
      </c>
      <c r="I1308" t="s">
        <v>1704</v>
      </c>
      <c r="M1308" t="s">
        <v>1785</v>
      </c>
      <c r="N1308" t="s">
        <v>3014</v>
      </c>
      <c r="O1308" t="s">
        <v>1933</v>
      </c>
      <c r="Q1308" s="199">
        <v>10000</v>
      </c>
      <c r="S1308" t="s">
        <v>1786</v>
      </c>
      <c r="T1308" t="s">
        <v>2230</v>
      </c>
      <c r="U1308" s="201">
        <v>3.9249999999999998</v>
      </c>
      <c r="V1308" t="s">
        <v>2925</v>
      </c>
      <c r="W1308" t="s">
        <v>3372</v>
      </c>
      <c r="X1308" t="s">
        <v>2774</v>
      </c>
      <c r="Y1308" t="s">
        <v>2250</v>
      </c>
      <c r="Z1308" t="s">
        <v>3729</v>
      </c>
      <c r="AA1308" t="s">
        <v>2505</v>
      </c>
      <c r="AB1308" s="198">
        <v>37037.875</v>
      </c>
      <c r="AC1308" s="198">
        <v>37042.875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4</v>
      </c>
      <c r="F1309" s="213">
        <f t="shared" si="105"/>
        <v>40000</v>
      </c>
      <c r="G1309" s="202">
        <v>1296290</v>
      </c>
      <c r="H1309" s="198">
        <v>37036.347569444442</v>
      </c>
      <c r="I1309" t="s">
        <v>2792</v>
      </c>
      <c r="M1309" t="s">
        <v>1785</v>
      </c>
      <c r="N1309" t="s">
        <v>3314</v>
      </c>
      <c r="O1309" t="s">
        <v>1034</v>
      </c>
      <c r="P1309" s="199">
        <v>10000</v>
      </c>
      <c r="S1309" t="s">
        <v>1786</v>
      </c>
      <c r="T1309" t="s">
        <v>2230</v>
      </c>
      <c r="U1309" s="201">
        <v>3.91</v>
      </c>
      <c r="V1309" t="s">
        <v>2793</v>
      </c>
      <c r="W1309" t="s">
        <v>2783</v>
      </c>
      <c r="X1309" t="s">
        <v>2784</v>
      </c>
      <c r="Y1309" t="s">
        <v>3318</v>
      </c>
      <c r="Z1309" t="s">
        <v>3729</v>
      </c>
      <c r="AA1309">
        <v>810609</v>
      </c>
      <c r="AB1309" s="198">
        <v>37037</v>
      </c>
      <c r="AC1309" s="198">
        <v>37040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1296291</v>
      </c>
      <c r="H1310" s="198">
        <v>37036.347604166665</v>
      </c>
      <c r="I1310" t="s">
        <v>2983</v>
      </c>
      <c r="M1310" t="s">
        <v>3451</v>
      </c>
      <c r="N1310" t="s">
        <v>1737</v>
      </c>
      <c r="O1310" t="s">
        <v>1588</v>
      </c>
      <c r="Q1310" s="199">
        <v>25</v>
      </c>
      <c r="S1310" t="s">
        <v>1784</v>
      </c>
      <c r="T1310" t="s">
        <v>2230</v>
      </c>
      <c r="U1310" s="201">
        <v>152.5</v>
      </c>
      <c r="V1310" t="s">
        <v>1740</v>
      </c>
      <c r="W1310" t="s">
        <v>1590</v>
      </c>
      <c r="X1310" t="s">
        <v>1591</v>
      </c>
      <c r="Y1310" t="s">
        <v>2741</v>
      </c>
      <c r="Z1310" t="s">
        <v>3724</v>
      </c>
      <c r="AA1310">
        <v>622894.1</v>
      </c>
      <c r="AB1310" s="198">
        <v>37040.875</v>
      </c>
      <c r="AC1310" s="198">
        <v>37040.875</v>
      </c>
    </row>
    <row r="1311" spans="1:29" x14ac:dyDescent="0.2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4</v>
      </c>
      <c r="F1311" s="213">
        <f t="shared" si="105"/>
        <v>20000</v>
      </c>
      <c r="G1311" s="202">
        <v>1296292</v>
      </c>
      <c r="H1311" s="198">
        <v>37036.347615740742</v>
      </c>
      <c r="I1311" t="s">
        <v>2779</v>
      </c>
      <c r="M1311" t="s">
        <v>1785</v>
      </c>
      <c r="N1311" t="s">
        <v>3314</v>
      </c>
      <c r="O1311" t="s">
        <v>1546</v>
      </c>
      <c r="P1311" s="199">
        <v>5000</v>
      </c>
      <c r="S1311" t="s">
        <v>1786</v>
      </c>
      <c r="T1311" t="s">
        <v>2230</v>
      </c>
      <c r="U1311" s="201">
        <v>3.76</v>
      </c>
      <c r="V1311" t="s">
        <v>1688</v>
      </c>
      <c r="W1311" t="s">
        <v>3130</v>
      </c>
      <c r="X1311" t="s">
        <v>3338</v>
      </c>
      <c r="Y1311" t="s">
        <v>3318</v>
      </c>
      <c r="Z1311" t="s">
        <v>3729</v>
      </c>
      <c r="AA1311">
        <v>810610</v>
      </c>
      <c r="AB1311" s="198">
        <v>37037</v>
      </c>
      <c r="AC1311" s="198">
        <v>37040</v>
      </c>
    </row>
    <row r="1312" spans="1:29" x14ac:dyDescent="0.2">
      <c r="A1312" s="44" t="str">
        <f t="shared" si="101"/>
        <v>US Natural Gas Financial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Financial</v>
      </c>
      <c r="E1312" s="44">
        <f>IF(VLOOKUP(S1312,'DD-Lookup'!$J$6:$L$50,3,FALSE)="Monthly",(YEAR(AC1312)-YEAR(AB1312))*12+MONTH(AC1312)-MONTH(AB1312)+1,(AC1312-AB1312+1))</f>
        <v>30</v>
      </c>
      <c r="F1312" s="213">
        <f t="shared" si="105"/>
        <v>300000</v>
      </c>
      <c r="G1312" s="202">
        <v>1296293</v>
      </c>
      <c r="H1312" s="198">
        <v>37036.347638888888</v>
      </c>
      <c r="I1312" t="s">
        <v>2127</v>
      </c>
      <c r="M1312" t="s">
        <v>1785</v>
      </c>
      <c r="N1312" t="s">
        <v>3014</v>
      </c>
      <c r="O1312" t="s">
        <v>3015</v>
      </c>
      <c r="P1312" s="199">
        <v>10000</v>
      </c>
      <c r="S1312" t="s">
        <v>1786</v>
      </c>
      <c r="T1312" t="s">
        <v>2230</v>
      </c>
      <c r="U1312" s="201">
        <v>3.99</v>
      </c>
      <c r="V1312" t="s">
        <v>2506</v>
      </c>
      <c r="W1312" t="s">
        <v>3587</v>
      </c>
      <c r="X1312" t="s">
        <v>3016</v>
      </c>
      <c r="Y1312" t="s">
        <v>2250</v>
      </c>
      <c r="Z1312" t="s">
        <v>3729</v>
      </c>
      <c r="AA1312" t="s">
        <v>2507</v>
      </c>
      <c r="AB1312" s="198">
        <v>37043.875</v>
      </c>
      <c r="AC1312" s="198">
        <v>37072.875</v>
      </c>
    </row>
    <row r="1313" spans="1:29" x14ac:dyDescent="0.2">
      <c r="A1313" s="44" t="str">
        <f t="shared" si="101"/>
        <v>US Power Physical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25</v>
      </c>
      <c r="G1313" s="202">
        <v>1296294</v>
      </c>
      <c r="H1313" s="198">
        <v>37036.347673611112</v>
      </c>
      <c r="I1313" t="s">
        <v>1783</v>
      </c>
      <c r="M1313" t="s">
        <v>3451</v>
      </c>
      <c r="N1313" t="s">
        <v>1737</v>
      </c>
      <c r="O1313" t="s">
        <v>1592</v>
      </c>
      <c r="P1313" s="199">
        <v>25</v>
      </c>
      <c r="S1313" t="s">
        <v>1784</v>
      </c>
      <c r="T1313" t="s">
        <v>2230</v>
      </c>
      <c r="U1313" s="201">
        <v>150</v>
      </c>
      <c r="V1313" t="s">
        <v>1800</v>
      </c>
      <c r="W1313" t="s">
        <v>1770</v>
      </c>
      <c r="X1313" t="s">
        <v>1738</v>
      </c>
      <c r="Y1313" t="s">
        <v>2741</v>
      </c>
      <c r="Z1313" t="s">
        <v>3724</v>
      </c>
      <c r="AA1313">
        <v>622895.1</v>
      </c>
      <c r="AB1313" s="198">
        <v>37040.875</v>
      </c>
      <c r="AC1313" s="198">
        <v>37040.875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4</v>
      </c>
      <c r="F1314" s="213">
        <f t="shared" si="105"/>
        <v>40000</v>
      </c>
      <c r="G1314" s="202">
        <v>1296295</v>
      </c>
      <c r="H1314" s="198">
        <v>37036.347719907404</v>
      </c>
      <c r="I1314" t="s">
        <v>1843</v>
      </c>
      <c r="M1314" t="s">
        <v>1785</v>
      </c>
      <c r="N1314" t="s">
        <v>3314</v>
      </c>
      <c r="O1314" t="s">
        <v>1611</v>
      </c>
      <c r="P1314" s="199">
        <v>10000</v>
      </c>
      <c r="S1314" t="s">
        <v>1786</v>
      </c>
      <c r="T1314" t="s">
        <v>2230</v>
      </c>
      <c r="U1314" s="201">
        <v>10.050000000000001</v>
      </c>
      <c r="V1314" t="s">
        <v>1801</v>
      </c>
      <c r="W1314" t="s">
        <v>1757</v>
      </c>
      <c r="X1314" t="s">
        <v>1710</v>
      </c>
      <c r="Y1314" t="s">
        <v>3318</v>
      </c>
      <c r="Z1314" t="s">
        <v>3729</v>
      </c>
      <c r="AA1314">
        <v>810611</v>
      </c>
      <c r="AB1314" s="198">
        <v>37037</v>
      </c>
      <c r="AC1314" s="198">
        <v>37040</v>
      </c>
    </row>
    <row r="1315" spans="1:29" x14ac:dyDescent="0.2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4</v>
      </c>
      <c r="F1315" s="213">
        <f t="shared" si="105"/>
        <v>20000</v>
      </c>
      <c r="G1315" s="202">
        <v>1296296</v>
      </c>
      <c r="H1315" s="198">
        <v>37036.347766203704</v>
      </c>
      <c r="I1315" t="s">
        <v>3359</v>
      </c>
      <c r="M1315" t="s">
        <v>1785</v>
      </c>
      <c r="N1315" t="s">
        <v>3314</v>
      </c>
      <c r="O1315" t="s">
        <v>1562</v>
      </c>
      <c r="P1315" s="199">
        <v>5000</v>
      </c>
      <c r="S1315" t="s">
        <v>1786</v>
      </c>
      <c r="T1315" t="s">
        <v>2230</v>
      </c>
      <c r="U1315" s="201">
        <v>3.5750000000000002</v>
      </c>
      <c r="V1315" t="s">
        <v>3218</v>
      </c>
      <c r="W1315" t="s">
        <v>1719</v>
      </c>
      <c r="X1315" t="s">
        <v>1710</v>
      </c>
      <c r="Y1315" t="s">
        <v>3318</v>
      </c>
      <c r="Z1315" t="s">
        <v>3729</v>
      </c>
      <c r="AA1315">
        <v>810614</v>
      </c>
      <c r="AB1315" s="198">
        <v>37037</v>
      </c>
      <c r="AC1315" s="198">
        <v>37040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4</v>
      </c>
      <c r="F1316" s="213">
        <f t="shared" si="105"/>
        <v>40000</v>
      </c>
      <c r="G1316" s="202">
        <v>1296297</v>
      </c>
      <c r="H1316" s="198">
        <v>37036.347766203704</v>
      </c>
      <c r="I1316" t="s">
        <v>1843</v>
      </c>
      <c r="M1316" t="s">
        <v>1785</v>
      </c>
      <c r="N1316" t="s">
        <v>3314</v>
      </c>
      <c r="O1316" t="s">
        <v>1581</v>
      </c>
      <c r="P1316" s="199">
        <v>10000</v>
      </c>
      <c r="S1316" t="s">
        <v>1786</v>
      </c>
      <c r="T1316" t="s">
        <v>2230</v>
      </c>
      <c r="U1316" s="201">
        <v>10</v>
      </c>
      <c r="V1316" t="s">
        <v>1801</v>
      </c>
      <c r="W1316" t="s">
        <v>1757</v>
      </c>
      <c r="X1316" t="s">
        <v>1710</v>
      </c>
      <c r="Y1316" t="s">
        <v>3318</v>
      </c>
      <c r="Z1316" t="s">
        <v>3729</v>
      </c>
      <c r="AA1316">
        <v>810615</v>
      </c>
      <c r="AB1316" s="198">
        <v>37037</v>
      </c>
      <c r="AC1316" s="198">
        <v>37040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4</v>
      </c>
      <c r="F1317" s="213">
        <f t="shared" si="105"/>
        <v>20000</v>
      </c>
      <c r="G1317" s="202">
        <v>1296299</v>
      </c>
      <c r="H1317" s="198">
        <v>37036.347812499997</v>
      </c>
      <c r="I1317" t="s">
        <v>3023</v>
      </c>
      <c r="M1317" t="s">
        <v>1785</v>
      </c>
      <c r="N1317" t="s">
        <v>3314</v>
      </c>
      <c r="O1317" t="s">
        <v>1547</v>
      </c>
      <c r="Q1317" s="199">
        <v>5000</v>
      </c>
      <c r="S1317" t="s">
        <v>1786</v>
      </c>
      <c r="T1317" t="s">
        <v>2230</v>
      </c>
      <c r="U1317" s="201">
        <v>4.1150000000000002</v>
      </c>
      <c r="V1317" t="s">
        <v>3381</v>
      </c>
      <c r="W1317" t="s">
        <v>3367</v>
      </c>
      <c r="X1317" t="s">
        <v>3368</v>
      </c>
      <c r="Y1317" t="s">
        <v>3318</v>
      </c>
      <c r="Z1317" t="s">
        <v>3729</v>
      </c>
      <c r="AA1317">
        <v>810618</v>
      </c>
      <c r="AB1317" s="198">
        <v>37037</v>
      </c>
      <c r="AC1317" s="198">
        <v>37040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4</v>
      </c>
      <c r="F1318" s="213">
        <f t="shared" si="105"/>
        <v>20000</v>
      </c>
      <c r="G1318" s="202">
        <v>1296298</v>
      </c>
      <c r="H1318" s="198">
        <v>37036.347812499997</v>
      </c>
      <c r="I1318" t="s">
        <v>2202</v>
      </c>
      <c r="M1318" t="s">
        <v>1785</v>
      </c>
      <c r="N1318" t="s">
        <v>3314</v>
      </c>
      <c r="O1318" t="s">
        <v>1545</v>
      </c>
      <c r="Q1318" s="199">
        <v>5000</v>
      </c>
      <c r="S1318" t="s">
        <v>1786</v>
      </c>
      <c r="T1318" t="s">
        <v>2230</v>
      </c>
      <c r="U1318" s="201">
        <v>3.7725</v>
      </c>
      <c r="V1318" t="s">
        <v>1855</v>
      </c>
      <c r="W1318" t="s">
        <v>3130</v>
      </c>
      <c r="X1318" t="s">
        <v>3338</v>
      </c>
      <c r="Y1318" t="s">
        <v>3318</v>
      </c>
      <c r="Z1318" t="s">
        <v>3729</v>
      </c>
      <c r="AA1318">
        <v>810617</v>
      </c>
      <c r="AB1318" s="198">
        <v>37037</v>
      </c>
      <c r="AC1318" s="198">
        <v>37040</v>
      </c>
    </row>
    <row r="1319" spans="1:29" x14ac:dyDescent="0.2">
      <c r="A1319" s="44" t="str">
        <f t="shared" si="101"/>
        <v xml:space="preserve"> Natural Gas Physical</v>
      </c>
      <c r="B1319" s="44" t="str">
        <f t="shared" si="102"/>
        <v/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</v>
      </c>
      <c r="F1319" s="213">
        <f t="shared" si="105"/>
        <v>150000</v>
      </c>
      <c r="G1319" s="202">
        <v>1296300</v>
      </c>
      <c r="H1319" s="198">
        <v>37036.34783564815</v>
      </c>
      <c r="I1319" t="s">
        <v>3108</v>
      </c>
      <c r="M1319" t="s">
        <v>1785</v>
      </c>
      <c r="N1319" t="s">
        <v>2263</v>
      </c>
      <c r="O1319" t="s">
        <v>3113</v>
      </c>
      <c r="P1319" s="199">
        <v>50000</v>
      </c>
      <c r="S1319" t="s">
        <v>2265</v>
      </c>
      <c r="T1319" t="s">
        <v>2266</v>
      </c>
      <c r="U1319" s="201">
        <v>19.7</v>
      </c>
      <c r="V1319" t="s">
        <v>3109</v>
      </c>
      <c r="W1319" t="s">
        <v>2278</v>
      </c>
      <c r="X1319" t="s">
        <v>2268</v>
      </c>
      <c r="Y1319" t="s">
        <v>2269</v>
      </c>
      <c r="Z1319" t="s">
        <v>2235</v>
      </c>
      <c r="AA1319">
        <v>104973</v>
      </c>
      <c r="AB1319" s="198">
        <v>37037.875</v>
      </c>
      <c r="AC1319" s="198">
        <v>37039.875</v>
      </c>
    </row>
    <row r="1320" spans="1:29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30</v>
      </c>
      <c r="F1320" s="213">
        <f t="shared" si="105"/>
        <v>300000</v>
      </c>
      <c r="G1320" s="202">
        <v>1296302</v>
      </c>
      <c r="H1320" s="198">
        <v>37036.347870370373</v>
      </c>
      <c r="I1320" t="s">
        <v>3313</v>
      </c>
      <c r="M1320" t="s">
        <v>1785</v>
      </c>
      <c r="N1320" t="s">
        <v>3014</v>
      </c>
      <c r="O1320" t="s">
        <v>3015</v>
      </c>
      <c r="P1320" s="199">
        <v>10000</v>
      </c>
      <c r="S1320" t="s">
        <v>1786</v>
      </c>
      <c r="T1320" t="s">
        <v>2230</v>
      </c>
      <c r="U1320" s="201">
        <v>3.99</v>
      </c>
      <c r="V1320" t="s">
        <v>2508</v>
      </c>
      <c r="W1320" t="s">
        <v>3587</v>
      </c>
      <c r="X1320" t="s">
        <v>3016</v>
      </c>
      <c r="Y1320" t="s">
        <v>2250</v>
      </c>
      <c r="Z1320" t="s">
        <v>3729</v>
      </c>
      <c r="AA1320" t="s">
        <v>2509</v>
      </c>
      <c r="AB1320" s="198">
        <v>37043.875</v>
      </c>
      <c r="AC1320" s="198">
        <v>37072.875</v>
      </c>
    </row>
    <row r="1321" spans="1:29" x14ac:dyDescent="0.2">
      <c r="A1321" s="44" t="str">
        <f t="shared" si="101"/>
        <v>US Power Physical</v>
      </c>
      <c r="B1321" s="44" t="str">
        <f t="shared" si="102"/>
        <v>US</v>
      </c>
      <c r="C1321" s="44" t="str">
        <f t="shared" si="103"/>
        <v>Power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30</v>
      </c>
      <c r="F1321" s="213">
        <f t="shared" si="105"/>
        <v>1500</v>
      </c>
      <c r="G1321" s="202">
        <v>1296301</v>
      </c>
      <c r="H1321" s="198">
        <v>37036.347870370373</v>
      </c>
      <c r="I1321" t="s">
        <v>2983</v>
      </c>
      <c r="J1321" t="s">
        <v>3228</v>
      </c>
      <c r="K1321" t="s">
        <v>3002</v>
      </c>
      <c r="M1321" t="s">
        <v>3451</v>
      </c>
      <c r="N1321" t="s">
        <v>1827</v>
      </c>
      <c r="O1321" t="s">
        <v>3383</v>
      </c>
      <c r="P1321" s="199">
        <v>50</v>
      </c>
      <c r="S1321" t="s">
        <v>1784</v>
      </c>
      <c r="T1321" t="s">
        <v>2230</v>
      </c>
      <c r="U1321" s="201">
        <v>59.75</v>
      </c>
      <c r="V1321" t="s">
        <v>2944</v>
      </c>
      <c r="W1321" t="s">
        <v>3485</v>
      </c>
      <c r="X1321" t="s">
        <v>2172</v>
      </c>
      <c r="Y1321" t="s">
        <v>2741</v>
      </c>
      <c r="Z1321" t="s">
        <v>3724</v>
      </c>
      <c r="AA1321">
        <v>622896.1</v>
      </c>
      <c r="AB1321" s="198">
        <v>37043.600694444445</v>
      </c>
      <c r="AC1321" s="198">
        <v>37072.600694444445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4</v>
      </c>
      <c r="F1322" s="213">
        <f t="shared" si="105"/>
        <v>20000</v>
      </c>
      <c r="G1322" s="202">
        <v>1296304</v>
      </c>
      <c r="H1322" s="198">
        <v>37036.347881944443</v>
      </c>
      <c r="I1322" t="s">
        <v>3078</v>
      </c>
      <c r="M1322" t="s">
        <v>1785</v>
      </c>
      <c r="N1322" t="s">
        <v>3314</v>
      </c>
      <c r="O1322" t="s">
        <v>1567</v>
      </c>
      <c r="P1322" s="199">
        <v>5000</v>
      </c>
      <c r="S1322" t="s">
        <v>1786</v>
      </c>
      <c r="T1322" t="s">
        <v>2230</v>
      </c>
      <c r="U1322" s="201">
        <v>2.875</v>
      </c>
      <c r="V1322" t="s">
        <v>3079</v>
      </c>
      <c r="W1322" t="s">
        <v>1719</v>
      </c>
      <c r="X1322" t="s">
        <v>1710</v>
      </c>
      <c r="Y1322" t="s">
        <v>3318</v>
      </c>
      <c r="Z1322" t="s">
        <v>3729</v>
      </c>
      <c r="AA1322">
        <v>810619</v>
      </c>
      <c r="AB1322" s="198">
        <v>37037</v>
      </c>
      <c r="AC1322" s="198">
        <v>37040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4</v>
      </c>
      <c r="F1323" s="213">
        <f t="shared" si="105"/>
        <v>40000</v>
      </c>
      <c r="G1323" s="202">
        <v>1296306</v>
      </c>
      <c r="H1323" s="198">
        <v>37036.347939814812</v>
      </c>
      <c r="I1323" t="s">
        <v>3023</v>
      </c>
      <c r="M1323" t="s">
        <v>1785</v>
      </c>
      <c r="N1323" t="s">
        <v>1766</v>
      </c>
      <c r="O1323" t="s">
        <v>2466</v>
      </c>
      <c r="P1323" s="199">
        <v>10000</v>
      </c>
      <c r="S1323" t="s">
        <v>1786</v>
      </c>
      <c r="T1323" t="s">
        <v>2230</v>
      </c>
      <c r="U1323" s="201">
        <v>3.8650000000000002</v>
      </c>
      <c r="V1323" t="s">
        <v>3270</v>
      </c>
      <c r="W1323" t="s">
        <v>3081</v>
      </c>
      <c r="X1323" t="s">
        <v>1767</v>
      </c>
      <c r="Y1323" t="s">
        <v>3318</v>
      </c>
      <c r="Z1323" t="s">
        <v>1768</v>
      </c>
      <c r="AA1323">
        <v>810621</v>
      </c>
      <c r="AB1323" s="198">
        <v>37037</v>
      </c>
      <c r="AC1323" s="198">
        <v>37040</v>
      </c>
    </row>
    <row r="1324" spans="1:29" x14ac:dyDescent="0.2">
      <c r="A1324" s="44" t="str">
        <f t="shared" si="101"/>
        <v>US Natural Gas Financial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Financial</v>
      </c>
      <c r="E1324" s="44">
        <f>IF(VLOOKUP(S1324,'DD-Lookup'!$J$6:$L$50,3,FALSE)="Monthly",(YEAR(AC1324)-YEAR(AB1324))*12+MONTH(AC1324)-MONTH(AB1324)+1,(AC1324-AB1324+1))</f>
        <v>30</v>
      </c>
      <c r="F1324" s="213">
        <f t="shared" si="105"/>
        <v>75000</v>
      </c>
      <c r="G1324" s="202">
        <v>1296307</v>
      </c>
      <c r="H1324" s="198">
        <v>37036.347962962966</v>
      </c>
      <c r="I1324" t="s">
        <v>1817</v>
      </c>
      <c r="M1324" t="s">
        <v>1785</v>
      </c>
      <c r="N1324" t="s">
        <v>3014</v>
      </c>
      <c r="O1324" t="s">
        <v>3015</v>
      </c>
      <c r="Q1324" s="199">
        <v>2500</v>
      </c>
      <c r="S1324" t="s">
        <v>1786</v>
      </c>
      <c r="T1324" t="s">
        <v>2230</v>
      </c>
      <c r="U1324" s="201">
        <v>3.9950000000000001</v>
      </c>
      <c r="V1324" t="s">
        <v>2873</v>
      </c>
      <c r="W1324" t="s">
        <v>3587</v>
      </c>
      <c r="X1324" t="s">
        <v>3016</v>
      </c>
      <c r="Y1324" t="s">
        <v>2250</v>
      </c>
      <c r="Z1324" t="s">
        <v>3729</v>
      </c>
      <c r="AA1324" t="s">
        <v>2510</v>
      </c>
      <c r="AB1324" s="198">
        <v>37043.875</v>
      </c>
      <c r="AC1324" s="198">
        <v>37072.875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4</v>
      </c>
      <c r="F1325" s="213">
        <f t="shared" si="105"/>
        <v>9332</v>
      </c>
      <c r="G1325" s="202">
        <v>1296308</v>
      </c>
      <c r="H1325" s="198">
        <v>37036.347974537035</v>
      </c>
      <c r="I1325" t="s">
        <v>1704</v>
      </c>
      <c r="M1325" t="s">
        <v>1785</v>
      </c>
      <c r="N1325" t="s">
        <v>3314</v>
      </c>
      <c r="O1325" t="s">
        <v>1543</v>
      </c>
      <c r="Q1325" s="199">
        <v>2333</v>
      </c>
      <c r="S1325" t="s">
        <v>1786</v>
      </c>
      <c r="T1325" t="s">
        <v>2230</v>
      </c>
      <c r="U1325" s="201">
        <v>3.7549999999999999</v>
      </c>
      <c r="V1325" t="s">
        <v>3033</v>
      </c>
      <c r="W1325" t="s">
        <v>3130</v>
      </c>
      <c r="X1325" t="s">
        <v>3338</v>
      </c>
      <c r="Y1325" t="s">
        <v>3318</v>
      </c>
      <c r="Z1325" t="s">
        <v>3729</v>
      </c>
      <c r="AA1325">
        <v>810622</v>
      </c>
      <c r="AB1325" s="198">
        <v>37037</v>
      </c>
      <c r="AC1325" s="198">
        <v>37040</v>
      </c>
    </row>
    <row r="1326" spans="1:29" x14ac:dyDescent="0.2">
      <c r="A1326" s="44" t="str">
        <f t="shared" si="101"/>
        <v>US Natural Gas Financial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Financial</v>
      </c>
      <c r="E1326" s="44">
        <f>IF(VLOOKUP(S1326,'DD-Lookup'!$J$6:$L$50,3,FALSE)="Monthly",(YEAR(AC1326)-YEAR(AB1326))*12+MONTH(AC1326)-MONTH(AB1326)+1,(AC1326-AB1326+1))</f>
        <v>153</v>
      </c>
      <c r="F1326" s="213">
        <f t="shared" si="105"/>
        <v>765000</v>
      </c>
      <c r="G1326" s="202">
        <v>1296309</v>
      </c>
      <c r="H1326" s="198">
        <v>37036.348009259258</v>
      </c>
      <c r="I1326" t="s">
        <v>3313</v>
      </c>
      <c r="M1326" t="s">
        <v>1785</v>
      </c>
      <c r="N1326" t="s">
        <v>3014</v>
      </c>
      <c r="O1326" t="s">
        <v>2777</v>
      </c>
      <c r="P1326" s="199">
        <v>5000</v>
      </c>
      <c r="S1326" t="s">
        <v>1786</v>
      </c>
      <c r="T1326" t="s">
        <v>2230</v>
      </c>
      <c r="U1326" s="201">
        <v>4.1050000000000004</v>
      </c>
      <c r="V1326" t="s">
        <v>2798</v>
      </c>
      <c r="W1326" t="s">
        <v>3587</v>
      </c>
      <c r="X1326" t="s">
        <v>3016</v>
      </c>
      <c r="Y1326" t="s">
        <v>2250</v>
      </c>
      <c r="Z1326" t="s">
        <v>3729</v>
      </c>
      <c r="AA1326" t="s">
        <v>2511</v>
      </c>
      <c r="AB1326" s="198">
        <v>37043</v>
      </c>
      <c r="AC1326" s="198">
        <v>37195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4</v>
      </c>
      <c r="F1327" s="213">
        <f t="shared" si="105"/>
        <v>20000</v>
      </c>
      <c r="G1327" s="202">
        <v>1296310</v>
      </c>
      <c r="H1327" s="198">
        <v>37036.348113425927</v>
      </c>
      <c r="I1327" t="s">
        <v>1826</v>
      </c>
      <c r="M1327" t="s">
        <v>1785</v>
      </c>
      <c r="N1327" t="s">
        <v>3314</v>
      </c>
      <c r="O1327" t="s">
        <v>1562</v>
      </c>
      <c r="Q1327" s="199">
        <v>5000</v>
      </c>
      <c r="S1327" t="s">
        <v>1786</v>
      </c>
      <c r="T1327" t="s">
        <v>2230</v>
      </c>
      <c r="U1327" s="201">
        <v>3.6</v>
      </c>
      <c r="V1327" t="s">
        <v>3235</v>
      </c>
      <c r="W1327" t="s">
        <v>1719</v>
      </c>
      <c r="X1327" t="s">
        <v>1710</v>
      </c>
      <c r="Y1327" t="s">
        <v>3318</v>
      </c>
      <c r="Z1327" t="s">
        <v>3729</v>
      </c>
      <c r="AA1327">
        <v>810623</v>
      </c>
      <c r="AB1327" s="198">
        <v>37037</v>
      </c>
      <c r="AC1327" s="198">
        <v>37040</v>
      </c>
    </row>
    <row r="1328" spans="1:29" x14ac:dyDescent="0.2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25</v>
      </c>
      <c r="G1328" s="202">
        <v>1296312</v>
      </c>
      <c r="H1328" s="198">
        <v>37036.34820601852</v>
      </c>
      <c r="I1328" t="s">
        <v>3023</v>
      </c>
      <c r="M1328" t="s">
        <v>3451</v>
      </c>
      <c r="N1328" t="s">
        <v>1739</v>
      </c>
      <c r="O1328" t="s">
        <v>1608</v>
      </c>
      <c r="Q1328" s="199">
        <v>25</v>
      </c>
      <c r="S1328" t="s">
        <v>1784</v>
      </c>
      <c r="T1328" t="s">
        <v>2230</v>
      </c>
      <c r="U1328" s="201">
        <v>100</v>
      </c>
      <c r="V1328" t="s">
        <v>1626</v>
      </c>
      <c r="W1328" t="s">
        <v>1747</v>
      </c>
      <c r="X1328" t="s">
        <v>1742</v>
      </c>
      <c r="Y1328" t="s">
        <v>2741</v>
      </c>
      <c r="Z1328" t="s">
        <v>3724</v>
      </c>
      <c r="AA1328">
        <v>622897.1</v>
      </c>
      <c r="AB1328" s="198">
        <v>37040.875</v>
      </c>
      <c r="AC1328" s="198">
        <v>37040.875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4</v>
      </c>
      <c r="F1329" s="213">
        <f t="shared" si="105"/>
        <v>4000</v>
      </c>
      <c r="G1329" s="202">
        <v>1296313</v>
      </c>
      <c r="H1329" s="198">
        <v>37036.348252314812</v>
      </c>
      <c r="I1329" t="s">
        <v>3023</v>
      </c>
      <c r="M1329" t="s">
        <v>1785</v>
      </c>
      <c r="N1329" t="s">
        <v>3314</v>
      </c>
      <c r="O1329" t="s">
        <v>1602</v>
      </c>
      <c r="Q1329" s="199">
        <v>1000</v>
      </c>
      <c r="S1329" t="s">
        <v>1786</v>
      </c>
      <c r="T1329" t="s">
        <v>2230</v>
      </c>
      <c r="U1329" s="201">
        <v>4.1100000000000003</v>
      </c>
      <c r="V1329" t="s">
        <v>3381</v>
      </c>
      <c r="W1329" t="s">
        <v>3367</v>
      </c>
      <c r="X1329" t="s">
        <v>3368</v>
      </c>
      <c r="Y1329" t="s">
        <v>3318</v>
      </c>
      <c r="Z1329" t="s">
        <v>3729</v>
      </c>
      <c r="AA1329">
        <v>810625</v>
      </c>
      <c r="AB1329" s="198">
        <v>37037</v>
      </c>
      <c r="AC1329" s="198">
        <v>37040</v>
      </c>
    </row>
    <row r="1330" spans="1:29" x14ac:dyDescent="0.2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25</v>
      </c>
      <c r="G1330" s="202">
        <v>1296314</v>
      </c>
      <c r="H1330" s="198">
        <v>37036.348344907405</v>
      </c>
      <c r="I1330" t="s">
        <v>1826</v>
      </c>
      <c r="M1330" t="s">
        <v>3451</v>
      </c>
      <c r="N1330" t="s">
        <v>1737</v>
      </c>
      <c r="O1330" t="s">
        <v>1588</v>
      </c>
      <c r="P1330" s="199">
        <v>25</v>
      </c>
      <c r="S1330" t="s">
        <v>1784</v>
      </c>
      <c r="T1330" t="s">
        <v>2230</v>
      </c>
      <c r="U1330" s="201">
        <v>149</v>
      </c>
      <c r="V1330" t="s">
        <v>3209</v>
      </c>
      <c r="W1330" t="s">
        <v>1590</v>
      </c>
      <c r="X1330" t="s">
        <v>1591</v>
      </c>
      <c r="Y1330" t="s">
        <v>2741</v>
      </c>
      <c r="Z1330" t="s">
        <v>3724</v>
      </c>
      <c r="AA1330">
        <v>622898.1</v>
      </c>
      <c r="AB1330" s="198">
        <v>37040.875</v>
      </c>
      <c r="AC1330" s="198">
        <v>37040.875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4</v>
      </c>
      <c r="F1331" s="213">
        <f t="shared" si="105"/>
        <v>20000</v>
      </c>
      <c r="G1331" s="202">
        <v>1296315</v>
      </c>
      <c r="H1331" s="198">
        <v>37036.348414351851</v>
      </c>
      <c r="I1331" t="s">
        <v>1711</v>
      </c>
      <c r="M1331" t="s">
        <v>1785</v>
      </c>
      <c r="N1331" t="s">
        <v>3314</v>
      </c>
      <c r="O1331" t="s">
        <v>1550</v>
      </c>
      <c r="Q1331" s="199">
        <v>5000</v>
      </c>
      <c r="S1331" t="s">
        <v>1786</v>
      </c>
      <c r="T1331" t="s">
        <v>2230</v>
      </c>
      <c r="U1331" s="201">
        <v>4.2050000000000001</v>
      </c>
      <c r="V1331">
        <v>12867107</v>
      </c>
      <c r="W1331" t="s">
        <v>1691</v>
      </c>
      <c r="X1331" t="s">
        <v>1697</v>
      </c>
      <c r="Y1331" t="s">
        <v>3318</v>
      </c>
      <c r="Z1331" t="s">
        <v>3729</v>
      </c>
      <c r="AA1331">
        <v>810626</v>
      </c>
      <c r="AB1331" s="198">
        <v>37037</v>
      </c>
      <c r="AC1331" s="198">
        <v>37040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30</v>
      </c>
      <c r="F1332" s="213">
        <f t="shared" si="105"/>
        <v>300000</v>
      </c>
      <c r="G1332" s="202">
        <v>1296316</v>
      </c>
      <c r="H1332" s="198">
        <v>37036.348437499997</v>
      </c>
      <c r="I1332" t="s">
        <v>2983</v>
      </c>
      <c r="M1332" t="s">
        <v>1785</v>
      </c>
      <c r="N1332" t="s">
        <v>3314</v>
      </c>
      <c r="O1332" t="s">
        <v>2857</v>
      </c>
      <c r="Q1332" s="199">
        <v>10000</v>
      </c>
      <c r="S1332" t="s">
        <v>1786</v>
      </c>
      <c r="T1332" t="s">
        <v>2230</v>
      </c>
      <c r="U1332" s="201">
        <v>3.9125000000000001</v>
      </c>
      <c r="V1332" t="s">
        <v>2828</v>
      </c>
      <c r="W1332" t="s">
        <v>3179</v>
      </c>
      <c r="X1332" t="s">
        <v>2858</v>
      </c>
      <c r="Y1332" t="s">
        <v>3318</v>
      </c>
      <c r="Z1332" t="s">
        <v>3729</v>
      </c>
      <c r="AA1332" t="s">
        <v>2512</v>
      </c>
      <c r="AB1332" s="198">
        <v>37043.407638888886</v>
      </c>
      <c r="AC1332" s="198">
        <v>37072.407638888886</v>
      </c>
    </row>
    <row r="1333" spans="1:29" x14ac:dyDescent="0.2">
      <c r="A1333" s="44" t="str">
        <f t="shared" si="101"/>
        <v>US Natural Gas Financial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30</v>
      </c>
      <c r="F1333" s="213">
        <f t="shared" si="105"/>
        <v>300000</v>
      </c>
      <c r="G1333" s="202">
        <v>1296317</v>
      </c>
      <c r="H1333" s="198">
        <v>37036.348449074074</v>
      </c>
      <c r="I1333" t="s">
        <v>3322</v>
      </c>
      <c r="M1333" t="s">
        <v>1785</v>
      </c>
      <c r="N1333" t="s">
        <v>3014</v>
      </c>
      <c r="O1333" t="s">
        <v>3015</v>
      </c>
      <c r="P1333" s="199">
        <v>10000</v>
      </c>
      <c r="S1333" t="s">
        <v>1786</v>
      </c>
      <c r="T1333" t="s">
        <v>2230</v>
      </c>
      <c r="U1333" s="201">
        <v>3.9849999999999999</v>
      </c>
      <c r="V1333" t="s">
        <v>2179</v>
      </c>
      <c r="W1333" t="s">
        <v>3587</v>
      </c>
      <c r="X1333" t="s">
        <v>3016</v>
      </c>
      <c r="Y1333" t="s">
        <v>2250</v>
      </c>
      <c r="Z1333" t="s">
        <v>3729</v>
      </c>
      <c r="AA1333" t="s">
        <v>2513</v>
      </c>
      <c r="AB1333" s="198">
        <v>37043.875</v>
      </c>
      <c r="AC1333" s="198">
        <v>37072.875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4</v>
      </c>
      <c r="F1334" s="213">
        <f t="shared" si="105"/>
        <v>40000</v>
      </c>
      <c r="G1334" s="202">
        <v>1296318</v>
      </c>
      <c r="H1334" s="198">
        <v>37036.348553240743</v>
      </c>
      <c r="I1334" t="s">
        <v>2514</v>
      </c>
      <c r="M1334" t="s">
        <v>1785</v>
      </c>
      <c r="N1334" t="s">
        <v>3314</v>
      </c>
      <c r="O1334" t="s">
        <v>1523</v>
      </c>
      <c r="Q1334" s="199">
        <v>10000</v>
      </c>
      <c r="S1334" t="s">
        <v>1786</v>
      </c>
      <c r="T1334" t="s">
        <v>2230</v>
      </c>
      <c r="U1334" s="201">
        <v>3.9750000000000001</v>
      </c>
      <c r="V1334" t="s">
        <v>2515</v>
      </c>
      <c r="W1334" t="s">
        <v>2783</v>
      </c>
      <c r="X1334" t="s">
        <v>2784</v>
      </c>
      <c r="Y1334" t="s">
        <v>3318</v>
      </c>
      <c r="Z1334" t="s">
        <v>3729</v>
      </c>
      <c r="AA1334">
        <v>810629</v>
      </c>
      <c r="AB1334" s="198">
        <v>37037</v>
      </c>
      <c r="AC1334" s="198">
        <v>37040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25</v>
      </c>
      <c r="G1335" s="202">
        <v>1296319</v>
      </c>
      <c r="H1335" s="198">
        <v>37036.348634259259</v>
      </c>
      <c r="I1335" t="s">
        <v>1843</v>
      </c>
      <c r="M1335" t="s">
        <v>3451</v>
      </c>
      <c r="N1335" t="s">
        <v>1737</v>
      </c>
      <c r="O1335" t="s">
        <v>1599</v>
      </c>
      <c r="Q1335" s="199">
        <v>25</v>
      </c>
      <c r="S1335" t="s">
        <v>1784</v>
      </c>
      <c r="T1335" t="s">
        <v>2230</v>
      </c>
      <c r="U1335" s="201">
        <v>135</v>
      </c>
      <c r="V1335" t="s">
        <v>3224</v>
      </c>
      <c r="W1335" t="s">
        <v>1743</v>
      </c>
      <c r="X1335" t="s">
        <v>1738</v>
      </c>
      <c r="Y1335" t="s">
        <v>2741</v>
      </c>
      <c r="Z1335" t="s">
        <v>3724</v>
      </c>
      <c r="AA1335">
        <v>622899.1</v>
      </c>
      <c r="AB1335" s="198">
        <v>37040.875</v>
      </c>
      <c r="AC1335" s="198">
        <v>37040.875</v>
      </c>
    </row>
    <row r="1336" spans="1:29" x14ac:dyDescent="0.2">
      <c r="A1336" s="44" t="str">
        <f t="shared" si="101"/>
        <v>US Power Physical</v>
      </c>
      <c r="B1336" s="44" t="str">
        <f t="shared" si="102"/>
        <v>US</v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25</v>
      </c>
      <c r="G1336" s="202">
        <v>1296320</v>
      </c>
      <c r="H1336" s="198">
        <v>37036.348645833335</v>
      </c>
      <c r="I1336" t="s">
        <v>2984</v>
      </c>
      <c r="M1336" t="s">
        <v>3451</v>
      </c>
      <c r="N1336" t="s">
        <v>1739</v>
      </c>
      <c r="O1336" t="s">
        <v>1608</v>
      </c>
      <c r="P1336" s="199">
        <v>25</v>
      </c>
      <c r="S1336" t="s">
        <v>1784</v>
      </c>
      <c r="T1336" t="s">
        <v>2230</v>
      </c>
      <c r="U1336" s="201">
        <v>96</v>
      </c>
      <c r="V1336" t="s">
        <v>2129</v>
      </c>
      <c r="W1336" t="s">
        <v>1747</v>
      </c>
      <c r="X1336" t="s">
        <v>1742</v>
      </c>
      <c r="Y1336" t="s">
        <v>2741</v>
      </c>
      <c r="Z1336" t="s">
        <v>3724</v>
      </c>
      <c r="AA1336">
        <v>622900.1</v>
      </c>
      <c r="AB1336" s="198">
        <v>37040.875</v>
      </c>
      <c r="AC1336" s="198">
        <v>37040.875</v>
      </c>
    </row>
    <row r="1337" spans="1:29" x14ac:dyDescent="0.2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4</v>
      </c>
      <c r="F1337" s="213">
        <f t="shared" si="105"/>
        <v>20000</v>
      </c>
      <c r="G1337" s="202">
        <v>1296321</v>
      </c>
      <c r="H1337" s="198">
        <v>37036.348657407405</v>
      </c>
      <c r="I1337" t="s">
        <v>3336</v>
      </c>
      <c r="M1337" t="s">
        <v>1785</v>
      </c>
      <c r="N1337" t="s">
        <v>3314</v>
      </c>
      <c r="O1337" t="s">
        <v>1543</v>
      </c>
      <c r="P1337" s="199">
        <v>5000</v>
      </c>
      <c r="S1337" t="s">
        <v>1786</v>
      </c>
      <c r="T1337" t="s">
        <v>2230</v>
      </c>
      <c r="U1337" s="201">
        <v>3.7574999999999998</v>
      </c>
      <c r="V1337" t="s">
        <v>3362</v>
      </c>
      <c r="W1337" t="s">
        <v>3130</v>
      </c>
      <c r="X1337" t="s">
        <v>3338</v>
      </c>
      <c r="Y1337" t="s">
        <v>3318</v>
      </c>
      <c r="Z1337" t="s">
        <v>3729</v>
      </c>
      <c r="AA1337">
        <v>810630</v>
      </c>
      <c r="AB1337" s="198">
        <v>37037</v>
      </c>
      <c r="AC1337" s="198">
        <v>37040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4</v>
      </c>
      <c r="F1338" s="213">
        <f t="shared" si="105"/>
        <v>20000</v>
      </c>
      <c r="G1338" s="202">
        <v>1296322</v>
      </c>
      <c r="H1338" s="198">
        <v>37036.348715277774</v>
      </c>
      <c r="I1338" t="s">
        <v>3393</v>
      </c>
      <c r="M1338" t="s">
        <v>1785</v>
      </c>
      <c r="N1338" t="s">
        <v>3314</v>
      </c>
      <c r="O1338" t="s">
        <v>2315</v>
      </c>
      <c r="Q1338" s="199">
        <v>5000</v>
      </c>
      <c r="S1338" t="s">
        <v>1786</v>
      </c>
      <c r="T1338" t="s">
        <v>2230</v>
      </c>
      <c r="U1338" s="201">
        <v>4.2249999999999996</v>
      </c>
      <c r="V1338" t="s">
        <v>2782</v>
      </c>
      <c r="W1338" t="s">
        <v>1691</v>
      </c>
      <c r="X1338" t="s">
        <v>1697</v>
      </c>
      <c r="Y1338" t="s">
        <v>3318</v>
      </c>
      <c r="Z1338" t="s">
        <v>3729</v>
      </c>
      <c r="AA1338">
        <v>810631</v>
      </c>
      <c r="AB1338" s="198">
        <v>37037</v>
      </c>
      <c r="AC1338" s="198">
        <v>37040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4</v>
      </c>
      <c r="F1339" s="213">
        <f t="shared" si="105"/>
        <v>20000</v>
      </c>
      <c r="G1339" s="202">
        <v>1296323</v>
      </c>
      <c r="H1339" s="198">
        <v>37036.348738425928</v>
      </c>
      <c r="I1339" t="s">
        <v>2983</v>
      </c>
      <c r="M1339" t="s">
        <v>1785</v>
      </c>
      <c r="N1339" t="s">
        <v>3314</v>
      </c>
      <c r="O1339" t="s">
        <v>1545</v>
      </c>
      <c r="P1339" s="199">
        <v>5000</v>
      </c>
      <c r="S1339" t="s">
        <v>1786</v>
      </c>
      <c r="T1339" t="s">
        <v>2230</v>
      </c>
      <c r="U1339" s="201">
        <v>3.77</v>
      </c>
      <c r="V1339" t="s">
        <v>3297</v>
      </c>
      <c r="W1339" t="s">
        <v>3130</v>
      </c>
      <c r="X1339" t="s">
        <v>3338</v>
      </c>
      <c r="Y1339" t="s">
        <v>3318</v>
      </c>
      <c r="Z1339" t="s">
        <v>3729</v>
      </c>
      <c r="AA1339">
        <v>810632</v>
      </c>
      <c r="AB1339" s="198">
        <v>37037</v>
      </c>
      <c r="AC1339" s="198">
        <v>37040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4</v>
      </c>
      <c r="F1340" s="213">
        <f t="shared" si="105"/>
        <v>4000</v>
      </c>
      <c r="G1340" s="202">
        <v>1296324</v>
      </c>
      <c r="H1340" s="198">
        <v>37036.348761574074</v>
      </c>
      <c r="I1340" t="s">
        <v>2794</v>
      </c>
      <c r="M1340" t="s">
        <v>1785</v>
      </c>
      <c r="N1340" t="s">
        <v>3314</v>
      </c>
      <c r="O1340" t="s">
        <v>1534</v>
      </c>
      <c r="P1340" s="199">
        <v>1000</v>
      </c>
      <c r="S1340" t="s">
        <v>1786</v>
      </c>
      <c r="T1340" t="s">
        <v>2230</v>
      </c>
      <c r="U1340" s="201">
        <v>3.8125</v>
      </c>
      <c r="V1340" t="s">
        <v>2795</v>
      </c>
      <c r="W1340" t="s">
        <v>3352</v>
      </c>
      <c r="X1340" t="s">
        <v>3353</v>
      </c>
      <c r="Y1340" t="s">
        <v>3318</v>
      </c>
      <c r="Z1340" t="s">
        <v>3729</v>
      </c>
      <c r="AA1340">
        <v>810633</v>
      </c>
      <c r="AB1340" s="198">
        <v>37037</v>
      </c>
      <c r="AC1340" s="198">
        <v>37040</v>
      </c>
    </row>
    <row r="1341" spans="1:29" x14ac:dyDescent="0.2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31</v>
      </c>
      <c r="F1341" s="213">
        <f t="shared" si="105"/>
        <v>775</v>
      </c>
      <c r="G1341" s="202">
        <v>1296326</v>
      </c>
      <c r="H1341" s="198">
        <v>37036.348819444444</v>
      </c>
      <c r="I1341" t="s">
        <v>1783</v>
      </c>
      <c r="M1341" t="s">
        <v>3451</v>
      </c>
      <c r="N1341" t="s">
        <v>1737</v>
      </c>
      <c r="O1341" t="s">
        <v>3500</v>
      </c>
      <c r="P1341" s="199">
        <v>25</v>
      </c>
      <c r="S1341" t="s">
        <v>1784</v>
      </c>
      <c r="T1341" t="s">
        <v>2230</v>
      </c>
      <c r="U1341" s="201">
        <v>114</v>
      </c>
      <c r="V1341" t="s">
        <v>2756</v>
      </c>
      <c r="W1341" t="s">
        <v>3501</v>
      </c>
      <c r="X1341" t="s">
        <v>1738</v>
      </c>
      <c r="Y1341" t="s">
        <v>2741</v>
      </c>
      <c r="Z1341" t="s">
        <v>3724</v>
      </c>
      <c r="AA1341">
        <v>622901.1</v>
      </c>
      <c r="AB1341" s="198">
        <v>37073.875</v>
      </c>
      <c r="AC1341" s="198">
        <v>37103.875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4</v>
      </c>
      <c r="F1342" s="213">
        <f t="shared" si="105"/>
        <v>40000</v>
      </c>
      <c r="G1342" s="202">
        <v>1296325</v>
      </c>
      <c r="H1342" s="198">
        <v>37036.348819444444</v>
      </c>
      <c r="I1342" t="s">
        <v>2516</v>
      </c>
      <c r="M1342" t="s">
        <v>1785</v>
      </c>
      <c r="N1342" t="s">
        <v>1766</v>
      </c>
      <c r="O1342" t="s">
        <v>2517</v>
      </c>
      <c r="Q1342" s="199">
        <v>10000</v>
      </c>
      <c r="S1342" t="s">
        <v>1786</v>
      </c>
      <c r="T1342" t="s">
        <v>2230</v>
      </c>
      <c r="U1342" s="201">
        <v>3.71</v>
      </c>
      <c r="V1342" t="s">
        <v>2518</v>
      </c>
      <c r="W1342" t="s">
        <v>3081</v>
      </c>
      <c r="X1342" t="s">
        <v>1767</v>
      </c>
      <c r="Y1342" t="s">
        <v>3318</v>
      </c>
      <c r="Z1342" t="s">
        <v>1768</v>
      </c>
      <c r="AA1342">
        <v>810634</v>
      </c>
      <c r="AB1342" s="198">
        <v>37037</v>
      </c>
      <c r="AC1342" s="198">
        <v>37040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4</v>
      </c>
      <c r="F1343" s="213">
        <f t="shared" si="105"/>
        <v>40000</v>
      </c>
      <c r="G1343" s="202">
        <v>1296327</v>
      </c>
      <c r="H1343" s="198">
        <v>37036.348923611113</v>
      </c>
      <c r="I1343" t="s">
        <v>2163</v>
      </c>
      <c r="M1343" t="s">
        <v>1785</v>
      </c>
      <c r="N1343" t="s">
        <v>3314</v>
      </c>
      <c r="O1343" t="s">
        <v>1041</v>
      </c>
      <c r="P1343" s="199">
        <v>10000</v>
      </c>
      <c r="S1343" t="s">
        <v>1786</v>
      </c>
      <c r="T1343" t="s">
        <v>2230</v>
      </c>
      <c r="U1343" s="201">
        <v>3.85</v>
      </c>
      <c r="V1343" t="s">
        <v>1889</v>
      </c>
      <c r="W1343" t="s">
        <v>3159</v>
      </c>
      <c r="X1343" t="s">
        <v>1713</v>
      </c>
      <c r="Y1343" t="s">
        <v>3318</v>
      </c>
      <c r="Z1343" t="s">
        <v>3729</v>
      </c>
      <c r="AA1343">
        <v>810635</v>
      </c>
      <c r="AB1343" s="198">
        <v>37037</v>
      </c>
      <c r="AC1343" s="198">
        <v>37040</v>
      </c>
    </row>
    <row r="1344" spans="1:29" x14ac:dyDescent="0.2">
      <c r="A1344" s="44" t="str">
        <f t="shared" si="101"/>
        <v>US Natural Gas Financial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Financial</v>
      </c>
      <c r="E1344" s="44">
        <f>IF(VLOOKUP(S1344,'DD-Lookup'!$J$6:$L$50,3,FALSE)="Monthly",(YEAR(AC1344)-YEAR(AB1344))*12+MONTH(AC1344)-MONTH(AB1344)+1,(AC1344-AB1344+1))</f>
        <v>30</v>
      </c>
      <c r="F1344" s="213">
        <f t="shared" si="105"/>
        <v>375000</v>
      </c>
      <c r="G1344" s="202">
        <v>1296330</v>
      </c>
      <c r="H1344" s="198">
        <v>37036.348958333336</v>
      </c>
      <c r="I1344" t="s">
        <v>3019</v>
      </c>
      <c r="M1344" t="s">
        <v>1785</v>
      </c>
      <c r="N1344" t="s">
        <v>3014</v>
      </c>
      <c r="O1344" t="s">
        <v>3015</v>
      </c>
      <c r="P1344" s="199">
        <v>12500</v>
      </c>
      <c r="S1344" t="s">
        <v>1786</v>
      </c>
      <c r="T1344" t="s">
        <v>2230</v>
      </c>
      <c r="U1344" s="201">
        <v>3.9849999999999999</v>
      </c>
      <c r="V1344" t="s">
        <v>2519</v>
      </c>
      <c r="W1344" t="s">
        <v>3587</v>
      </c>
      <c r="X1344" t="s">
        <v>3016</v>
      </c>
      <c r="Y1344" t="s">
        <v>2250</v>
      </c>
      <c r="Z1344" t="s">
        <v>3729</v>
      </c>
      <c r="AA1344" t="s">
        <v>2520</v>
      </c>
      <c r="AB1344" s="198">
        <v>37043.875</v>
      </c>
      <c r="AC1344" s="198">
        <v>37072.875</v>
      </c>
    </row>
    <row r="1345" spans="1:29" x14ac:dyDescent="0.2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25</v>
      </c>
      <c r="G1345" s="202">
        <v>1296329</v>
      </c>
      <c r="H1345" s="198">
        <v>37036.348958333336</v>
      </c>
      <c r="I1345" t="s">
        <v>2120</v>
      </c>
      <c r="M1345" t="s">
        <v>3451</v>
      </c>
      <c r="N1345" t="s">
        <v>1739</v>
      </c>
      <c r="O1345" t="s">
        <v>1608</v>
      </c>
      <c r="P1345" s="199">
        <v>25</v>
      </c>
      <c r="S1345" t="s">
        <v>1784</v>
      </c>
      <c r="T1345" t="s">
        <v>2230</v>
      </c>
      <c r="U1345" s="201">
        <v>93</v>
      </c>
      <c r="V1345" t="s">
        <v>2121</v>
      </c>
      <c r="W1345" t="s">
        <v>1747</v>
      </c>
      <c r="X1345" t="s">
        <v>1742</v>
      </c>
      <c r="Y1345" t="s">
        <v>2741</v>
      </c>
      <c r="Z1345" t="s">
        <v>3724</v>
      </c>
      <c r="AA1345">
        <v>622902.1</v>
      </c>
      <c r="AB1345" s="198">
        <v>37040.875</v>
      </c>
      <c r="AC1345" s="198">
        <v>37040.875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4</v>
      </c>
      <c r="F1346" s="213">
        <f t="shared" si="105"/>
        <v>40000</v>
      </c>
      <c r="G1346" s="202">
        <v>1296331</v>
      </c>
      <c r="H1346" s="198">
        <v>37036.348993055559</v>
      </c>
      <c r="I1346" t="s">
        <v>2163</v>
      </c>
      <c r="M1346" t="s">
        <v>1785</v>
      </c>
      <c r="N1346" t="s">
        <v>3314</v>
      </c>
      <c r="O1346" t="s">
        <v>1041</v>
      </c>
      <c r="P1346" s="199">
        <v>10000</v>
      </c>
      <c r="S1346" t="s">
        <v>1786</v>
      </c>
      <c r="T1346" t="s">
        <v>2230</v>
      </c>
      <c r="U1346" s="201">
        <v>3.8450000000000002</v>
      </c>
      <c r="V1346" t="s">
        <v>1889</v>
      </c>
      <c r="W1346" t="s">
        <v>3159</v>
      </c>
      <c r="X1346" t="s">
        <v>1713</v>
      </c>
      <c r="Y1346" t="s">
        <v>3318</v>
      </c>
      <c r="Z1346" t="s">
        <v>3729</v>
      </c>
      <c r="AA1346">
        <v>810636</v>
      </c>
      <c r="AB1346" s="198">
        <v>37037</v>
      </c>
      <c r="AC1346" s="198">
        <v>37040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4</v>
      </c>
      <c r="F1347" s="213">
        <f t="shared" si="105"/>
        <v>40000</v>
      </c>
      <c r="G1347" s="202">
        <v>1296332</v>
      </c>
      <c r="H1347" s="198">
        <v>37036.349027777775</v>
      </c>
      <c r="I1347" t="s">
        <v>2964</v>
      </c>
      <c r="M1347" t="s">
        <v>1785</v>
      </c>
      <c r="N1347" t="s">
        <v>3314</v>
      </c>
      <c r="O1347" t="s">
        <v>1523</v>
      </c>
      <c r="P1347" s="199">
        <v>10000</v>
      </c>
      <c r="S1347" t="s">
        <v>1786</v>
      </c>
      <c r="T1347" t="s">
        <v>2230</v>
      </c>
      <c r="U1347" s="201">
        <v>3.96</v>
      </c>
      <c r="V1347" t="s">
        <v>1043</v>
      </c>
      <c r="W1347" t="s">
        <v>2783</v>
      </c>
      <c r="X1347" t="s">
        <v>2784</v>
      </c>
      <c r="Y1347" t="s">
        <v>3318</v>
      </c>
      <c r="Z1347" t="s">
        <v>3729</v>
      </c>
      <c r="AA1347">
        <v>810637</v>
      </c>
      <c r="AB1347" s="198">
        <v>37037</v>
      </c>
      <c r="AC1347" s="198">
        <v>37040</v>
      </c>
    </row>
    <row r="1348" spans="1:29" x14ac:dyDescent="0.2">
      <c r="A1348" s="44" t="str">
        <f t="shared" si="101"/>
        <v xml:space="preserve"> Metals Financial</v>
      </c>
      <c r="B1348" s="44" t="str">
        <f t="shared" si="102"/>
        <v/>
      </c>
      <c r="C1348" s="44" t="str">
        <f t="shared" si="103"/>
        <v>Metals</v>
      </c>
      <c r="D1348" s="44" t="str">
        <f t="shared" si="104"/>
        <v>Financial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15</v>
      </c>
      <c r="G1348" s="202">
        <v>1296333</v>
      </c>
      <c r="H1348" s="198">
        <v>37036.349050925928</v>
      </c>
      <c r="I1348" t="s">
        <v>2692</v>
      </c>
      <c r="M1348" t="s">
        <v>1791</v>
      </c>
      <c r="N1348" t="s">
        <v>2227</v>
      </c>
      <c r="O1348" t="s">
        <v>2228</v>
      </c>
      <c r="Q1348" s="199">
        <v>15</v>
      </c>
      <c r="S1348" t="s">
        <v>2229</v>
      </c>
      <c r="T1348" t="s">
        <v>2230</v>
      </c>
      <c r="U1348" s="201">
        <v>1733</v>
      </c>
      <c r="V1348" t="s">
        <v>1932</v>
      </c>
      <c r="W1348" t="s">
        <v>2236</v>
      </c>
      <c r="X1348" t="s">
        <v>2232</v>
      </c>
      <c r="Y1348" t="s">
        <v>2233</v>
      </c>
      <c r="Z1348" t="s">
        <v>2234</v>
      </c>
      <c r="AA1348">
        <v>2152782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4</v>
      </c>
      <c r="F1349" s="213">
        <f t="shared" si="105"/>
        <v>40000</v>
      </c>
      <c r="G1349" s="202">
        <v>1296334</v>
      </c>
      <c r="H1349" s="198">
        <v>37036.349143518521</v>
      </c>
      <c r="I1349" t="s">
        <v>2516</v>
      </c>
      <c r="M1349" t="s">
        <v>1785</v>
      </c>
      <c r="N1349" t="s">
        <v>1766</v>
      </c>
      <c r="O1349" t="s">
        <v>2517</v>
      </c>
      <c r="Q1349" s="199">
        <v>10000</v>
      </c>
      <c r="S1349" t="s">
        <v>1786</v>
      </c>
      <c r="T1349" t="s">
        <v>2230</v>
      </c>
      <c r="U1349" s="201">
        <v>3.73</v>
      </c>
      <c r="V1349" t="s">
        <v>2518</v>
      </c>
      <c r="W1349" t="s">
        <v>3081</v>
      </c>
      <c r="X1349" t="s">
        <v>1767</v>
      </c>
      <c r="Y1349" t="s">
        <v>3318</v>
      </c>
      <c r="Z1349" t="s">
        <v>1768</v>
      </c>
      <c r="AA1349">
        <v>810638</v>
      </c>
      <c r="AB1349" s="198">
        <v>37037</v>
      </c>
      <c r="AC1349" s="198">
        <v>37040</v>
      </c>
    </row>
    <row r="1350" spans="1:29" x14ac:dyDescent="0.2">
      <c r="A1350" s="44" t="str">
        <f t="shared" si="101"/>
        <v>US Power Physical</v>
      </c>
      <c r="B1350" s="44" t="str">
        <f t="shared" si="102"/>
        <v>US</v>
      </c>
      <c r="C1350" s="44" t="str">
        <f t="shared" si="103"/>
        <v>Power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25</v>
      </c>
      <c r="G1350" s="202">
        <v>1296335</v>
      </c>
      <c r="H1350" s="198">
        <v>37036.34915509259</v>
      </c>
      <c r="I1350" t="s">
        <v>2964</v>
      </c>
      <c r="M1350" t="s">
        <v>3451</v>
      </c>
      <c r="N1350" t="s">
        <v>1739</v>
      </c>
      <c r="O1350" t="s">
        <v>1608</v>
      </c>
      <c r="Q1350" s="199">
        <v>25</v>
      </c>
      <c r="S1350" t="s">
        <v>1784</v>
      </c>
      <c r="T1350" t="s">
        <v>2230</v>
      </c>
      <c r="U1350" s="201">
        <v>99</v>
      </c>
      <c r="V1350" t="s">
        <v>3227</v>
      </c>
      <c r="W1350" t="s">
        <v>1747</v>
      </c>
      <c r="X1350" t="s">
        <v>1742</v>
      </c>
      <c r="Y1350" t="s">
        <v>2741</v>
      </c>
      <c r="Z1350" t="s">
        <v>3724</v>
      </c>
      <c r="AA1350">
        <v>622903.1</v>
      </c>
      <c r="AB1350" s="198">
        <v>37040.875</v>
      </c>
      <c r="AC1350" s="198">
        <v>37040.875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4</v>
      </c>
      <c r="F1351" s="213">
        <f t="shared" si="105"/>
        <v>20000</v>
      </c>
      <c r="G1351" s="202">
        <v>1296336</v>
      </c>
      <c r="H1351" s="198">
        <v>37036.349189814813</v>
      </c>
      <c r="I1351" t="s">
        <v>1826</v>
      </c>
      <c r="M1351" t="s">
        <v>1785</v>
      </c>
      <c r="N1351" t="s">
        <v>3314</v>
      </c>
      <c r="O1351" t="s">
        <v>1562</v>
      </c>
      <c r="Q1351" s="199">
        <v>5000</v>
      </c>
      <c r="S1351" t="s">
        <v>1786</v>
      </c>
      <c r="T1351" t="s">
        <v>2230</v>
      </c>
      <c r="U1351" s="201">
        <v>3.625</v>
      </c>
      <c r="V1351" t="s">
        <v>3235</v>
      </c>
      <c r="W1351" t="s">
        <v>1719</v>
      </c>
      <c r="X1351" t="s">
        <v>1710</v>
      </c>
      <c r="Y1351" t="s">
        <v>3318</v>
      </c>
      <c r="Z1351" t="s">
        <v>3729</v>
      </c>
      <c r="AA1351">
        <v>810639</v>
      </c>
      <c r="AB1351" s="198">
        <v>37037</v>
      </c>
      <c r="AC1351" s="198">
        <v>37040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4</v>
      </c>
      <c r="F1352" s="213">
        <f t="shared" si="105"/>
        <v>20000</v>
      </c>
      <c r="G1352" s="202">
        <v>1296337</v>
      </c>
      <c r="H1352" s="198">
        <v>37036.349247685182</v>
      </c>
      <c r="I1352" t="s">
        <v>2006</v>
      </c>
      <c r="M1352" t="s">
        <v>1785</v>
      </c>
      <c r="N1352" t="s">
        <v>3314</v>
      </c>
      <c r="O1352" t="s">
        <v>1562</v>
      </c>
      <c r="P1352" s="199">
        <v>5000</v>
      </c>
      <c r="S1352" t="s">
        <v>1786</v>
      </c>
      <c r="T1352" t="s">
        <v>2230</v>
      </c>
      <c r="U1352" s="201">
        <v>3.6</v>
      </c>
      <c r="V1352" t="s">
        <v>1769</v>
      </c>
      <c r="W1352" t="s">
        <v>1719</v>
      </c>
      <c r="X1352" t="s">
        <v>1710</v>
      </c>
      <c r="Y1352" t="s">
        <v>3318</v>
      </c>
      <c r="Z1352" t="s">
        <v>3729</v>
      </c>
      <c r="AA1352">
        <v>810640</v>
      </c>
      <c r="AB1352" s="198">
        <v>37037</v>
      </c>
      <c r="AC1352" s="198">
        <v>37040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4</v>
      </c>
      <c r="F1353" s="213">
        <f t="shared" si="105"/>
        <v>100000</v>
      </c>
      <c r="G1353" s="202">
        <v>1296338</v>
      </c>
      <c r="H1353" s="198">
        <v>37036.349328703705</v>
      </c>
      <c r="I1353" t="s">
        <v>1779</v>
      </c>
      <c r="M1353" t="s">
        <v>1785</v>
      </c>
      <c r="N1353" t="s">
        <v>3314</v>
      </c>
      <c r="O1353" t="s">
        <v>1034</v>
      </c>
      <c r="P1353" s="199">
        <v>25000</v>
      </c>
      <c r="S1353" t="s">
        <v>1786</v>
      </c>
      <c r="T1353" t="s">
        <v>2230</v>
      </c>
      <c r="U1353" s="201">
        <v>3.9049999999999998</v>
      </c>
      <c r="V1353" t="s">
        <v>2725</v>
      </c>
      <c r="W1353" t="s">
        <v>2783</v>
      </c>
      <c r="X1353" t="s">
        <v>2784</v>
      </c>
      <c r="Y1353" t="s">
        <v>3318</v>
      </c>
      <c r="Z1353" t="s">
        <v>3729</v>
      </c>
      <c r="AA1353">
        <v>810641</v>
      </c>
      <c r="AB1353" s="198">
        <v>37037</v>
      </c>
      <c r="AC1353" s="198">
        <v>37040</v>
      </c>
    </row>
    <row r="1354" spans="1:29" x14ac:dyDescent="0.2">
      <c r="A1354" s="44" t="str">
        <f t="shared" si="101"/>
        <v xml:space="preserve"> Natural Gas Physical</v>
      </c>
      <c r="B1354" s="44" t="str">
        <f t="shared" si="102"/>
        <v/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4</v>
      </c>
      <c r="F1354" s="213">
        <f t="shared" si="105"/>
        <v>40000</v>
      </c>
      <c r="G1354" s="202">
        <v>1296340</v>
      </c>
      <c r="H1354" s="198">
        <v>37036.349374999998</v>
      </c>
      <c r="I1354" t="s">
        <v>3331</v>
      </c>
      <c r="M1354" t="s">
        <v>1785</v>
      </c>
      <c r="N1354" t="s">
        <v>3346</v>
      </c>
      <c r="O1354" t="s">
        <v>1500</v>
      </c>
      <c r="P1354" s="199">
        <v>10000</v>
      </c>
      <c r="S1354" t="s">
        <v>1786</v>
      </c>
      <c r="T1354" t="s">
        <v>2230</v>
      </c>
      <c r="U1354" s="201">
        <v>4.1500000000000004</v>
      </c>
      <c r="V1354" t="s">
        <v>3495</v>
      </c>
      <c r="W1354" t="s">
        <v>3347</v>
      </c>
      <c r="X1354" t="s">
        <v>3348</v>
      </c>
      <c r="Y1354" t="s">
        <v>3318</v>
      </c>
      <c r="Z1354" t="s">
        <v>3729</v>
      </c>
      <c r="AA1354">
        <v>810643</v>
      </c>
      <c r="AB1354" s="198">
        <v>37037</v>
      </c>
      <c r="AC1354" s="198">
        <v>37040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4</v>
      </c>
      <c r="F1355" s="213">
        <f t="shared" ref="F1355:F1418" si="110">E1355*SUM(P1355:Q1355)</f>
        <v>20000</v>
      </c>
      <c r="G1355" s="202">
        <v>1296339</v>
      </c>
      <c r="H1355" s="198">
        <v>37036.349374999998</v>
      </c>
      <c r="I1355" t="s">
        <v>2964</v>
      </c>
      <c r="M1355" t="s">
        <v>1785</v>
      </c>
      <c r="N1355" t="s">
        <v>3314</v>
      </c>
      <c r="O1355" t="s">
        <v>1566</v>
      </c>
      <c r="P1355" s="199">
        <v>5000</v>
      </c>
      <c r="S1355" t="s">
        <v>1786</v>
      </c>
      <c r="T1355" t="s">
        <v>2230</v>
      </c>
      <c r="U1355" s="201">
        <v>2.5099999999999998</v>
      </c>
      <c r="V1355" t="s">
        <v>2469</v>
      </c>
      <c r="W1355" t="s">
        <v>1732</v>
      </c>
      <c r="X1355" t="s">
        <v>1710</v>
      </c>
      <c r="Y1355" t="s">
        <v>3318</v>
      </c>
      <c r="Z1355" t="s">
        <v>3729</v>
      </c>
      <c r="AA1355">
        <v>810642</v>
      </c>
      <c r="AB1355" s="198">
        <v>37037</v>
      </c>
      <c r="AC1355" s="198">
        <v>37040</v>
      </c>
    </row>
    <row r="1356" spans="1:29" x14ac:dyDescent="0.2">
      <c r="A1356" s="44" t="str">
        <f t="shared" si="106"/>
        <v xml:space="preserve"> Natural Gas Physical</v>
      </c>
      <c r="B1356" s="44" t="str">
        <f t="shared" si="107"/>
        <v/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4</v>
      </c>
      <c r="F1356" s="213">
        <f t="shared" si="110"/>
        <v>40000</v>
      </c>
      <c r="G1356" s="202">
        <v>1296341</v>
      </c>
      <c r="H1356" s="198">
        <v>37036.349456018521</v>
      </c>
      <c r="I1356" t="s">
        <v>3331</v>
      </c>
      <c r="M1356" t="s">
        <v>1785</v>
      </c>
      <c r="N1356" t="s">
        <v>3346</v>
      </c>
      <c r="O1356" t="s">
        <v>1500</v>
      </c>
      <c r="P1356" s="199">
        <v>10000</v>
      </c>
      <c r="S1356" t="s">
        <v>1786</v>
      </c>
      <c r="T1356" t="s">
        <v>2230</v>
      </c>
      <c r="U1356" s="201">
        <v>4.1449999999999996</v>
      </c>
      <c r="V1356" t="s">
        <v>3495</v>
      </c>
      <c r="W1356" t="s">
        <v>3347</v>
      </c>
      <c r="X1356" t="s">
        <v>3348</v>
      </c>
      <c r="Y1356" t="s">
        <v>3318</v>
      </c>
      <c r="Z1356" t="s">
        <v>3729</v>
      </c>
      <c r="AA1356">
        <v>810644</v>
      </c>
      <c r="AB1356" s="198">
        <v>37037</v>
      </c>
      <c r="AC1356" s="198">
        <v>37040</v>
      </c>
    </row>
    <row r="1357" spans="1:29" x14ac:dyDescent="0.2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25</v>
      </c>
      <c r="G1357" s="202">
        <v>1296342</v>
      </c>
      <c r="H1357" s="198">
        <v>37036.34946759259</v>
      </c>
      <c r="I1357" t="s">
        <v>3008</v>
      </c>
      <c r="M1357" t="s">
        <v>3451</v>
      </c>
      <c r="N1357" t="s">
        <v>1737</v>
      </c>
      <c r="O1357" t="s">
        <v>2521</v>
      </c>
      <c r="P1357" s="199">
        <v>25</v>
      </c>
      <c r="S1357" t="s">
        <v>1784</v>
      </c>
      <c r="T1357" t="s">
        <v>2230</v>
      </c>
      <c r="U1357" s="201">
        <v>125</v>
      </c>
      <c r="V1357" t="s">
        <v>1794</v>
      </c>
      <c r="W1357" t="s">
        <v>1743</v>
      </c>
      <c r="X1357" t="s">
        <v>1738</v>
      </c>
      <c r="Y1357" t="s">
        <v>2741</v>
      </c>
      <c r="Z1357" t="s">
        <v>3724</v>
      </c>
      <c r="AA1357">
        <v>622904.1</v>
      </c>
      <c r="AB1357" s="198">
        <v>37040.875</v>
      </c>
      <c r="AC1357" s="198">
        <v>37040.875</v>
      </c>
    </row>
    <row r="1358" spans="1:29" x14ac:dyDescent="0.2">
      <c r="A1358" s="44" t="str">
        <f t="shared" si="106"/>
        <v>US Natural Gas Financial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Financial</v>
      </c>
      <c r="E1358" s="44">
        <f>IF(VLOOKUP(S1358,'DD-Lookup'!$J$6:$L$50,3,FALSE)="Monthly",(YEAR(AC1358)-YEAR(AB1358))*12+MONTH(AC1358)-MONTH(AB1358)+1,(AC1358-AB1358+1))</f>
        <v>30</v>
      </c>
      <c r="F1358" s="213">
        <f t="shared" si="110"/>
        <v>150000</v>
      </c>
      <c r="G1358" s="202">
        <v>1296343</v>
      </c>
      <c r="H1358" s="198">
        <v>37036.349502314813</v>
      </c>
      <c r="I1358" t="s">
        <v>1694</v>
      </c>
      <c r="M1358" t="s">
        <v>1785</v>
      </c>
      <c r="N1358" t="s">
        <v>3328</v>
      </c>
      <c r="O1358" t="s">
        <v>3202</v>
      </c>
      <c r="Q1358" s="199">
        <v>5000</v>
      </c>
      <c r="S1358" t="s">
        <v>1786</v>
      </c>
      <c r="T1358" t="s">
        <v>2230</v>
      </c>
      <c r="U1358" s="201">
        <v>7.5</v>
      </c>
      <c r="V1358" t="s">
        <v>1750</v>
      </c>
      <c r="W1358" t="s">
        <v>3188</v>
      </c>
      <c r="X1358" t="s">
        <v>3189</v>
      </c>
      <c r="Y1358" t="s">
        <v>2250</v>
      </c>
      <c r="Z1358" t="s">
        <v>3729</v>
      </c>
      <c r="AA1358" t="s">
        <v>2522</v>
      </c>
      <c r="AB1358" s="198">
        <v>37043.875</v>
      </c>
      <c r="AC1358" s="198">
        <v>37072.875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4</v>
      </c>
      <c r="F1359" s="213">
        <f t="shared" si="110"/>
        <v>20000</v>
      </c>
      <c r="G1359" s="202">
        <v>1296344</v>
      </c>
      <c r="H1359" s="198">
        <v>37036.34952546296</v>
      </c>
      <c r="I1359" t="s">
        <v>3077</v>
      </c>
      <c r="M1359" t="s">
        <v>1785</v>
      </c>
      <c r="N1359" t="s">
        <v>3314</v>
      </c>
      <c r="O1359" t="s">
        <v>1544</v>
      </c>
      <c r="P1359" s="199">
        <v>5000</v>
      </c>
      <c r="S1359" t="s">
        <v>1786</v>
      </c>
      <c r="T1359" t="s">
        <v>2230</v>
      </c>
      <c r="U1359" s="201">
        <v>3.7625000000000002</v>
      </c>
      <c r="V1359" t="s">
        <v>2523</v>
      </c>
      <c r="W1359" t="s">
        <v>3130</v>
      </c>
      <c r="X1359" t="s">
        <v>3338</v>
      </c>
      <c r="Y1359" t="s">
        <v>3318</v>
      </c>
      <c r="Z1359" t="s">
        <v>3729</v>
      </c>
      <c r="AA1359">
        <v>810645</v>
      </c>
      <c r="AB1359" s="198">
        <v>37037</v>
      </c>
      <c r="AC1359" s="198">
        <v>37040</v>
      </c>
    </row>
    <row r="1360" spans="1:29" x14ac:dyDescent="0.2">
      <c r="A1360" s="44" t="str">
        <f t="shared" si="106"/>
        <v xml:space="preserve"> Natural Gas Physical</v>
      </c>
      <c r="B1360" s="44" t="str">
        <f t="shared" si="107"/>
        <v/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4</v>
      </c>
      <c r="F1360" s="213">
        <f t="shared" si="110"/>
        <v>20000</v>
      </c>
      <c r="G1360" s="202">
        <v>1296345</v>
      </c>
      <c r="H1360" s="198">
        <v>37036.349537037036</v>
      </c>
      <c r="I1360" t="s">
        <v>1843</v>
      </c>
      <c r="M1360" t="s">
        <v>1785</v>
      </c>
      <c r="N1360" t="s">
        <v>3346</v>
      </c>
      <c r="O1360" t="s">
        <v>2489</v>
      </c>
      <c r="P1360" s="199">
        <v>5000</v>
      </c>
      <c r="S1360" t="s">
        <v>1786</v>
      </c>
      <c r="T1360" t="s">
        <v>2230</v>
      </c>
      <c r="U1360" s="201">
        <v>4.13</v>
      </c>
      <c r="V1360" t="s">
        <v>2524</v>
      </c>
      <c r="W1360" t="s">
        <v>3347</v>
      </c>
      <c r="X1360" t="s">
        <v>3348</v>
      </c>
      <c r="Y1360" t="s">
        <v>3318</v>
      </c>
      <c r="Z1360" t="s">
        <v>3729</v>
      </c>
      <c r="AA1360">
        <v>810646</v>
      </c>
      <c r="AB1360" s="198">
        <v>37037</v>
      </c>
      <c r="AC1360" s="198">
        <v>37040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4</v>
      </c>
      <c r="F1361" s="213">
        <f t="shared" si="110"/>
        <v>20000</v>
      </c>
      <c r="G1361" s="202">
        <v>1296346</v>
      </c>
      <c r="H1361" s="198">
        <v>37036.349664351852</v>
      </c>
      <c r="I1361" t="s">
        <v>3336</v>
      </c>
      <c r="M1361" t="s">
        <v>1785</v>
      </c>
      <c r="N1361" t="s">
        <v>3314</v>
      </c>
      <c r="O1361" t="s">
        <v>1544</v>
      </c>
      <c r="P1361" s="199">
        <v>5000</v>
      </c>
      <c r="S1361" t="s">
        <v>1786</v>
      </c>
      <c r="T1361" t="s">
        <v>2230</v>
      </c>
      <c r="U1361" s="201">
        <v>3.76</v>
      </c>
      <c r="V1361" t="s">
        <v>3362</v>
      </c>
      <c r="W1361" t="s">
        <v>3130</v>
      </c>
      <c r="X1361" t="s">
        <v>3338</v>
      </c>
      <c r="Y1361" t="s">
        <v>3318</v>
      </c>
      <c r="Z1361" t="s">
        <v>3729</v>
      </c>
      <c r="AA1361">
        <v>810648</v>
      </c>
      <c r="AB1361" s="198">
        <v>37037</v>
      </c>
      <c r="AC1361" s="198">
        <v>37040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4</v>
      </c>
      <c r="F1362" s="213">
        <f t="shared" si="110"/>
        <v>20000</v>
      </c>
      <c r="G1362" s="202">
        <v>1296347</v>
      </c>
      <c r="H1362" s="198">
        <v>37036.349687499998</v>
      </c>
      <c r="I1362" t="s">
        <v>3336</v>
      </c>
      <c r="M1362" t="s">
        <v>1785</v>
      </c>
      <c r="N1362" t="s">
        <v>3314</v>
      </c>
      <c r="O1362" t="s">
        <v>1546</v>
      </c>
      <c r="P1362" s="199">
        <v>5000</v>
      </c>
      <c r="S1362" t="s">
        <v>1786</v>
      </c>
      <c r="T1362" t="s">
        <v>2230</v>
      </c>
      <c r="U1362" s="201">
        <v>3.7574999999999998</v>
      </c>
      <c r="V1362" t="s">
        <v>2183</v>
      </c>
      <c r="W1362" t="s">
        <v>3130</v>
      </c>
      <c r="X1362" t="s">
        <v>3338</v>
      </c>
      <c r="Y1362" t="s">
        <v>3318</v>
      </c>
      <c r="Z1362" t="s">
        <v>3729</v>
      </c>
      <c r="AA1362">
        <v>810649</v>
      </c>
      <c r="AB1362" s="198">
        <v>37037</v>
      </c>
      <c r="AC1362" s="198">
        <v>37040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4</v>
      </c>
      <c r="F1363" s="213">
        <f t="shared" si="110"/>
        <v>20000</v>
      </c>
      <c r="G1363" s="202">
        <v>1296348</v>
      </c>
      <c r="H1363" s="198">
        <v>37036.349710648145</v>
      </c>
      <c r="I1363" t="s">
        <v>1826</v>
      </c>
      <c r="M1363" t="s">
        <v>1785</v>
      </c>
      <c r="N1363" t="s">
        <v>3314</v>
      </c>
      <c r="O1363" t="s">
        <v>1562</v>
      </c>
      <c r="Q1363" s="199">
        <v>5000</v>
      </c>
      <c r="S1363" t="s">
        <v>1786</v>
      </c>
      <c r="T1363" t="s">
        <v>2230</v>
      </c>
      <c r="U1363" s="201">
        <v>3.625</v>
      </c>
      <c r="V1363" t="s">
        <v>3235</v>
      </c>
      <c r="W1363" t="s">
        <v>1719</v>
      </c>
      <c r="X1363" t="s">
        <v>1710</v>
      </c>
      <c r="Y1363" t="s">
        <v>3318</v>
      </c>
      <c r="Z1363" t="s">
        <v>3729</v>
      </c>
      <c r="AA1363">
        <v>810650</v>
      </c>
      <c r="AB1363" s="198">
        <v>37037</v>
      </c>
      <c r="AC1363" s="198">
        <v>37040</v>
      </c>
    </row>
    <row r="1364" spans="1:29" x14ac:dyDescent="0.2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4</v>
      </c>
      <c r="F1364" s="213">
        <f t="shared" si="110"/>
        <v>20000</v>
      </c>
      <c r="G1364" s="202">
        <v>1296349</v>
      </c>
      <c r="H1364" s="198">
        <v>37036.349722222221</v>
      </c>
      <c r="I1364" t="s">
        <v>3336</v>
      </c>
      <c r="M1364" t="s">
        <v>1785</v>
      </c>
      <c r="N1364" t="s">
        <v>3314</v>
      </c>
      <c r="O1364" t="s">
        <v>1543</v>
      </c>
      <c r="P1364" s="199">
        <v>5000</v>
      </c>
      <c r="S1364" t="s">
        <v>1786</v>
      </c>
      <c r="T1364" t="s">
        <v>2230</v>
      </c>
      <c r="U1364" s="201">
        <v>3.7549999999999999</v>
      </c>
      <c r="V1364" t="s">
        <v>3362</v>
      </c>
      <c r="W1364" t="s">
        <v>3130</v>
      </c>
      <c r="X1364" t="s">
        <v>3338</v>
      </c>
      <c r="Y1364" t="s">
        <v>3318</v>
      </c>
      <c r="Z1364" t="s">
        <v>3729</v>
      </c>
      <c r="AA1364">
        <v>810651</v>
      </c>
      <c r="AB1364" s="198">
        <v>37037</v>
      </c>
      <c r="AC1364" s="198">
        <v>37040</v>
      </c>
    </row>
    <row r="1365" spans="1:29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4</v>
      </c>
      <c r="F1365" s="213">
        <f t="shared" si="110"/>
        <v>40000</v>
      </c>
      <c r="G1365" s="202">
        <v>1296350</v>
      </c>
      <c r="H1365" s="198">
        <v>37036.349745370368</v>
      </c>
      <c r="I1365" t="s">
        <v>3393</v>
      </c>
      <c r="M1365" t="s">
        <v>1785</v>
      </c>
      <c r="N1365" t="s">
        <v>3314</v>
      </c>
      <c r="O1365" t="s">
        <v>1523</v>
      </c>
      <c r="P1365" s="199">
        <v>10000</v>
      </c>
      <c r="S1365" t="s">
        <v>1786</v>
      </c>
      <c r="T1365" t="s">
        <v>2230</v>
      </c>
      <c r="U1365" s="201">
        <v>3.95</v>
      </c>
      <c r="V1365" t="s">
        <v>2782</v>
      </c>
      <c r="W1365" t="s">
        <v>2783</v>
      </c>
      <c r="X1365" t="s">
        <v>2784</v>
      </c>
      <c r="Y1365" t="s">
        <v>3318</v>
      </c>
      <c r="Z1365" t="s">
        <v>3729</v>
      </c>
      <c r="AA1365">
        <v>810652</v>
      </c>
      <c r="AB1365" s="198">
        <v>37037</v>
      </c>
      <c r="AC1365" s="198">
        <v>37040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4</v>
      </c>
      <c r="F1366" s="213">
        <f t="shared" si="110"/>
        <v>4000</v>
      </c>
      <c r="G1366" s="202">
        <v>1296351</v>
      </c>
      <c r="H1366" s="198">
        <v>37036.349756944444</v>
      </c>
      <c r="I1366" t="s">
        <v>3336</v>
      </c>
      <c r="M1366" t="s">
        <v>1785</v>
      </c>
      <c r="N1366" t="s">
        <v>3314</v>
      </c>
      <c r="O1366" t="s">
        <v>1602</v>
      </c>
      <c r="P1366" s="199">
        <v>1000</v>
      </c>
      <c r="S1366" t="s">
        <v>1786</v>
      </c>
      <c r="T1366" t="s">
        <v>2230</v>
      </c>
      <c r="U1366" s="201">
        <v>4.0999999999999996</v>
      </c>
      <c r="V1366" t="s">
        <v>3340</v>
      </c>
      <c r="W1366" t="s">
        <v>3367</v>
      </c>
      <c r="X1366" t="s">
        <v>3368</v>
      </c>
      <c r="Y1366" t="s">
        <v>3318</v>
      </c>
      <c r="Z1366" t="s">
        <v>3729</v>
      </c>
      <c r="AA1366">
        <v>810653</v>
      </c>
      <c r="AB1366" s="198">
        <v>37037</v>
      </c>
      <c r="AC1366" s="198">
        <v>37040</v>
      </c>
    </row>
    <row r="1367" spans="1:29" x14ac:dyDescent="0.2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4</v>
      </c>
      <c r="F1367" s="213">
        <f t="shared" si="110"/>
        <v>20000</v>
      </c>
      <c r="G1367" s="202">
        <v>1296352</v>
      </c>
      <c r="H1367" s="198">
        <v>37036.349768518521</v>
      </c>
      <c r="I1367" t="s">
        <v>3319</v>
      </c>
      <c r="M1367" t="s">
        <v>1785</v>
      </c>
      <c r="N1367" t="s">
        <v>3314</v>
      </c>
      <c r="O1367" t="s">
        <v>1544</v>
      </c>
      <c r="P1367" s="199">
        <v>5000</v>
      </c>
      <c r="S1367" t="s">
        <v>1786</v>
      </c>
      <c r="T1367" t="s">
        <v>2230</v>
      </c>
      <c r="U1367" s="201">
        <v>3.7574999999999998</v>
      </c>
      <c r="V1367" t="s">
        <v>3320</v>
      </c>
      <c r="W1367" t="s">
        <v>3130</v>
      </c>
      <c r="X1367" t="s">
        <v>3338</v>
      </c>
      <c r="Y1367" t="s">
        <v>3318</v>
      </c>
      <c r="Z1367" t="s">
        <v>3729</v>
      </c>
      <c r="AA1367">
        <v>810654</v>
      </c>
      <c r="AB1367" s="198">
        <v>37037</v>
      </c>
      <c r="AC1367" s="198">
        <v>37040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4</v>
      </c>
      <c r="F1368" s="213">
        <f t="shared" si="110"/>
        <v>20000</v>
      </c>
      <c r="G1368" s="202">
        <v>1296353</v>
      </c>
      <c r="H1368" s="198">
        <v>37036.349814814814</v>
      </c>
      <c r="I1368" t="s">
        <v>3336</v>
      </c>
      <c r="M1368" t="s">
        <v>1785</v>
      </c>
      <c r="N1368" t="s">
        <v>3314</v>
      </c>
      <c r="O1368" t="s">
        <v>1547</v>
      </c>
      <c r="P1368" s="199">
        <v>5000</v>
      </c>
      <c r="S1368" t="s">
        <v>1786</v>
      </c>
      <c r="T1368" t="s">
        <v>2230</v>
      </c>
      <c r="U1368" s="201">
        <v>4.1100000000000003</v>
      </c>
      <c r="V1368" t="s">
        <v>3340</v>
      </c>
      <c r="W1368" t="s">
        <v>3367</v>
      </c>
      <c r="X1368" t="s">
        <v>3368</v>
      </c>
      <c r="Y1368" t="s">
        <v>3318</v>
      </c>
      <c r="Z1368" t="s">
        <v>3729</v>
      </c>
      <c r="AA1368">
        <v>810655</v>
      </c>
      <c r="AB1368" s="198">
        <v>37037</v>
      </c>
      <c r="AC1368" s="198">
        <v>37040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4</v>
      </c>
      <c r="F1369" s="213">
        <f t="shared" si="110"/>
        <v>40000</v>
      </c>
      <c r="G1369" s="202">
        <v>1296354</v>
      </c>
      <c r="H1369" s="198">
        <v>37036.349826388891</v>
      </c>
      <c r="I1369" t="s">
        <v>3024</v>
      </c>
      <c r="M1369" t="s">
        <v>1785</v>
      </c>
      <c r="N1369" t="s">
        <v>3314</v>
      </c>
      <c r="O1369" t="s">
        <v>1034</v>
      </c>
      <c r="P1369" s="199">
        <v>10000</v>
      </c>
      <c r="S1369" t="s">
        <v>1786</v>
      </c>
      <c r="T1369" t="s">
        <v>2230</v>
      </c>
      <c r="U1369" s="201">
        <v>3.9</v>
      </c>
      <c r="V1369" t="s">
        <v>2113</v>
      </c>
      <c r="W1369" t="s">
        <v>2783</v>
      </c>
      <c r="X1369" t="s">
        <v>2784</v>
      </c>
      <c r="Y1369" t="s">
        <v>3318</v>
      </c>
      <c r="Z1369" t="s">
        <v>3729</v>
      </c>
      <c r="AA1369">
        <v>810656</v>
      </c>
      <c r="AB1369" s="198">
        <v>37037</v>
      </c>
      <c r="AC1369" s="198">
        <v>37040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4</v>
      </c>
      <c r="F1370" s="213">
        <f t="shared" si="110"/>
        <v>40000</v>
      </c>
      <c r="G1370" s="202">
        <v>1296355</v>
      </c>
      <c r="H1370" s="198">
        <v>37036.34988425926</v>
      </c>
      <c r="I1370" t="s">
        <v>3336</v>
      </c>
      <c r="M1370" t="s">
        <v>1785</v>
      </c>
      <c r="N1370" t="s">
        <v>3314</v>
      </c>
      <c r="O1370" t="s">
        <v>1518</v>
      </c>
      <c r="P1370" s="199">
        <v>10000</v>
      </c>
      <c r="S1370" t="s">
        <v>1786</v>
      </c>
      <c r="T1370" t="s">
        <v>2230</v>
      </c>
      <c r="U1370" s="201">
        <v>3.9750000000000001</v>
      </c>
      <c r="V1370" t="s">
        <v>3340</v>
      </c>
      <c r="W1370" t="s">
        <v>3316</v>
      </c>
      <c r="X1370" t="s">
        <v>3317</v>
      </c>
      <c r="Y1370" t="s">
        <v>3318</v>
      </c>
      <c r="Z1370" t="s">
        <v>3729</v>
      </c>
      <c r="AA1370">
        <v>810657</v>
      </c>
      <c r="AB1370" s="198">
        <v>37037</v>
      </c>
      <c r="AC1370" s="198">
        <v>37040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4</v>
      </c>
      <c r="F1371" s="213">
        <f t="shared" si="110"/>
        <v>20000</v>
      </c>
      <c r="G1371" s="202">
        <v>1296356</v>
      </c>
      <c r="H1371" s="198">
        <v>37036.349895833337</v>
      </c>
      <c r="I1371" t="s">
        <v>3342</v>
      </c>
      <c r="M1371" t="s">
        <v>1785</v>
      </c>
      <c r="N1371" t="s">
        <v>3314</v>
      </c>
      <c r="O1371" t="s">
        <v>1546</v>
      </c>
      <c r="P1371" s="199">
        <v>5000</v>
      </c>
      <c r="S1371" t="s">
        <v>1786</v>
      </c>
      <c r="T1371" t="s">
        <v>2230</v>
      </c>
      <c r="U1371" s="201">
        <v>3.7549999999999999</v>
      </c>
      <c r="V1371" t="s">
        <v>2754</v>
      </c>
      <c r="W1371" t="s">
        <v>3130</v>
      </c>
      <c r="X1371" t="s">
        <v>3338</v>
      </c>
      <c r="Y1371" t="s">
        <v>3318</v>
      </c>
      <c r="Z1371" t="s">
        <v>3729</v>
      </c>
      <c r="AA1371">
        <v>810658</v>
      </c>
      <c r="AB1371" s="198">
        <v>37037</v>
      </c>
      <c r="AC1371" s="198">
        <v>37040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4</v>
      </c>
      <c r="F1372" s="213">
        <f t="shared" si="110"/>
        <v>40000</v>
      </c>
      <c r="G1372" s="202">
        <v>1296357</v>
      </c>
      <c r="H1372" s="198">
        <v>37036.349918981483</v>
      </c>
      <c r="I1372" t="s">
        <v>2006</v>
      </c>
      <c r="M1372" t="s">
        <v>1785</v>
      </c>
      <c r="N1372" t="s">
        <v>3314</v>
      </c>
      <c r="O1372" t="s">
        <v>1059</v>
      </c>
      <c r="Q1372" s="199">
        <v>10000</v>
      </c>
      <c r="S1372" t="s">
        <v>1786</v>
      </c>
      <c r="T1372" t="s">
        <v>2230</v>
      </c>
      <c r="U1372" s="201">
        <v>3.86</v>
      </c>
      <c r="V1372" t="s">
        <v>1780</v>
      </c>
      <c r="W1372" t="s">
        <v>2790</v>
      </c>
      <c r="X1372" t="s">
        <v>2791</v>
      </c>
      <c r="Y1372" t="s">
        <v>3318</v>
      </c>
      <c r="Z1372" t="s">
        <v>3729</v>
      </c>
      <c r="AA1372">
        <v>810659</v>
      </c>
      <c r="AB1372" s="198">
        <v>37037</v>
      </c>
      <c r="AC1372" s="198">
        <v>37040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4</v>
      </c>
      <c r="F1373" s="213">
        <f t="shared" si="110"/>
        <v>40000</v>
      </c>
      <c r="G1373" s="202">
        <v>1296358</v>
      </c>
      <c r="H1373" s="198">
        <v>37036.349942129629</v>
      </c>
      <c r="I1373" t="s">
        <v>3336</v>
      </c>
      <c r="M1373" t="s">
        <v>1785</v>
      </c>
      <c r="N1373" t="s">
        <v>3314</v>
      </c>
      <c r="O1373" t="s">
        <v>1527</v>
      </c>
      <c r="P1373" s="199">
        <v>10000</v>
      </c>
      <c r="S1373" t="s">
        <v>1786</v>
      </c>
      <c r="T1373" t="s">
        <v>2230</v>
      </c>
      <c r="U1373" s="201">
        <v>3.8450000000000002</v>
      </c>
      <c r="V1373" t="s">
        <v>3158</v>
      </c>
      <c r="W1373" t="s">
        <v>3352</v>
      </c>
      <c r="X1373" t="s">
        <v>3353</v>
      </c>
      <c r="Y1373" t="s">
        <v>3318</v>
      </c>
      <c r="Z1373" t="s">
        <v>3729</v>
      </c>
      <c r="AA1373">
        <v>810660</v>
      </c>
      <c r="AB1373" s="198">
        <v>37037</v>
      </c>
      <c r="AC1373" s="198">
        <v>37040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4</v>
      </c>
      <c r="F1374" s="213">
        <f t="shared" si="110"/>
        <v>40000</v>
      </c>
      <c r="G1374" s="202">
        <v>1296359</v>
      </c>
      <c r="H1374" s="198">
        <v>37036.350081018521</v>
      </c>
      <c r="I1374" t="s">
        <v>3336</v>
      </c>
      <c r="M1374" t="s">
        <v>1785</v>
      </c>
      <c r="N1374" t="s">
        <v>3314</v>
      </c>
      <c r="O1374" t="s">
        <v>1524</v>
      </c>
      <c r="P1374" s="199">
        <v>10000</v>
      </c>
      <c r="S1374" t="s">
        <v>1786</v>
      </c>
      <c r="T1374" t="s">
        <v>2230</v>
      </c>
      <c r="U1374" s="201">
        <v>3.8325</v>
      </c>
      <c r="V1374" t="s">
        <v>3158</v>
      </c>
      <c r="W1374" t="s">
        <v>3352</v>
      </c>
      <c r="X1374" t="s">
        <v>3353</v>
      </c>
      <c r="Y1374" t="s">
        <v>3318</v>
      </c>
      <c r="Z1374" t="s">
        <v>3729</v>
      </c>
      <c r="AA1374">
        <v>810661</v>
      </c>
      <c r="AB1374" s="198">
        <v>37037</v>
      </c>
      <c r="AC1374" s="198">
        <v>37040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4</v>
      </c>
      <c r="F1375" s="213">
        <f t="shared" si="110"/>
        <v>20000</v>
      </c>
      <c r="G1375" s="202">
        <v>1296360</v>
      </c>
      <c r="H1375" s="198">
        <v>37036.350127314814</v>
      </c>
      <c r="I1375" t="s">
        <v>2006</v>
      </c>
      <c r="M1375" t="s">
        <v>1785</v>
      </c>
      <c r="N1375" t="s">
        <v>3314</v>
      </c>
      <c r="O1375" t="s">
        <v>1562</v>
      </c>
      <c r="P1375" s="199">
        <v>5000</v>
      </c>
      <c r="S1375" t="s">
        <v>1786</v>
      </c>
      <c r="T1375" t="s">
        <v>2230</v>
      </c>
      <c r="U1375" s="201">
        <v>3.6</v>
      </c>
      <c r="V1375" t="s">
        <v>1769</v>
      </c>
      <c r="W1375" t="s">
        <v>1719</v>
      </c>
      <c r="X1375" t="s">
        <v>1710</v>
      </c>
      <c r="Y1375" t="s">
        <v>3318</v>
      </c>
      <c r="Z1375" t="s">
        <v>3729</v>
      </c>
      <c r="AA1375">
        <v>810662</v>
      </c>
      <c r="AB1375" s="198">
        <v>37037</v>
      </c>
      <c r="AC1375" s="198">
        <v>37040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4</v>
      </c>
      <c r="F1376" s="213">
        <f t="shared" si="110"/>
        <v>20000</v>
      </c>
      <c r="G1376" s="202">
        <v>1296361</v>
      </c>
      <c r="H1376" s="198">
        <v>37036.35015046296</v>
      </c>
      <c r="I1376" t="s">
        <v>3078</v>
      </c>
      <c r="M1376" t="s">
        <v>1785</v>
      </c>
      <c r="N1376" t="s">
        <v>3314</v>
      </c>
      <c r="O1376" t="s">
        <v>1526</v>
      </c>
      <c r="Q1376" s="199">
        <v>5000</v>
      </c>
      <c r="S1376" t="s">
        <v>1786</v>
      </c>
      <c r="T1376" t="s">
        <v>2230</v>
      </c>
      <c r="U1376" s="201">
        <v>3.7825000000000002</v>
      </c>
      <c r="V1376" t="s">
        <v>3079</v>
      </c>
      <c r="W1376" t="s">
        <v>3352</v>
      </c>
      <c r="X1376" t="s">
        <v>3353</v>
      </c>
      <c r="Y1376" t="s">
        <v>3318</v>
      </c>
      <c r="Z1376" t="s">
        <v>3729</v>
      </c>
      <c r="AA1376">
        <v>810663</v>
      </c>
      <c r="AB1376" s="198">
        <v>37037</v>
      </c>
      <c r="AC1376" s="198">
        <v>37040</v>
      </c>
    </row>
    <row r="1377" spans="1:29" x14ac:dyDescent="0.2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92</v>
      </c>
      <c r="F1377" s="213">
        <f t="shared" si="110"/>
        <v>460000</v>
      </c>
      <c r="G1377" s="202">
        <v>1296364</v>
      </c>
      <c r="H1377" s="198">
        <v>37036.350231481483</v>
      </c>
      <c r="I1377" t="s">
        <v>3363</v>
      </c>
      <c r="M1377" t="s">
        <v>1785</v>
      </c>
      <c r="N1377" t="s">
        <v>3328</v>
      </c>
      <c r="O1377" t="s">
        <v>2525</v>
      </c>
      <c r="P1377" s="199">
        <v>5000</v>
      </c>
      <c r="S1377" t="s">
        <v>1786</v>
      </c>
      <c r="T1377" t="s">
        <v>2230</v>
      </c>
      <c r="U1377" s="201">
        <v>0.51749999999999996</v>
      </c>
      <c r="V1377" t="s">
        <v>3157</v>
      </c>
      <c r="W1377" t="s">
        <v>3329</v>
      </c>
      <c r="X1377" t="s">
        <v>3330</v>
      </c>
      <c r="Y1377" t="s">
        <v>2250</v>
      </c>
      <c r="Z1377" t="s">
        <v>3729</v>
      </c>
      <c r="AA1377" t="s">
        <v>2526</v>
      </c>
      <c r="AB1377" s="198">
        <v>37073</v>
      </c>
      <c r="AC1377" s="198">
        <v>37164</v>
      </c>
    </row>
    <row r="1378" spans="1:29" x14ac:dyDescent="0.2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4</v>
      </c>
      <c r="F1378" s="213">
        <f t="shared" si="110"/>
        <v>20000</v>
      </c>
      <c r="G1378" s="202">
        <v>1296365</v>
      </c>
      <c r="H1378" s="198">
        <v>37036.350243055553</v>
      </c>
      <c r="I1378" t="s">
        <v>2779</v>
      </c>
      <c r="M1378" t="s">
        <v>1785</v>
      </c>
      <c r="N1378" t="s">
        <v>3314</v>
      </c>
      <c r="O1378" t="s">
        <v>1562</v>
      </c>
      <c r="Q1378" s="199">
        <v>5000</v>
      </c>
      <c r="S1378" t="s">
        <v>1786</v>
      </c>
      <c r="T1378" t="s">
        <v>2230</v>
      </c>
      <c r="U1378" s="201">
        <v>3.625</v>
      </c>
      <c r="V1378" t="s">
        <v>3291</v>
      </c>
      <c r="W1378" t="s">
        <v>1719</v>
      </c>
      <c r="X1378" t="s">
        <v>1710</v>
      </c>
      <c r="Y1378" t="s">
        <v>3318</v>
      </c>
      <c r="Z1378" t="s">
        <v>3729</v>
      </c>
      <c r="AA1378">
        <v>810664</v>
      </c>
      <c r="AB1378" s="198">
        <v>37037</v>
      </c>
      <c r="AC1378" s="198">
        <v>37040</v>
      </c>
    </row>
    <row r="1379" spans="1:29" x14ac:dyDescent="0.2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25</v>
      </c>
      <c r="G1379" s="202">
        <v>1296366</v>
      </c>
      <c r="H1379" s="198">
        <v>37036.350266203706</v>
      </c>
      <c r="I1379" t="s">
        <v>2964</v>
      </c>
      <c r="M1379" t="s">
        <v>3451</v>
      </c>
      <c r="N1379" t="s">
        <v>1739</v>
      </c>
      <c r="O1379" t="s">
        <v>1609</v>
      </c>
      <c r="P1379" s="199">
        <v>25</v>
      </c>
      <c r="S1379" t="s">
        <v>1784</v>
      </c>
      <c r="T1379" t="s">
        <v>2230</v>
      </c>
      <c r="U1379" s="201">
        <v>45</v>
      </c>
      <c r="V1379" t="s">
        <v>1758</v>
      </c>
      <c r="W1379" t="s">
        <v>1747</v>
      </c>
      <c r="X1379" t="s">
        <v>1742</v>
      </c>
      <c r="Y1379" t="s">
        <v>2741</v>
      </c>
      <c r="Z1379" t="s">
        <v>3724</v>
      </c>
      <c r="AA1379">
        <v>622906.1</v>
      </c>
      <c r="AB1379" s="198">
        <v>37040.875</v>
      </c>
      <c r="AC1379" s="198">
        <v>37040.875</v>
      </c>
    </row>
    <row r="1380" spans="1:29" x14ac:dyDescent="0.2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4</v>
      </c>
      <c r="F1380" s="213">
        <f t="shared" si="110"/>
        <v>20000</v>
      </c>
      <c r="G1380" s="202">
        <v>1296367</v>
      </c>
      <c r="H1380" s="198">
        <v>37036.350300925929</v>
      </c>
      <c r="I1380" t="s">
        <v>3359</v>
      </c>
      <c r="M1380" t="s">
        <v>1785</v>
      </c>
      <c r="N1380" t="s">
        <v>3314</v>
      </c>
      <c r="O1380" t="s">
        <v>1562</v>
      </c>
      <c r="P1380" s="199">
        <v>5000</v>
      </c>
      <c r="S1380" t="s">
        <v>1786</v>
      </c>
      <c r="T1380" t="s">
        <v>2230</v>
      </c>
      <c r="U1380" s="201">
        <v>3.6</v>
      </c>
      <c r="V1380" t="s">
        <v>3218</v>
      </c>
      <c r="W1380" t="s">
        <v>1719</v>
      </c>
      <c r="X1380" t="s">
        <v>1710</v>
      </c>
      <c r="Y1380" t="s">
        <v>3318</v>
      </c>
      <c r="Z1380" t="s">
        <v>3729</v>
      </c>
      <c r="AA1380">
        <v>810665</v>
      </c>
      <c r="AB1380" s="198">
        <v>37037</v>
      </c>
      <c r="AC1380" s="198">
        <v>37040</v>
      </c>
    </row>
    <row r="1381" spans="1:29" x14ac:dyDescent="0.2">
      <c r="A1381" s="44" t="str">
        <f t="shared" si="106"/>
        <v>US Power Physical</v>
      </c>
      <c r="B1381" s="44" t="str">
        <f t="shared" si="107"/>
        <v>US</v>
      </c>
      <c r="C1381" s="44" t="str">
        <f t="shared" si="108"/>
        <v>Power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25</v>
      </c>
      <c r="G1381" s="202">
        <v>1296369</v>
      </c>
      <c r="H1381" s="198">
        <v>37036.350335648145</v>
      </c>
      <c r="I1381" t="s">
        <v>1621</v>
      </c>
      <c r="M1381" t="s">
        <v>3451</v>
      </c>
      <c r="N1381" t="s">
        <v>1737</v>
      </c>
      <c r="O1381" t="s">
        <v>1599</v>
      </c>
      <c r="P1381" s="199">
        <v>25</v>
      </c>
      <c r="S1381" t="s">
        <v>1784</v>
      </c>
      <c r="T1381" t="s">
        <v>2230</v>
      </c>
      <c r="U1381" s="201">
        <v>127.5</v>
      </c>
      <c r="V1381" t="s">
        <v>1622</v>
      </c>
      <c r="W1381" t="s">
        <v>1743</v>
      </c>
      <c r="X1381" t="s">
        <v>1738</v>
      </c>
      <c r="Y1381" t="s">
        <v>2741</v>
      </c>
      <c r="Z1381" t="s">
        <v>3724</v>
      </c>
      <c r="AA1381">
        <v>622907.1</v>
      </c>
      <c r="AB1381" s="198">
        <v>37040.875</v>
      </c>
      <c r="AC1381" s="198">
        <v>37040.875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4</v>
      </c>
      <c r="F1382" s="213">
        <f t="shared" si="110"/>
        <v>20000</v>
      </c>
      <c r="G1382" s="202">
        <v>1296370</v>
      </c>
      <c r="H1382" s="198">
        <v>37036.350347222222</v>
      </c>
      <c r="I1382" t="s">
        <v>3288</v>
      </c>
      <c r="M1382" t="s">
        <v>1785</v>
      </c>
      <c r="N1382" t="s">
        <v>3314</v>
      </c>
      <c r="O1382" t="s">
        <v>1547</v>
      </c>
      <c r="P1382" s="199">
        <v>5000</v>
      </c>
      <c r="S1382" t="s">
        <v>1786</v>
      </c>
      <c r="T1382" t="s">
        <v>2230</v>
      </c>
      <c r="U1382" s="201">
        <v>4.1050000000000004</v>
      </c>
      <c r="V1382" t="s">
        <v>3289</v>
      </c>
      <c r="W1382" t="s">
        <v>3367</v>
      </c>
      <c r="X1382" t="s">
        <v>3368</v>
      </c>
      <c r="Y1382" t="s">
        <v>3318</v>
      </c>
      <c r="Z1382" t="s">
        <v>3729</v>
      </c>
      <c r="AA1382">
        <v>810666</v>
      </c>
      <c r="AB1382" s="198">
        <v>37037</v>
      </c>
      <c r="AC1382" s="198">
        <v>37040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4</v>
      </c>
      <c r="F1383" s="213">
        <f t="shared" si="110"/>
        <v>40000</v>
      </c>
      <c r="G1383" s="202">
        <v>1296371</v>
      </c>
      <c r="H1383" s="198">
        <v>37036.350381944445</v>
      </c>
      <c r="I1383" t="s">
        <v>2048</v>
      </c>
      <c r="M1383" t="s">
        <v>1785</v>
      </c>
      <c r="N1383" t="s">
        <v>3314</v>
      </c>
      <c r="O1383" t="s">
        <v>1581</v>
      </c>
      <c r="Q1383" s="199">
        <v>10000</v>
      </c>
      <c r="S1383" t="s">
        <v>1786</v>
      </c>
      <c r="T1383" t="s">
        <v>2230</v>
      </c>
      <c r="U1383" s="201">
        <v>10.15</v>
      </c>
      <c r="V1383" t="s">
        <v>3032</v>
      </c>
      <c r="W1383" t="s">
        <v>1757</v>
      </c>
      <c r="X1383" t="s">
        <v>1710</v>
      </c>
      <c r="Y1383" t="s">
        <v>3318</v>
      </c>
      <c r="Z1383" t="s">
        <v>3729</v>
      </c>
      <c r="AA1383">
        <v>810667</v>
      </c>
      <c r="AB1383" s="198">
        <v>37037</v>
      </c>
      <c r="AC1383" s="198">
        <v>37040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4</v>
      </c>
      <c r="F1384" s="213">
        <f t="shared" si="110"/>
        <v>20000</v>
      </c>
      <c r="G1384" s="202">
        <v>1296372</v>
      </c>
      <c r="H1384" s="198">
        <v>37036.350381944445</v>
      </c>
      <c r="I1384" t="s">
        <v>2779</v>
      </c>
      <c r="M1384" t="s">
        <v>1785</v>
      </c>
      <c r="N1384" t="s">
        <v>3314</v>
      </c>
      <c r="O1384" t="s">
        <v>1546</v>
      </c>
      <c r="P1384" s="199">
        <v>5000</v>
      </c>
      <c r="S1384" t="s">
        <v>1786</v>
      </c>
      <c r="T1384" t="s">
        <v>2230</v>
      </c>
      <c r="U1384" s="201">
        <v>3.7524999999999999</v>
      </c>
      <c r="V1384" t="s">
        <v>1688</v>
      </c>
      <c r="W1384" t="s">
        <v>3130</v>
      </c>
      <c r="X1384" t="s">
        <v>3338</v>
      </c>
      <c r="Y1384" t="s">
        <v>3318</v>
      </c>
      <c r="Z1384" t="s">
        <v>3729</v>
      </c>
      <c r="AA1384">
        <v>810668</v>
      </c>
      <c r="AB1384" s="198">
        <v>37037</v>
      </c>
      <c r="AC1384" s="198">
        <v>37040</v>
      </c>
    </row>
    <row r="1385" spans="1:29" x14ac:dyDescent="0.2">
      <c r="A1385" s="44" t="str">
        <f t="shared" si="106"/>
        <v>US Natural Gas Financial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Financial</v>
      </c>
      <c r="E1385" s="44">
        <f>IF(VLOOKUP(S1385,'DD-Lookup'!$J$6:$L$50,3,FALSE)="Monthly",(YEAR(AC1385)-YEAR(AB1385))*12+MONTH(AC1385)-MONTH(AB1385)+1,(AC1385-AB1385+1))</f>
        <v>6</v>
      </c>
      <c r="F1385" s="213">
        <f t="shared" si="110"/>
        <v>180000</v>
      </c>
      <c r="G1385" s="202">
        <v>1296373</v>
      </c>
      <c r="H1385" s="198">
        <v>37036.350428240738</v>
      </c>
      <c r="I1385" t="s">
        <v>3215</v>
      </c>
      <c r="M1385" t="s">
        <v>1785</v>
      </c>
      <c r="N1385" t="s">
        <v>3014</v>
      </c>
      <c r="O1385" t="s">
        <v>1933</v>
      </c>
      <c r="P1385" s="199">
        <v>30000</v>
      </c>
      <c r="S1385" t="s">
        <v>1786</v>
      </c>
      <c r="T1385" t="s">
        <v>2230</v>
      </c>
      <c r="U1385" s="201">
        <v>3.91</v>
      </c>
      <c r="V1385" t="s">
        <v>3101</v>
      </c>
      <c r="W1385" t="s">
        <v>3372</v>
      </c>
      <c r="X1385" t="s">
        <v>2774</v>
      </c>
      <c r="Y1385" t="s">
        <v>2250</v>
      </c>
      <c r="Z1385" t="s">
        <v>3729</v>
      </c>
      <c r="AA1385" t="s">
        <v>2527</v>
      </c>
      <c r="AB1385" s="198">
        <v>37037.875</v>
      </c>
      <c r="AC1385" s="198">
        <v>37042.875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4</v>
      </c>
      <c r="F1386" s="213">
        <f t="shared" si="110"/>
        <v>20000</v>
      </c>
      <c r="G1386" s="202">
        <v>1296374</v>
      </c>
      <c r="H1386" s="198">
        <v>37036.350428240738</v>
      </c>
      <c r="I1386" t="s">
        <v>1733</v>
      </c>
      <c r="M1386" t="s">
        <v>1785</v>
      </c>
      <c r="N1386" t="s">
        <v>3314</v>
      </c>
      <c r="O1386" t="s">
        <v>1048</v>
      </c>
      <c r="P1386" s="199">
        <v>5000</v>
      </c>
      <c r="S1386" t="s">
        <v>1786</v>
      </c>
      <c r="T1386" t="s">
        <v>2230</v>
      </c>
      <c r="U1386" s="201">
        <v>4.16</v>
      </c>
      <c r="V1386" t="s">
        <v>2177</v>
      </c>
      <c r="W1386" t="s">
        <v>1691</v>
      </c>
      <c r="X1386" t="s">
        <v>1692</v>
      </c>
      <c r="Y1386" t="s">
        <v>3318</v>
      </c>
      <c r="Z1386" t="s">
        <v>3729</v>
      </c>
      <c r="AA1386">
        <v>810669</v>
      </c>
      <c r="AB1386" s="198">
        <v>37037</v>
      </c>
      <c r="AC1386" s="198">
        <v>37040</v>
      </c>
    </row>
    <row r="1387" spans="1:29" x14ac:dyDescent="0.2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25</v>
      </c>
      <c r="G1387" s="202">
        <v>1296375</v>
      </c>
      <c r="H1387" s="198">
        <v>37036.350462962961</v>
      </c>
      <c r="I1387" t="s">
        <v>3393</v>
      </c>
      <c r="M1387" t="s">
        <v>3451</v>
      </c>
      <c r="N1387" t="s">
        <v>1739</v>
      </c>
      <c r="O1387" t="s">
        <v>1597</v>
      </c>
      <c r="P1387" s="199">
        <v>25</v>
      </c>
      <c r="S1387" t="s">
        <v>1784</v>
      </c>
      <c r="T1387" t="s">
        <v>2230</v>
      </c>
      <c r="U1387" s="201">
        <v>117</v>
      </c>
      <c r="V1387" t="s">
        <v>2760</v>
      </c>
      <c r="W1387" t="s">
        <v>1795</v>
      </c>
      <c r="X1387" t="s">
        <v>1742</v>
      </c>
      <c r="Y1387" t="s">
        <v>2741</v>
      </c>
      <c r="Z1387" t="s">
        <v>3724</v>
      </c>
      <c r="AA1387">
        <v>622908.1</v>
      </c>
      <c r="AB1387" s="198">
        <v>37040.875</v>
      </c>
      <c r="AC1387" s="198">
        <v>37040.875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4</v>
      </c>
      <c r="F1388" s="213">
        <f t="shared" si="110"/>
        <v>40000</v>
      </c>
      <c r="G1388" s="202">
        <v>1296376</v>
      </c>
      <c r="H1388" s="198">
        <v>37036.350543981483</v>
      </c>
      <c r="I1388" t="s">
        <v>1826</v>
      </c>
      <c r="M1388" t="s">
        <v>1785</v>
      </c>
      <c r="N1388" t="s">
        <v>3314</v>
      </c>
      <c r="O1388" t="s">
        <v>1040</v>
      </c>
      <c r="P1388" s="199">
        <v>10000</v>
      </c>
      <c r="S1388" t="s">
        <v>1786</v>
      </c>
      <c r="T1388" t="s">
        <v>2230</v>
      </c>
      <c r="U1388" s="201">
        <v>3.87</v>
      </c>
      <c r="V1388" t="s">
        <v>1808</v>
      </c>
      <c r="W1388" t="s">
        <v>3159</v>
      </c>
      <c r="X1388" t="s">
        <v>3241</v>
      </c>
      <c r="Y1388" t="s">
        <v>3318</v>
      </c>
      <c r="Z1388" t="s">
        <v>3729</v>
      </c>
      <c r="AA1388">
        <v>810670</v>
      </c>
      <c r="AB1388" s="198">
        <v>37037</v>
      </c>
      <c r="AC1388" s="198">
        <v>37040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4</v>
      </c>
      <c r="F1389" s="213">
        <f t="shared" si="110"/>
        <v>20000</v>
      </c>
      <c r="G1389" s="202">
        <v>1296377</v>
      </c>
      <c r="H1389" s="198">
        <v>37036.350601851853</v>
      </c>
      <c r="I1389" t="s">
        <v>1826</v>
      </c>
      <c r="M1389" t="s">
        <v>1785</v>
      </c>
      <c r="N1389" t="s">
        <v>3314</v>
      </c>
      <c r="O1389" t="s">
        <v>1562</v>
      </c>
      <c r="Q1389" s="199">
        <v>5000</v>
      </c>
      <c r="S1389" t="s">
        <v>1786</v>
      </c>
      <c r="T1389" t="s">
        <v>2230</v>
      </c>
      <c r="U1389" s="201">
        <v>3.625</v>
      </c>
      <c r="V1389" t="s">
        <v>3235</v>
      </c>
      <c r="W1389" t="s">
        <v>1719</v>
      </c>
      <c r="X1389" t="s">
        <v>1710</v>
      </c>
      <c r="Y1389" t="s">
        <v>3318</v>
      </c>
      <c r="Z1389" t="s">
        <v>3729</v>
      </c>
      <c r="AA1389">
        <v>810671</v>
      </c>
      <c r="AB1389" s="198">
        <v>37037</v>
      </c>
      <c r="AC1389" s="198">
        <v>37040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4</v>
      </c>
      <c r="F1390" s="213">
        <f t="shared" si="110"/>
        <v>20000</v>
      </c>
      <c r="G1390" s="202">
        <v>1296378</v>
      </c>
      <c r="H1390" s="198">
        <v>37036.350613425922</v>
      </c>
      <c r="I1390" t="s">
        <v>2983</v>
      </c>
      <c r="M1390" t="s">
        <v>1785</v>
      </c>
      <c r="N1390" t="s">
        <v>3314</v>
      </c>
      <c r="O1390" t="s">
        <v>1546</v>
      </c>
      <c r="P1390" s="199">
        <v>5000</v>
      </c>
      <c r="S1390" t="s">
        <v>1786</v>
      </c>
      <c r="T1390" t="s">
        <v>2230</v>
      </c>
      <c r="U1390" s="201">
        <v>3.75</v>
      </c>
      <c r="V1390" t="s">
        <v>3297</v>
      </c>
      <c r="W1390" t="s">
        <v>3130</v>
      </c>
      <c r="X1390" t="s">
        <v>3338</v>
      </c>
      <c r="Y1390" t="s">
        <v>3318</v>
      </c>
      <c r="Z1390" t="s">
        <v>3729</v>
      </c>
      <c r="AA1390">
        <v>810672</v>
      </c>
      <c r="AB1390" s="198">
        <v>37037</v>
      </c>
      <c r="AC1390" s="198">
        <v>37040</v>
      </c>
    </row>
    <row r="1391" spans="1:29" x14ac:dyDescent="0.2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92</v>
      </c>
      <c r="F1391" s="213">
        <f t="shared" si="110"/>
        <v>4600</v>
      </c>
      <c r="G1391" s="202">
        <v>1296380</v>
      </c>
      <c r="H1391" s="198">
        <v>37036.350648148145</v>
      </c>
      <c r="I1391" t="s">
        <v>3300</v>
      </c>
      <c r="M1391" t="s">
        <v>3451</v>
      </c>
      <c r="N1391" t="s">
        <v>1827</v>
      </c>
      <c r="O1391" t="s">
        <v>2949</v>
      </c>
      <c r="Q1391" s="199">
        <v>50</v>
      </c>
      <c r="S1391" t="s">
        <v>1784</v>
      </c>
      <c r="T1391" t="s">
        <v>2230</v>
      </c>
      <c r="U1391" s="201">
        <v>54</v>
      </c>
      <c r="V1391" t="s">
        <v>2849</v>
      </c>
      <c r="W1391" t="s">
        <v>2998</v>
      </c>
      <c r="X1391" t="s">
        <v>1852</v>
      </c>
      <c r="Y1391" t="s">
        <v>2741</v>
      </c>
      <c r="Z1391" t="s">
        <v>3724</v>
      </c>
      <c r="AA1391">
        <v>622909.1</v>
      </c>
      <c r="AB1391" s="198">
        <v>37165.71597222222</v>
      </c>
      <c r="AC1391" s="198">
        <v>37256.71597222222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4</v>
      </c>
      <c r="F1392" s="213">
        <f t="shared" si="110"/>
        <v>20000</v>
      </c>
      <c r="G1392" s="202">
        <v>1296381</v>
      </c>
      <c r="H1392" s="198">
        <v>37036.350648148145</v>
      </c>
      <c r="I1392" t="s">
        <v>3078</v>
      </c>
      <c r="M1392" t="s">
        <v>1785</v>
      </c>
      <c r="N1392" t="s">
        <v>3314</v>
      </c>
      <c r="O1392" t="s">
        <v>1034</v>
      </c>
      <c r="Q1392" s="199">
        <v>5000</v>
      </c>
      <c r="S1392" t="s">
        <v>1786</v>
      </c>
      <c r="T1392" t="s">
        <v>2230</v>
      </c>
      <c r="U1392" s="201">
        <v>3.9</v>
      </c>
      <c r="V1392" t="s">
        <v>3079</v>
      </c>
      <c r="W1392" t="s">
        <v>2783</v>
      </c>
      <c r="X1392" t="s">
        <v>2784</v>
      </c>
      <c r="Y1392" t="s">
        <v>3318</v>
      </c>
      <c r="Z1392" t="s">
        <v>3729</v>
      </c>
      <c r="AA1392">
        <v>810674</v>
      </c>
      <c r="AB1392" s="198">
        <v>37037</v>
      </c>
      <c r="AC1392" s="198">
        <v>37040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4</v>
      </c>
      <c r="F1393" s="213">
        <f t="shared" si="110"/>
        <v>20000</v>
      </c>
      <c r="G1393" s="202">
        <v>1296379</v>
      </c>
      <c r="H1393" s="198">
        <v>37036.350648148145</v>
      </c>
      <c r="I1393" t="s">
        <v>2983</v>
      </c>
      <c r="M1393" t="s">
        <v>1785</v>
      </c>
      <c r="N1393" t="s">
        <v>3314</v>
      </c>
      <c r="O1393" t="s">
        <v>1562</v>
      </c>
      <c r="P1393" s="199">
        <v>5000</v>
      </c>
      <c r="S1393" t="s">
        <v>1786</v>
      </c>
      <c r="T1393" t="s">
        <v>2230</v>
      </c>
      <c r="U1393" s="201">
        <v>3.6</v>
      </c>
      <c r="V1393" t="s">
        <v>2042</v>
      </c>
      <c r="W1393" t="s">
        <v>1719</v>
      </c>
      <c r="X1393" t="s">
        <v>1710</v>
      </c>
      <c r="Y1393" t="s">
        <v>3318</v>
      </c>
      <c r="Z1393" t="s">
        <v>3729</v>
      </c>
      <c r="AA1393">
        <v>810673</v>
      </c>
      <c r="AB1393" s="198">
        <v>37037</v>
      </c>
      <c r="AC1393" s="198">
        <v>37040</v>
      </c>
    </row>
    <row r="1394" spans="1:29" x14ac:dyDescent="0.2">
      <c r="A1394" s="44" t="str">
        <f t="shared" si="106"/>
        <v>US Natural Gas Physical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4</v>
      </c>
      <c r="F1394" s="213">
        <f t="shared" si="110"/>
        <v>40000</v>
      </c>
      <c r="G1394" s="202">
        <v>1296384</v>
      </c>
      <c r="H1394" s="198">
        <v>37036.35087962963</v>
      </c>
      <c r="I1394" t="s">
        <v>3204</v>
      </c>
      <c r="M1394" t="s">
        <v>1785</v>
      </c>
      <c r="N1394" t="s">
        <v>3314</v>
      </c>
      <c r="O1394" t="s">
        <v>1055</v>
      </c>
      <c r="P1394" s="199">
        <v>10000</v>
      </c>
      <c r="S1394" t="s">
        <v>1786</v>
      </c>
      <c r="T1394" t="s">
        <v>2230</v>
      </c>
      <c r="U1394" s="201">
        <v>4.13</v>
      </c>
      <c r="V1394" t="s">
        <v>3205</v>
      </c>
      <c r="W1394" t="s">
        <v>2800</v>
      </c>
      <c r="X1394" t="s">
        <v>2801</v>
      </c>
      <c r="Y1394" t="s">
        <v>3318</v>
      </c>
      <c r="Z1394" t="s">
        <v>3729</v>
      </c>
      <c r="AA1394">
        <v>810675</v>
      </c>
      <c r="AB1394" s="198">
        <v>37037</v>
      </c>
      <c r="AC1394" s="198">
        <v>37040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4</v>
      </c>
      <c r="F1395" s="213">
        <f t="shared" si="110"/>
        <v>20000</v>
      </c>
      <c r="G1395" s="202">
        <v>1296385</v>
      </c>
      <c r="H1395" s="198">
        <v>37036.351041666669</v>
      </c>
      <c r="I1395" t="s">
        <v>2983</v>
      </c>
      <c r="M1395" t="s">
        <v>1785</v>
      </c>
      <c r="N1395" t="s">
        <v>3314</v>
      </c>
      <c r="O1395" t="s">
        <v>1566</v>
      </c>
      <c r="P1395" s="199">
        <v>5000</v>
      </c>
      <c r="S1395" t="s">
        <v>1786</v>
      </c>
      <c r="T1395" t="s">
        <v>2230</v>
      </c>
      <c r="U1395" s="201">
        <v>2.48</v>
      </c>
      <c r="V1395" t="s">
        <v>1728</v>
      </c>
      <c r="W1395" t="s">
        <v>1732</v>
      </c>
      <c r="X1395" t="s">
        <v>1710</v>
      </c>
      <c r="Y1395" t="s">
        <v>3318</v>
      </c>
      <c r="Z1395" t="s">
        <v>3729</v>
      </c>
      <c r="AA1395">
        <v>810676</v>
      </c>
      <c r="AB1395" s="198">
        <v>37037</v>
      </c>
      <c r="AC1395" s="198">
        <v>37040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4</v>
      </c>
      <c r="F1396" s="213">
        <f t="shared" si="110"/>
        <v>40000</v>
      </c>
      <c r="G1396" s="202">
        <v>1296386</v>
      </c>
      <c r="H1396" s="198">
        <v>37036.351053240738</v>
      </c>
      <c r="I1396" t="s">
        <v>2202</v>
      </c>
      <c r="M1396" t="s">
        <v>1785</v>
      </c>
      <c r="N1396" t="s">
        <v>3314</v>
      </c>
      <c r="O1396" t="s">
        <v>1518</v>
      </c>
      <c r="Q1396" s="199">
        <v>10000</v>
      </c>
      <c r="S1396" t="s">
        <v>1786</v>
      </c>
      <c r="T1396" t="s">
        <v>2230</v>
      </c>
      <c r="U1396" s="201">
        <v>3.9763000000000002</v>
      </c>
      <c r="V1396" t="s">
        <v>3190</v>
      </c>
      <c r="W1396" t="s">
        <v>3316</v>
      </c>
      <c r="X1396" t="s">
        <v>3317</v>
      </c>
      <c r="Y1396" t="s">
        <v>3318</v>
      </c>
      <c r="Z1396" t="s">
        <v>3729</v>
      </c>
      <c r="AA1396">
        <v>810677</v>
      </c>
      <c r="AB1396" s="198">
        <v>37037</v>
      </c>
      <c r="AC1396" s="198">
        <v>37040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4</v>
      </c>
      <c r="F1397" s="213">
        <f t="shared" si="110"/>
        <v>20000</v>
      </c>
      <c r="G1397" s="202">
        <v>1296387</v>
      </c>
      <c r="H1397" s="198">
        <v>37036.351076388892</v>
      </c>
      <c r="I1397" t="s">
        <v>1716</v>
      </c>
      <c r="M1397" t="s">
        <v>1785</v>
      </c>
      <c r="N1397" t="s">
        <v>3314</v>
      </c>
      <c r="O1397" t="s">
        <v>1572</v>
      </c>
      <c r="P1397" s="199">
        <v>5000</v>
      </c>
      <c r="S1397" t="s">
        <v>1786</v>
      </c>
      <c r="T1397" t="s">
        <v>2230</v>
      </c>
      <c r="U1397" s="201">
        <v>4.3</v>
      </c>
      <c r="V1397" t="s">
        <v>2758</v>
      </c>
      <c r="W1397" t="s">
        <v>1709</v>
      </c>
      <c r="X1397" t="s">
        <v>1710</v>
      </c>
      <c r="Y1397" t="s">
        <v>3318</v>
      </c>
      <c r="Z1397" t="s">
        <v>3729</v>
      </c>
      <c r="AA1397">
        <v>810678</v>
      </c>
      <c r="AB1397" s="198">
        <v>37037</v>
      </c>
      <c r="AC1397" s="198">
        <v>37040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4</v>
      </c>
      <c r="F1398" s="213">
        <f t="shared" si="110"/>
        <v>20000</v>
      </c>
      <c r="G1398" s="202">
        <v>1296388</v>
      </c>
      <c r="H1398" s="198">
        <v>37036.351122685184</v>
      </c>
      <c r="I1398" t="s">
        <v>2528</v>
      </c>
      <c r="M1398" t="s">
        <v>1785</v>
      </c>
      <c r="N1398" t="s">
        <v>3314</v>
      </c>
      <c r="O1398" t="s">
        <v>1562</v>
      </c>
      <c r="Q1398" s="199">
        <v>5000</v>
      </c>
      <c r="S1398" t="s">
        <v>1786</v>
      </c>
      <c r="T1398" t="s">
        <v>2230</v>
      </c>
      <c r="U1398" s="201">
        <v>3.625</v>
      </c>
      <c r="V1398" t="s">
        <v>2529</v>
      </c>
      <c r="W1398" t="s">
        <v>1719</v>
      </c>
      <c r="X1398" t="s">
        <v>1710</v>
      </c>
      <c r="Y1398" t="s">
        <v>3318</v>
      </c>
      <c r="Z1398" t="s">
        <v>3729</v>
      </c>
      <c r="AA1398">
        <v>810679</v>
      </c>
      <c r="AB1398" s="198">
        <v>37037</v>
      </c>
      <c r="AC1398" s="198">
        <v>37040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4</v>
      </c>
      <c r="F1399" s="213">
        <f t="shared" si="110"/>
        <v>20000</v>
      </c>
      <c r="G1399" s="202">
        <v>1296389</v>
      </c>
      <c r="H1399" s="198">
        <v>37036.351157407407</v>
      </c>
      <c r="I1399" t="s">
        <v>1755</v>
      </c>
      <c r="M1399" t="s">
        <v>1785</v>
      </c>
      <c r="N1399" t="s">
        <v>3314</v>
      </c>
      <c r="O1399" t="s">
        <v>1572</v>
      </c>
      <c r="P1399" s="199">
        <v>5000</v>
      </c>
      <c r="S1399" t="s">
        <v>1786</v>
      </c>
      <c r="T1399" t="s">
        <v>2230</v>
      </c>
      <c r="U1399" s="201">
        <v>4.2</v>
      </c>
      <c r="V1399" t="s">
        <v>1756</v>
      </c>
      <c r="W1399" t="s">
        <v>1709</v>
      </c>
      <c r="X1399" t="s">
        <v>1710</v>
      </c>
      <c r="Y1399" t="s">
        <v>3318</v>
      </c>
      <c r="Z1399" t="s">
        <v>3729</v>
      </c>
      <c r="AA1399">
        <v>810680</v>
      </c>
      <c r="AB1399" s="198">
        <v>37037</v>
      </c>
      <c r="AC1399" s="198">
        <v>37040</v>
      </c>
    </row>
    <row r="1400" spans="1:29" x14ac:dyDescent="0.2">
      <c r="A1400" s="44" t="str">
        <f t="shared" si="106"/>
        <v>US Natural Gas Financial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30</v>
      </c>
      <c r="F1400" s="213">
        <f t="shared" si="110"/>
        <v>150000</v>
      </c>
      <c r="G1400" s="202">
        <v>1296390</v>
      </c>
      <c r="H1400" s="198">
        <v>37036.351168981484</v>
      </c>
      <c r="I1400" t="s">
        <v>3322</v>
      </c>
      <c r="M1400" t="s">
        <v>1785</v>
      </c>
      <c r="N1400" t="s">
        <v>3328</v>
      </c>
      <c r="O1400" t="s">
        <v>1734</v>
      </c>
      <c r="Q1400" s="199">
        <v>5000</v>
      </c>
      <c r="S1400" t="s">
        <v>1786</v>
      </c>
      <c r="T1400" t="s">
        <v>2230</v>
      </c>
      <c r="U1400" s="201">
        <v>-1.2450000000000001</v>
      </c>
      <c r="V1400" t="s">
        <v>3203</v>
      </c>
      <c r="W1400" t="s">
        <v>1735</v>
      </c>
      <c r="X1400" t="s">
        <v>1736</v>
      </c>
      <c r="Y1400" t="s">
        <v>2250</v>
      </c>
      <c r="Z1400" t="s">
        <v>3729</v>
      </c>
      <c r="AA1400" t="s">
        <v>2530</v>
      </c>
      <c r="AB1400" s="198">
        <v>37043.875</v>
      </c>
      <c r="AC1400" s="198">
        <v>37072.875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4</v>
      </c>
      <c r="F1401" s="213">
        <f t="shared" si="110"/>
        <v>20000</v>
      </c>
      <c r="G1401" s="202">
        <v>1296392</v>
      </c>
      <c r="H1401" s="198">
        <v>37036.351180555554</v>
      </c>
      <c r="I1401" t="s">
        <v>2528</v>
      </c>
      <c r="M1401" t="s">
        <v>1785</v>
      </c>
      <c r="N1401" t="s">
        <v>3314</v>
      </c>
      <c r="O1401" t="s">
        <v>1562</v>
      </c>
      <c r="Q1401" s="199">
        <v>5000</v>
      </c>
      <c r="S1401" t="s">
        <v>1786</v>
      </c>
      <c r="T1401" t="s">
        <v>2230</v>
      </c>
      <c r="U1401" s="201">
        <v>3.65</v>
      </c>
      <c r="V1401" t="s">
        <v>2529</v>
      </c>
      <c r="W1401" t="s">
        <v>1719</v>
      </c>
      <c r="X1401" t="s">
        <v>1710</v>
      </c>
      <c r="Y1401" t="s">
        <v>3318</v>
      </c>
      <c r="Z1401" t="s">
        <v>3729</v>
      </c>
      <c r="AA1401">
        <v>810682</v>
      </c>
      <c r="AB1401" s="198">
        <v>37037</v>
      </c>
      <c r="AC1401" s="198">
        <v>37040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4</v>
      </c>
      <c r="F1402" s="213">
        <f t="shared" si="110"/>
        <v>12800</v>
      </c>
      <c r="G1402" s="202">
        <v>1296391</v>
      </c>
      <c r="H1402" s="198">
        <v>37036.351180555554</v>
      </c>
      <c r="I1402" t="s">
        <v>3393</v>
      </c>
      <c r="M1402" t="s">
        <v>1785</v>
      </c>
      <c r="N1402" t="s">
        <v>3314</v>
      </c>
      <c r="O1402" t="s">
        <v>1545</v>
      </c>
      <c r="P1402" s="199">
        <v>3200</v>
      </c>
      <c r="S1402" t="s">
        <v>1786</v>
      </c>
      <c r="T1402" t="s">
        <v>2230</v>
      </c>
      <c r="U1402" s="201">
        <v>3.7675000000000001</v>
      </c>
      <c r="V1402" t="s">
        <v>1866</v>
      </c>
      <c r="W1402" t="s">
        <v>3130</v>
      </c>
      <c r="X1402" t="s">
        <v>3338</v>
      </c>
      <c r="Y1402" t="s">
        <v>3318</v>
      </c>
      <c r="Z1402" t="s">
        <v>3729</v>
      </c>
      <c r="AA1402">
        <v>810681</v>
      </c>
      <c r="AB1402" s="198">
        <v>37037</v>
      </c>
      <c r="AC1402" s="198">
        <v>37040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4</v>
      </c>
      <c r="F1403" s="213">
        <f t="shared" si="110"/>
        <v>40000</v>
      </c>
      <c r="G1403" s="202">
        <v>1296393</v>
      </c>
      <c r="H1403" s="198">
        <v>37036.35119212963</v>
      </c>
      <c r="I1403" t="s">
        <v>3393</v>
      </c>
      <c r="M1403" t="s">
        <v>1785</v>
      </c>
      <c r="N1403" t="s">
        <v>3314</v>
      </c>
      <c r="O1403" t="s">
        <v>1518</v>
      </c>
      <c r="P1403" s="199">
        <v>10000</v>
      </c>
      <c r="S1403" t="s">
        <v>1786</v>
      </c>
      <c r="T1403" t="s">
        <v>2230</v>
      </c>
      <c r="U1403" s="201">
        <v>3.9750000000000001</v>
      </c>
      <c r="V1403" t="s">
        <v>3132</v>
      </c>
      <c r="W1403" t="s">
        <v>3316</v>
      </c>
      <c r="X1403" t="s">
        <v>3317</v>
      </c>
      <c r="Y1403" t="s">
        <v>3318</v>
      </c>
      <c r="Z1403" t="s">
        <v>3729</v>
      </c>
      <c r="AA1403">
        <v>810683</v>
      </c>
      <c r="AB1403" s="198">
        <v>37037</v>
      </c>
      <c r="AC1403" s="198">
        <v>37040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4</v>
      </c>
      <c r="F1404" s="213">
        <f t="shared" si="110"/>
        <v>20000</v>
      </c>
      <c r="G1404" s="202">
        <v>1296396</v>
      </c>
      <c r="H1404" s="198">
        <v>37036.3512962963</v>
      </c>
      <c r="I1404" t="s">
        <v>2983</v>
      </c>
      <c r="M1404" t="s">
        <v>1785</v>
      </c>
      <c r="N1404" t="s">
        <v>3314</v>
      </c>
      <c r="O1404" t="s">
        <v>1562</v>
      </c>
      <c r="P1404" s="199">
        <v>5000</v>
      </c>
      <c r="S1404" t="s">
        <v>1786</v>
      </c>
      <c r="T1404" t="s">
        <v>2230</v>
      </c>
      <c r="U1404" s="201">
        <v>3.625</v>
      </c>
      <c r="V1404" t="s">
        <v>2042</v>
      </c>
      <c r="W1404" t="s">
        <v>1719</v>
      </c>
      <c r="X1404" t="s">
        <v>1710</v>
      </c>
      <c r="Y1404" t="s">
        <v>3318</v>
      </c>
      <c r="Z1404" t="s">
        <v>3729</v>
      </c>
      <c r="AA1404">
        <v>810684</v>
      </c>
      <c r="AB1404" s="198">
        <v>37037</v>
      </c>
      <c r="AC1404" s="198">
        <v>37040</v>
      </c>
    </row>
    <row r="1405" spans="1:29" x14ac:dyDescent="0.2">
      <c r="A1405" s="44" t="str">
        <f t="shared" si="106"/>
        <v>US Natural Gas Financial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Financial</v>
      </c>
      <c r="E1405" s="44">
        <f>IF(VLOOKUP(S1405,'DD-Lookup'!$J$6:$L$50,3,FALSE)="Monthly",(YEAR(AC1405)-YEAR(AB1405))*12+MONTH(AC1405)-MONTH(AB1405)+1,(AC1405-AB1405+1))</f>
        <v>6</v>
      </c>
      <c r="F1405" s="213">
        <f t="shared" si="110"/>
        <v>330000</v>
      </c>
      <c r="G1405" s="202">
        <v>1296399</v>
      </c>
      <c r="H1405" s="198">
        <v>37036.351354166669</v>
      </c>
      <c r="I1405" t="s">
        <v>3215</v>
      </c>
      <c r="M1405" t="s">
        <v>1785</v>
      </c>
      <c r="N1405" t="s">
        <v>3014</v>
      </c>
      <c r="O1405" t="s">
        <v>1938</v>
      </c>
      <c r="P1405" s="199">
        <v>55000</v>
      </c>
      <c r="S1405" t="s">
        <v>1786</v>
      </c>
      <c r="T1405" t="s">
        <v>2230</v>
      </c>
      <c r="U1405" s="201">
        <v>3.92</v>
      </c>
      <c r="V1405" t="s">
        <v>3101</v>
      </c>
      <c r="W1405" t="s">
        <v>3179</v>
      </c>
      <c r="X1405" t="s">
        <v>3180</v>
      </c>
      <c r="Y1405" t="s">
        <v>2250</v>
      </c>
      <c r="Z1405" t="s">
        <v>3729</v>
      </c>
      <c r="AA1405" t="s">
        <v>2531</v>
      </c>
      <c r="AB1405" s="198">
        <v>37037.875</v>
      </c>
      <c r="AC1405" s="198">
        <v>37042.875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4</v>
      </c>
      <c r="F1406" s="213">
        <f t="shared" si="110"/>
        <v>20000</v>
      </c>
      <c r="G1406" s="202">
        <v>1296398</v>
      </c>
      <c r="H1406" s="198">
        <v>37036.351354166669</v>
      </c>
      <c r="I1406" t="s">
        <v>3023</v>
      </c>
      <c r="M1406" t="s">
        <v>1785</v>
      </c>
      <c r="N1406" t="s">
        <v>3314</v>
      </c>
      <c r="O1406" t="s">
        <v>1567</v>
      </c>
      <c r="P1406" s="199">
        <v>5000</v>
      </c>
      <c r="S1406" t="s">
        <v>1786</v>
      </c>
      <c r="T1406" t="s">
        <v>2230</v>
      </c>
      <c r="U1406" s="201">
        <v>2.9249999999999998</v>
      </c>
      <c r="V1406" t="s">
        <v>2337</v>
      </c>
      <c r="W1406" t="s">
        <v>1719</v>
      </c>
      <c r="X1406" t="s">
        <v>1710</v>
      </c>
      <c r="Y1406" t="s">
        <v>3318</v>
      </c>
      <c r="Z1406" t="s">
        <v>3729</v>
      </c>
      <c r="AA1406">
        <v>810686</v>
      </c>
      <c r="AB1406" s="198">
        <v>37037</v>
      </c>
      <c r="AC1406" s="198">
        <v>37040</v>
      </c>
    </row>
    <row r="1407" spans="1:29" x14ac:dyDescent="0.2">
      <c r="A1407" s="44" t="str">
        <f t="shared" si="106"/>
        <v>US Natural Gas Financial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Financial</v>
      </c>
      <c r="E1407" s="44">
        <f>IF(VLOOKUP(S1407,'DD-Lookup'!$J$6:$L$50,3,FALSE)="Monthly",(YEAR(AC1407)-YEAR(AB1407))*12+MONTH(AC1407)-MONTH(AB1407)+1,(AC1407-AB1407+1))</f>
        <v>151</v>
      </c>
      <c r="F1407" s="213">
        <f t="shared" si="110"/>
        <v>755000</v>
      </c>
      <c r="G1407" s="202">
        <v>1296400</v>
      </c>
      <c r="H1407" s="198">
        <v>37036.351377314815</v>
      </c>
      <c r="I1407" t="s">
        <v>2006</v>
      </c>
      <c r="M1407" t="s">
        <v>1785</v>
      </c>
      <c r="N1407" t="s">
        <v>3014</v>
      </c>
      <c r="O1407" t="s">
        <v>3345</v>
      </c>
      <c r="P1407" s="199">
        <v>5000</v>
      </c>
      <c r="S1407" t="s">
        <v>1786</v>
      </c>
      <c r="T1407" t="s">
        <v>2230</v>
      </c>
      <c r="U1407" s="201">
        <v>4.4850000000000003</v>
      </c>
      <c r="V1407" t="s">
        <v>1698</v>
      </c>
      <c r="W1407" t="s">
        <v>3587</v>
      </c>
      <c r="X1407" t="s">
        <v>3016</v>
      </c>
      <c r="Y1407" t="s">
        <v>2250</v>
      </c>
      <c r="Z1407" t="s">
        <v>3729</v>
      </c>
      <c r="AA1407" t="s">
        <v>2532</v>
      </c>
      <c r="AB1407" s="198">
        <v>37196</v>
      </c>
      <c r="AC1407" s="198">
        <v>37346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25</v>
      </c>
      <c r="G1408" s="202">
        <v>1296402</v>
      </c>
      <c r="H1408" s="198">
        <v>37036.351412037038</v>
      </c>
      <c r="I1408" t="s">
        <v>1746</v>
      </c>
      <c r="M1408" t="s">
        <v>3451</v>
      </c>
      <c r="N1408" t="s">
        <v>1739</v>
      </c>
      <c r="O1408" t="s">
        <v>1608</v>
      </c>
      <c r="P1408" s="199">
        <v>25</v>
      </c>
      <c r="S1408" t="s">
        <v>1784</v>
      </c>
      <c r="T1408" t="s">
        <v>2230</v>
      </c>
      <c r="U1408" s="201">
        <v>92</v>
      </c>
      <c r="V1408" t="s">
        <v>1759</v>
      </c>
      <c r="W1408" t="s">
        <v>1747</v>
      </c>
      <c r="X1408" t="s">
        <v>1742</v>
      </c>
      <c r="Y1408" t="s">
        <v>2741</v>
      </c>
      <c r="Z1408" t="s">
        <v>3724</v>
      </c>
      <c r="AA1408">
        <v>622910.1</v>
      </c>
      <c r="AB1408" s="198">
        <v>37040.875</v>
      </c>
      <c r="AC1408" s="198">
        <v>37040.875</v>
      </c>
    </row>
    <row r="1409" spans="1:29" x14ac:dyDescent="0.2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4</v>
      </c>
      <c r="F1409" s="213">
        <f t="shared" si="110"/>
        <v>20000</v>
      </c>
      <c r="G1409" s="202">
        <v>1296401</v>
      </c>
      <c r="H1409" s="198">
        <v>37036.351412037038</v>
      </c>
      <c r="I1409" t="s">
        <v>3342</v>
      </c>
      <c r="M1409" t="s">
        <v>1785</v>
      </c>
      <c r="N1409" t="s">
        <v>3314</v>
      </c>
      <c r="O1409" t="s">
        <v>1558</v>
      </c>
      <c r="P1409" s="199">
        <v>5000</v>
      </c>
      <c r="S1409" t="s">
        <v>1786</v>
      </c>
      <c r="T1409" t="s">
        <v>2230</v>
      </c>
      <c r="U1409" s="201">
        <v>3.7625000000000002</v>
      </c>
      <c r="V1409" t="s">
        <v>2804</v>
      </c>
      <c r="W1409" t="s">
        <v>3130</v>
      </c>
      <c r="X1409" t="s">
        <v>3338</v>
      </c>
      <c r="Y1409" t="s">
        <v>3318</v>
      </c>
      <c r="Z1409" t="s">
        <v>3729</v>
      </c>
      <c r="AA1409">
        <v>810687</v>
      </c>
      <c r="AB1409" s="198">
        <v>37037</v>
      </c>
      <c r="AC1409" s="198">
        <v>37040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4</v>
      </c>
      <c r="F1410" s="213">
        <f t="shared" si="110"/>
        <v>20000</v>
      </c>
      <c r="G1410" s="202">
        <v>1296403</v>
      </c>
      <c r="H1410" s="198">
        <v>37036.351435185185</v>
      </c>
      <c r="I1410" t="s">
        <v>3023</v>
      </c>
      <c r="M1410" t="s">
        <v>1785</v>
      </c>
      <c r="N1410" t="s">
        <v>3314</v>
      </c>
      <c r="O1410" t="s">
        <v>1567</v>
      </c>
      <c r="P1410" s="199">
        <v>5000</v>
      </c>
      <c r="S1410" t="s">
        <v>1786</v>
      </c>
      <c r="T1410" t="s">
        <v>2230</v>
      </c>
      <c r="U1410" s="201">
        <v>2.9</v>
      </c>
      <c r="V1410" t="s">
        <v>2337</v>
      </c>
      <c r="W1410" t="s">
        <v>1719</v>
      </c>
      <c r="X1410" t="s">
        <v>1710</v>
      </c>
      <c r="Y1410" t="s">
        <v>3318</v>
      </c>
      <c r="Z1410" t="s">
        <v>3729</v>
      </c>
      <c r="AA1410">
        <v>810688</v>
      </c>
      <c r="AB1410" s="198">
        <v>37037</v>
      </c>
      <c r="AC1410" s="198">
        <v>37040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4</v>
      </c>
      <c r="F1411" s="213">
        <f t="shared" si="110"/>
        <v>104</v>
      </c>
      <c r="G1411" s="202">
        <v>1296404</v>
      </c>
      <c r="H1411" s="198">
        <v>37036.351469907408</v>
      </c>
      <c r="I1411" t="s">
        <v>1704</v>
      </c>
      <c r="M1411" t="s">
        <v>1785</v>
      </c>
      <c r="N1411" t="s">
        <v>3314</v>
      </c>
      <c r="O1411" t="s">
        <v>2533</v>
      </c>
      <c r="Q1411" s="199">
        <v>26</v>
      </c>
      <c r="S1411" t="s">
        <v>1786</v>
      </c>
      <c r="T1411" t="s">
        <v>2230</v>
      </c>
      <c r="U1411" s="201">
        <v>3.7850000000000001</v>
      </c>
      <c r="V1411" t="s">
        <v>3033</v>
      </c>
      <c r="W1411" t="s">
        <v>3352</v>
      </c>
      <c r="X1411" t="s">
        <v>3353</v>
      </c>
      <c r="Y1411" t="s">
        <v>3318</v>
      </c>
      <c r="Z1411" t="s">
        <v>3729</v>
      </c>
      <c r="AA1411">
        <v>810689</v>
      </c>
      <c r="AB1411" s="198">
        <v>37037</v>
      </c>
      <c r="AC1411" s="198">
        <v>37040</v>
      </c>
    </row>
    <row r="1412" spans="1:29" x14ac:dyDescent="0.2">
      <c r="A1412" s="44" t="str">
        <f t="shared" si="106"/>
        <v>US Natural Gas Financial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Financial</v>
      </c>
      <c r="E1412" s="44">
        <f>IF(VLOOKUP(S1412,'DD-Lookup'!$J$6:$L$50,3,FALSE)="Monthly",(YEAR(AC1412)-YEAR(AB1412))*12+MONTH(AC1412)-MONTH(AB1412)+1,(AC1412-AB1412+1))</f>
        <v>31</v>
      </c>
      <c r="F1412" s="213">
        <f t="shared" si="110"/>
        <v>155000</v>
      </c>
      <c r="G1412" s="202">
        <v>1296405</v>
      </c>
      <c r="H1412" s="198">
        <v>37036.351504629631</v>
      </c>
      <c r="I1412" t="s">
        <v>3336</v>
      </c>
      <c r="M1412" t="s">
        <v>1785</v>
      </c>
      <c r="N1412" t="s">
        <v>3014</v>
      </c>
      <c r="O1412" t="s">
        <v>3327</v>
      </c>
      <c r="Q1412" s="199">
        <v>5000</v>
      </c>
      <c r="S1412" t="s">
        <v>1786</v>
      </c>
      <c r="T1412" t="s">
        <v>2230</v>
      </c>
      <c r="U1412" s="201">
        <v>4.05</v>
      </c>
      <c r="V1412" t="s">
        <v>2034</v>
      </c>
      <c r="W1412" t="s">
        <v>3587</v>
      </c>
      <c r="X1412" t="s">
        <v>3016</v>
      </c>
      <c r="Y1412" t="s">
        <v>2250</v>
      </c>
      <c r="Z1412" t="s">
        <v>3729</v>
      </c>
      <c r="AA1412" t="s">
        <v>2534</v>
      </c>
      <c r="AB1412" s="198">
        <v>37073.875</v>
      </c>
      <c r="AC1412" s="198">
        <v>37103.875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25</v>
      </c>
      <c r="G1413" s="202">
        <v>1296408</v>
      </c>
      <c r="H1413" s="198">
        <v>37036.351539351854</v>
      </c>
      <c r="I1413" t="s">
        <v>1783</v>
      </c>
      <c r="M1413" t="s">
        <v>3451</v>
      </c>
      <c r="N1413" t="s">
        <v>1739</v>
      </c>
      <c r="O1413" t="s">
        <v>1608</v>
      </c>
      <c r="Q1413" s="199">
        <v>25</v>
      </c>
      <c r="S1413" t="s">
        <v>1784</v>
      </c>
      <c r="T1413" t="s">
        <v>2230</v>
      </c>
      <c r="U1413" s="201">
        <v>99</v>
      </c>
      <c r="V1413" t="s">
        <v>1800</v>
      </c>
      <c r="W1413" t="s">
        <v>1747</v>
      </c>
      <c r="X1413" t="s">
        <v>1742</v>
      </c>
      <c r="Y1413" t="s">
        <v>2741</v>
      </c>
      <c r="Z1413" t="s">
        <v>3724</v>
      </c>
      <c r="AA1413">
        <v>622911.1</v>
      </c>
      <c r="AB1413" s="198">
        <v>37040.875</v>
      </c>
      <c r="AC1413" s="198">
        <v>37040.875</v>
      </c>
    </row>
    <row r="1414" spans="1:29" x14ac:dyDescent="0.2">
      <c r="A1414" s="44" t="str">
        <f t="shared" si="106"/>
        <v>US Natural Gas Financial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365</v>
      </c>
      <c r="F1414" s="213">
        <f t="shared" si="110"/>
        <v>547500</v>
      </c>
      <c r="G1414" s="202">
        <v>1296409</v>
      </c>
      <c r="H1414" s="198">
        <v>37036.351574074077</v>
      </c>
      <c r="I1414" t="s">
        <v>2986</v>
      </c>
      <c r="M1414" t="s">
        <v>1785</v>
      </c>
      <c r="N1414" t="s">
        <v>3014</v>
      </c>
      <c r="O1414" t="s">
        <v>3370</v>
      </c>
      <c r="Q1414" s="199">
        <v>1500</v>
      </c>
      <c r="S1414" t="s">
        <v>1786</v>
      </c>
      <c r="T1414" t="s">
        <v>2230</v>
      </c>
      <c r="U1414" s="201">
        <v>4.2300000000000004</v>
      </c>
      <c r="V1414" t="s">
        <v>2883</v>
      </c>
      <c r="W1414" t="s">
        <v>3587</v>
      </c>
      <c r="X1414" t="s">
        <v>3016</v>
      </c>
      <c r="Y1414" t="s">
        <v>2250</v>
      </c>
      <c r="Z1414" t="s">
        <v>3729</v>
      </c>
      <c r="AA1414" t="s">
        <v>2535</v>
      </c>
      <c r="AB1414" s="198">
        <v>37257.875</v>
      </c>
      <c r="AC1414" s="198">
        <v>37621.875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4</v>
      </c>
      <c r="F1415" s="213">
        <f t="shared" si="110"/>
        <v>40000</v>
      </c>
      <c r="G1415" s="202">
        <v>1296411</v>
      </c>
      <c r="H1415" s="198">
        <v>37036.351678240739</v>
      </c>
      <c r="I1415" t="s">
        <v>3319</v>
      </c>
      <c r="M1415" t="s">
        <v>1785</v>
      </c>
      <c r="N1415" t="s">
        <v>3314</v>
      </c>
      <c r="O1415" t="s">
        <v>1518</v>
      </c>
      <c r="P1415" s="199">
        <v>10000</v>
      </c>
      <c r="S1415" t="s">
        <v>1786</v>
      </c>
      <c r="T1415" t="s">
        <v>2230</v>
      </c>
      <c r="U1415" s="201">
        <v>3.9712999999999998</v>
      </c>
      <c r="V1415" t="s">
        <v>3351</v>
      </c>
      <c r="W1415" t="s">
        <v>3316</v>
      </c>
      <c r="X1415" t="s">
        <v>3317</v>
      </c>
      <c r="Y1415" t="s">
        <v>3318</v>
      </c>
      <c r="Z1415" t="s">
        <v>3729</v>
      </c>
      <c r="AA1415">
        <v>810692</v>
      </c>
      <c r="AB1415" s="198">
        <v>37037</v>
      </c>
      <c r="AC1415" s="198">
        <v>37040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4</v>
      </c>
      <c r="F1416" s="213">
        <f t="shared" si="110"/>
        <v>20868</v>
      </c>
      <c r="G1416" s="202">
        <v>1296412</v>
      </c>
      <c r="H1416" s="198">
        <v>37036.351701388892</v>
      </c>
      <c r="I1416" t="s">
        <v>3008</v>
      </c>
      <c r="M1416" t="s">
        <v>1785</v>
      </c>
      <c r="N1416" t="s">
        <v>3314</v>
      </c>
      <c r="O1416" t="s">
        <v>1573</v>
      </c>
      <c r="P1416" s="199">
        <v>5217</v>
      </c>
      <c r="S1416" t="s">
        <v>1786</v>
      </c>
      <c r="T1416" t="s">
        <v>2230</v>
      </c>
      <c r="U1416" s="201">
        <v>4</v>
      </c>
      <c r="V1416" t="s">
        <v>1805</v>
      </c>
      <c r="W1416" t="s">
        <v>1709</v>
      </c>
      <c r="X1416" t="s">
        <v>1710</v>
      </c>
      <c r="Y1416" t="s">
        <v>3318</v>
      </c>
      <c r="Z1416" t="s">
        <v>3729</v>
      </c>
      <c r="AA1416">
        <v>810693</v>
      </c>
      <c r="AB1416" s="198">
        <v>37037</v>
      </c>
      <c r="AC1416" s="198">
        <v>37040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4</v>
      </c>
      <c r="F1417" s="213">
        <f t="shared" si="110"/>
        <v>40000</v>
      </c>
      <c r="G1417" s="202">
        <v>1296413</v>
      </c>
      <c r="H1417" s="198">
        <v>37036.351701388892</v>
      </c>
      <c r="I1417" t="s">
        <v>3336</v>
      </c>
      <c r="M1417" t="s">
        <v>1785</v>
      </c>
      <c r="N1417" t="s">
        <v>3314</v>
      </c>
      <c r="O1417" t="s">
        <v>1523</v>
      </c>
      <c r="P1417" s="199">
        <v>10000</v>
      </c>
      <c r="S1417" t="s">
        <v>1786</v>
      </c>
      <c r="T1417" t="s">
        <v>2230</v>
      </c>
      <c r="U1417" s="201">
        <v>3.9350000000000001</v>
      </c>
      <c r="V1417" t="s">
        <v>2171</v>
      </c>
      <c r="W1417" t="s">
        <v>2783</v>
      </c>
      <c r="X1417" t="s">
        <v>2784</v>
      </c>
      <c r="Y1417" t="s">
        <v>3318</v>
      </c>
      <c r="Z1417" t="s">
        <v>3729</v>
      </c>
      <c r="AA1417">
        <v>810694</v>
      </c>
      <c r="AB1417" s="198">
        <v>37037</v>
      </c>
      <c r="AC1417" s="198">
        <v>37040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4</v>
      </c>
      <c r="F1418" s="213">
        <f t="shared" si="110"/>
        <v>20000</v>
      </c>
      <c r="G1418" s="202">
        <v>1296414</v>
      </c>
      <c r="H1418" s="198">
        <v>37036.351724537039</v>
      </c>
      <c r="I1418" t="s">
        <v>3359</v>
      </c>
      <c r="M1418" t="s">
        <v>1785</v>
      </c>
      <c r="N1418" t="s">
        <v>3314</v>
      </c>
      <c r="O1418" t="s">
        <v>1562</v>
      </c>
      <c r="P1418" s="199">
        <v>5000</v>
      </c>
      <c r="S1418" t="s">
        <v>1786</v>
      </c>
      <c r="T1418" t="s">
        <v>2230</v>
      </c>
      <c r="U1418" s="201">
        <v>3.6</v>
      </c>
      <c r="V1418" t="s">
        <v>3218</v>
      </c>
      <c r="W1418" t="s">
        <v>1719</v>
      </c>
      <c r="X1418" t="s">
        <v>1710</v>
      </c>
      <c r="Y1418" t="s">
        <v>3318</v>
      </c>
      <c r="Z1418" t="s">
        <v>3729</v>
      </c>
      <c r="AA1418">
        <v>810695</v>
      </c>
      <c r="AB1418" s="198">
        <v>37037</v>
      </c>
      <c r="AC1418" s="198">
        <v>37040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4</v>
      </c>
      <c r="F1419" s="213">
        <f t="shared" ref="F1419:F1482" si="115">E1419*SUM(P1419:Q1419)</f>
        <v>40000</v>
      </c>
      <c r="G1419" s="202">
        <v>1296415</v>
      </c>
      <c r="H1419" s="198">
        <v>37036.351747685185</v>
      </c>
      <c r="I1419" t="s">
        <v>3336</v>
      </c>
      <c r="M1419" t="s">
        <v>1785</v>
      </c>
      <c r="N1419" t="s">
        <v>3314</v>
      </c>
      <c r="O1419" t="s">
        <v>1523</v>
      </c>
      <c r="P1419" s="199">
        <v>10000</v>
      </c>
      <c r="S1419" t="s">
        <v>1786</v>
      </c>
      <c r="T1419" t="s">
        <v>2230</v>
      </c>
      <c r="U1419" s="201">
        <v>3.9249999999999998</v>
      </c>
      <c r="V1419" t="s">
        <v>2171</v>
      </c>
      <c r="W1419" t="s">
        <v>2783</v>
      </c>
      <c r="X1419" t="s">
        <v>2784</v>
      </c>
      <c r="Y1419" t="s">
        <v>3318</v>
      </c>
      <c r="Z1419" t="s">
        <v>3729</v>
      </c>
      <c r="AA1419">
        <v>810696</v>
      </c>
      <c r="AB1419" s="198">
        <v>37037</v>
      </c>
      <c r="AC1419" s="198">
        <v>37040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4</v>
      </c>
      <c r="F1420" s="213">
        <f t="shared" si="115"/>
        <v>20000</v>
      </c>
      <c r="G1420" s="202">
        <v>1296416</v>
      </c>
      <c r="H1420" s="198">
        <v>37036.351759259262</v>
      </c>
      <c r="I1420" t="s">
        <v>2528</v>
      </c>
      <c r="M1420" t="s">
        <v>1785</v>
      </c>
      <c r="N1420" t="s">
        <v>3314</v>
      </c>
      <c r="O1420" t="s">
        <v>1562</v>
      </c>
      <c r="Q1420" s="199">
        <v>5000</v>
      </c>
      <c r="S1420" t="s">
        <v>1786</v>
      </c>
      <c r="T1420" t="s">
        <v>2230</v>
      </c>
      <c r="U1420" s="201">
        <v>3.625</v>
      </c>
      <c r="V1420" t="s">
        <v>2529</v>
      </c>
      <c r="W1420" t="s">
        <v>1719</v>
      </c>
      <c r="X1420" t="s">
        <v>1710</v>
      </c>
      <c r="Y1420" t="s">
        <v>3318</v>
      </c>
      <c r="Z1420" t="s">
        <v>3729</v>
      </c>
      <c r="AA1420">
        <v>810697</v>
      </c>
      <c r="AB1420" s="198">
        <v>37037</v>
      </c>
      <c r="AC1420" s="198">
        <v>37040</v>
      </c>
    </row>
    <row r="1421" spans="1:29" x14ac:dyDescent="0.2">
      <c r="A1421" s="44" t="str">
        <f t="shared" si="111"/>
        <v>US Natural Gas Physical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4</v>
      </c>
      <c r="F1421" s="213">
        <f t="shared" si="115"/>
        <v>20000</v>
      </c>
      <c r="G1421" s="202">
        <v>1296417</v>
      </c>
      <c r="H1421" s="198">
        <v>37036.351770833331</v>
      </c>
      <c r="I1421" t="s">
        <v>3336</v>
      </c>
      <c r="M1421" t="s">
        <v>1785</v>
      </c>
      <c r="N1421" t="s">
        <v>3314</v>
      </c>
      <c r="O1421" t="s">
        <v>1544</v>
      </c>
      <c r="P1421" s="199">
        <v>5000</v>
      </c>
      <c r="S1421" t="s">
        <v>1786</v>
      </c>
      <c r="T1421" t="s">
        <v>2230</v>
      </c>
      <c r="U1421" s="201">
        <v>3.75</v>
      </c>
      <c r="V1421" t="s">
        <v>2183</v>
      </c>
      <c r="W1421" t="s">
        <v>3130</v>
      </c>
      <c r="X1421" t="s">
        <v>3338</v>
      </c>
      <c r="Y1421" t="s">
        <v>3318</v>
      </c>
      <c r="Z1421" t="s">
        <v>3729</v>
      </c>
      <c r="AA1421">
        <v>810698</v>
      </c>
      <c r="AB1421" s="198">
        <v>37037</v>
      </c>
      <c r="AC1421" s="198">
        <v>37040</v>
      </c>
    </row>
    <row r="1422" spans="1:29" x14ac:dyDescent="0.2">
      <c r="A1422" s="44" t="str">
        <f t="shared" si="111"/>
        <v>US Power Physical</v>
      </c>
      <c r="B1422" s="44" t="str">
        <f t="shared" si="112"/>
        <v>US</v>
      </c>
      <c r="C1422" s="44" t="str">
        <f t="shared" si="113"/>
        <v>Power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25</v>
      </c>
      <c r="G1422" s="202">
        <v>1296418</v>
      </c>
      <c r="H1422" s="198">
        <v>37036.351875</v>
      </c>
      <c r="I1422" t="s">
        <v>1842</v>
      </c>
      <c r="M1422" t="s">
        <v>3451</v>
      </c>
      <c r="N1422" t="s">
        <v>1739</v>
      </c>
      <c r="O1422" t="s">
        <v>1600</v>
      </c>
      <c r="Q1422" s="199">
        <v>25</v>
      </c>
      <c r="S1422" t="s">
        <v>1784</v>
      </c>
      <c r="T1422" t="s">
        <v>2230</v>
      </c>
      <c r="U1422" s="201">
        <v>150</v>
      </c>
      <c r="V1422" t="s">
        <v>1778</v>
      </c>
      <c r="W1422" t="s">
        <v>1795</v>
      </c>
      <c r="X1422" t="s">
        <v>1742</v>
      </c>
      <c r="Y1422" t="s">
        <v>2741</v>
      </c>
      <c r="Z1422" t="s">
        <v>3724</v>
      </c>
      <c r="AA1422">
        <v>622913.1</v>
      </c>
      <c r="AB1422" s="198">
        <v>37040.875</v>
      </c>
      <c r="AC1422" s="198">
        <v>37040.875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5</v>
      </c>
      <c r="G1423" s="202">
        <v>1296420</v>
      </c>
      <c r="H1423" s="198">
        <v>37036.351944444446</v>
      </c>
      <c r="I1423" t="s">
        <v>1843</v>
      </c>
      <c r="M1423" t="s">
        <v>3451</v>
      </c>
      <c r="N1423" t="s">
        <v>1739</v>
      </c>
      <c r="O1423" t="s">
        <v>2536</v>
      </c>
      <c r="Q1423" s="199">
        <v>5</v>
      </c>
      <c r="S1423" t="s">
        <v>1784</v>
      </c>
      <c r="T1423" t="s">
        <v>2230</v>
      </c>
      <c r="U1423" s="201">
        <v>150</v>
      </c>
      <c r="V1423" t="s">
        <v>3224</v>
      </c>
      <c r="W1423" t="s">
        <v>1741</v>
      </c>
      <c r="X1423" t="s">
        <v>1742</v>
      </c>
      <c r="Y1423" t="s">
        <v>2741</v>
      </c>
      <c r="Z1423" t="s">
        <v>3724</v>
      </c>
      <c r="AA1423">
        <v>622915.1</v>
      </c>
      <c r="AB1423" s="198">
        <v>37040.875</v>
      </c>
      <c r="AC1423" s="198">
        <v>37040.875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4</v>
      </c>
      <c r="F1424" s="213">
        <f t="shared" si="115"/>
        <v>40000</v>
      </c>
      <c r="G1424" s="202">
        <v>1296421</v>
      </c>
      <c r="H1424" s="198">
        <v>37036.351967592593</v>
      </c>
      <c r="I1424" t="s">
        <v>3336</v>
      </c>
      <c r="M1424" t="s">
        <v>1785</v>
      </c>
      <c r="N1424" t="s">
        <v>3314</v>
      </c>
      <c r="O1424" t="s">
        <v>1573</v>
      </c>
      <c r="P1424" s="199">
        <v>10000</v>
      </c>
      <c r="S1424" t="s">
        <v>1786</v>
      </c>
      <c r="T1424" t="s">
        <v>2230</v>
      </c>
      <c r="U1424" s="201">
        <v>3.95</v>
      </c>
      <c r="V1424" t="s">
        <v>1763</v>
      </c>
      <c r="W1424" t="s">
        <v>1709</v>
      </c>
      <c r="X1424" t="s">
        <v>1710</v>
      </c>
      <c r="Y1424" t="s">
        <v>3318</v>
      </c>
      <c r="Z1424" t="s">
        <v>3729</v>
      </c>
      <c r="AA1424">
        <v>810700</v>
      </c>
      <c r="AB1424" s="198">
        <v>37037</v>
      </c>
      <c r="AC1424" s="198">
        <v>37040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30</v>
      </c>
      <c r="F1425" s="213">
        <f t="shared" si="115"/>
        <v>150000</v>
      </c>
      <c r="G1425" s="202">
        <v>1296422</v>
      </c>
      <c r="H1425" s="198">
        <v>37036.352071759262</v>
      </c>
      <c r="I1425" t="s">
        <v>3393</v>
      </c>
      <c r="M1425" t="s">
        <v>1785</v>
      </c>
      <c r="N1425" t="s">
        <v>3238</v>
      </c>
      <c r="O1425" t="s">
        <v>3497</v>
      </c>
      <c r="P1425" s="199">
        <v>5000</v>
      </c>
      <c r="S1425" t="s">
        <v>1786</v>
      </c>
      <c r="T1425" t="s">
        <v>2230</v>
      </c>
      <c r="U1425" s="201">
        <v>0.35749999999999998</v>
      </c>
      <c r="V1425" t="s">
        <v>2187</v>
      </c>
      <c r="W1425" t="s">
        <v>1691</v>
      </c>
      <c r="X1425" t="s">
        <v>1697</v>
      </c>
      <c r="Y1425" t="s">
        <v>3318</v>
      </c>
      <c r="Z1425" t="s">
        <v>3729</v>
      </c>
      <c r="AA1425" t="s">
        <v>2537</v>
      </c>
      <c r="AB1425" s="198">
        <v>37043.875</v>
      </c>
      <c r="AC1425" s="198">
        <v>37072.875</v>
      </c>
    </row>
    <row r="1426" spans="1:29" x14ac:dyDescent="0.2">
      <c r="A1426" s="44" t="str">
        <f t="shared" si="111"/>
        <v>US Natural Gas Financial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Financial</v>
      </c>
      <c r="E1426" s="44">
        <f>IF(VLOOKUP(S1426,'DD-Lookup'!$J$6:$L$50,3,FALSE)="Monthly",(YEAR(AC1426)-YEAR(AB1426))*12+MONTH(AC1426)-MONTH(AB1426)+1,(AC1426-AB1426+1))</f>
        <v>151</v>
      </c>
      <c r="F1426" s="213">
        <f t="shared" si="115"/>
        <v>755000</v>
      </c>
      <c r="G1426" s="202">
        <v>1296423</v>
      </c>
      <c r="H1426" s="198">
        <v>37036.352083333331</v>
      </c>
      <c r="I1426" t="s">
        <v>3359</v>
      </c>
      <c r="M1426" t="s">
        <v>1785</v>
      </c>
      <c r="N1426" t="s">
        <v>3328</v>
      </c>
      <c r="O1426" t="s">
        <v>2538</v>
      </c>
      <c r="Q1426" s="199">
        <v>5000</v>
      </c>
      <c r="S1426" t="s">
        <v>1786</v>
      </c>
      <c r="T1426" t="s">
        <v>2230</v>
      </c>
      <c r="U1426" s="201">
        <v>-0.03</v>
      </c>
      <c r="V1426" t="s">
        <v>3193</v>
      </c>
      <c r="W1426" t="s">
        <v>3179</v>
      </c>
      <c r="X1426" t="s">
        <v>3180</v>
      </c>
      <c r="Y1426" t="s">
        <v>2250</v>
      </c>
      <c r="Z1426" t="s">
        <v>3729</v>
      </c>
      <c r="AA1426" t="s">
        <v>2539</v>
      </c>
      <c r="AB1426" s="198">
        <v>37196</v>
      </c>
      <c r="AC1426" s="198">
        <v>37346</v>
      </c>
    </row>
    <row r="1427" spans="1:29" x14ac:dyDescent="0.2">
      <c r="A1427" s="44" t="str">
        <f t="shared" si="111"/>
        <v>US Natural Gas Financial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30</v>
      </c>
      <c r="F1427" s="213">
        <f t="shared" si="115"/>
        <v>600000</v>
      </c>
      <c r="G1427" s="202">
        <v>1296424</v>
      </c>
      <c r="H1427" s="198">
        <v>37036.35224537037</v>
      </c>
      <c r="I1427" t="s">
        <v>3322</v>
      </c>
      <c r="M1427" t="s">
        <v>1785</v>
      </c>
      <c r="N1427" t="s">
        <v>3014</v>
      </c>
      <c r="O1427" t="s">
        <v>2957</v>
      </c>
      <c r="P1427" s="199">
        <v>20000</v>
      </c>
      <c r="S1427" t="s">
        <v>1786</v>
      </c>
      <c r="T1427" t="s">
        <v>2230</v>
      </c>
      <c r="U1427" s="201">
        <v>-4.4999999999999998E-2</v>
      </c>
      <c r="V1427" t="s">
        <v>2179</v>
      </c>
      <c r="W1427" t="s">
        <v>3179</v>
      </c>
      <c r="X1427" t="s">
        <v>3180</v>
      </c>
      <c r="Y1427" t="s">
        <v>2250</v>
      </c>
      <c r="Z1427" t="s">
        <v>3729</v>
      </c>
      <c r="AA1427" t="s">
        <v>2540</v>
      </c>
      <c r="AB1427" s="198">
        <v>37043.875</v>
      </c>
      <c r="AC1427" s="198">
        <v>37072.875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4</v>
      </c>
      <c r="F1428" s="213">
        <f t="shared" si="115"/>
        <v>20000</v>
      </c>
      <c r="G1428" s="202">
        <v>1296425</v>
      </c>
      <c r="H1428" s="198">
        <v>37036.35224537037</v>
      </c>
      <c r="I1428" t="s">
        <v>2528</v>
      </c>
      <c r="M1428" t="s">
        <v>1785</v>
      </c>
      <c r="N1428" t="s">
        <v>3314</v>
      </c>
      <c r="O1428" t="s">
        <v>1543</v>
      </c>
      <c r="P1428" s="199">
        <v>5000</v>
      </c>
      <c r="S1428" t="s">
        <v>1786</v>
      </c>
      <c r="T1428" t="s">
        <v>2230</v>
      </c>
      <c r="U1428" s="201">
        <v>3.7524999999999999</v>
      </c>
      <c r="V1428" t="s">
        <v>2529</v>
      </c>
      <c r="W1428" t="s">
        <v>3130</v>
      </c>
      <c r="X1428" t="s">
        <v>3338</v>
      </c>
      <c r="Y1428" t="s">
        <v>3318</v>
      </c>
      <c r="Z1428" t="s">
        <v>3729</v>
      </c>
      <c r="AA1428">
        <v>810703</v>
      </c>
      <c r="AB1428" s="198">
        <v>37037</v>
      </c>
      <c r="AC1428" s="198">
        <v>37040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4</v>
      </c>
      <c r="F1429" s="213">
        <f t="shared" si="115"/>
        <v>8000</v>
      </c>
      <c r="G1429" s="202">
        <v>1296426</v>
      </c>
      <c r="H1429" s="198">
        <v>37036.352268518516</v>
      </c>
      <c r="I1429" t="s">
        <v>1748</v>
      </c>
      <c r="M1429" t="s">
        <v>1785</v>
      </c>
      <c r="N1429" t="s">
        <v>3314</v>
      </c>
      <c r="O1429" t="s">
        <v>2475</v>
      </c>
      <c r="P1429" s="199">
        <v>2000</v>
      </c>
      <c r="S1429" t="s">
        <v>1786</v>
      </c>
      <c r="T1429" t="s">
        <v>2230</v>
      </c>
      <c r="U1429" s="201">
        <v>3.7549999999999999</v>
      </c>
      <c r="V1429" t="s">
        <v>1872</v>
      </c>
      <c r="W1429" t="s">
        <v>3352</v>
      </c>
      <c r="X1429" t="s">
        <v>3353</v>
      </c>
      <c r="Y1429" t="s">
        <v>3318</v>
      </c>
      <c r="Z1429" t="s">
        <v>3729</v>
      </c>
      <c r="AA1429">
        <v>810704</v>
      </c>
      <c r="AB1429" s="198">
        <v>37037</v>
      </c>
      <c r="AC1429" s="198">
        <v>37040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5</v>
      </c>
      <c r="G1430" s="202">
        <v>1296427</v>
      </c>
      <c r="H1430" s="198">
        <v>37036.352361111109</v>
      </c>
      <c r="I1430" t="s">
        <v>1843</v>
      </c>
      <c r="M1430" t="s">
        <v>3451</v>
      </c>
      <c r="N1430" t="s">
        <v>1739</v>
      </c>
      <c r="O1430" t="s">
        <v>2541</v>
      </c>
      <c r="Q1430" s="199">
        <v>5</v>
      </c>
      <c r="S1430" t="s">
        <v>1784</v>
      </c>
      <c r="T1430" t="s">
        <v>2230</v>
      </c>
      <c r="U1430" s="201">
        <v>98</v>
      </c>
      <c r="V1430" t="s">
        <v>3224</v>
      </c>
      <c r="W1430" t="s">
        <v>1741</v>
      </c>
      <c r="X1430" t="s">
        <v>1742</v>
      </c>
      <c r="Y1430" t="s">
        <v>2741</v>
      </c>
      <c r="Z1430" t="s">
        <v>3724</v>
      </c>
      <c r="AA1430">
        <v>622917.1</v>
      </c>
      <c r="AB1430" s="198">
        <v>37040.875</v>
      </c>
      <c r="AC1430" s="198">
        <v>37040.875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4</v>
      </c>
      <c r="F1431" s="213">
        <f t="shared" si="115"/>
        <v>20000</v>
      </c>
      <c r="G1431" s="202">
        <v>1296428</v>
      </c>
      <c r="H1431" s="198">
        <v>37036.352442129632</v>
      </c>
      <c r="I1431" t="s">
        <v>3319</v>
      </c>
      <c r="M1431" t="s">
        <v>1785</v>
      </c>
      <c r="N1431" t="s">
        <v>3314</v>
      </c>
      <c r="O1431" t="s">
        <v>1546</v>
      </c>
      <c r="P1431" s="199">
        <v>5000</v>
      </c>
      <c r="S1431" t="s">
        <v>1786</v>
      </c>
      <c r="T1431" t="s">
        <v>2230</v>
      </c>
      <c r="U1431" s="201">
        <v>3.7475000000000001</v>
      </c>
      <c r="V1431" t="s">
        <v>3357</v>
      </c>
      <c r="W1431" t="s">
        <v>3130</v>
      </c>
      <c r="X1431" t="s">
        <v>3338</v>
      </c>
      <c r="Y1431" t="s">
        <v>3318</v>
      </c>
      <c r="Z1431" t="s">
        <v>3729</v>
      </c>
      <c r="AA1431">
        <v>810705</v>
      </c>
      <c r="AB1431" s="198">
        <v>37037</v>
      </c>
      <c r="AC1431" s="198">
        <v>37040</v>
      </c>
    </row>
    <row r="1432" spans="1:29" x14ac:dyDescent="0.2">
      <c r="A1432" s="44" t="str">
        <f t="shared" si="111"/>
        <v>US Power Physical</v>
      </c>
      <c r="B1432" s="44" t="str">
        <f t="shared" si="112"/>
        <v>US</v>
      </c>
      <c r="C1432" s="44" t="str">
        <f t="shared" si="113"/>
        <v>Power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25</v>
      </c>
      <c r="G1432" s="202">
        <v>1296429</v>
      </c>
      <c r="H1432" s="198">
        <v>37036.352453703701</v>
      </c>
      <c r="I1432" t="s">
        <v>1777</v>
      </c>
      <c r="M1432" t="s">
        <v>3451</v>
      </c>
      <c r="N1432" t="s">
        <v>1737</v>
      </c>
      <c r="O1432" t="s">
        <v>1588</v>
      </c>
      <c r="Q1432" s="199">
        <v>25</v>
      </c>
      <c r="S1432" t="s">
        <v>1784</v>
      </c>
      <c r="T1432" t="s">
        <v>2230</v>
      </c>
      <c r="U1432" s="201">
        <v>145</v>
      </c>
      <c r="V1432" t="s">
        <v>1679</v>
      </c>
      <c r="W1432" t="s">
        <v>1590</v>
      </c>
      <c r="X1432" t="s">
        <v>1591</v>
      </c>
      <c r="Y1432" t="s">
        <v>2741</v>
      </c>
      <c r="Z1432" t="s">
        <v>3724</v>
      </c>
      <c r="AA1432">
        <v>622919.1</v>
      </c>
      <c r="AB1432" s="198">
        <v>37040.875</v>
      </c>
      <c r="AC1432" s="198">
        <v>37040.875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4</v>
      </c>
      <c r="F1433" s="213">
        <f t="shared" si="115"/>
        <v>40000</v>
      </c>
      <c r="G1433" s="202">
        <v>1296430</v>
      </c>
      <c r="H1433" s="198">
        <v>37036.352546296293</v>
      </c>
      <c r="I1433" t="s">
        <v>1755</v>
      </c>
      <c r="M1433" t="s">
        <v>1785</v>
      </c>
      <c r="N1433" t="s">
        <v>3314</v>
      </c>
      <c r="O1433" t="s">
        <v>1034</v>
      </c>
      <c r="P1433" s="199">
        <v>10000</v>
      </c>
      <c r="S1433" t="s">
        <v>1786</v>
      </c>
      <c r="T1433" t="s">
        <v>2230</v>
      </c>
      <c r="U1433" s="201">
        <v>3.89</v>
      </c>
      <c r="V1433" t="s">
        <v>3380</v>
      </c>
      <c r="W1433" t="s">
        <v>2783</v>
      </c>
      <c r="X1433" t="s">
        <v>2784</v>
      </c>
      <c r="Y1433" t="s">
        <v>3318</v>
      </c>
      <c r="Z1433" t="s">
        <v>3729</v>
      </c>
      <c r="AA1433">
        <v>810706</v>
      </c>
      <c r="AB1433" s="198">
        <v>37037</v>
      </c>
      <c r="AC1433" s="198">
        <v>37040</v>
      </c>
    </row>
    <row r="1434" spans="1:29" x14ac:dyDescent="0.2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25</v>
      </c>
      <c r="G1434" s="202">
        <v>1296431</v>
      </c>
      <c r="H1434" s="198">
        <v>37036.35255787037</v>
      </c>
      <c r="I1434" t="s">
        <v>1746</v>
      </c>
      <c r="M1434" t="s">
        <v>3451</v>
      </c>
      <c r="N1434" t="s">
        <v>1737</v>
      </c>
      <c r="O1434" t="s">
        <v>1592</v>
      </c>
      <c r="P1434" s="199">
        <v>25</v>
      </c>
      <c r="S1434" t="s">
        <v>1784</v>
      </c>
      <c r="T1434" t="s">
        <v>2230</v>
      </c>
      <c r="U1434" s="201">
        <v>140</v>
      </c>
      <c r="V1434" t="s">
        <v>1759</v>
      </c>
      <c r="W1434" t="s">
        <v>1770</v>
      </c>
      <c r="X1434" t="s">
        <v>1738</v>
      </c>
      <c r="Y1434" t="s">
        <v>2741</v>
      </c>
      <c r="Z1434" t="s">
        <v>3724</v>
      </c>
      <c r="AA1434">
        <v>622920.1</v>
      </c>
      <c r="AB1434" s="198">
        <v>37040.875</v>
      </c>
      <c r="AC1434" s="198">
        <v>37040.875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4</v>
      </c>
      <c r="F1435" s="213">
        <f t="shared" si="115"/>
        <v>20000</v>
      </c>
      <c r="G1435" s="202">
        <v>1296432</v>
      </c>
      <c r="H1435" s="198">
        <v>37036.35260416667</v>
      </c>
      <c r="I1435" t="s">
        <v>2528</v>
      </c>
      <c r="M1435" t="s">
        <v>1785</v>
      </c>
      <c r="N1435" t="s">
        <v>3314</v>
      </c>
      <c r="O1435" t="s">
        <v>1566</v>
      </c>
      <c r="Q1435" s="199">
        <v>5000</v>
      </c>
      <c r="S1435" t="s">
        <v>1786</v>
      </c>
      <c r="T1435" t="s">
        <v>2230</v>
      </c>
      <c r="U1435" s="201">
        <v>2.4950000000000001</v>
      </c>
      <c r="V1435" t="s">
        <v>2542</v>
      </c>
      <c r="W1435" t="s">
        <v>1732</v>
      </c>
      <c r="X1435" t="s">
        <v>1710</v>
      </c>
      <c r="Y1435" t="s">
        <v>3318</v>
      </c>
      <c r="Z1435" t="s">
        <v>3729</v>
      </c>
      <c r="AA1435">
        <v>810707</v>
      </c>
      <c r="AB1435" s="198">
        <v>37037</v>
      </c>
      <c r="AC1435" s="198">
        <v>37040</v>
      </c>
    </row>
    <row r="1436" spans="1:29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25</v>
      </c>
      <c r="G1436" s="202">
        <v>1296433</v>
      </c>
      <c r="H1436" s="198">
        <v>37036.352638888886</v>
      </c>
      <c r="I1436" t="s">
        <v>3141</v>
      </c>
      <c r="M1436" t="s">
        <v>3451</v>
      </c>
      <c r="N1436" t="s">
        <v>1737</v>
      </c>
      <c r="O1436" t="s">
        <v>1592</v>
      </c>
      <c r="Q1436" s="199">
        <v>25</v>
      </c>
      <c r="S1436" t="s">
        <v>1784</v>
      </c>
      <c r="T1436" t="s">
        <v>2230</v>
      </c>
      <c r="U1436" s="201">
        <v>155</v>
      </c>
      <c r="V1436" t="s">
        <v>1856</v>
      </c>
      <c r="W1436" t="s">
        <v>1770</v>
      </c>
      <c r="X1436" t="s">
        <v>1738</v>
      </c>
      <c r="Y1436" t="s">
        <v>2741</v>
      </c>
      <c r="Z1436" t="s">
        <v>3724</v>
      </c>
      <c r="AA1436">
        <v>622921.1</v>
      </c>
      <c r="AB1436" s="198">
        <v>37040.875</v>
      </c>
      <c r="AC1436" s="198">
        <v>37040.875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4</v>
      </c>
      <c r="F1437" s="213">
        <f t="shared" si="115"/>
        <v>20000</v>
      </c>
      <c r="G1437" s="202">
        <v>1296434</v>
      </c>
      <c r="H1437" s="198">
        <v>37036.352650462963</v>
      </c>
      <c r="I1437" t="s">
        <v>2775</v>
      </c>
      <c r="M1437" t="s">
        <v>1785</v>
      </c>
      <c r="N1437" t="s">
        <v>3314</v>
      </c>
      <c r="O1437" t="s">
        <v>1602</v>
      </c>
      <c r="P1437" s="199">
        <v>5000</v>
      </c>
      <c r="S1437" t="s">
        <v>1786</v>
      </c>
      <c r="T1437" t="s">
        <v>2230</v>
      </c>
      <c r="U1437" s="201">
        <v>4.0949999999999998</v>
      </c>
      <c r="V1437" t="s">
        <v>3494</v>
      </c>
      <c r="W1437" t="s">
        <v>3367</v>
      </c>
      <c r="X1437" t="s">
        <v>3368</v>
      </c>
      <c r="Y1437" t="s">
        <v>3318</v>
      </c>
      <c r="Z1437" t="s">
        <v>3729</v>
      </c>
      <c r="AA1437">
        <v>810708</v>
      </c>
      <c r="AB1437" s="198">
        <v>37037</v>
      </c>
      <c r="AC1437" s="198">
        <v>37040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4</v>
      </c>
      <c r="F1438" s="213">
        <f t="shared" si="115"/>
        <v>20000</v>
      </c>
      <c r="G1438" s="202">
        <v>1296435</v>
      </c>
      <c r="H1438" s="198">
        <v>37036.352662037039</v>
      </c>
      <c r="I1438" t="s">
        <v>3319</v>
      </c>
      <c r="M1438" t="s">
        <v>1785</v>
      </c>
      <c r="N1438" t="s">
        <v>3314</v>
      </c>
      <c r="O1438" t="s">
        <v>1544</v>
      </c>
      <c r="Q1438" s="199">
        <v>5000</v>
      </c>
      <c r="S1438" t="s">
        <v>1786</v>
      </c>
      <c r="T1438" t="s">
        <v>2230</v>
      </c>
      <c r="U1438" s="201">
        <v>3.7475000000000001</v>
      </c>
      <c r="V1438" t="s">
        <v>3357</v>
      </c>
      <c r="W1438" t="s">
        <v>3130</v>
      </c>
      <c r="X1438" t="s">
        <v>3338</v>
      </c>
      <c r="Y1438" t="s">
        <v>3318</v>
      </c>
      <c r="Z1438" t="s">
        <v>3729</v>
      </c>
      <c r="AA1438">
        <v>810709</v>
      </c>
      <c r="AB1438" s="198">
        <v>37037</v>
      </c>
      <c r="AC1438" s="198">
        <v>37040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4</v>
      </c>
      <c r="F1439" s="213">
        <f t="shared" si="115"/>
        <v>40000</v>
      </c>
      <c r="G1439" s="202">
        <v>1296436</v>
      </c>
      <c r="H1439" s="198">
        <v>37036.352673611109</v>
      </c>
      <c r="I1439" t="s">
        <v>3319</v>
      </c>
      <c r="M1439" t="s">
        <v>1785</v>
      </c>
      <c r="N1439" t="s">
        <v>3314</v>
      </c>
      <c r="O1439" t="s">
        <v>1524</v>
      </c>
      <c r="P1439" s="199">
        <v>10000</v>
      </c>
      <c r="S1439" t="s">
        <v>1786</v>
      </c>
      <c r="T1439" t="s">
        <v>2230</v>
      </c>
      <c r="U1439" s="201">
        <v>3.83</v>
      </c>
      <c r="V1439" t="s">
        <v>3320</v>
      </c>
      <c r="W1439" t="s">
        <v>3352</v>
      </c>
      <c r="X1439" t="s">
        <v>3353</v>
      </c>
      <c r="Y1439" t="s">
        <v>3318</v>
      </c>
      <c r="Z1439" t="s">
        <v>3729</v>
      </c>
      <c r="AA1439">
        <v>810710</v>
      </c>
      <c r="AB1439" s="198">
        <v>37037</v>
      </c>
      <c r="AC1439" s="198">
        <v>37040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4</v>
      </c>
      <c r="F1440" s="213">
        <f t="shared" si="115"/>
        <v>20000</v>
      </c>
      <c r="G1440" s="202">
        <v>1296437</v>
      </c>
      <c r="H1440" s="198">
        <v>37036.352685185186</v>
      </c>
      <c r="I1440" t="s">
        <v>2528</v>
      </c>
      <c r="M1440" t="s">
        <v>1785</v>
      </c>
      <c r="N1440" t="s">
        <v>3314</v>
      </c>
      <c r="O1440" t="s">
        <v>1562</v>
      </c>
      <c r="Q1440" s="199">
        <v>5000</v>
      </c>
      <c r="S1440" t="s">
        <v>1786</v>
      </c>
      <c r="T1440" t="s">
        <v>2230</v>
      </c>
      <c r="U1440" s="201">
        <v>3.65</v>
      </c>
      <c r="V1440" t="s">
        <v>2529</v>
      </c>
      <c r="W1440" t="s">
        <v>1719</v>
      </c>
      <c r="X1440" t="s">
        <v>1710</v>
      </c>
      <c r="Y1440" t="s">
        <v>3318</v>
      </c>
      <c r="Z1440" t="s">
        <v>3729</v>
      </c>
      <c r="AA1440">
        <v>810711</v>
      </c>
      <c r="AB1440" s="198">
        <v>37037</v>
      </c>
      <c r="AC1440" s="198">
        <v>37040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4</v>
      </c>
      <c r="F1441" s="213">
        <f t="shared" si="115"/>
        <v>40000</v>
      </c>
      <c r="G1441" s="202">
        <v>1296438</v>
      </c>
      <c r="H1441" s="198">
        <v>37036.352719907409</v>
      </c>
      <c r="I1441" t="s">
        <v>2006</v>
      </c>
      <c r="M1441" t="s">
        <v>1785</v>
      </c>
      <c r="N1441" t="s">
        <v>3314</v>
      </c>
      <c r="O1441" t="s">
        <v>1523</v>
      </c>
      <c r="Q1441" s="199">
        <v>10000</v>
      </c>
      <c r="S1441" t="s">
        <v>1786</v>
      </c>
      <c r="T1441" t="s">
        <v>2230</v>
      </c>
      <c r="U1441" s="201">
        <v>3.9350000000000001</v>
      </c>
      <c r="V1441" t="s">
        <v>1780</v>
      </c>
      <c r="W1441" t="s">
        <v>2783</v>
      </c>
      <c r="X1441" t="s">
        <v>2784</v>
      </c>
      <c r="Y1441" t="s">
        <v>3318</v>
      </c>
      <c r="Z1441" t="s">
        <v>3729</v>
      </c>
      <c r="AA1441">
        <v>810712</v>
      </c>
      <c r="AB1441" s="198">
        <v>37037</v>
      </c>
      <c r="AC1441" s="198">
        <v>37040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4</v>
      </c>
      <c r="F1442" s="213">
        <f t="shared" si="115"/>
        <v>20000</v>
      </c>
      <c r="G1442" s="202">
        <v>1296439</v>
      </c>
      <c r="H1442" s="198">
        <v>37036.352743055555</v>
      </c>
      <c r="I1442" t="s">
        <v>2006</v>
      </c>
      <c r="M1442" t="s">
        <v>1785</v>
      </c>
      <c r="N1442" t="s">
        <v>3314</v>
      </c>
      <c r="O1442" t="s">
        <v>1562</v>
      </c>
      <c r="P1442" s="199">
        <v>5000</v>
      </c>
      <c r="S1442" t="s">
        <v>1786</v>
      </c>
      <c r="T1442" t="s">
        <v>2230</v>
      </c>
      <c r="U1442" s="201">
        <v>3.625</v>
      </c>
      <c r="V1442" t="s">
        <v>1769</v>
      </c>
      <c r="W1442" t="s">
        <v>1719</v>
      </c>
      <c r="X1442" t="s">
        <v>1710</v>
      </c>
      <c r="Y1442" t="s">
        <v>3318</v>
      </c>
      <c r="Z1442" t="s">
        <v>3729</v>
      </c>
      <c r="AA1442">
        <v>810713</v>
      </c>
      <c r="AB1442" s="198">
        <v>37037</v>
      </c>
      <c r="AC1442" s="198">
        <v>37040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4</v>
      </c>
      <c r="F1443" s="213">
        <f t="shared" si="115"/>
        <v>20000</v>
      </c>
      <c r="G1443" s="202">
        <v>1296440</v>
      </c>
      <c r="H1443" s="198">
        <v>37036.352847222224</v>
      </c>
      <c r="I1443" t="s">
        <v>2528</v>
      </c>
      <c r="M1443" t="s">
        <v>1785</v>
      </c>
      <c r="N1443" t="s">
        <v>3314</v>
      </c>
      <c r="O1443" t="s">
        <v>1543</v>
      </c>
      <c r="P1443" s="199">
        <v>5000</v>
      </c>
      <c r="S1443" t="s">
        <v>1786</v>
      </c>
      <c r="T1443" t="s">
        <v>2230</v>
      </c>
      <c r="U1443" s="201">
        <v>3.7450000000000001</v>
      </c>
      <c r="V1443" t="s">
        <v>2529</v>
      </c>
      <c r="W1443" t="s">
        <v>3130</v>
      </c>
      <c r="X1443" t="s">
        <v>3338</v>
      </c>
      <c r="Y1443" t="s">
        <v>3318</v>
      </c>
      <c r="Z1443" t="s">
        <v>3729</v>
      </c>
      <c r="AA1443">
        <v>810714</v>
      </c>
      <c r="AB1443" s="198">
        <v>37037</v>
      </c>
      <c r="AC1443" s="198">
        <v>37040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4</v>
      </c>
      <c r="F1444" s="213">
        <f t="shared" si="115"/>
        <v>3876</v>
      </c>
      <c r="G1444" s="202">
        <v>1296441</v>
      </c>
      <c r="H1444" s="198">
        <v>37036.352881944447</v>
      </c>
      <c r="I1444" t="s">
        <v>2983</v>
      </c>
      <c r="M1444" t="s">
        <v>1785</v>
      </c>
      <c r="N1444" t="s">
        <v>3314</v>
      </c>
      <c r="O1444" t="s">
        <v>1523</v>
      </c>
      <c r="Q1444" s="199">
        <v>969</v>
      </c>
      <c r="S1444" t="s">
        <v>1786</v>
      </c>
      <c r="T1444" t="s">
        <v>2230</v>
      </c>
      <c r="U1444" s="201">
        <v>3.9449999999999998</v>
      </c>
      <c r="V1444" t="s">
        <v>3312</v>
      </c>
      <c r="W1444" t="s">
        <v>2783</v>
      </c>
      <c r="X1444" t="s">
        <v>2784</v>
      </c>
      <c r="Y1444" t="s">
        <v>3318</v>
      </c>
      <c r="Z1444" t="s">
        <v>3729</v>
      </c>
      <c r="AA1444">
        <v>810715</v>
      </c>
      <c r="AB1444" s="198">
        <v>37037</v>
      </c>
      <c r="AC1444" s="198">
        <v>37040</v>
      </c>
    </row>
    <row r="1445" spans="1:29" x14ac:dyDescent="0.2">
      <c r="A1445" s="44" t="str">
        <f t="shared" si="111"/>
        <v xml:space="preserve"> Power Physical</v>
      </c>
      <c r="B1445" s="44" t="str">
        <f t="shared" si="112"/>
        <v/>
      </c>
      <c r="C1445" s="44" t="str">
        <f t="shared" si="113"/>
        <v>Power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182</v>
      </c>
      <c r="F1445" s="213">
        <f t="shared" si="115"/>
        <v>3640</v>
      </c>
      <c r="G1445" s="202">
        <v>1296442</v>
      </c>
      <c r="H1445" s="198">
        <v>37036.352905092594</v>
      </c>
      <c r="I1445" t="s">
        <v>2279</v>
      </c>
      <c r="M1445" t="s">
        <v>3451</v>
      </c>
      <c r="N1445" t="s">
        <v>2304</v>
      </c>
      <c r="O1445" t="s">
        <v>2543</v>
      </c>
      <c r="Q1445" s="199">
        <v>20</v>
      </c>
      <c r="S1445" t="s">
        <v>1784</v>
      </c>
      <c r="T1445" t="s">
        <v>2266</v>
      </c>
      <c r="U1445" s="201">
        <v>21.38</v>
      </c>
      <c r="V1445" t="s">
        <v>3475</v>
      </c>
      <c r="W1445" t="s">
        <v>2305</v>
      </c>
      <c r="X1445" t="s">
        <v>2609</v>
      </c>
      <c r="Y1445" t="s">
        <v>2610</v>
      </c>
      <c r="Z1445" t="s">
        <v>2611</v>
      </c>
      <c r="AA1445">
        <v>106660.1</v>
      </c>
      <c r="AB1445" s="198">
        <v>37893</v>
      </c>
      <c r="AC1445" s="198">
        <v>38074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4</v>
      </c>
      <c r="F1446" s="213">
        <f t="shared" si="115"/>
        <v>40000</v>
      </c>
      <c r="G1446" s="202">
        <v>1296443</v>
      </c>
      <c r="H1446" s="198">
        <v>37036.353136574071</v>
      </c>
      <c r="I1446" t="s">
        <v>2030</v>
      </c>
      <c r="M1446" t="s">
        <v>1785</v>
      </c>
      <c r="N1446" t="s">
        <v>3314</v>
      </c>
      <c r="O1446" t="s">
        <v>1527</v>
      </c>
      <c r="P1446" s="199">
        <v>10000</v>
      </c>
      <c r="S1446" t="s">
        <v>1786</v>
      </c>
      <c r="T1446" t="s">
        <v>2230</v>
      </c>
      <c r="U1446" s="201">
        <v>3.8374999999999999</v>
      </c>
      <c r="V1446" t="s">
        <v>1871</v>
      </c>
      <c r="W1446" t="s">
        <v>3352</v>
      </c>
      <c r="X1446" t="s">
        <v>3353</v>
      </c>
      <c r="Y1446" t="s">
        <v>3318</v>
      </c>
      <c r="Z1446" t="s">
        <v>3729</v>
      </c>
      <c r="AA1446">
        <v>810716</v>
      </c>
      <c r="AB1446" s="198">
        <v>37037</v>
      </c>
      <c r="AC1446" s="198">
        <v>37040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4</v>
      </c>
      <c r="F1447" s="213">
        <f t="shared" si="115"/>
        <v>20000</v>
      </c>
      <c r="G1447" s="202">
        <v>1296444</v>
      </c>
      <c r="H1447" s="198">
        <v>37036.353148148148</v>
      </c>
      <c r="I1447" t="s">
        <v>3078</v>
      </c>
      <c r="M1447" t="s">
        <v>1785</v>
      </c>
      <c r="N1447" t="s">
        <v>3314</v>
      </c>
      <c r="O1447" t="s">
        <v>1575</v>
      </c>
      <c r="P1447" s="199">
        <v>5000</v>
      </c>
      <c r="S1447" t="s">
        <v>1786</v>
      </c>
      <c r="T1447" t="s">
        <v>2230</v>
      </c>
      <c r="U1447" s="201">
        <v>2.46</v>
      </c>
      <c r="V1447" t="s">
        <v>3151</v>
      </c>
      <c r="W1447" t="s">
        <v>2117</v>
      </c>
      <c r="X1447" t="s">
        <v>1761</v>
      </c>
      <c r="Y1447" t="s">
        <v>3318</v>
      </c>
      <c r="Z1447" t="s">
        <v>3729</v>
      </c>
      <c r="AA1447">
        <v>810717</v>
      </c>
      <c r="AB1447" s="198">
        <v>37037</v>
      </c>
      <c r="AC1447" s="198">
        <v>37040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4</v>
      </c>
      <c r="F1448" s="213">
        <f t="shared" si="115"/>
        <v>40000</v>
      </c>
      <c r="G1448" s="202">
        <v>1296445</v>
      </c>
      <c r="H1448" s="198">
        <v>37036.353159722225</v>
      </c>
      <c r="I1448" t="s">
        <v>1702</v>
      </c>
      <c r="M1448" t="s">
        <v>1785</v>
      </c>
      <c r="N1448" t="s">
        <v>3314</v>
      </c>
      <c r="O1448" t="s">
        <v>1059</v>
      </c>
      <c r="P1448" s="199">
        <v>10000</v>
      </c>
      <c r="S1448" t="s">
        <v>1786</v>
      </c>
      <c r="T1448" t="s">
        <v>2230</v>
      </c>
      <c r="U1448" s="201">
        <v>3.835</v>
      </c>
      <c r="V1448" t="s">
        <v>1703</v>
      </c>
      <c r="W1448" t="s">
        <v>2790</v>
      </c>
      <c r="X1448" t="s">
        <v>2791</v>
      </c>
      <c r="Y1448" t="s">
        <v>3318</v>
      </c>
      <c r="Z1448" t="s">
        <v>3729</v>
      </c>
      <c r="AA1448">
        <v>810718</v>
      </c>
      <c r="AB1448" s="198">
        <v>37037</v>
      </c>
      <c r="AC1448" s="198">
        <v>37040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4</v>
      </c>
      <c r="F1449" s="213">
        <f t="shared" si="115"/>
        <v>40000</v>
      </c>
      <c r="G1449" s="202">
        <v>1296447</v>
      </c>
      <c r="H1449" s="198">
        <v>37036.353194444448</v>
      </c>
      <c r="I1449" t="s">
        <v>3341</v>
      </c>
      <c r="M1449" t="s">
        <v>1785</v>
      </c>
      <c r="N1449" t="s">
        <v>3314</v>
      </c>
      <c r="O1449" t="s">
        <v>1524</v>
      </c>
      <c r="P1449" s="199">
        <v>10000</v>
      </c>
      <c r="S1449" t="s">
        <v>1786</v>
      </c>
      <c r="T1449" t="s">
        <v>2230</v>
      </c>
      <c r="U1449" s="201">
        <v>3.8250000000000002</v>
      </c>
      <c r="V1449" t="s">
        <v>3131</v>
      </c>
      <c r="W1449" t="s">
        <v>3352</v>
      </c>
      <c r="X1449" t="s">
        <v>3353</v>
      </c>
      <c r="Y1449" t="s">
        <v>3318</v>
      </c>
      <c r="Z1449" t="s">
        <v>3729</v>
      </c>
      <c r="AA1449">
        <v>810720</v>
      </c>
      <c r="AB1449" s="198">
        <v>37037</v>
      </c>
      <c r="AC1449" s="198">
        <v>37040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4</v>
      </c>
      <c r="F1450" s="213">
        <f t="shared" si="115"/>
        <v>1484</v>
      </c>
      <c r="G1450" s="202">
        <v>1296448</v>
      </c>
      <c r="H1450" s="198">
        <v>37036.353217592594</v>
      </c>
      <c r="I1450" t="s">
        <v>2983</v>
      </c>
      <c r="M1450" t="s">
        <v>1785</v>
      </c>
      <c r="N1450" t="s">
        <v>3314</v>
      </c>
      <c r="O1450" t="s">
        <v>1059</v>
      </c>
      <c r="Q1450" s="199">
        <v>371</v>
      </c>
      <c r="S1450" t="s">
        <v>1786</v>
      </c>
      <c r="T1450" t="s">
        <v>2230</v>
      </c>
      <c r="U1450" s="201">
        <v>3.855</v>
      </c>
      <c r="V1450" t="s">
        <v>3312</v>
      </c>
      <c r="W1450" t="s">
        <v>2790</v>
      </c>
      <c r="X1450" t="s">
        <v>2791</v>
      </c>
      <c r="Y1450" t="s">
        <v>3318</v>
      </c>
      <c r="Z1450" t="s">
        <v>3729</v>
      </c>
      <c r="AA1450">
        <v>810721</v>
      </c>
      <c r="AB1450" s="198">
        <v>37037</v>
      </c>
      <c r="AC1450" s="198">
        <v>37040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4</v>
      </c>
      <c r="F1451" s="213">
        <f t="shared" si="115"/>
        <v>100000</v>
      </c>
      <c r="G1451" s="202">
        <v>1296449</v>
      </c>
      <c r="H1451" s="198">
        <v>37036.353229166663</v>
      </c>
      <c r="I1451" t="s">
        <v>2202</v>
      </c>
      <c r="M1451" t="s">
        <v>1785</v>
      </c>
      <c r="N1451" t="s">
        <v>3314</v>
      </c>
      <c r="O1451" t="s">
        <v>1034</v>
      </c>
      <c r="Q1451" s="199">
        <v>25000</v>
      </c>
      <c r="S1451" t="s">
        <v>1786</v>
      </c>
      <c r="T1451" t="s">
        <v>2230</v>
      </c>
      <c r="U1451" s="201">
        <v>3.89</v>
      </c>
      <c r="V1451" t="s">
        <v>2805</v>
      </c>
      <c r="W1451" t="s">
        <v>2783</v>
      </c>
      <c r="X1451" t="s">
        <v>2784</v>
      </c>
      <c r="Y1451" t="s">
        <v>3318</v>
      </c>
      <c r="Z1451" t="s">
        <v>3729</v>
      </c>
      <c r="AA1451">
        <v>810722</v>
      </c>
      <c r="AB1451" s="198">
        <v>37037</v>
      </c>
      <c r="AC1451" s="198">
        <v>37040</v>
      </c>
    </row>
    <row r="1452" spans="1:29" x14ac:dyDescent="0.2">
      <c r="A1452" s="44" t="str">
        <f t="shared" si="111"/>
        <v xml:space="preserve"> Power Financial</v>
      </c>
      <c r="B1452" s="44" t="str">
        <f t="shared" si="112"/>
        <v/>
      </c>
      <c r="C1452" s="44" t="str">
        <f t="shared" si="113"/>
        <v>Power</v>
      </c>
      <c r="D1452" s="44" t="str">
        <f t="shared" si="114"/>
        <v>Financial</v>
      </c>
      <c r="E1452" s="44">
        <f>IF(VLOOKUP(S1452,'DD-Lookup'!$J$6:$L$50,3,FALSE)="Monthly",(YEAR(AC1452)-YEAR(AB1452))*12+MONTH(AC1452)-MONTH(AB1452)+1,(AC1452-AB1452+1))</f>
        <v>8</v>
      </c>
      <c r="F1452" s="213">
        <f t="shared" si="115"/>
        <v>400</v>
      </c>
      <c r="G1452" s="202">
        <v>1296451</v>
      </c>
      <c r="H1452" s="198">
        <v>37036.353344907409</v>
      </c>
      <c r="I1452" t="s">
        <v>2625</v>
      </c>
      <c r="M1452" t="s">
        <v>3451</v>
      </c>
      <c r="N1452" t="s">
        <v>3783</v>
      </c>
      <c r="O1452" t="s">
        <v>0</v>
      </c>
      <c r="Q1452" s="199">
        <v>50</v>
      </c>
      <c r="S1452" t="s">
        <v>1784</v>
      </c>
      <c r="T1452" t="s">
        <v>3785</v>
      </c>
      <c r="U1452" s="201">
        <v>202.5</v>
      </c>
      <c r="V1452" t="s">
        <v>1</v>
      </c>
      <c r="W1452" t="s">
        <v>3816</v>
      </c>
      <c r="X1452" t="s">
        <v>3788</v>
      </c>
      <c r="Y1452" t="s">
        <v>3789</v>
      </c>
      <c r="Z1452" t="s">
        <v>3790</v>
      </c>
      <c r="AA1452">
        <v>1296451</v>
      </c>
      <c r="AB1452" s="198">
        <v>37046</v>
      </c>
      <c r="AC1452" s="198">
        <v>37053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4</v>
      </c>
      <c r="F1453" s="213">
        <f t="shared" si="115"/>
        <v>100000</v>
      </c>
      <c r="G1453" s="202">
        <v>1296453</v>
      </c>
      <c r="H1453" s="198">
        <v>37036.353391203702</v>
      </c>
      <c r="I1453" t="s">
        <v>2202</v>
      </c>
      <c r="M1453" t="s">
        <v>1785</v>
      </c>
      <c r="N1453" t="s">
        <v>3314</v>
      </c>
      <c r="O1453" t="s">
        <v>1034</v>
      </c>
      <c r="Q1453" s="199">
        <v>25000</v>
      </c>
      <c r="S1453" t="s">
        <v>1786</v>
      </c>
      <c r="T1453" t="s">
        <v>2230</v>
      </c>
      <c r="U1453" s="201">
        <v>3.89</v>
      </c>
      <c r="V1453" t="s">
        <v>2805</v>
      </c>
      <c r="W1453" t="s">
        <v>2783</v>
      </c>
      <c r="X1453" t="s">
        <v>2784</v>
      </c>
      <c r="Y1453" t="s">
        <v>3318</v>
      </c>
      <c r="Z1453" t="s">
        <v>3729</v>
      </c>
      <c r="AA1453">
        <v>810723</v>
      </c>
      <c r="AB1453" s="198">
        <v>37037</v>
      </c>
      <c r="AC1453" s="198">
        <v>37040</v>
      </c>
    </row>
    <row r="1454" spans="1:29" x14ac:dyDescent="0.2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50</v>
      </c>
      <c r="G1454" s="202">
        <v>1296454</v>
      </c>
      <c r="H1454" s="198">
        <v>37036.353425925925</v>
      </c>
      <c r="I1454" t="s">
        <v>1850</v>
      </c>
      <c r="M1454" t="s">
        <v>3451</v>
      </c>
      <c r="N1454" t="s">
        <v>1827</v>
      </c>
      <c r="O1454" t="s">
        <v>1429</v>
      </c>
      <c r="P1454" s="199">
        <v>50</v>
      </c>
      <c r="S1454" t="s">
        <v>1784</v>
      </c>
      <c r="T1454" t="s">
        <v>2230</v>
      </c>
      <c r="U1454" s="201">
        <v>30.65</v>
      </c>
      <c r="V1454" t="s">
        <v>1488</v>
      </c>
      <c r="W1454" t="s">
        <v>1844</v>
      </c>
      <c r="X1454" t="s">
        <v>1845</v>
      </c>
      <c r="Y1454" t="s">
        <v>2741</v>
      </c>
      <c r="Z1454" t="s">
        <v>3724</v>
      </c>
      <c r="AA1454">
        <v>622922.1</v>
      </c>
      <c r="AB1454" s="198">
        <v>37040.875</v>
      </c>
      <c r="AC1454" s="198">
        <v>37040.875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30</v>
      </c>
      <c r="F1455" s="213">
        <f t="shared" si="115"/>
        <v>150000</v>
      </c>
      <c r="G1455" s="202">
        <v>1296455</v>
      </c>
      <c r="H1455" s="198">
        <v>37036.353541666664</v>
      </c>
      <c r="I1455" t="s">
        <v>3313</v>
      </c>
      <c r="M1455" t="s">
        <v>1785</v>
      </c>
      <c r="N1455" t="s">
        <v>3314</v>
      </c>
      <c r="O1455" t="s">
        <v>2819</v>
      </c>
      <c r="P1455" s="199">
        <v>5000</v>
      </c>
      <c r="S1455" t="s">
        <v>1786</v>
      </c>
      <c r="T1455" t="s">
        <v>2230</v>
      </c>
      <c r="U1455" s="201">
        <v>9.1449999999999996</v>
      </c>
      <c r="V1455" t="s">
        <v>2035</v>
      </c>
      <c r="W1455" t="s">
        <v>2813</v>
      </c>
      <c r="X1455" t="s">
        <v>1710</v>
      </c>
      <c r="Y1455" t="s">
        <v>3318</v>
      </c>
      <c r="Z1455" t="s">
        <v>3729</v>
      </c>
      <c r="AA1455" t="s">
        <v>2</v>
      </c>
      <c r="AB1455" s="198">
        <v>37043.875</v>
      </c>
      <c r="AC1455" s="198">
        <v>37072.875</v>
      </c>
    </row>
    <row r="1456" spans="1:29" x14ac:dyDescent="0.2">
      <c r="A1456" s="44" t="str">
        <f t="shared" si="111"/>
        <v>US Natural Gas Financial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30</v>
      </c>
      <c r="F1456" s="213">
        <f t="shared" si="115"/>
        <v>150000</v>
      </c>
      <c r="G1456" s="202">
        <v>1296456</v>
      </c>
      <c r="H1456" s="198">
        <v>37036.35361111111</v>
      </c>
      <c r="I1456" t="s">
        <v>3013</v>
      </c>
      <c r="M1456" t="s">
        <v>1785</v>
      </c>
      <c r="N1456" t="s">
        <v>3014</v>
      </c>
      <c r="O1456" t="s">
        <v>3015</v>
      </c>
      <c r="Q1456" s="199">
        <v>5000</v>
      </c>
      <c r="S1456" t="s">
        <v>1786</v>
      </c>
      <c r="T1456" t="s">
        <v>2230</v>
      </c>
      <c r="U1456" s="201">
        <v>3.9849999999999999</v>
      </c>
      <c r="V1456" t="s">
        <v>3057</v>
      </c>
      <c r="W1456" t="s">
        <v>3587</v>
      </c>
      <c r="X1456" t="s">
        <v>3016</v>
      </c>
      <c r="Y1456" t="s">
        <v>2250</v>
      </c>
      <c r="Z1456" t="s">
        <v>3729</v>
      </c>
      <c r="AA1456" t="s">
        <v>3</v>
      </c>
      <c r="AB1456" s="198">
        <v>37043.875</v>
      </c>
      <c r="AC1456" s="198">
        <v>37072.875</v>
      </c>
    </row>
    <row r="1457" spans="1:29" x14ac:dyDescent="0.2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</v>
      </c>
      <c r="G1457" s="202">
        <v>1296458</v>
      </c>
      <c r="H1457" s="198">
        <v>37036.353645833333</v>
      </c>
      <c r="I1457" t="s">
        <v>1850</v>
      </c>
      <c r="M1457" t="s">
        <v>3451</v>
      </c>
      <c r="N1457" t="s">
        <v>1827</v>
      </c>
      <c r="O1457" t="s">
        <v>1429</v>
      </c>
      <c r="P1457" s="199">
        <v>50</v>
      </c>
      <c r="S1457" t="s">
        <v>1784</v>
      </c>
      <c r="T1457" t="s">
        <v>2230</v>
      </c>
      <c r="U1457" s="201">
        <v>30.55</v>
      </c>
      <c r="V1457" t="s">
        <v>1488</v>
      </c>
      <c r="W1457" t="s">
        <v>1844</v>
      </c>
      <c r="X1457" t="s">
        <v>1845</v>
      </c>
      <c r="Y1457" t="s">
        <v>2741</v>
      </c>
      <c r="Z1457" t="s">
        <v>3724</v>
      </c>
      <c r="AA1457">
        <v>622923.1</v>
      </c>
      <c r="AB1457" s="198">
        <v>37040.875</v>
      </c>
      <c r="AC1457" s="198">
        <v>37040.875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4</v>
      </c>
      <c r="F1458" s="213">
        <f t="shared" si="115"/>
        <v>20000</v>
      </c>
      <c r="G1458" s="202">
        <v>1296457</v>
      </c>
      <c r="H1458" s="198">
        <v>37036.353645833333</v>
      </c>
      <c r="I1458" t="s">
        <v>2528</v>
      </c>
      <c r="M1458" t="s">
        <v>1785</v>
      </c>
      <c r="N1458" t="s">
        <v>3314</v>
      </c>
      <c r="O1458" t="s">
        <v>1562</v>
      </c>
      <c r="Q1458" s="199">
        <v>5000</v>
      </c>
      <c r="S1458" t="s">
        <v>1786</v>
      </c>
      <c r="T1458" t="s">
        <v>2230</v>
      </c>
      <c r="U1458" s="201">
        <v>3.65</v>
      </c>
      <c r="V1458" t="s">
        <v>2529</v>
      </c>
      <c r="W1458" t="s">
        <v>1719</v>
      </c>
      <c r="X1458" t="s">
        <v>1710</v>
      </c>
      <c r="Y1458" t="s">
        <v>3318</v>
      </c>
      <c r="Z1458" t="s">
        <v>3729</v>
      </c>
      <c r="AA1458">
        <v>810726</v>
      </c>
      <c r="AB1458" s="198">
        <v>37037</v>
      </c>
      <c r="AC1458" s="198">
        <v>37040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4</v>
      </c>
      <c r="F1459" s="213">
        <f t="shared" si="115"/>
        <v>40000</v>
      </c>
      <c r="G1459" s="202">
        <v>1296459</v>
      </c>
      <c r="H1459" s="198">
        <v>37036.35365740741</v>
      </c>
      <c r="I1459" t="s">
        <v>3319</v>
      </c>
      <c r="M1459" t="s">
        <v>1785</v>
      </c>
      <c r="N1459" t="s">
        <v>3314</v>
      </c>
      <c r="O1459" t="s">
        <v>1524</v>
      </c>
      <c r="Q1459" s="199">
        <v>10000</v>
      </c>
      <c r="S1459" t="s">
        <v>1786</v>
      </c>
      <c r="T1459" t="s">
        <v>2230</v>
      </c>
      <c r="U1459" s="201">
        <v>3.8250000000000002</v>
      </c>
      <c r="V1459" t="s">
        <v>3320</v>
      </c>
      <c r="W1459" t="s">
        <v>3352</v>
      </c>
      <c r="X1459" t="s">
        <v>3353</v>
      </c>
      <c r="Y1459" t="s">
        <v>3318</v>
      </c>
      <c r="Z1459" t="s">
        <v>3729</v>
      </c>
      <c r="AA1459">
        <v>810727</v>
      </c>
      <c r="AB1459" s="198">
        <v>37037</v>
      </c>
      <c r="AC1459" s="198">
        <v>37040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4</v>
      </c>
      <c r="F1460" s="213">
        <f t="shared" si="115"/>
        <v>20000</v>
      </c>
      <c r="G1460" s="202">
        <v>1296460</v>
      </c>
      <c r="H1460" s="198">
        <v>37036.353692129633</v>
      </c>
      <c r="I1460" t="s">
        <v>3008</v>
      </c>
      <c r="M1460" t="s">
        <v>1785</v>
      </c>
      <c r="N1460" t="s">
        <v>3314</v>
      </c>
      <c r="O1460" t="s">
        <v>1562</v>
      </c>
      <c r="P1460" s="199">
        <v>5000</v>
      </c>
      <c r="S1460" t="s">
        <v>1786</v>
      </c>
      <c r="T1460" t="s">
        <v>2230</v>
      </c>
      <c r="U1460" s="201">
        <v>3.625</v>
      </c>
      <c r="V1460" t="s">
        <v>1916</v>
      </c>
      <c r="W1460" t="s">
        <v>1719</v>
      </c>
      <c r="X1460" t="s">
        <v>1710</v>
      </c>
      <c r="Y1460" t="s">
        <v>3318</v>
      </c>
      <c r="Z1460" t="s">
        <v>3729</v>
      </c>
      <c r="AA1460">
        <v>810728</v>
      </c>
      <c r="AB1460" s="198">
        <v>37037</v>
      </c>
      <c r="AC1460" s="198">
        <v>37040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4</v>
      </c>
      <c r="F1461" s="213">
        <f t="shared" si="115"/>
        <v>17480</v>
      </c>
      <c r="G1461" s="202">
        <v>1296461</v>
      </c>
      <c r="H1461" s="198">
        <v>37036.353692129633</v>
      </c>
      <c r="I1461" t="s">
        <v>2030</v>
      </c>
      <c r="M1461" t="s">
        <v>1785</v>
      </c>
      <c r="N1461" t="s">
        <v>3314</v>
      </c>
      <c r="O1461" t="s">
        <v>1518</v>
      </c>
      <c r="P1461" s="199">
        <v>4370</v>
      </c>
      <c r="S1461" t="s">
        <v>1786</v>
      </c>
      <c r="T1461" t="s">
        <v>2230</v>
      </c>
      <c r="U1461" s="201">
        <v>3.9624999999999999</v>
      </c>
      <c r="V1461" t="s">
        <v>1871</v>
      </c>
      <c r="W1461" t="s">
        <v>3316</v>
      </c>
      <c r="X1461" t="s">
        <v>3317</v>
      </c>
      <c r="Y1461" t="s">
        <v>3318</v>
      </c>
      <c r="Z1461" t="s">
        <v>3729</v>
      </c>
      <c r="AA1461">
        <v>810729</v>
      </c>
      <c r="AB1461" s="198">
        <v>37037</v>
      </c>
      <c r="AC1461" s="198">
        <v>37040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4</v>
      </c>
      <c r="F1462" s="213">
        <f t="shared" si="115"/>
        <v>40000</v>
      </c>
      <c r="G1462" s="202">
        <v>1296462</v>
      </c>
      <c r="H1462" s="198">
        <v>37036.353761574072</v>
      </c>
      <c r="I1462" t="s">
        <v>2983</v>
      </c>
      <c r="M1462" t="s">
        <v>1785</v>
      </c>
      <c r="N1462" t="s">
        <v>3314</v>
      </c>
      <c r="O1462" t="s">
        <v>1518</v>
      </c>
      <c r="Q1462" s="199">
        <v>10000</v>
      </c>
      <c r="S1462" t="s">
        <v>1786</v>
      </c>
      <c r="T1462" t="s">
        <v>2230</v>
      </c>
      <c r="U1462" s="201">
        <v>3.9638</v>
      </c>
      <c r="V1462" t="s">
        <v>3343</v>
      </c>
      <c r="W1462" t="s">
        <v>3316</v>
      </c>
      <c r="X1462" t="s">
        <v>3317</v>
      </c>
      <c r="Y1462" t="s">
        <v>3318</v>
      </c>
      <c r="Z1462" t="s">
        <v>3729</v>
      </c>
      <c r="AA1462">
        <v>810730</v>
      </c>
      <c r="AB1462" s="198">
        <v>37037</v>
      </c>
      <c r="AC1462" s="198">
        <v>37040</v>
      </c>
    </row>
    <row r="1463" spans="1:29" x14ac:dyDescent="0.2">
      <c r="A1463" s="44" t="str">
        <f t="shared" si="111"/>
        <v>US Natural Gas Financial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30</v>
      </c>
      <c r="F1463" s="213">
        <f t="shared" si="115"/>
        <v>150000</v>
      </c>
      <c r="G1463" s="202">
        <v>1296463</v>
      </c>
      <c r="H1463" s="198">
        <v>37036.353773148148</v>
      </c>
      <c r="I1463" t="s">
        <v>3393</v>
      </c>
      <c r="M1463" t="s">
        <v>1785</v>
      </c>
      <c r="N1463" t="s">
        <v>3328</v>
      </c>
      <c r="O1463" t="s">
        <v>3202</v>
      </c>
      <c r="Q1463" s="199">
        <v>5000</v>
      </c>
      <c r="S1463" t="s">
        <v>1786</v>
      </c>
      <c r="T1463" t="s">
        <v>2230</v>
      </c>
      <c r="U1463" s="201">
        <v>7.7</v>
      </c>
      <c r="V1463" t="s">
        <v>3154</v>
      </c>
      <c r="W1463" t="s">
        <v>3188</v>
      </c>
      <c r="X1463" t="s">
        <v>3189</v>
      </c>
      <c r="Y1463" t="s">
        <v>2250</v>
      </c>
      <c r="Z1463" t="s">
        <v>3729</v>
      </c>
      <c r="AA1463" t="s">
        <v>4</v>
      </c>
      <c r="AB1463" s="198">
        <v>37043.875</v>
      </c>
      <c r="AC1463" s="198">
        <v>37072.875</v>
      </c>
    </row>
    <row r="1464" spans="1:29" x14ac:dyDescent="0.2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30</v>
      </c>
      <c r="F1464" s="213">
        <f t="shared" si="115"/>
        <v>300000</v>
      </c>
      <c r="G1464" s="202">
        <v>1296465</v>
      </c>
      <c r="H1464" s="198">
        <v>37036.353842592594</v>
      </c>
      <c r="I1464" t="s">
        <v>3393</v>
      </c>
      <c r="M1464" t="s">
        <v>1785</v>
      </c>
      <c r="N1464" t="s">
        <v>3014</v>
      </c>
      <c r="O1464" t="s">
        <v>3015</v>
      </c>
      <c r="Q1464" s="199">
        <v>10000</v>
      </c>
      <c r="S1464" t="s">
        <v>1786</v>
      </c>
      <c r="T1464" t="s">
        <v>2230</v>
      </c>
      <c r="U1464" s="201">
        <v>3.9849999999999999</v>
      </c>
      <c r="V1464" t="s">
        <v>2397</v>
      </c>
      <c r="W1464" t="s">
        <v>3587</v>
      </c>
      <c r="X1464" t="s">
        <v>3016</v>
      </c>
      <c r="Y1464" t="s">
        <v>2250</v>
      </c>
      <c r="Z1464" t="s">
        <v>3729</v>
      </c>
      <c r="AA1464" t="s">
        <v>5</v>
      </c>
      <c r="AB1464" s="198">
        <v>37043.875</v>
      </c>
      <c r="AC1464" s="198">
        <v>37072.875</v>
      </c>
    </row>
    <row r="1465" spans="1:29" x14ac:dyDescent="0.2">
      <c r="A1465" s="44" t="str">
        <f t="shared" si="111"/>
        <v>US Natural Gas Physical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4</v>
      </c>
      <c r="F1465" s="213">
        <f t="shared" si="115"/>
        <v>40000</v>
      </c>
      <c r="G1465" s="202">
        <v>1296466</v>
      </c>
      <c r="H1465" s="198">
        <v>37036.353854166664</v>
      </c>
      <c r="I1465" t="s">
        <v>2983</v>
      </c>
      <c r="M1465" t="s">
        <v>1785</v>
      </c>
      <c r="N1465" t="s">
        <v>3314</v>
      </c>
      <c r="O1465" t="s">
        <v>1518</v>
      </c>
      <c r="Q1465" s="199">
        <v>10000</v>
      </c>
      <c r="S1465" t="s">
        <v>1786</v>
      </c>
      <c r="T1465" t="s">
        <v>2230</v>
      </c>
      <c r="U1465" s="201">
        <v>3.9638</v>
      </c>
      <c r="V1465" t="s">
        <v>3315</v>
      </c>
      <c r="W1465" t="s">
        <v>3316</v>
      </c>
      <c r="X1465" t="s">
        <v>3317</v>
      </c>
      <c r="Y1465" t="s">
        <v>3318</v>
      </c>
      <c r="Z1465" t="s">
        <v>3729</v>
      </c>
      <c r="AA1465">
        <v>810732</v>
      </c>
      <c r="AB1465" s="198">
        <v>37037</v>
      </c>
      <c r="AC1465" s="198">
        <v>37040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4</v>
      </c>
      <c r="F1466" s="213">
        <f t="shared" si="115"/>
        <v>3000</v>
      </c>
      <c r="G1466" s="202">
        <v>1296467</v>
      </c>
      <c r="H1466" s="198">
        <v>37036.35392361111</v>
      </c>
      <c r="I1466" t="s">
        <v>1755</v>
      </c>
      <c r="M1466" t="s">
        <v>1785</v>
      </c>
      <c r="N1466" t="s">
        <v>3314</v>
      </c>
      <c r="O1466" t="s">
        <v>1566</v>
      </c>
      <c r="P1466" s="199">
        <v>750</v>
      </c>
      <c r="S1466" t="s">
        <v>1786</v>
      </c>
      <c r="T1466" t="s">
        <v>2230</v>
      </c>
      <c r="U1466" s="201">
        <v>2.48</v>
      </c>
      <c r="V1466" t="s">
        <v>2037</v>
      </c>
      <c r="W1466" t="s">
        <v>1732</v>
      </c>
      <c r="X1466" t="s">
        <v>1710</v>
      </c>
      <c r="Y1466" t="s">
        <v>3318</v>
      </c>
      <c r="Z1466" t="s">
        <v>3729</v>
      </c>
      <c r="AA1466">
        <v>810733</v>
      </c>
      <c r="AB1466" s="198">
        <v>37037</v>
      </c>
      <c r="AC1466" s="198">
        <v>37040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4</v>
      </c>
      <c r="F1467" s="213">
        <f t="shared" si="115"/>
        <v>20000</v>
      </c>
      <c r="G1467" s="202">
        <v>1296468</v>
      </c>
      <c r="H1467" s="198">
        <v>37036.35392361111</v>
      </c>
      <c r="I1467" t="s">
        <v>2006</v>
      </c>
      <c r="M1467" t="s">
        <v>1785</v>
      </c>
      <c r="N1467" t="s">
        <v>3314</v>
      </c>
      <c r="O1467" t="s">
        <v>1547</v>
      </c>
      <c r="P1467" s="199">
        <v>5000</v>
      </c>
      <c r="S1467" t="s">
        <v>1786</v>
      </c>
      <c r="T1467" t="s">
        <v>2230</v>
      </c>
      <c r="U1467" s="201">
        <v>4.0999999999999996</v>
      </c>
      <c r="V1467" t="s">
        <v>3128</v>
      </c>
      <c r="W1467" t="s">
        <v>3367</v>
      </c>
      <c r="X1467" t="s">
        <v>3368</v>
      </c>
      <c r="Y1467" t="s">
        <v>3318</v>
      </c>
      <c r="Z1467" t="s">
        <v>3729</v>
      </c>
      <c r="AA1467">
        <v>810734</v>
      </c>
      <c r="AB1467" s="198">
        <v>37037</v>
      </c>
      <c r="AC1467" s="198">
        <v>37040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4</v>
      </c>
      <c r="F1468" s="213">
        <f t="shared" si="115"/>
        <v>20000</v>
      </c>
      <c r="G1468" s="202">
        <v>1296469</v>
      </c>
      <c r="H1468" s="198">
        <v>37036.35396990741</v>
      </c>
      <c r="I1468" t="s">
        <v>2006</v>
      </c>
      <c r="M1468" t="s">
        <v>1785</v>
      </c>
      <c r="N1468" t="s">
        <v>3314</v>
      </c>
      <c r="O1468" t="s">
        <v>1547</v>
      </c>
      <c r="P1468" s="199">
        <v>5000</v>
      </c>
      <c r="S1468" t="s">
        <v>1786</v>
      </c>
      <c r="T1468" t="s">
        <v>2230</v>
      </c>
      <c r="U1468" s="201">
        <v>4.0949999999999998</v>
      </c>
      <c r="V1468" t="s">
        <v>3128</v>
      </c>
      <c r="W1468" t="s">
        <v>3367</v>
      </c>
      <c r="X1468" t="s">
        <v>3368</v>
      </c>
      <c r="Y1468" t="s">
        <v>3318</v>
      </c>
      <c r="Z1468" t="s">
        <v>3729</v>
      </c>
      <c r="AA1468">
        <v>810735</v>
      </c>
      <c r="AB1468" s="198">
        <v>37037</v>
      </c>
      <c r="AC1468" s="198">
        <v>37040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4</v>
      </c>
      <c r="F1469" s="213">
        <f t="shared" si="115"/>
        <v>40000</v>
      </c>
      <c r="G1469" s="202">
        <v>1296470</v>
      </c>
      <c r="H1469" s="198">
        <v>37036.354004629633</v>
      </c>
      <c r="I1469" t="s">
        <v>3359</v>
      </c>
      <c r="M1469" t="s">
        <v>1785</v>
      </c>
      <c r="N1469" t="s">
        <v>3314</v>
      </c>
      <c r="O1469" t="s">
        <v>1518</v>
      </c>
      <c r="P1469" s="199">
        <v>10000</v>
      </c>
      <c r="S1469" t="s">
        <v>1786</v>
      </c>
      <c r="T1469" t="s">
        <v>2230</v>
      </c>
      <c r="U1469" s="201">
        <v>3.9624999999999999</v>
      </c>
      <c r="V1469" t="s">
        <v>1760</v>
      </c>
      <c r="W1469" t="s">
        <v>3316</v>
      </c>
      <c r="X1469" t="s">
        <v>3317</v>
      </c>
      <c r="Y1469" t="s">
        <v>3318</v>
      </c>
      <c r="Z1469" t="s">
        <v>3729</v>
      </c>
      <c r="AA1469">
        <v>810736</v>
      </c>
      <c r="AB1469" s="198">
        <v>37037</v>
      </c>
      <c r="AC1469" s="198">
        <v>37040</v>
      </c>
    </row>
    <row r="1470" spans="1:29" x14ac:dyDescent="0.2">
      <c r="A1470" s="44" t="str">
        <f t="shared" si="111"/>
        <v xml:space="preserve"> Natural Gas Physical</v>
      </c>
      <c r="B1470" s="44" t="str">
        <f t="shared" si="112"/>
        <v/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151</v>
      </c>
      <c r="F1470" s="213">
        <f t="shared" si="115"/>
        <v>755000</v>
      </c>
      <c r="G1470" s="202">
        <v>1296471</v>
      </c>
      <c r="H1470" s="198">
        <v>37036.354027777779</v>
      </c>
      <c r="I1470" t="s">
        <v>1843</v>
      </c>
      <c r="M1470" t="s">
        <v>1785</v>
      </c>
      <c r="N1470" t="s">
        <v>2390</v>
      </c>
      <c r="O1470" t="s">
        <v>2860</v>
      </c>
      <c r="P1470" s="199">
        <v>5000</v>
      </c>
      <c r="S1470" t="s">
        <v>1786</v>
      </c>
      <c r="T1470" t="s">
        <v>2230</v>
      </c>
      <c r="U1470" s="201">
        <v>0.26</v>
      </c>
      <c r="V1470" t="s">
        <v>1803</v>
      </c>
      <c r="W1470" t="s">
        <v>1717</v>
      </c>
      <c r="X1470" t="s">
        <v>3348</v>
      </c>
      <c r="Y1470" t="s">
        <v>3318</v>
      </c>
      <c r="Z1470" t="s">
        <v>3729</v>
      </c>
      <c r="AA1470" t="s">
        <v>6</v>
      </c>
      <c r="AB1470" s="198">
        <v>37196</v>
      </c>
      <c r="AC1470" s="198">
        <v>37346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4</v>
      </c>
      <c r="F1471" s="213">
        <f t="shared" si="115"/>
        <v>20000</v>
      </c>
      <c r="G1471" s="202">
        <v>1296472</v>
      </c>
      <c r="H1471" s="198">
        <v>37036.354062500002</v>
      </c>
      <c r="I1471" t="s">
        <v>2983</v>
      </c>
      <c r="M1471" t="s">
        <v>1785</v>
      </c>
      <c r="N1471" t="s">
        <v>3314</v>
      </c>
      <c r="O1471" t="s">
        <v>1544</v>
      </c>
      <c r="Q1471" s="199">
        <v>5000</v>
      </c>
      <c r="S1471" t="s">
        <v>1786</v>
      </c>
      <c r="T1471" t="s">
        <v>2230</v>
      </c>
      <c r="U1471" s="201">
        <v>3.75</v>
      </c>
      <c r="V1471" t="s">
        <v>2802</v>
      </c>
      <c r="W1471" t="s">
        <v>3130</v>
      </c>
      <c r="X1471" t="s">
        <v>3338</v>
      </c>
      <c r="Y1471" t="s">
        <v>3318</v>
      </c>
      <c r="Z1471" t="s">
        <v>3729</v>
      </c>
      <c r="AA1471">
        <v>810737</v>
      </c>
      <c r="AB1471" s="198">
        <v>37037</v>
      </c>
      <c r="AC1471" s="198">
        <v>37040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4</v>
      </c>
      <c r="F1472" s="213">
        <f t="shared" si="115"/>
        <v>20000</v>
      </c>
      <c r="G1472" s="202">
        <v>1296474</v>
      </c>
      <c r="H1472" s="198">
        <v>37036.354097222225</v>
      </c>
      <c r="I1472" t="s">
        <v>3008</v>
      </c>
      <c r="M1472" t="s">
        <v>1785</v>
      </c>
      <c r="N1472" t="s">
        <v>3314</v>
      </c>
      <c r="O1472" t="s">
        <v>1562</v>
      </c>
      <c r="P1472" s="199">
        <v>5000</v>
      </c>
      <c r="S1472" t="s">
        <v>1786</v>
      </c>
      <c r="T1472" t="s">
        <v>2230</v>
      </c>
      <c r="U1472" s="201">
        <v>3.625</v>
      </c>
      <c r="V1472" t="s">
        <v>1916</v>
      </c>
      <c r="W1472" t="s">
        <v>1719</v>
      </c>
      <c r="X1472" t="s">
        <v>1710</v>
      </c>
      <c r="Y1472" t="s">
        <v>3318</v>
      </c>
      <c r="Z1472" t="s">
        <v>3729</v>
      </c>
      <c r="AA1472">
        <v>810739</v>
      </c>
      <c r="AB1472" s="198">
        <v>37037</v>
      </c>
      <c r="AC1472" s="198">
        <v>37040</v>
      </c>
    </row>
    <row r="1473" spans="1:29" x14ac:dyDescent="0.2">
      <c r="A1473" s="44" t="str">
        <f t="shared" si="111"/>
        <v>US Natural Gas Financial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Financial</v>
      </c>
      <c r="E1473" s="44">
        <f>IF(VLOOKUP(S1473,'DD-Lookup'!$J$6:$L$50,3,FALSE)="Monthly",(YEAR(AC1473)-YEAR(AB1473))*12+MONTH(AC1473)-MONTH(AB1473)+1,(AC1473-AB1473+1))</f>
        <v>151</v>
      </c>
      <c r="F1473" s="213">
        <f t="shared" si="115"/>
        <v>377500</v>
      </c>
      <c r="G1473" s="202">
        <v>1296475</v>
      </c>
      <c r="H1473" s="198">
        <v>37036.354120370372</v>
      </c>
      <c r="I1473" t="s">
        <v>1821</v>
      </c>
      <c r="M1473" t="s">
        <v>1785</v>
      </c>
      <c r="N1473" t="s">
        <v>3014</v>
      </c>
      <c r="O1473" t="s">
        <v>3345</v>
      </c>
      <c r="Q1473" s="199">
        <v>2500</v>
      </c>
      <c r="S1473" t="s">
        <v>1786</v>
      </c>
      <c r="T1473" t="s">
        <v>2230</v>
      </c>
      <c r="U1473" s="201">
        <v>4.4950000000000001</v>
      </c>
      <c r="V1473" t="s">
        <v>3129</v>
      </c>
      <c r="W1473" t="s">
        <v>3587</v>
      </c>
      <c r="X1473" t="s">
        <v>3016</v>
      </c>
      <c r="Y1473" t="s">
        <v>2250</v>
      </c>
      <c r="Z1473" t="s">
        <v>3729</v>
      </c>
      <c r="AA1473" t="s">
        <v>7</v>
      </c>
      <c r="AB1473" s="198">
        <v>37196</v>
      </c>
      <c r="AC1473" s="198">
        <v>37346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4</v>
      </c>
      <c r="F1474" s="213">
        <f t="shared" si="115"/>
        <v>12000</v>
      </c>
      <c r="G1474" s="202">
        <v>1296477</v>
      </c>
      <c r="H1474" s="198">
        <v>37036.354166666664</v>
      </c>
      <c r="I1474" t="s">
        <v>2794</v>
      </c>
      <c r="M1474" t="s">
        <v>1785</v>
      </c>
      <c r="N1474" t="s">
        <v>3314</v>
      </c>
      <c r="O1474" t="s">
        <v>1575</v>
      </c>
      <c r="P1474" s="199">
        <v>3000</v>
      </c>
      <c r="S1474" t="s">
        <v>1786</v>
      </c>
      <c r="T1474" t="s">
        <v>2230</v>
      </c>
      <c r="U1474" s="201">
        <v>2.4300000000000002</v>
      </c>
      <c r="V1474" t="s">
        <v>2795</v>
      </c>
      <c r="W1474" t="s">
        <v>2117</v>
      </c>
      <c r="X1474" t="s">
        <v>1761</v>
      </c>
      <c r="Y1474" t="s">
        <v>3318</v>
      </c>
      <c r="Z1474" t="s">
        <v>3729</v>
      </c>
      <c r="AA1474">
        <v>810743</v>
      </c>
      <c r="AB1474" s="198">
        <v>37037</v>
      </c>
      <c r="AC1474" s="198">
        <v>37040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4</v>
      </c>
      <c r="F1475" s="213">
        <f t="shared" si="115"/>
        <v>20000</v>
      </c>
      <c r="G1475" s="202">
        <v>1296478</v>
      </c>
      <c r="H1475" s="198">
        <v>37036.354166666664</v>
      </c>
      <c r="I1475" t="s">
        <v>2983</v>
      </c>
      <c r="M1475" t="s">
        <v>1785</v>
      </c>
      <c r="N1475" t="s">
        <v>3314</v>
      </c>
      <c r="O1475" t="s">
        <v>1546</v>
      </c>
      <c r="Q1475" s="199">
        <v>5000</v>
      </c>
      <c r="S1475" t="s">
        <v>1786</v>
      </c>
      <c r="T1475" t="s">
        <v>2230</v>
      </c>
      <c r="U1475" s="201">
        <v>3.7450000000000001</v>
      </c>
      <c r="V1475" t="s">
        <v>2802</v>
      </c>
      <c r="W1475" t="s">
        <v>3130</v>
      </c>
      <c r="X1475" t="s">
        <v>3338</v>
      </c>
      <c r="Y1475" t="s">
        <v>3318</v>
      </c>
      <c r="Z1475" t="s">
        <v>3729</v>
      </c>
      <c r="AA1475">
        <v>810744</v>
      </c>
      <c r="AB1475" s="198">
        <v>37037</v>
      </c>
      <c r="AC1475" s="198">
        <v>37040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4</v>
      </c>
      <c r="F1476" s="213">
        <f t="shared" si="115"/>
        <v>20000</v>
      </c>
      <c r="G1476" s="202">
        <v>1296479</v>
      </c>
      <c r="H1476" s="198">
        <v>37036.354178240741</v>
      </c>
      <c r="I1476" t="s">
        <v>2528</v>
      </c>
      <c r="M1476" t="s">
        <v>1785</v>
      </c>
      <c r="N1476" t="s">
        <v>3314</v>
      </c>
      <c r="O1476" t="s">
        <v>1543</v>
      </c>
      <c r="P1476" s="199">
        <v>5000</v>
      </c>
      <c r="S1476" t="s">
        <v>1786</v>
      </c>
      <c r="T1476" t="s">
        <v>2230</v>
      </c>
      <c r="U1476" s="201">
        <v>3.7425000000000002</v>
      </c>
      <c r="V1476" t="s">
        <v>2529</v>
      </c>
      <c r="W1476" t="s">
        <v>3130</v>
      </c>
      <c r="X1476" t="s">
        <v>3338</v>
      </c>
      <c r="Y1476" t="s">
        <v>3318</v>
      </c>
      <c r="Z1476" t="s">
        <v>3729</v>
      </c>
      <c r="AA1476">
        <v>810745</v>
      </c>
      <c r="AB1476" s="198">
        <v>37037</v>
      </c>
      <c r="AC1476" s="198">
        <v>37040</v>
      </c>
    </row>
    <row r="1477" spans="1:29" x14ac:dyDescent="0.2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30</v>
      </c>
      <c r="F1477" s="213">
        <f t="shared" si="115"/>
        <v>600000</v>
      </c>
      <c r="G1477" s="202">
        <v>1296480</v>
      </c>
      <c r="H1477" s="198">
        <v>37036.354201388887</v>
      </c>
      <c r="I1477" t="s">
        <v>2986</v>
      </c>
      <c r="M1477" t="s">
        <v>1785</v>
      </c>
      <c r="N1477" t="s">
        <v>3014</v>
      </c>
      <c r="O1477" t="s">
        <v>3015</v>
      </c>
      <c r="Q1477" s="199">
        <v>20000</v>
      </c>
      <c r="S1477" t="s">
        <v>1786</v>
      </c>
      <c r="T1477" t="s">
        <v>2230</v>
      </c>
      <c r="U1477" s="201">
        <v>3.99</v>
      </c>
      <c r="V1477" t="s">
        <v>2883</v>
      </c>
      <c r="W1477" t="s">
        <v>3587</v>
      </c>
      <c r="X1477" t="s">
        <v>3016</v>
      </c>
      <c r="Y1477" t="s">
        <v>2250</v>
      </c>
      <c r="Z1477" t="s">
        <v>3729</v>
      </c>
      <c r="AA1477" t="s">
        <v>8</v>
      </c>
      <c r="AB1477" s="198">
        <v>37043.875</v>
      </c>
      <c r="AC1477" s="198">
        <v>37072.875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4</v>
      </c>
      <c r="F1478" s="213">
        <f t="shared" si="115"/>
        <v>20000</v>
      </c>
      <c r="G1478" s="202">
        <v>1296481</v>
      </c>
      <c r="H1478" s="198">
        <v>37036.354212962964</v>
      </c>
      <c r="I1478" t="s">
        <v>3319</v>
      </c>
      <c r="M1478" t="s">
        <v>1785</v>
      </c>
      <c r="N1478" t="s">
        <v>3314</v>
      </c>
      <c r="O1478" t="s">
        <v>1544</v>
      </c>
      <c r="Q1478" s="199">
        <v>5000</v>
      </c>
      <c r="S1478" t="s">
        <v>1786</v>
      </c>
      <c r="T1478" t="s">
        <v>2230</v>
      </c>
      <c r="U1478" s="201">
        <v>3.7524999999999999</v>
      </c>
      <c r="V1478" t="s">
        <v>3320</v>
      </c>
      <c r="W1478" t="s">
        <v>3130</v>
      </c>
      <c r="X1478" t="s">
        <v>3338</v>
      </c>
      <c r="Y1478" t="s">
        <v>3318</v>
      </c>
      <c r="Z1478" t="s">
        <v>3729</v>
      </c>
      <c r="AA1478">
        <v>810746</v>
      </c>
      <c r="AB1478" s="198">
        <v>37037</v>
      </c>
      <c r="AC1478" s="198">
        <v>37040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4</v>
      </c>
      <c r="F1479" s="213">
        <f t="shared" si="115"/>
        <v>20000</v>
      </c>
      <c r="G1479" s="202">
        <v>1296482</v>
      </c>
      <c r="H1479" s="198">
        <v>37036.354247685187</v>
      </c>
      <c r="I1479" t="s">
        <v>2030</v>
      </c>
      <c r="M1479" t="s">
        <v>1785</v>
      </c>
      <c r="N1479" t="s">
        <v>3314</v>
      </c>
      <c r="O1479" t="s">
        <v>1518</v>
      </c>
      <c r="P1479" s="199">
        <v>5000</v>
      </c>
      <c r="S1479" t="s">
        <v>1786</v>
      </c>
      <c r="T1479" t="s">
        <v>2230</v>
      </c>
      <c r="U1479" s="201">
        <v>3.9613</v>
      </c>
      <c r="V1479" t="s">
        <v>1871</v>
      </c>
      <c r="W1479" t="s">
        <v>3316</v>
      </c>
      <c r="X1479" t="s">
        <v>3317</v>
      </c>
      <c r="Y1479" t="s">
        <v>3318</v>
      </c>
      <c r="Z1479" t="s">
        <v>3729</v>
      </c>
      <c r="AA1479">
        <v>810747</v>
      </c>
      <c r="AB1479" s="198">
        <v>37037</v>
      </c>
      <c r="AC1479" s="198">
        <v>37040</v>
      </c>
    </row>
    <row r="1480" spans="1:29" x14ac:dyDescent="0.2">
      <c r="A1480" s="44" t="str">
        <f t="shared" si="111"/>
        <v xml:space="preserve"> Natural Gas Physical</v>
      </c>
      <c r="B1480" s="44" t="str">
        <f t="shared" si="112"/>
        <v/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4</v>
      </c>
      <c r="F1480" s="213">
        <f t="shared" si="115"/>
        <v>20000</v>
      </c>
      <c r="G1480" s="202">
        <v>1296483</v>
      </c>
      <c r="H1480" s="198">
        <v>37036.354259259257</v>
      </c>
      <c r="I1480" t="s">
        <v>2358</v>
      </c>
      <c r="M1480" t="s">
        <v>1785</v>
      </c>
      <c r="N1480" t="s">
        <v>3346</v>
      </c>
      <c r="O1480" t="s">
        <v>1585</v>
      </c>
      <c r="P1480" s="199">
        <v>5000</v>
      </c>
      <c r="S1480" t="s">
        <v>1786</v>
      </c>
      <c r="T1480" t="s">
        <v>2230</v>
      </c>
      <c r="U1480" s="201">
        <v>4.13</v>
      </c>
      <c r="V1480" t="s">
        <v>2359</v>
      </c>
      <c r="W1480" t="s">
        <v>3347</v>
      </c>
      <c r="X1480" t="s">
        <v>3348</v>
      </c>
      <c r="Y1480" t="s">
        <v>3318</v>
      </c>
      <c r="Z1480" t="s">
        <v>3729</v>
      </c>
      <c r="AA1480">
        <v>810748</v>
      </c>
      <c r="AB1480" s="198">
        <v>37037</v>
      </c>
      <c r="AC1480" s="198">
        <v>37040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4</v>
      </c>
      <c r="F1481" s="213">
        <f t="shared" si="115"/>
        <v>20000</v>
      </c>
      <c r="G1481" s="202">
        <v>1296484</v>
      </c>
      <c r="H1481" s="198">
        <v>37036.354259259257</v>
      </c>
      <c r="I1481" t="s">
        <v>2983</v>
      </c>
      <c r="M1481" t="s">
        <v>1785</v>
      </c>
      <c r="N1481" t="s">
        <v>3314</v>
      </c>
      <c r="O1481" t="s">
        <v>1543</v>
      </c>
      <c r="Q1481" s="199">
        <v>5000</v>
      </c>
      <c r="S1481" t="s">
        <v>1786</v>
      </c>
      <c r="T1481" t="s">
        <v>2230</v>
      </c>
      <c r="U1481" s="201">
        <v>3.7450000000000001</v>
      </c>
      <c r="V1481" t="s">
        <v>2802</v>
      </c>
      <c r="W1481" t="s">
        <v>3130</v>
      </c>
      <c r="X1481" t="s">
        <v>3338</v>
      </c>
      <c r="Y1481" t="s">
        <v>3318</v>
      </c>
      <c r="Z1481" t="s">
        <v>3729</v>
      </c>
      <c r="AA1481">
        <v>810749</v>
      </c>
      <c r="AB1481" s="198">
        <v>37037</v>
      </c>
      <c r="AC1481" s="198">
        <v>37040</v>
      </c>
    </row>
    <row r="1482" spans="1:29" x14ac:dyDescent="0.2">
      <c r="A1482" s="44" t="str">
        <f t="shared" si="111"/>
        <v>US Natural Gas Financial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Financial</v>
      </c>
      <c r="E1482" s="44">
        <f>IF(VLOOKUP(S1482,'DD-Lookup'!$J$6:$L$50,3,FALSE)="Monthly",(YEAR(AC1482)-YEAR(AB1482))*12+MONTH(AC1482)-MONTH(AB1482)+1,(AC1482-AB1482+1))</f>
        <v>30</v>
      </c>
      <c r="F1482" s="213">
        <f t="shared" si="115"/>
        <v>600000</v>
      </c>
      <c r="G1482" s="202">
        <v>1296485</v>
      </c>
      <c r="H1482" s="198">
        <v>37036.35434027778</v>
      </c>
      <c r="I1482" t="s">
        <v>3013</v>
      </c>
      <c r="M1482" t="s">
        <v>1785</v>
      </c>
      <c r="N1482" t="s">
        <v>3014</v>
      </c>
      <c r="O1482" t="s">
        <v>3015</v>
      </c>
      <c r="Q1482" s="199">
        <v>20000</v>
      </c>
      <c r="S1482" t="s">
        <v>1786</v>
      </c>
      <c r="T1482" t="s">
        <v>2230</v>
      </c>
      <c r="U1482" s="201">
        <v>3.9950000000000001</v>
      </c>
      <c r="V1482" t="s">
        <v>2932</v>
      </c>
      <c r="W1482" t="s">
        <v>3587</v>
      </c>
      <c r="X1482" t="s">
        <v>3016</v>
      </c>
      <c r="Y1482" t="s">
        <v>2250</v>
      </c>
      <c r="Z1482" t="s">
        <v>3729</v>
      </c>
      <c r="AA1482" t="s">
        <v>9</v>
      </c>
      <c r="AB1482" s="198">
        <v>37043.875</v>
      </c>
      <c r="AC1482" s="198">
        <v>37072.875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4</v>
      </c>
      <c r="F1483" s="213">
        <f t="shared" ref="F1483:F1546" si="120">E1483*SUM(P1483:Q1483)</f>
        <v>20000</v>
      </c>
      <c r="G1483" s="202">
        <v>1296486</v>
      </c>
      <c r="H1483" s="198">
        <v>37036.354363425926</v>
      </c>
      <c r="I1483" t="s">
        <v>2983</v>
      </c>
      <c r="M1483" t="s">
        <v>1785</v>
      </c>
      <c r="N1483" t="s">
        <v>3314</v>
      </c>
      <c r="O1483" t="s">
        <v>1546</v>
      </c>
      <c r="Q1483" s="199">
        <v>5000</v>
      </c>
      <c r="S1483" t="s">
        <v>1786</v>
      </c>
      <c r="T1483" t="s">
        <v>2230</v>
      </c>
      <c r="U1483" s="201">
        <v>3.7475000000000001</v>
      </c>
      <c r="V1483" t="s">
        <v>3297</v>
      </c>
      <c r="W1483" t="s">
        <v>3130</v>
      </c>
      <c r="X1483" t="s">
        <v>3338</v>
      </c>
      <c r="Y1483" t="s">
        <v>3318</v>
      </c>
      <c r="Z1483" t="s">
        <v>3729</v>
      </c>
      <c r="AA1483">
        <v>810750</v>
      </c>
      <c r="AB1483" s="198">
        <v>37037</v>
      </c>
      <c r="AC1483" s="198">
        <v>37040</v>
      </c>
    </row>
    <row r="1484" spans="1:29" x14ac:dyDescent="0.2">
      <c r="A1484" s="44" t="str">
        <f t="shared" si="116"/>
        <v>US Natural Gas Financial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Financial</v>
      </c>
      <c r="E1484" s="44">
        <f>IF(VLOOKUP(S1484,'DD-Lookup'!$J$6:$L$50,3,FALSE)="Monthly",(YEAR(AC1484)-YEAR(AB1484))*12+MONTH(AC1484)-MONTH(AB1484)+1,(AC1484-AB1484+1))</f>
        <v>30</v>
      </c>
      <c r="F1484" s="213">
        <f t="shared" si="120"/>
        <v>48810</v>
      </c>
      <c r="G1484" s="202">
        <v>1296487</v>
      </c>
      <c r="H1484" s="198">
        <v>37036.354375000003</v>
      </c>
      <c r="I1484" t="s">
        <v>2796</v>
      </c>
      <c r="M1484" t="s">
        <v>1785</v>
      </c>
      <c r="N1484" t="s">
        <v>3328</v>
      </c>
      <c r="O1484" t="s">
        <v>2862</v>
      </c>
      <c r="P1484" s="199">
        <v>1627</v>
      </c>
      <c r="S1484" t="s">
        <v>1786</v>
      </c>
      <c r="T1484" t="s">
        <v>2230</v>
      </c>
      <c r="U1484" s="201">
        <v>-0.08</v>
      </c>
      <c r="V1484" t="s">
        <v>1060</v>
      </c>
      <c r="W1484" t="s">
        <v>1775</v>
      </c>
      <c r="X1484" t="s">
        <v>1776</v>
      </c>
      <c r="Y1484" t="s">
        <v>2250</v>
      </c>
      <c r="Z1484" t="s">
        <v>3729</v>
      </c>
      <c r="AA1484" t="s">
        <v>10</v>
      </c>
      <c r="AB1484" s="198">
        <v>37043.875</v>
      </c>
      <c r="AC1484" s="198">
        <v>37072.875</v>
      </c>
    </row>
    <row r="1485" spans="1:29" x14ac:dyDescent="0.2">
      <c r="A1485" s="44" t="str">
        <f t="shared" si="116"/>
        <v xml:space="preserve"> Natural Gas Physical</v>
      </c>
      <c r="B1485" s="44" t="str">
        <f t="shared" si="117"/>
        <v/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4</v>
      </c>
      <c r="F1485" s="213">
        <f t="shared" si="120"/>
        <v>40000</v>
      </c>
      <c r="G1485" s="202">
        <v>1296488</v>
      </c>
      <c r="H1485" s="198">
        <v>37036.354432870372</v>
      </c>
      <c r="I1485" t="s">
        <v>3360</v>
      </c>
      <c r="M1485" t="s">
        <v>1785</v>
      </c>
      <c r="N1485" t="s">
        <v>3346</v>
      </c>
      <c r="O1485" t="s">
        <v>1500</v>
      </c>
      <c r="Q1485" s="199">
        <v>10000</v>
      </c>
      <c r="S1485" t="s">
        <v>1786</v>
      </c>
      <c r="T1485" t="s">
        <v>2230</v>
      </c>
      <c r="U1485" s="201">
        <v>4.13</v>
      </c>
      <c r="V1485" t="s">
        <v>11</v>
      </c>
      <c r="W1485" t="s">
        <v>3347</v>
      </c>
      <c r="X1485" t="s">
        <v>3348</v>
      </c>
      <c r="Y1485" t="s">
        <v>3318</v>
      </c>
      <c r="Z1485" t="s">
        <v>3729</v>
      </c>
      <c r="AA1485">
        <v>810751</v>
      </c>
      <c r="AB1485" s="198">
        <v>37037</v>
      </c>
      <c r="AC1485" s="198">
        <v>37040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4</v>
      </c>
      <c r="F1486" s="213">
        <f t="shared" si="120"/>
        <v>20000</v>
      </c>
      <c r="G1486" s="202">
        <v>1296489</v>
      </c>
      <c r="H1486" s="198">
        <v>37036.354432870372</v>
      </c>
      <c r="I1486" t="s">
        <v>3342</v>
      </c>
      <c r="M1486" t="s">
        <v>1785</v>
      </c>
      <c r="N1486" t="s">
        <v>3314</v>
      </c>
      <c r="O1486" t="s">
        <v>1545</v>
      </c>
      <c r="Q1486" s="199">
        <v>5000</v>
      </c>
      <c r="S1486" t="s">
        <v>1786</v>
      </c>
      <c r="T1486" t="s">
        <v>2230</v>
      </c>
      <c r="U1486" s="201">
        <v>3.7425000000000002</v>
      </c>
      <c r="V1486" t="s">
        <v>2804</v>
      </c>
      <c r="W1486" t="s">
        <v>3130</v>
      </c>
      <c r="X1486" t="s">
        <v>3338</v>
      </c>
      <c r="Y1486" t="s">
        <v>3318</v>
      </c>
      <c r="Z1486" t="s">
        <v>3729</v>
      </c>
      <c r="AA1486">
        <v>810752</v>
      </c>
      <c r="AB1486" s="198">
        <v>37037</v>
      </c>
      <c r="AC1486" s="198">
        <v>37040</v>
      </c>
    </row>
    <row r="1487" spans="1:29" x14ac:dyDescent="0.2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151</v>
      </c>
      <c r="F1487" s="213">
        <f t="shared" si="120"/>
        <v>377500</v>
      </c>
      <c r="G1487" s="202">
        <v>1296490</v>
      </c>
      <c r="H1487" s="198">
        <v>37036.354444444441</v>
      </c>
      <c r="I1487" t="s">
        <v>2202</v>
      </c>
      <c r="M1487" t="s">
        <v>1785</v>
      </c>
      <c r="N1487" t="s">
        <v>3014</v>
      </c>
      <c r="O1487" t="s">
        <v>3345</v>
      </c>
      <c r="P1487" s="199">
        <v>2500</v>
      </c>
      <c r="S1487" t="s">
        <v>1786</v>
      </c>
      <c r="T1487" t="s">
        <v>2230</v>
      </c>
      <c r="U1487" s="201">
        <v>4.49</v>
      </c>
      <c r="V1487" t="s">
        <v>2168</v>
      </c>
      <c r="W1487" t="s">
        <v>3587</v>
      </c>
      <c r="X1487" t="s">
        <v>3016</v>
      </c>
      <c r="Y1487" t="s">
        <v>2250</v>
      </c>
      <c r="Z1487" t="s">
        <v>3729</v>
      </c>
      <c r="AA1487" t="s">
        <v>12</v>
      </c>
      <c r="AB1487" s="198">
        <v>37196</v>
      </c>
      <c r="AC1487" s="198">
        <v>37346</v>
      </c>
    </row>
    <row r="1488" spans="1:29" x14ac:dyDescent="0.2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25</v>
      </c>
      <c r="G1488" s="202">
        <v>1296492</v>
      </c>
      <c r="H1488" s="198">
        <v>37036.354467592595</v>
      </c>
      <c r="I1488" t="s">
        <v>2964</v>
      </c>
      <c r="M1488" t="s">
        <v>3451</v>
      </c>
      <c r="N1488" t="s">
        <v>1739</v>
      </c>
      <c r="O1488" t="s">
        <v>1597</v>
      </c>
      <c r="Q1488" s="199">
        <v>25</v>
      </c>
      <c r="S1488" t="s">
        <v>1784</v>
      </c>
      <c r="T1488" t="s">
        <v>2230</v>
      </c>
      <c r="U1488" s="201">
        <v>118</v>
      </c>
      <c r="V1488" t="s">
        <v>3138</v>
      </c>
      <c r="W1488" t="s">
        <v>1795</v>
      </c>
      <c r="X1488" t="s">
        <v>1742</v>
      </c>
      <c r="Y1488" t="s">
        <v>2741</v>
      </c>
      <c r="Z1488" t="s">
        <v>3724</v>
      </c>
      <c r="AA1488">
        <v>622924.1</v>
      </c>
      <c r="AB1488" s="198">
        <v>37040.875</v>
      </c>
      <c r="AC1488" s="198">
        <v>37040.875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4</v>
      </c>
      <c r="F1489" s="213">
        <f t="shared" si="120"/>
        <v>20000</v>
      </c>
      <c r="G1489" s="202">
        <v>1296493</v>
      </c>
      <c r="H1489" s="198">
        <v>37036.354467592595</v>
      </c>
      <c r="I1489" t="s">
        <v>3359</v>
      </c>
      <c r="M1489" t="s">
        <v>1785</v>
      </c>
      <c r="N1489" t="s">
        <v>3314</v>
      </c>
      <c r="O1489" t="s">
        <v>1562</v>
      </c>
      <c r="P1489" s="199">
        <v>5000</v>
      </c>
      <c r="S1489" t="s">
        <v>1786</v>
      </c>
      <c r="T1489" t="s">
        <v>2230</v>
      </c>
      <c r="U1489" s="201">
        <v>3.625</v>
      </c>
      <c r="V1489" t="s">
        <v>3218</v>
      </c>
      <c r="W1489" t="s">
        <v>1719</v>
      </c>
      <c r="X1489" t="s">
        <v>1710</v>
      </c>
      <c r="Y1489" t="s">
        <v>3318</v>
      </c>
      <c r="Z1489" t="s">
        <v>3729</v>
      </c>
      <c r="AA1489">
        <v>810754</v>
      </c>
      <c r="AB1489" s="198">
        <v>37037</v>
      </c>
      <c r="AC1489" s="198">
        <v>37040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4</v>
      </c>
      <c r="F1490" s="213">
        <f t="shared" si="120"/>
        <v>20000</v>
      </c>
      <c r="G1490" s="202">
        <v>1296491</v>
      </c>
      <c r="H1490" s="198">
        <v>37036.354467592595</v>
      </c>
      <c r="I1490" t="s">
        <v>3341</v>
      </c>
      <c r="M1490" t="s">
        <v>1785</v>
      </c>
      <c r="N1490" t="s">
        <v>3314</v>
      </c>
      <c r="O1490" t="s">
        <v>1543</v>
      </c>
      <c r="Q1490" s="199">
        <v>5000</v>
      </c>
      <c r="S1490" t="s">
        <v>1786</v>
      </c>
      <c r="T1490" t="s">
        <v>2230</v>
      </c>
      <c r="U1490" s="201">
        <v>3.7475000000000001</v>
      </c>
      <c r="V1490" t="s">
        <v>3131</v>
      </c>
      <c r="W1490" t="s">
        <v>3130</v>
      </c>
      <c r="X1490" t="s">
        <v>3338</v>
      </c>
      <c r="Y1490" t="s">
        <v>3318</v>
      </c>
      <c r="Z1490" t="s">
        <v>3729</v>
      </c>
      <c r="AA1490">
        <v>810753</v>
      </c>
      <c r="AB1490" s="198">
        <v>37037</v>
      </c>
      <c r="AC1490" s="198">
        <v>37040</v>
      </c>
    </row>
    <row r="1491" spans="1:29" x14ac:dyDescent="0.2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25</v>
      </c>
      <c r="G1491" s="202">
        <v>1296494</v>
      </c>
      <c r="H1491" s="198">
        <v>37036.354490740741</v>
      </c>
      <c r="I1491" t="s">
        <v>1621</v>
      </c>
      <c r="M1491" t="s">
        <v>3451</v>
      </c>
      <c r="N1491" t="s">
        <v>1737</v>
      </c>
      <c r="O1491" t="s">
        <v>1599</v>
      </c>
      <c r="P1491" s="199">
        <v>25</v>
      </c>
      <c r="S1491" t="s">
        <v>1784</v>
      </c>
      <c r="T1491" t="s">
        <v>2230</v>
      </c>
      <c r="U1491" s="201">
        <v>115</v>
      </c>
      <c r="V1491" t="s">
        <v>1622</v>
      </c>
      <c r="W1491" t="s">
        <v>1743</v>
      </c>
      <c r="X1491" t="s">
        <v>1738</v>
      </c>
      <c r="Y1491" t="s">
        <v>2741</v>
      </c>
      <c r="Z1491" t="s">
        <v>3724</v>
      </c>
      <c r="AA1491">
        <v>622925.1</v>
      </c>
      <c r="AB1491" s="198">
        <v>37040.875</v>
      </c>
      <c r="AC1491" s="198">
        <v>37040.875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4</v>
      </c>
      <c r="F1492" s="213">
        <f t="shared" si="120"/>
        <v>18400</v>
      </c>
      <c r="G1492" s="202">
        <v>1296495</v>
      </c>
      <c r="H1492" s="198">
        <v>37036.354490740741</v>
      </c>
      <c r="I1492" t="s">
        <v>3288</v>
      </c>
      <c r="M1492" t="s">
        <v>1785</v>
      </c>
      <c r="N1492" t="s">
        <v>3314</v>
      </c>
      <c r="O1492" t="s">
        <v>1547</v>
      </c>
      <c r="P1492" s="199">
        <v>4600</v>
      </c>
      <c r="S1492" t="s">
        <v>1786</v>
      </c>
      <c r="T1492" t="s">
        <v>2230</v>
      </c>
      <c r="U1492" s="201">
        <v>4.09</v>
      </c>
      <c r="V1492" t="s">
        <v>3289</v>
      </c>
      <c r="W1492" t="s">
        <v>3367</v>
      </c>
      <c r="X1492" t="s">
        <v>3368</v>
      </c>
      <c r="Y1492" t="s">
        <v>3318</v>
      </c>
      <c r="Z1492" t="s">
        <v>3729</v>
      </c>
      <c r="AA1492">
        <v>810755</v>
      </c>
      <c r="AB1492" s="198">
        <v>37037</v>
      </c>
      <c r="AC1492" s="198">
        <v>37040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4</v>
      </c>
      <c r="F1493" s="213">
        <f t="shared" si="120"/>
        <v>20000</v>
      </c>
      <c r="G1493" s="202">
        <v>1296496</v>
      </c>
      <c r="H1493" s="198">
        <v>37036.354502314818</v>
      </c>
      <c r="I1493" t="s">
        <v>3008</v>
      </c>
      <c r="M1493" t="s">
        <v>1785</v>
      </c>
      <c r="N1493" t="s">
        <v>3314</v>
      </c>
      <c r="O1493" t="s">
        <v>1567</v>
      </c>
      <c r="P1493" s="199">
        <v>5000</v>
      </c>
      <c r="S1493" t="s">
        <v>1786</v>
      </c>
      <c r="T1493" t="s">
        <v>2230</v>
      </c>
      <c r="U1493" s="201">
        <v>2.95</v>
      </c>
      <c r="V1493" t="s">
        <v>1721</v>
      </c>
      <c r="W1493" t="s">
        <v>1719</v>
      </c>
      <c r="X1493" t="s">
        <v>1710</v>
      </c>
      <c r="Y1493" t="s">
        <v>3318</v>
      </c>
      <c r="Z1493" t="s">
        <v>3729</v>
      </c>
      <c r="AA1493">
        <v>810756</v>
      </c>
      <c r="AB1493" s="198">
        <v>37037</v>
      </c>
      <c r="AC1493" s="198">
        <v>37040</v>
      </c>
    </row>
    <row r="1494" spans="1:29" x14ac:dyDescent="0.2">
      <c r="A1494" s="44" t="str">
        <f t="shared" si="116"/>
        <v>US Natural Gas Financial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Financial</v>
      </c>
      <c r="E1494" s="44">
        <f>IF(VLOOKUP(S1494,'DD-Lookup'!$J$6:$L$50,3,FALSE)="Monthly",(YEAR(AC1494)-YEAR(AB1494))*12+MONTH(AC1494)-MONTH(AB1494)+1,(AC1494-AB1494+1))</f>
        <v>6</v>
      </c>
      <c r="F1494" s="213">
        <f t="shared" si="120"/>
        <v>180000</v>
      </c>
      <c r="G1494" s="202">
        <v>1296497</v>
      </c>
      <c r="H1494" s="198">
        <v>37036.354537037034</v>
      </c>
      <c r="I1494" t="s">
        <v>3215</v>
      </c>
      <c r="M1494" t="s">
        <v>1785</v>
      </c>
      <c r="N1494" t="s">
        <v>3014</v>
      </c>
      <c r="O1494" t="s">
        <v>1933</v>
      </c>
      <c r="Q1494" s="199">
        <v>30000</v>
      </c>
      <c r="S1494" t="s">
        <v>1786</v>
      </c>
      <c r="T1494" t="s">
        <v>2230</v>
      </c>
      <c r="U1494" s="201">
        <v>3.9</v>
      </c>
      <c r="V1494" t="s">
        <v>3101</v>
      </c>
      <c r="W1494" t="s">
        <v>3372</v>
      </c>
      <c r="X1494" t="s">
        <v>2774</v>
      </c>
      <c r="Y1494" t="s">
        <v>2250</v>
      </c>
      <c r="Z1494" t="s">
        <v>3729</v>
      </c>
      <c r="AA1494" t="s">
        <v>13</v>
      </c>
      <c r="AB1494" s="198">
        <v>37037.875</v>
      </c>
      <c r="AC1494" s="198">
        <v>37042.875</v>
      </c>
    </row>
    <row r="1495" spans="1:29" x14ac:dyDescent="0.2">
      <c r="A1495" s="44" t="str">
        <f t="shared" si="116"/>
        <v xml:space="preserve"> Natural Gas Physical</v>
      </c>
      <c r="B1495" s="44" t="str">
        <f t="shared" si="117"/>
        <v/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4</v>
      </c>
      <c r="F1495" s="213">
        <f t="shared" si="120"/>
        <v>40000</v>
      </c>
      <c r="G1495" s="202">
        <v>1296498</v>
      </c>
      <c r="H1495" s="198">
        <v>37036.35460648148</v>
      </c>
      <c r="I1495" t="s">
        <v>1699</v>
      </c>
      <c r="M1495" t="s">
        <v>1785</v>
      </c>
      <c r="N1495" t="s">
        <v>3346</v>
      </c>
      <c r="O1495" t="s">
        <v>1500</v>
      </c>
      <c r="Q1495" s="199">
        <v>10000</v>
      </c>
      <c r="S1495" t="s">
        <v>1786</v>
      </c>
      <c r="T1495" t="s">
        <v>2230</v>
      </c>
      <c r="U1495" s="201">
        <v>4.1349999999999998</v>
      </c>
      <c r="V1495" t="s">
        <v>14</v>
      </c>
      <c r="W1495" t="s">
        <v>3347</v>
      </c>
      <c r="X1495" t="s">
        <v>3348</v>
      </c>
      <c r="Y1495" t="s">
        <v>3318</v>
      </c>
      <c r="Z1495" t="s">
        <v>3729</v>
      </c>
      <c r="AA1495">
        <v>810757</v>
      </c>
      <c r="AB1495" s="198">
        <v>37037</v>
      </c>
      <c r="AC1495" s="198">
        <v>37040</v>
      </c>
    </row>
    <row r="1496" spans="1:29" x14ac:dyDescent="0.2">
      <c r="A1496" s="44" t="str">
        <f t="shared" si="116"/>
        <v>US Natural Gas Financial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31</v>
      </c>
      <c r="F1496" s="213">
        <f t="shared" si="120"/>
        <v>155000</v>
      </c>
      <c r="G1496" s="202">
        <v>1296499</v>
      </c>
      <c r="H1496" s="198">
        <v>37036.354618055557</v>
      </c>
      <c r="I1496" t="s">
        <v>1704</v>
      </c>
      <c r="M1496" t="s">
        <v>1785</v>
      </c>
      <c r="N1496" t="s">
        <v>3014</v>
      </c>
      <c r="O1496" t="s">
        <v>3025</v>
      </c>
      <c r="P1496" s="199">
        <v>5000</v>
      </c>
      <c r="S1496" t="s">
        <v>1786</v>
      </c>
      <c r="T1496" t="s">
        <v>2230</v>
      </c>
      <c r="U1496" s="201">
        <v>4.1349999999999998</v>
      </c>
      <c r="V1496" t="s">
        <v>2952</v>
      </c>
      <c r="W1496" t="s">
        <v>3587</v>
      </c>
      <c r="X1496" t="s">
        <v>3016</v>
      </c>
      <c r="Y1496" t="s">
        <v>2250</v>
      </c>
      <c r="Z1496" t="s">
        <v>3729</v>
      </c>
      <c r="AA1496" t="s">
        <v>15</v>
      </c>
      <c r="AB1496" s="198">
        <v>37104.875</v>
      </c>
      <c r="AC1496" s="198">
        <v>37134.875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4</v>
      </c>
      <c r="F1497" s="213">
        <f t="shared" si="120"/>
        <v>4000</v>
      </c>
      <c r="G1497" s="202">
        <v>1296502</v>
      </c>
      <c r="H1497" s="198">
        <v>37036.354641203703</v>
      </c>
      <c r="I1497" t="s">
        <v>2006</v>
      </c>
      <c r="M1497" t="s">
        <v>1785</v>
      </c>
      <c r="N1497" t="s">
        <v>3314</v>
      </c>
      <c r="O1497" t="s">
        <v>1527</v>
      </c>
      <c r="Q1497" s="199">
        <v>1000</v>
      </c>
      <c r="S1497" t="s">
        <v>1786</v>
      </c>
      <c r="T1497" t="s">
        <v>2230</v>
      </c>
      <c r="U1497" s="201">
        <v>3.8374999999999999</v>
      </c>
      <c r="V1497" t="s">
        <v>1771</v>
      </c>
      <c r="W1497" t="s">
        <v>3352</v>
      </c>
      <c r="X1497" t="s">
        <v>3353</v>
      </c>
      <c r="Y1497" t="s">
        <v>3318</v>
      </c>
      <c r="Z1497" t="s">
        <v>3729</v>
      </c>
      <c r="AA1497">
        <v>810758</v>
      </c>
      <c r="AB1497" s="198">
        <v>37037</v>
      </c>
      <c r="AC1497" s="198">
        <v>37040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4</v>
      </c>
      <c r="F1498" s="213">
        <f t="shared" si="120"/>
        <v>100000</v>
      </c>
      <c r="G1498" s="202">
        <v>1296503</v>
      </c>
      <c r="H1498" s="198">
        <v>37036.354675925926</v>
      </c>
      <c r="I1498" t="s">
        <v>3336</v>
      </c>
      <c r="M1498" t="s">
        <v>1785</v>
      </c>
      <c r="N1498" t="s">
        <v>3314</v>
      </c>
      <c r="O1498" t="s">
        <v>1034</v>
      </c>
      <c r="Q1498" s="199">
        <v>25000</v>
      </c>
      <c r="S1498" t="s">
        <v>1786</v>
      </c>
      <c r="T1498" t="s">
        <v>2230</v>
      </c>
      <c r="U1498" s="201">
        <v>3.895</v>
      </c>
      <c r="V1498" t="s">
        <v>2171</v>
      </c>
      <c r="W1498" t="s">
        <v>2783</v>
      </c>
      <c r="X1498" t="s">
        <v>2784</v>
      </c>
      <c r="Y1498" t="s">
        <v>3318</v>
      </c>
      <c r="Z1498" t="s">
        <v>3729</v>
      </c>
      <c r="AA1498">
        <v>810759</v>
      </c>
      <c r="AB1498" s="198">
        <v>37037</v>
      </c>
      <c r="AC1498" s="198">
        <v>37040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4</v>
      </c>
      <c r="F1499" s="213">
        <f t="shared" si="120"/>
        <v>40000</v>
      </c>
      <c r="G1499" s="202">
        <v>1296504</v>
      </c>
      <c r="H1499" s="198">
        <v>37036.354733796295</v>
      </c>
      <c r="I1499" t="s">
        <v>2202</v>
      </c>
      <c r="M1499" t="s">
        <v>1785</v>
      </c>
      <c r="N1499" t="s">
        <v>3314</v>
      </c>
      <c r="O1499" t="s">
        <v>1518</v>
      </c>
      <c r="Q1499" s="199">
        <v>10000</v>
      </c>
      <c r="S1499" t="s">
        <v>1786</v>
      </c>
      <c r="T1499" t="s">
        <v>2230</v>
      </c>
      <c r="U1499" s="201">
        <v>3.9638</v>
      </c>
      <c r="V1499" t="s">
        <v>3190</v>
      </c>
      <c r="W1499" t="s">
        <v>3316</v>
      </c>
      <c r="X1499" t="s">
        <v>3317</v>
      </c>
      <c r="Y1499" t="s">
        <v>3318</v>
      </c>
      <c r="Z1499" t="s">
        <v>3729</v>
      </c>
      <c r="AA1499">
        <v>810760</v>
      </c>
      <c r="AB1499" s="198">
        <v>37037</v>
      </c>
      <c r="AC1499" s="198">
        <v>37040</v>
      </c>
    </row>
    <row r="1500" spans="1:29" x14ac:dyDescent="0.2">
      <c r="A1500" s="44" t="str">
        <f t="shared" si="116"/>
        <v>US Power Physical</v>
      </c>
      <c r="B1500" s="44" t="str">
        <f t="shared" si="117"/>
        <v>US</v>
      </c>
      <c r="C1500" s="44" t="str">
        <f t="shared" si="118"/>
        <v>Power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25</v>
      </c>
      <c r="G1500" s="202">
        <v>1296505</v>
      </c>
      <c r="H1500" s="198">
        <v>37036.354780092595</v>
      </c>
      <c r="I1500" t="s">
        <v>2203</v>
      </c>
      <c r="M1500" t="s">
        <v>3451</v>
      </c>
      <c r="N1500" t="s">
        <v>1739</v>
      </c>
      <c r="O1500" t="s">
        <v>1597</v>
      </c>
      <c r="Q1500" s="199">
        <v>25</v>
      </c>
      <c r="S1500" t="s">
        <v>1784</v>
      </c>
      <c r="T1500" t="s">
        <v>2230</v>
      </c>
      <c r="U1500" s="201">
        <v>119</v>
      </c>
      <c r="V1500" t="s">
        <v>2124</v>
      </c>
      <c r="W1500" t="s">
        <v>1795</v>
      </c>
      <c r="X1500" t="s">
        <v>1742</v>
      </c>
      <c r="Y1500" t="s">
        <v>2741</v>
      </c>
      <c r="Z1500" t="s">
        <v>3724</v>
      </c>
      <c r="AA1500">
        <v>622928.1</v>
      </c>
      <c r="AB1500" s="198">
        <v>37040.875</v>
      </c>
      <c r="AC1500" s="198">
        <v>37040.875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4</v>
      </c>
      <c r="F1501" s="213">
        <f t="shared" si="120"/>
        <v>16000</v>
      </c>
      <c r="G1501" s="202">
        <v>1296506</v>
      </c>
      <c r="H1501" s="198">
        <v>37036.354780092595</v>
      </c>
      <c r="I1501" t="s">
        <v>2999</v>
      </c>
      <c r="M1501" t="s">
        <v>1785</v>
      </c>
      <c r="N1501" t="s">
        <v>3314</v>
      </c>
      <c r="O1501" t="s">
        <v>1602</v>
      </c>
      <c r="Q1501" s="199">
        <v>4000</v>
      </c>
      <c r="S1501" t="s">
        <v>1786</v>
      </c>
      <c r="T1501" t="s">
        <v>2230</v>
      </c>
      <c r="U1501" s="201">
        <v>4.0999999999999996</v>
      </c>
      <c r="V1501" t="s">
        <v>3152</v>
      </c>
      <c r="W1501" t="s">
        <v>3367</v>
      </c>
      <c r="X1501" t="s">
        <v>3368</v>
      </c>
      <c r="Y1501" t="s">
        <v>3318</v>
      </c>
      <c r="Z1501" t="s">
        <v>3729</v>
      </c>
      <c r="AA1501">
        <v>810761</v>
      </c>
      <c r="AB1501" s="198">
        <v>37037</v>
      </c>
      <c r="AC1501" s="198">
        <v>37040</v>
      </c>
    </row>
    <row r="1502" spans="1:29" x14ac:dyDescent="0.2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30</v>
      </c>
      <c r="F1502" s="213">
        <f t="shared" si="120"/>
        <v>150000</v>
      </c>
      <c r="G1502" s="202">
        <v>1296508</v>
      </c>
      <c r="H1502" s="198">
        <v>37036.354814814818</v>
      </c>
      <c r="I1502" t="s">
        <v>3336</v>
      </c>
      <c r="M1502" t="s">
        <v>1785</v>
      </c>
      <c r="N1502" t="s">
        <v>3014</v>
      </c>
      <c r="O1502" t="s">
        <v>1701</v>
      </c>
      <c r="P1502" s="199">
        <v>5000</v>
      </c>
      <c r="S1502" t="s">
        <v>1786</v>
      </c>
      <c r="T1502" t="s">
        <v>2230</v>
      </c>
      <c r="U1502" s="201">
        <v>3.99</v>
      </c>
      <c r="V1502" t="s">
        <v>1700</v>
      </c>
      <c r="W1502" t="s">
        <v>3587</v>
      </c>
      <c r="X1502" t="s">
        <v>3016</v>
      </c>
      <c r="Y1502" t="s">
        <v>2250</v>
      </c>
      <c r="Z1502" t="s">
        <v>3729</v>
      </c>
      <c r="AA1502" t="s">
        <v>16</v>
      </c>
      <c r="AB1502" s="198">
        <v>37043.915972222225</v>
      </c>
      <c r="AC1502" s="198">
        <v>37072.915972222225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4</v>
      </c>
      <c r="F1503" s="213">
        <f t="shared" si="120"/>
        <v>40000</v>
      </c>
      <c r="G1503" s="202">
        <v>1296507</v>
      </c>
      <c r="H1503" s="198">
        <v>37036.354814814818</v>
      </c>
      <c r="I1503" t="s">
        <v>3319</v>
      </c>
      <c r="M1503" t="s">
        <v>1785</v>
      </c>
      <c r="N1503" t="s">
        <v>3314</v>
      </c>
      <c r="O1503" t="s">
        <v>1518</v>
      </c>
      <c r="Q1503" s="199">
        <v>10000</v>
      </c>
      <c r="S1503" t="s">
        <v>1786</v>
      </c>
      <c r="T1503" t="s">
        <v>2230</v>
      </c>
      <c r="U1503" s="201">
        <v>3.9649999999999999</v>
      </c>
      <c r="V1503" t="s">
        <v>3351</v>
      </c>
      <c r="W1503" t="s">
        <v>3316</v>
      </c>
      <c r="X1503" t="s">
        <v>3317</v>
      </c>
      <c r="Y1503" t="s">
        <v>3318</v>
      </c>
      <c r="Z1503" t="s">
        <v>3729</v>
      </c>
      <c r="AA1503">
        <v>810762</v>
      </c>
      <c r="AB1503" s="198">
        <v>37037</v>
      </c>
      <c r="AC1503" s="198">
        <v>37040</v>
      </c>
    </row>
    <row r="1504" spans="1:29" x14ac:dyDescent="0.2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4</v>
      </c>
      <c r="F1504" s="213">
        <f t="shared" si="120"/>
        <v>40000</v>
      </c>
      <c r="G1504" s="202">
        <v>1296510</v>
      </c>
      <c r="H1504" s="198">
        <v>37036.354872685188</v>
      </c>
      <c r="I1504" t="s">
        <v>3204</v>
      </c>
      <c r="M1504" t="s">
        <v>1785</v>
      </c>
      <c r="N1504" t="s">
        <v>3314</v>
      </c>
      <c r="O1504" t="s">
        <v>1616</v>
      </c>
      <c r="Q1504" s="199">
        <v>10000</v>
      </c>
      <c r="S1504" t="s">
        <v>1786</v>
      </c>
      <c r="T1504" t="s">
        <v>2230</v>
      </c>
      <c r="U1504" s="201">
        <v>3.9762</v>
      </c>
      <c r="V1504" t="s">
        <v>3232</v>
      </c>
      <c r="W1504" t="s">
        <v>3316</v>
      </c>
      <c r="X1504" t="s">
        <v>3317</v>
      </c>
      <c r="Y1504" t="s">
        <v>3318</v>
      </c>
      <c r="Z1504" t="s">
        <v>3729</v>
      </c>
      <c r="AA1504">
        <v>810764</v>
      </c>
      <c r="AB1504" s="198">
        <v>37037</v>
      </c>
      <c r="AC1504" s="198">
        <v>37040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4</v>
      </c>
      <c r="F1505" s="213">
        <f t="shared" si="120"/>
        <v>20000</v>
      </c>
      <c r="G1505" s="202">
        <v>1296509</v>
      </c>
      <c r="H1505" s="198">
        <v>37036.354872685188</v>
      </c>
      <c r="I1505" t="s">
        <v>1826</v>
      </c>
      <c r="M1505" t="s">
        <v>1785</v>
      </c>
      <c r="N1505" t="s">
        <v>3314</v>
      </c>
      <c r="O1505" t="s">
        <v>1048</v>
      </c>
      <c r="P1505" s="199">
        <v>5000</v>
      </c>
      <c r="S1505" t="s">
        <v>1786</v>
      </c>
      <c r="T1505" t="s">
        <v>2230</v>
      </c>
      <c r="U1505" s="201">
        <v>4.1500000000000004</v>
      </c>
      <c r="V1505" t="s">
        <v>3255</v>
      </c>
      <c r="W1505" t="s">
        <v>1691</v>
      </c>
      <c r="X1505" t="s">
        <v>1692</v>
      </c>
      <c r="Y1505" t="s">
        <v>3318</v>
      </c>
      <c r="Z1505" t="s">
        <v>3729</v>
      </c>
      <c r="AA1505">
        <v>810763</v>
      </c>
      <c r="AB1505" s="198">
        <v>37037</v>
      </c>
      <c r="AC1505" s="198">
        <v>37040</v>
      </c>
    </row>
    <row r="1506" spans="1:29" x14ac:dyDescent="0.2">
      <c r="A1506" s="44" t="str">
        <f t="shared" si="116"/>
        <v>US Natural Gas Financial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30</v>
      </c>
      <c r="F1506" s="213">
        <f t="shared" si="120"/>
        <v>150000</v>
      </c>
      <c r="G1506" s="202">
        <v>1296511</v>
      </c>
      <c r="H1506" s="198">
        <v>37036.35491898148</v>
      </c>
      <c r="I1506" t="s">
        <v>2986</v>
      </c>
      <c r="M1506" t="s">
        <v>1785</v>
      </c>
      <c r="N1506" t="s">
        <v>3014</v>
      </c>
      <c r="O1506" t="s">
        <v>1701</v>
      </c>
      <c r="P1506" s="199">
        <v>5000</v>
      </c>
      <c r="S1506" t="s">
        <v>1786</v>
      </c>
      <c r="T1506" t="s">
        <v>2230</v>
      </c>
      <c r="U1506" s="201">
        <v>3.99</v>
      </c>
      <c r="V1506" t="s">
        <v>1498</v>
      </c>
      <c r="W1506" t="s">
        <v>3587</v>
      </c>
      <c r="X1506" t="s">
        <v>3016</v>
      </c>
      <c r="Y1506" t="s">
        <v>2250</v>
      </c>
      <c r="Z1506" t="s">
        <v>3729</v>
      </c>
      <c r="AA1506" t="s">
        <v>17</v>
      </c>
      <c r="AB1506" s="198">
        <v>37043.915972222225</v>
      </c>
      <c r="AC1506" s="198">
        <v>37072.915972222225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4</v>
      </c>
      <c r="F1507" s="213">
        <f t="shared" si="120"/>
        <v>100000</v>
      </c>
      <c r="G1507" s="202">
        <v>1296512</v>
      </c>
      <c r="H1507" s="198">
        <v>37036.35491898148</v>
      </c>
      <c r="I1507" t="s">
        <v>2964</v>
      </c>
      <c r="M1507" t="s">
        <v>1785</v>
      </c>
      <c r="N1507" t="s">
        <v>3314</v>
      </c>
      <c r="O1507" t="s">
        <v>1034</v>
      </c>
      <c r="Q1507" s="199">
        <v>25000</v>
      </c>
      <c r="S1507" t="s">
        <v>1786</v>
      </c>
      <c r="T1507" t="s">
        <v>2230</v>
      </c>
      <c r="U1507" s="201">
        <v>3.9</v>
      </c>
      <c r="V1507" t="s">
        <v>3268</v>
      </c>
      <c r="W1507" t="s">
        <v>2783</v>
      </c>
      <c r="X1507" t="s">
        <v>2784</v>
      </c>
      <c r="Y1507" t="s">
        <v>3318</v>
      </c>
      <c r="Z1507" t="s">
        <v>3729</v>
      </c>
      <c r="AA1507">
        <v>810765</v>
      </c>
      <c r="AB1507" s="198">
        <v>37037</v>
      </c>
      <c r="AC1507" s="198">
        <v>37040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4</v>
      </c>
      <c r="F1508" s="213">
        <f t="shared" si="120"/>
        <v>20000</v>
      </c>
      <c r="G1508" s="202">
        <v>1296514</v>
      </c>
      <c r="H1508" s="198">
        <v>37036.354988425926</v>
      </c>
      <c r="I1508" t="s">
        <v>2999</v>
      </c>
      <c r="M1508" t="s">
        <v>1785</v>
      </c>
      <c r="N1508" t="s">
        <v>3314</v>
      </c>
      <c r="O1508" t="s">
        <v>1602</v>
      </c>
      <c r="Q1508" s="199">
        <v>5000</v>
      </c>
      <c r="S1508" t="s">
        <v>1786</v>
      </c>
      <c r="T1508" t="s">
        <v>2230</v>
      </c>
      <c r="U1508" s="201">
        <v>4.1050000000000004</v>
      </c>
      <c r="V1508" t="s">
        <v>3152</v>
      </c>
      <c r="W1508" t="s">
        <v>3367</v>
      </c>
      <c r="X1508" t="s">
        <v>3368</v>
      </c>
      <c r="Y1508" t="s">
        <v>3318</v>
      </c>
      <c r="Z1508" t="s">
        <v>3729</v>
      </c>
      <c r="AA1508">
        <v>810767</v>
      </c>
      <c r="AB1508" s="198">
        <v>37037</v>
      </c>
      <c r="AC1508" s="198">
        <v>37040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4</v>
      </c>
      <c r="F1509" s="213">
        <f t="shared" si="120"/>
        <v>20000</v>
      </c>
      <c r="G1509" s="202">
        <v>1296513</v>
      </c>
      <c r="H1509" s="198">
        <v>37036.354988425926</v>
      </c>
      <c r="I1509" t="s">
        <v>2983</v>
      </c>
      <c r="M1509" t="s">
        <v>1785</v>
      </c>
      <c r="N1509" t="s">
        <v>3314</v>
      </c>
      <c r="O1509" t="s">
        <v>1546</v>
      </c>
      <c r="Q1509" s="199">
        <v>5000</v>
      </c>
      <c r="S1509" t="s">
        <v>1786</v>
      </c>
      <c r="T1509" t="s">
        <v>2230</v>
      </c>
      <c r="U1509" s="201">
        <v>3.75</v>
      </c>
      <c r="V1509" t="s">
        <v>2802</v>
      </c>
      <c r="W1509" t="s">
        <v>3130</v>
      </c>
      <c r="X1509" t="s">
        <v>3338</v>
      </c>
      <c r="Y1509" t="s">
        <v>3318</v>
      </c>
      <c r="Z1509" t="s">
        <v>3729</v>
      </c>
      <c r="AA1509">
        <v>810769</v>
      </c>
      <c r="AB1509" s="198">
        <v>37037</v>
      </c>
      <c r="AC1509" s="198">
        <v>37040</v>
      </c>
    </row>
    <row r="1510" spans="1:29" x14ac:dyDescent="0.2">
      <c r="A1510" s="44" t="str">
        <f t="shared" si="116"/>
        <v>US Natural Gas Financial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Financial</v>
      </c>
      <c r="E1510" s="44">
        <f>IF(VLOOKUP(S1510,'DD-Lookup'!$J$6:$L$50,3,FALSE)="Monthly",(YEAR(AC1510)-YEAR(AB1510))*12+MONTH(AC1510)-MONTH(AB1510)+1,(AC1510-AB1510+1))</f>
        <v>30</v>
      </c>
      <c r="F1510" s="213">
        <f t="shared" si="120"/>
        <v>600000</v>
      </c>
      <c r="G1510" s="202">
        <v>1296516</v>
      </c>
      <c r="H1510" s="198">
        <v>37036.355000000003</v>
      </c>
      <c r="I1510" t="s">
        <v>2964</v>
      </c>
      <c r="M1510" t="s">
        <v>1785</v>
      </c>
      <c r="N1510" t="s">
        <v>3014</v>
      </c>
      <c r="O1510" t="s">
        <v>3015</v>
      </c>
      <c r="Q1510" s="199">
        <v>20000</v>
      </c>
      <c r="S1510" t="s">
        <v>1786</v>
      </c>
      <c r="T1510" t="s">
        <v>2230</v>
      </c>
      <c r="U1510" s="201">
        <v>4</v>
      </c>
      <c r="V1510" t="s">
        <v>18</v>
      </c>
      <c r="W1510" t="s">
        <v>3587</v>
      </c>
      <c r="X1510" t="s">
        <v>3016</v>
      </c>
      <c r="Y1510" t="s">
        <v>2250</v>
      </c>
      <c r="Z1510" t="s">
        <v>3729</v>
      </c>
      <c r="AA1510" t="s">
        <v>19</v>
      </c>
      <c r="AB1510" s="198">
        <v>37043.875</v>
      </c>
      <c r="AC1510" s="198">
        <v>37072.875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4</v>
      </c>
      <c r="F1511" s="213">
        <f t="shared" si="120"/>
        <v>10000</v>
      </c>
      <c r="G1511" s="202">
        <v>1296515</v>
      </c>
      <c r="H1511" s="198">
        <v>37036.355000000003</v>
      </c>
      <c r="I1511" t="s">
        <v>3008</v>
      </c>
      <c r="M1511" t="s">
        <v>1785</v>
      </c>
      <c r="N1511" t="s">
        <v>3314</v>
      </c>
      <c r="O1511" t="s">
        <v>1567</v>
      </c>
      <c r="P1511" s="199">
        <v>2500</v>
      </c>
      <c r="S1511" t="s">
        <v>1786</v>
      </c>
      <c r="T1511" t="s">
        <v>2230</v>
      </c>
      <c r="U1511" s="201">
        <v>2.95</v>
      </c>
      <c r="V1511" t="s">
        <v>1721</v>
      </c>
      <c r="W1511" t="s">
        <v>1719</v>
      </c>
      <c r="X1511" t="s">
        <v>1710</v>
      </c>
      <c r="Y1511" t="s">
        <v>3318</v>
      </c>
      <c r="Z1511" t="s">
        <v>3729</v>
      </c>
      <c r="AA1511">
        <v>810768</v>
      </c>
      <c r="AB1511" s="198">
        <v>37037</v>
      </c>
      <c r="AC1511" s="198">
        <v>37040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4</v>
      </c>
      <c r="F1512" s="213">
        <f t="shared" si="120"/>
        <v>32304</v>
      </c>
      <c r="G1512" s="202">
        <v>1296518</v>
      </c>
      <c r="H1512" s="198">
        <v>37036.355011574073</v>
      </c>
      <c r="I1512" t="s">
        <v>2983</v>
      </c>
      <c r="M1512" t="s">
        <v>1785</v>
      </c>
      <c r="N1512" t="s">
        <v>3314</v>
      </c>
      <c r="O1512" t="s">
        <v>1558</v>
      </c>
      <c r="Q1512" s="199">
        <v>8076</v>
      </c>
      <c r="S1512" t="s">
        <v>1786</v>
      </c>
      <c r="T1512" t="s">
        <v>2230</v>
      </c>
      <c r="U1512" s="201">
        <v>3.7450000000000001</v>
      </c>
      <c r="V1512" t="s">
        <v>3297</v>
      </c>
      <c r="W1512" t="s">
        <v>3130</v>
      </c>
      <c r="X1512" t="s">
        <v>3338</v>
      </c>
      <c r="Y1512" t="s">
        <v>3318</v>
      </c>
      <c r="Z1512" t="s">
        <v>3729</v>
      </c>
      <c r="AA1512">
        <v>810770</v>
      </c>
      <c r="AB1512" s="198">
        <v>37037</v>
      </c>
      <c r="AC1512" s="198">
        <v>37040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4</v>
      </c>
      <c r="F1513" s="213">
        <f t="shared" si="120"/>
        <v>100000</v>
      </c>
      <c r="G1513" s="202">
        <v>1296519</v>
      </c>
      <c r="H1513" s="198">
        <v>37036.355046296296</v>
      </c>
      <c r="I1513" t="s">
        <v>2006</v>
      </c>
      <c r="M1513" t="s">
        <v>1785</v>
      </c>
      <c r="N1513" t="s">
        <v>3314</v>
      </c>
      <c r="O1513" t="s">
        <v>1034</v>
      </c>
      <c r="P1513" s="199">
        <v>25000</v>
      </c>
      <c r="S1513" t="s">
        <v>1786</v>
      </c>
      <c r="T1513" t="s">
        <v>2230</v>
      </c>
      <c r="U1513" s="201">
        <v>3.9</v>
      </c>
      <c r="V1513" t="s">
        <v>1780</v>
      </c>
      <c r="W1513" t="s">
        <v>2783</v>
      </c>
      <c r="X1513" t="s">
        <v>2784</v>
      </c>
      <c r="Y1513" t="s">
        <v>3318</v>
      </c>
      <c r="Z1513" t="s">
        <v>3729</v>
      </c>
      <c r="AA1513">
        <v>810771</v>
      </c>
      <c r="AB1513" s="198">
        <v>37037</v>
      </c>
      <c r="AC1513" s="198">
        <v>37040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4</v>
      </c>
      <c r="F1514" s="213">
        <f t="shared" si="120"/>
        <v>40000</v>
      </c>
      <c r="G1514" s="202">
        <v>1296521</v>
      </c>
      <c r="H1514" s="198">
        <v>37036.355057870373</v>
      </c>
      <c r="I1514" t="s">
        <v>1826</v>
      </c>
      <c r="M1514" t="s">
        <v>1785</v>
      </c>
      <c r="N1514" t="s">
        <v>3314</v>
      </c>
      <c r="O1514" t="s">
        <v>1572</v>
      </c>
      <c r="Q1514" s="199">
        <v>10000</v>
      </c>
      <c r="S1514" t="s">
        <v>1786</v>
      </c>
      <c r="T1514" t="s">
        <v>2230</v>
      </c>
      <c r="U1514" s="201">
        <v>4.3</v>
      </c>
      <c r="V1514" t="s">
        <v>3027</v>
      </c>
      <c r="W1514" t="s">
        <v>1709</v>
      </c>
      <c r="X1514" t="s">
        <v>1710</v>
      </c>
      <c r="Y1514" t="s">
        <v>3318</v>
      </c>
      <c r="Z1514" t="s">
        <v>3729</v>
      </c>
      <c r="AA1514">
        <v>810773</v>
      </c>
      <c r="AB1514" s="198">
        <v>37037</v>
      </c>
      <c r="AC1514" s="198">
        <v>37040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4</v>
      </c>
      <c r="F1515" s="213">
        <f t="shared" si="120"/>
        <v>20000</v>
      </c>
      <c r="G1515" s="202">
        <v>1296520</v>
      </c>
      <c r="H1515" s="198">
        <v>37036.355057870373</v>
      </c>
      <c r="I1515" t="s">
        <v>2983</v>
      </c>
      <c r="M1515" t="s">
        <v>1785</v>
      </c>
      <c r="N1515" t="s">
        <v>3314</v>
      </c>
      <c r="O1515" t="s">
        <v>1544</v>
      </c>
      <c r="Q1515" s="199">
        <v>5000</v>
      </c>
      <c r="S1515" t="s">
        <v>1786</v>
      </c>
      <c r="T1515" t="s">
        <v>2230</v>
      </c>
      <c r="U1515" s="201">
        <v>3.7549999999999999</v>
      </c>
      <c r="V1515" t="s">
        <v>2802</v>
      </c>
      <c r="W1515" t="s">
        <v>3130</v>
      </c>
      <c r="X1515" t="s">
        <v>3338</v>
      </c>
      <c r="Y1515" t="s">
        <v>3318</v>
      </c>
      <c r="Z1515" t="s">
        <v>3729</v>
      </c>
      <c r="AA1515">
        <v>810772</v>
      </c>
      <c r="AB1515" s="198">
        <v>37037</v>
      </c>
      <c r="AC1515" s="198">
        <v>37040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4</v>
      </c>
      <c r="F1516" s="213">
        <f t="shared" si="120"/>
        <v>20000</v>
      </c>
      <c r="G1516" s="202">
        <v>1296522</v>
      </c>
      <c r="H1516" s="198">
        <v>37036.355069444442</v>
      </c>
      <c r="I1516" t="s">
        <v>2528</v>
      </c>
      <c r="M1516" t="s">
        <v>1785</v>
      </c>
      <c r="N1516" t="s">
        <v>3314</v>
      </c>
      <c r="O1516" t="s">
        <v>1562</v>
      </c>
      <c r="Q1516" s="199">
        <v>5000</v>
      </c>
      <c r="S1516" t="s">
        <v>1786</v>
      </c>
      <c r="T1516" t="s">
        <v>2230</v>
      </c>
      <c r="U1516" s="201">
        <v>3.65</v>
      </c>
      <c r="V1516" t="s">
        <v>2529</v>
      </c>
      <c r="W1516" t="s">
        <v>1719</v>
      </c>
      <c r="X1516" t="s">
        <v>1710</v>
      </c>
      <c r="Y1516" t="s">
        <v>3318</v>
      </c>
      <c r="Z1516" t="s">
        <v>3729</v>
      </c>
      <c r="AA1516">
        <v>810774</v>
      </c>
      <c r="AB1516" s="198">
        <v>37037</v>
      </c>
      <c r="AC1516" s="198">
        <v>37040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4</v>
      </c>
      <c r="F1517" s="213">
        <f t="shared" si="120"/>
        <v>100000</v>
      </c>
      <c r="G1517" s="202">
        <v>1296524</v>
      </c>
      <c r="H1517" s="198">
        <v>37036.355081018519</v>
      </c>
      <c r="I1517" t="s">
        <v>2006</v>
      </c>
      <c r="M1517" t="s">
        <v>1785</v>
      </c>
      <c r="N1517" t="s">
        <v>3314</v>
      </c>
      <c r="O1517" t="s">
        <v>1034</v>
      </c>
      <c r="P1517" s="199">
        <v>25000</v>
      </c>
      <c r="S1517" t="s">
        <v>1786</v>
      </c>
      <c r="T1517" t="s">
        <v>2230</v>
      </c>
      <c r="U1517" s="201">
        <v>3.895</v>
      </c>
      <c r="V1517" t="s">
        <v>1780</v>
      </c>
      <c r="W1517" t="s">
        <v>2783</v>
      </c>
      <c r="X1517" t="s">
        <v>2784</v>
      </c>
      <c r="Y1517" t="s">
        <v>3318</v>
      </c>
      <c r="Z1517" t="s">
        <v>3729</v>
      </c>
      <c r="AA1517">
        <v>810775</v>
      </c>
      <c r="AB1517" s="198">
        <v>37037</v>
      </c>
      <c r="AC1517" s="198">
        <v>37040</v>
      </c>
    </row>
    <row r="1518" spans="1:29" x14ac:dyDescent="0.2">
      <c r="A1518" s="44" t="str">
        <f t="shared" si="116"/>
        <v>US Crude Financial</v>
      </c>
      <c r="B1518" s="44" t="str">
        <f t="shared" si="117"/>
        <v>US</v>
      </c>
      <c r="C1518" s="44" t="str">
        <f t="shared" si="118"/>
        <v>Crude</v>
      </c>
      <c r="D1518" s="44" t="str">
        <f t="shared" si="119"/>
        <v>Financial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50000</v>
      </c>
      <c r="G1518" s="202">
        <v>1296523</v>
      </c>
      <c r="H1518" s="198">
        <v>37036.355081018519</v>
      </c>
      <c r="I1518" t="s">
        <v>2735</v>
      </c>
      <c r="M1518" t="s">
        <v>1994</v>
      </c>
      <c r="N1518" t="s">
        <v>2731</v>
      </c>
      <c r="O1518" t="s">
        <v>1815</v>
      </c>
      <c r="P1518" s="199">
        <v>50000</v>
      </c>
      <c r="S1518" t="s">
        <v>1792</v>
      </c>
      <c r="T1518" t="s">
        <v>2230</v>
      </c>
      <c r="U1518" s="201">
        <v>28.37</v>
      </c>
      <c r="V1518" t="s">
        <v>20</v>
      </c>
      <c r="W1518" t="s">
        <v>2733</v>
      </c>
      <c r="X1518" t="s">
        <v>2734</v>
      </c>
      <c r="Y1518" t="s">
        <v>3473</v>
      </c>
      <c r="Z1518" t="s">
        <v>3729</v>
      </c>
      <c r="AA1518">
        <v>107924</v>
      </c>
      <c r="AB1518" s="198">
        <v>37073</v>
      </c>
      <c r="AC1518" s="198">
        <v>37103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4</v>
      </c>
      <c r="F1519" s="213">
        <f t="shared" si="120"/>
        <v>8000</v>
      </c>
      <c r="G1519" s="202">
        <v>1296526</v>
      </c>
      <c r="H1519" s="198">
        <v>37036.355092592596</v>
      </c>
      <c r="I1519" t="s">
        <v>3077</v>
      </c>
      <c r="M1519" t="s">
        <v>1785</v>
      </c>
      <c r="N1519" t="s">
        <v>3314</v>
      </c>
      <c r="O1519" t="s">
        <v>1545</v>
      </c>
      <c r="Q1519" s="199">
        <v>2000</v>
      </c>
      <c r="S1519" t="s">
        <v>1786</v>
      </c>
      <c r="T1519" t="s">
        <v>2230</v>
      </c>
      <c r="U1519" s="201">
        <v>3.7425000000000002</v>
      </c>
      <c r="V1519" t="s">
        <v>3144</v>
      </c>
      <c r="W1519" t="s">
        <v>3130</v>
      </c>
      <c r="X1519" t="s">
        <v>3338</v>
      </c>
      <c r="Y1519" t="s">
        <v>3318</v>
      </c>
      <c r="Z1519" t="s">
        <v>3729</v>
      </c>
      <c r="AA1519">
        <v>810776</v>
      </c>
      <c r="AB1519" s="198">
        <v>37037</v>
      </c>
      <c r="AC1519" s="198">
        <v>37040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4</v>
      </c>
      <c r="F1520" s="213">
        <f t="shared" si="120"/>
        <v>20000</v>
      </c>
      <c r="G1520" s="202">
        <v>1296527</v>
      </c>
      <c r="H1520" s="198">
        <v>37036.355104166665</v>
      </c>
      <c r="I1520" t="s">
        <v>3342</v>
      </c>
      <c r="M1520" t="s">
        <v>1785</v>
      </c>
      <c r="N1520" t="s">
        <v>3314</v>
      </c>
      <c r="O1520" t="s">
        <v>1544</v>
      </c>
      <c r="P1520" s="199">
        <v>5000</v>
      </c>
      <c r="S1520" t="s">
        <v>1786</v>
      </c>
      <c r="T1520" t="s">
        <v>2230</v>
      </c>
      <c r="U1520" s="201">
        <v>3.7524999999999999</v>
      </c>
      <c r="V1520" t="s">
        <v>2754</v>
      </c>
      <c r="W1520" t="s">
        <v>3130</v>
      </c>
      <c r="X1520" t="s">
        <v>3338</v>
      </c>
      <c r="Y1520" t="s">
        <v>3318</v>
      </c>
      <c r="Z1520" t="s">
        <v>3729</v>
      </c>
      <c r="AA1520">
        <v>810777</v>
      </c>
      <c r="AB1520" s="198">
        <v>37037</v>
      </c>
      <c r="AC1520" s="198">
        <v>37040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30</v>
      </c>
      <c r="F1521" s="213">
        <f t="shared" si="120"/>
        <v>26490</v>
      </c>
      <c r="G1521" s="202">
        <v>1296528</v>
      </c>
      <c r="H1521" s="198">
        <v>37036.355115740742</v>
      </c>
      <c r="I1521" t="s">
        <v>1716</v>
      </c>
      <c r="M1521" t="s">
        <v>1785</v>
      </c>
      <c r="N1521" t="s">
        <v>3238</v>
      </c>
      <c r="O1521" t="s">
        <v>1047</v>
      </c>
      <c r="Q1521" s="199">
        <v>883</v>
      </c>
      <c r="S1521" t="s">
        <v>1786</v>
      </c>
      <c r="T1521" t="s">
        <v>2230</v>
      </c>
      <c r="U1521" s="201">
        <v>-7.4999999999999997E-3</v>
      </c>
      <c r="V1521" t="s">
        <v>21</v>
      </c>
      <c r="W1521" t="s">
        <v>3159</v>
      </c>
      <c r="X1521" t="s">
        <v>3241</v>
      </c>
      <c r="Y1521" t="s">
        <v>3318</v>
      </c>
      <c r="Z1521" t="s">
        <v>3729</v>
      </c>
      <c r="AA1521" t="s">
        <v>22</v>
      </c>
      <c r="AB1521" s="198">
        <v>37043.875</v>
      </c>
      <c r="AC1521" s="198">
        <v>37072.875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4</v>
      </c>
      <c r="F1522" s="213">
        <f t="shared" si="120"/>
        <v>20000</v>
      </c>
      <c r="G1522" s="202">
        <v>1296529</v>
      </c>
      <c r="H1522" s="198">
        <v>37036.355127314811</v>
      </c>
      <c r="I1522" t="s">
        <v>2983</v>
      </c>
      <c r="M1522" t="s">
        <v>1785</v>
      </c>
      <c r="N1522" t="s">
        <v>3314</v>
      </c>
      <c r="O1522" t="s">
        <v>1543</v>
      </c>
      <c r="Q1522" s="199">
        <v>5000</v>
      </c>
      <c r="S1522" t="s">
        <v>1786</v>
      </c>
      <c r="T1522" t="s">
        <v>2230</v>
      </c>
      <c r="U1522" s="201">
        <v>3.75</v>
      </c>
      <c r="V1522" t="s">
        <v>2802</v>
      </c>
      <c r="W1522" t="s">
        <v>3130</v>
      </c>
      <c r="X1522" t="s">
        <v>3338</v>
      </c>
      <c r="Y1522" t="s">
        <v>3318</v>
      </c>
      <c r="Z1522" t="s">
        <v>3729</v>
      </c>
      <c r="AA1522">
        <v>810778</v>
      </c>
      <c r="AB1522" s="198">
        <v>37037</v>
      </c>
      <c r="AC1522" s="198">
        <v>37040</v>
      </c>
    </row>
    <row r="1523" spans="1:29" x14ac:dyDescent="0.2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31</v>
      </c>
      <c r="F1523" s="213">
        <f t="shared" si="120"/>
        <v>77500</v>
      </c>
      <c r="G1523" s="202">
        <v>1296531</v>
      </c>
      <c r="H1523" s="198">
        <v>37036.355173611111</v>
      </c>
      <c r="I1523" t="s">
        <v>2163</v>
      </c>
      <c r="M1523" t="s">
        <v>1785</v>
      </c>
      <c r="N1523" t="s">
        <v>3014</v>
      </c>
      <c r="O1523" t="s">
        <v>3025</v>
      </c>
      <c r="P1523" s="199">
        <v>2500</v>
      </c>
      <c r="S1523" t="s">
        <v>1786</v>
      </c>
      <c r="T1523" t="s">
        <v>2230</v>
      </c>
      <c r="U1523" s="201">
        <v>4.1349999999999998</v>
      </c>
      <c r="V1523" t="s">
        <v>2199</v>
      </c>
      <c r="W1523" t="s">
        <v>3587</v>
      </c>
      <c r="X1523" t="s">
        <v>3016</v>
      </c>
      <c r="Y1523" t="s">
        <v>2250</v>
      </c>
      <c r="Z1523" t="s">
        <v>3729</v>
      </c>
      <c r="AA1523" t="s">
        <v>23</v>
      </c>
      <c r="AB1523" s="198">
        <v>37104.875</v>
      </c>
      <c r="AC1523" s="198">
        <v>37134.875</v>
      </c>
    </row>
    <row r="1524" spans="1:29" x14ac:dyDescent="0.2">
      <c r="A1524" s="44" t="str">
        <f t="shared" si="116"/>
        <v>US Natural Gas Financial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Financial</v>
      </c>
      <c r="E1524" s="44">
        <f>IF(VLOOKUP(S1524,'DD-Lookup'!$J$6:$L$50,3,FALSE)="Monthly",(YEAR(AC1524)-YEAR(AB1524))*12+MONTH(AC1524)-MONTH(AB1524)+1,(AC1524-AB1524+1))</f>
        <v>153</v>
      </c>
      <c r="F1524" s="213">
        <f t="shared" si="120"/>
        <v>765000</v>
      </c>
      <c r="G1524" s="202">
        <v>1296534</v>
      </c>
      <c r="H1524" s="198">
        <v>37036.355219907404</v>
      </c>
      <c r="I1524" t="s">
        <v>3313</v>
      </c>
      <c r="M1524" t="s">
        <v>1785</v>
      </c>
      <c r="N1524" t="s">
        <v>3014</v>
      </c>
      <c r="O1524" t="s">
        <v>2777</v>
      </c>
      <c r="P1524" s="199">
        <v>5000</v>
      </c>
      <c r="S1524" t="s">
        <v>1786</v>
      </c>
      <c r="T1524" t="s">
        <v>2230</v>
      </c>
      <c r="U1524" s="201">
        <v>4.1050000000000004</v>
      </c>
      <c r="V1524" t="s">
        <v>2798</v>
      </c>
      <c r="W1524" t="s">
        <v>3587</v>
      </c>
      <c r="X1524" t="s">
        <v>3016</v>
      </c>
      <c r="Y1524" t="s">
        <v>2250</v>
      </c>
      <c r="Z1524" t="s">
        <v>3729</v>
      </c>
      <c r="AA1524" t="s">
        <v>24</v>
      </c>
      <c r="AB1524" s="198">
        <v>37043</v>
      </c>
      <c r="AC1524" s="198">
        <v>37195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4</v>
      </c>
      <c r="F1525" s="213">
        <f t="shared" si="120"/>
        <v>20000</v>
      </c>
      <c r="G1525" s="202">
        <v>1296535</v>
      </c>
      <c r="H1525" s="198">
        <v>37036.355243055557</v>
      </c>
      <c r="I1525" t="s">
        <v>1699</v>
      </c>
      <c r="M1525" t="s">
        <v>1785</v>
      </c>
      <c r="N1525" t="s">
        <v>3314</v>
      </c>
      <c r="O1525" t="s">
        <v>25</v>
      </c>
      <c r="P1525" s="199">
        <v>5000</v>
      </c>
      <c r="S1525" t="s">
        <v>1786</v>
      </c>
      <c r="T1525" t="s">
        <v>2230</v>
      </c>
      <c r="U1525" s="201">
        <v>3.9087999999999998</v>
      </c>
      <c r="V1525" t="s">
        <v>26</v>
      </c>
      <c r="W1525" t="s">
        <v>3316</v>
      </c>
      <c r="X1525" t="s">
        <v>3317</v>
      </c>
      <c r="Y1525" t="s">
        <v>3318</v>
      </c>
      <c r="Z1525" t="s">
        <v>3729</v>
      </c>
      <c r="AA1525">
        <v>810782</v>
      </c>
      <c r="AB1525" s="198">
        <v>37037</v>
      </c>
      <c r="AC1525" s="198">
        <v>37040</v>
      </c>
    </row>
    <row r="1526" spans="1:29" x14ac:dyDescent="0.2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30</v>
      </c>
      <c r="F1526" s="213">
        <f t="shared" si="120"/>
        <v>150000</v>
      </c>
      <c r="G1526" s="202">
        <v>1296537</v>
      </c>
      <c r="H1526" s="198">
        <v>37036.35527777778</v>
      </c>
      <c r="I1526" t="s">
        <v>3013</v>
      </c>
      <c r="M1526" t="s">
        <v>1785</v>
      </c>
      <c r="N1526" t="s">
        <v>3014</v>
      </c>
      <c r="O1526" t="s">
        <v>3015</v>
      </c>
      <c r="P1526" s="199">
        <v>5000</v>
      </c>
      <c r="S1526" t="s">
        <v>1786</v>
      </c>
      <c r="T1526" t="s">
        <v>2230</v>
      </c>
      <c r="U1526" s="201">
        <v>3.99</v>
      </c>
      <c r="V1526" t="s">
        <v>3057</v>
      </c>
      <c r="W1526" t="s">
        <v>3587</v>
      </c>
      <c r="X1526" t="s">
        <v>3016</v>
      </c>
      <c r="Y1526" t="s">
        <v>2250</v>
      </c>
      <c r="Z1526" t="s">
        <v>3729</v>
      </c>
      <c r="AA1526" t="s">
        <v>27</v>
      </c>
      <c r="AB1526" s="198">
        <v>37043.875</v>
      </c>
      <c r="AC1526" s="198">
        <v>37072.875</v>
      </c>
    </row>
    <row r="1527" spans="1:29" x14ac:dyDescent="0.2">
      <c r="A1527" s="44" t="str">
        <f t="shared" si="116"/>
        <v>US Power Physical</v>
      </c>
      <c r="B1527" s="44" t="str">
        <f t="shared" si="117"/>
        <v>US</v>
      </c>
      <c r="C1527" s="44" t="str">
        <f t="shared" si="118"/>
        <v>Power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31</v>
      </c>
      <c r="F1527" s="213">
        <f t="shared" si="120"/>
        <v>775</v>
      </c>
      <c r="G1527" s="202">
        <v>1296538</v>
      </c>
      <c r="H1527" s="198">
        <v>37036.355312500003</v>
      </c>
      <c r="I1527" t="s">
        <v>3008</v>
      </c>
      <c r="M1527" t="s">
        <v>3451</v>
      </c>
      <c r="N1527" t="s">
        <v>1737</v>
      </c>
      <c r="O1527" t="s">
        <v>2135</v>
      </c>
      <c r="P1527" s="199">
        <v>25</v>
      </c>
      <c r="S1527" t="s">
        <v>1784</v>
      </c>
      <c r="T1527" t="s">
        <v>2230</v>
      </c>
      <c r="U1527" s="201">
        <v>340</v>
      </c>
      <c r="V1527" t="s">
        <v>2950</v>
      </c>
      <c r="W1527" t="s">
        <v>3263</v>
      </c>
      <c r="X1527" t="s">
        <v>3264</v>
      </c>
      <c r="Y1527" t="s">
        <v>2741</v>
      </c>
      <c r="Z1527" t="s">
        <v>3724</v>
      </c>
      <c r="AA1527">
        <v>622930.1</v>
      </c>
      <c r="AB1527" s="198">
        <v>37073.875</v>
      </c>
      <c r="AC1527" s="198">
        <v>37103.875</v>
      </c>
    </row>
    <row r="1528" spans="1:29" x14ac:dyDescent="0.2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4</v>
      </c>
      <c r="F1528" s="213">
        <f t="shared" si="120"/>
        <v>40000</v>
      </c>
      <c r="G1528" s="202">
        <v>1296539</v>
      </c>
      <c r="H1528" s="198">
        <v>37036.355347222219</v>
      </c>
      <c r="I1528" t="s">
        <v>3313</v>
      </c>
      <c r="M1528" t="s">
        <v>1785</v>
      </c>
      <c r="N1528" t="s">
        <v>3314</v>
      </c>
      <c r="O1528" t="s">
        <v>1572</v>
      </c>
      <c r="P1528" s="199">
        <v>10000</v>
      </c>
      <c r="S1528" t="s">
        <v>1786</v>
      </c>
      <c r="T1528" t="s">
        <v>2230</v>
      </c>
      <c r="U1528" s="201">
        <v>4.2</v>
      </c>
      <c r="V1528" t="s">
        <v>2473</v>
      </c>
      <c r="W1528" t="s">
        <v>1709</v>
      </c>
      <c r="X1528" t="s">
        <v>1710</v>
      </c>
      <c r="Y1528" t="s">
        <v>3318</v>
      </c>
      <c r="Z1528" t="s">
        <v>3729</v>
      </c>
      <c r="AA1528">
        <v>810783</v>
      </c>
      <c r="AB1528" s="198">
        <v>37037</v>
      </c>
      <c r="AC1528" s="198">
        <v>37040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4</v>
      </c>
      <c r="F1529" s="213">
        <f t="shared" si="120"/>
        <v>40000</v>
      </c>
      <c r="G1529" s="202">
        <v>1296541</v>
      </c>
      <c r="H1529" s="198">
        <v>37036.355393518519</v>
      </c>
      <c r="I1529" t="s">
        <v>3023</v>
      </c>
      <c r="M1529" t="s">
        <v>1785</v>
      </c>
      <c r="N1529" t="s">
        <v>3314</v>
      </c>
      <c r="O1529" t="s">
        <v>1581</v>
      </c>
      <c r="Q1529" s="199">
        <v>10000</v>
      </c>
      <c r="S1529" t="s">
        <v>1786</v>
      </c>
      <c r="T1529" t="s">
        <v>2230</v>
      </c>
      <c r="U1529" s="201">
        <v>10.1</v>
      </c>
      <c r="V1529" t="s">
        <v>2768</v>
      </c>
      <c r="W1529" t="s">
        <v>1757</v>
      </c>
      <c r="X1529" t="s">
        <v>1710</v>
      </c>
      <c r="Y1529" t="s">
        <v>3318</v>
      </c>
      <c r="Z1529" t="s">
        <v>3729</v>
      </c>
      <c r="AA1529">
        <v>810784</v>
      </c>
      <c r="AB1529" s="198">
        <v>37037</v>
      </c>
      <c r="AC1529" s="198">
        <v>37040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4</v>
      </c>
      <c r="F1530" s="213">
        <f t="shared" si="120"/>
        <v>20000</v>
      </c>
      <c r="G1530" s="202">
        <v>1296542</v>
      </c>
      <c r="H1530" s="198">
        <v>37036.355405092596</v>
      </c>
      <c r="I1530" t="s">
        <v>3342</v>
      </c>
      <c r="M1530" t="s">
        <v>1785</v>
      </c>
      <c r="N1530" t="s">
        <v>3314</v>
      </c>
      <c r="O1530" t="s">
        <v>1543</v>
      </c>
      <c r="P1530" s="199">
        <v>5000</v>
      </c>
      <c r="S1530" t="s">
        <v>1786</v>
      </c>
      <c r="T1530" t="s">
        <v>2230</v>
      </c>
      <c r="U1530" s="201">
        <v>3.7524999999999999</v>
      </c>
      <c r="V1530" t="s">
        <v>2754</v>
      </c>
      <c r="W1530" t="s">
        <v>3130</v>
      </c>
      <c r="X1530" t="s">
        <v>3338</v>
      </c>
      <c r="Y1530" t="s">
        <v>3318</v>
      </c>
      <c r="Z1530" t="s">
        <v>3729</v>
      </c>
      <c r="AA1530">
        <v>810785</v>
      </c>
      <c r="AB1530" s="198">
        <v>37037</v>
      </c>
      <c r="AC1530" s="198">
        <v>37040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4</v>
      </c>
      <c r="F1531" s="213">
        <f t="shared" si="120"/>
        <v>100000</v>
      </c>
      <c r="G1531" s="202">
        <v>1296543</v>
      </c>
      <c r="H1531" s="198">
        <v>37036.355451388888</v>
      </c>
      <c r="I1531" t="s">
        <v>2964</v>
      </c>
      <c r="M1531" t="s">
        <v>1785</v>
      </c>
      <c r="N1531" t="s">
        <v>3314</v>
      </c>
      <c r="O1531" t="s">
        <v>1034</v>
      </c>
      <c r="P1531" s="199">
        <v>25000</v>
      </c>
      <c r="S1531" t="s">
        <v>1786</v>
      </c>
      <c r="T1531" t="s">
        <v>2230</v>
      </c>
      <c r="U1531" s="201">
        <v>3.89</v>
      </c>
      <c r="V1531" t="s">
        <v>3268</v>
      </c>
      <c r="W1531" t="s">
        <v>2783</v>
      </c>
      <c r="X1531" t="s">
        <v>2784</v>
      </c>
      <c r="Y1531" t="s">
        <v>3318</v>
      </c>
      <c r="Z1531" t="s">
        <v>3729</v>
      </c>
      <c r="AA1531">
        <v>810786</v>
      </c>
      <c r="AB1531" s="198">
        <v>37037</v>
      </c>
      <c r="AC1531" s="198">
        <v>37040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4</v>
      </c>
      <c r="F1532" s="213">
        <f t="shared" si="120"/>
        <v>20000</v>
      </c>
      <c r="G1532" s="202">
        <v>1296544</v>
      </c>
      <c r="H1532" s="198">
        <v>37036.355462962965</v>
      </c>
      <c r="I1532" t="s">
        <v>3282</v>
      </c>
      <c r="M1532" t="s">
        <v>1785</v>
      </c>
      <c r="N1532" t="s">
        <v>3314</v>
      </c>
      <c r="O1532" t="s">
        <v>1543</v>
      </c>
      <c r="P1532" s="199">
        <v>5000</v>
      </c>
      <c r="S1532" t="s">
        <v>1786</v>
      </c>
      <c r="T1532" t="s">
        <v>2230</v>
      </c>
      <c r="U1532" s="201">
        <v>3.75</v>
      </c>
      <c r="V1532" t="s">
        <v>3283</v>
      </c>
      <c r="W1532" t="s">
        <v>3130</v>
      </c>
      <c r="X1532" t="s">
        <v>3338</v>
      </c>
      <c r="Y1532" t="s">
        <v>3318</v>
      </c>
      <c r="Z1532" t="s">
        <v>3729</v>
      </c>
      <c r="AA1532">
        <v>810787</v>
      </c>
      <c r="AB1532" s="198">
        <v>37037</v>
      </c>
      <c r="AC1532" s="198">
        <v>37040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4</v>
      </c>
      <c r="F1533" s="213">
        <f t="shared" si="120"/>
        <v>60000</v>
      </c>
      <c r="G1533" s="202">
        <v>1296545</v>
      </c>
      <c r="H1533" s="198">
        <v>37036.355474537035</v>
      </c>
      <c r="I1533" t="s">
        <v>3253</v>
      </c>
      <c r="M1533" t="s">
        <v>1785</v>
      </c>
      <c r="N1533" t="s">
        <v>3314</v>
      </c>
      <c r="O1533" t="s">
        <v>1055</v>
      </c>
      <c r="P1533" s="199">
        <v>15000</v>
      </c>
      <c r="S1533" t="s">
        <v>1786</v>
      </c>
      <c r="T1533" t="s">
        <v>2230</v>
      </c>
      <c r="U1533" s="201">
        <v>4.13</v>
      </c>
      <c r="V1533" t="s">
        <v>3034</v>
      </c>
      <c r="W1533" t="s">
        <v>2800</v>
      </c>
      <c r="X1533" t="s">
        <v>2801</v>
      </c>
      <c r="Y1533" t="s">
        <v>3318</v>
      </c>
      <c r="Z1533" t="s">
        <v>3729</v>
      </c>
      <c r="AA1533">
        <v>810788</v>
      </c>
      <c r="AB1533" s="198">
        <v>37037</v>
      </c>
      <c r="AC1533" s="198">
        <v>37040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4</v>
      </c>
      <c r="F1534" s="213">
        <f t="shared" si="120"/>
        <v>40000</v>
      </c>
      <c r="G1534" s="202">
        <v>1296546</v>
      </c>
      <c r="H1534" s="198">
        <v>37036.355497685188</v>
      </c>
      <c r="I1534" t="s">
        <v>3359</v>
      </c>
      <c r="M1534" t="s">
        <v>1785</v>
      </c>
      <c r="N1534" t="s">
        <v>3314</v>
      </c>
      <c r="O1534" t="s">
        <v>1553</v>
      </c>
      <c r="Q1534" s="199">
        <v>10000</v>
      </c>
      <c r="S1534" t="s">
        <v>1786</v>
      </c>
      <c r="T1534" t="s">
        <v>2230</v>
      </c>
      <c r="U1534" s="201">
        <v>3.9586999999999999</v>
      </c>
      <c r="V1534" t="s">
        <v>1760</v>
      </c>
      <c r="W1534" t="s">
        <v>3316</v>
      </c>
      <c r="X1534" t="s">
        <v>3317</v>
      </c>
      <c r="Y1534" t="s">
        <v>3318</v>
      </c>
      <c r="Z1534" t="s">
        <v>3729</v>
      </c>
      <c r="AA1534">
        <v>810789</v>
      </c>
      <c r="AB1534" s="198">
        <v>37037</v>
      </c>
      <c r="AC1534" s="198">
        <v>37040</v>
      </c>
    </row>
    <row r="1535" spans="1:29" x14ac:dyDescent="0.2">
      <c r="A1535" s="44" t="str">
        <f t="shared" si="116"/>
        <v>US Power Physical</v>
      </c>
      <c r="B1535" s="44" t="str">
        <f t="shared" si="117"/>
        <v>US</v>
      </c>
      <c r="C1535" s="44" t="str">
        <f t="shared" si="118"/>
        <v>Power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25</v>
      </c>
      <c r="G1535" s="202">
        <v>1296547</v>
      </c>
      <c r="H1535" s="198">
        <v>37036.355509259258</v>
      </c>
      <c r="I1535" t="s">
        <v>2964</v>
      </c>
      <c r="M1535" t="s">
        <v>3451</v>
      </c>
      <c r="N1535" t="s">
        <v>1737</v>
      </c>
      <c r="O1535" t="s">
        <v>1599</v>
      </c>
      <c r="Q1535" s="199">
        <v>25</v>
      </c>
      <c r="S1535" t="s">
        <v>1784</v>
      </c>
      <c r="T1535" t="s">
        <v>2230</v>
      </c>
      <c r="U1535" s="201">
        <v>118.5</v>
      </c>
      <c r="V1535" t="s">
        <v>3138</v>
      </c>
      <c r="W1535" t="s">
        <v>1743</v>
      </c>
      <c r="X1535" t="s">
        <v>1738</v>
      </c>
      <c r="Y1535" t="s">
        <v>2741</v>
      </c>
      <c r="Z1535" t="s">
        <v>3724</v>
      </c>
      <c r="AA1535">
        <v>622932.1</v>
      </c>
      <c r="AB1535" s="198">
        <v>37040.875</v>
      </c>
      <c r="AC1535" s="198">
        <v>37040.875</v>
      </c>
    </row>
    <row r="1536" spans="1:29" x14ac:dyDescent="0.2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30</v>
      </c>
      <c r="F1536" s="213">
        <f t="shared" si="120"/>
        <v>150000</v>
      </c>
      <c r="G1536" s="202">
        <v>1296548</v>
      </c>
      <c r="H1536" s="198">
        <v>37036.355520833335</v>
      </c>
      <c r="I1536" t="s">
        <v>2999</v>
      </c>
      <c r="M1536" t="s">
        <v>1785</v>
      </c>
      <c r="N1536" t="s">
        <v>3014</v>
      </c>
      <c r="O1536" t="s">
        <v>3015</v>
      </c>
      <c r="P1536" s="199">
        <v>5000</v>
      </c>
      <c r="S1536" t="s">
        <v>1786</v>
      </c>
      <c r="T1536" t="s">
        <v>2230</v>
      </c>
      <c r="U1536" s="201">
        <v>3.99</v>
      </c>
      <c r="V1536" t="s">
        <v>1053</v>
      </c>
      <c r="W1536" t="s">
        <v>3587</v>
      </c>
      <c r="X1536" t="s">
        <v>3016</v>
      </c>
      <c r="Y1536" t="s">
        <v>2250</v>
      </c>
      <c r="Z1536" t="s">
        <v>3729</v>
      </c>
      <c r="AA1536" t="s">
        <v>28</v>
      </c>
      <c r="AB1536" s="198">
        <v>37043.875</v>
      </c>
      <c r="AC1536" s="198">
        <v>37072.875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4</v>
      </c>
      <c r="F1537" s="213">
        <f t="shared" si="120"/>
        <v>20000</v>
      </c>
      <c r="G1537" s="202">
        <v>1296549</v>
      </c>
      <c r="H1537" s="198">
        <v>37036.355532407404</v>
      </c>
      <c r="I1537" t="s">
        <v>3341</v>
      </c>
      <c r="M1537" t="s">
        <v>1785</v>
      </c>
      <c r="N1537" t="s">
        <v>3314</v>
      </c>
      <c r="O1537" t="s">
        <v>1055</v>
      </c>
      <c r="P1537" s="199">
        <v>5000</v>
      </c>
      <c r="S1537" t="s">
        <v>1786</v>
      </c>
      <c r="T1537" t="s">
        <v>2230</v>
      </c>
      <c r="U1537" s="201">
        <v>4.13</v>
      </c>
      <c r="V1537" t="s">
        <v>2136</v>
      </c>
      <c r="W1537" t="s">
        <v>2800</v>
      </c>
      <c r="X1537" t="s">
        <v>2801</v>
      </c>
      <c r="Y1537" t="s">
        <v>3318</v>
      </c>
      <c r="Z1537" t="s">
        <v>3729</v>
      </c>
      <c r="AA1537">
        <v>810790</v>
      </c>
      <c r="AB1537" s="198">
        <v>37037</v>
      </c>
      <c r="AC1537" s="198">
        <v>37040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4</v>
      </c>
      <c r="F1538" s="213">
        <f t="shared" si="120"/>
        <v>20000</v>
      </c>
      <c r="G1538" s="202">
        <v>1296550</v>
      </c>
      <c r="H1538" s="198">
        <v>37036.355555555558</v>
      </c>
      <c r="I1538" t="s">
        <v>3008</v>
      </c>
      <c r="M1538" t="s">
        <v>1785</v>
      </c>
      <c r="N1538" t="s">
        <v>3314</v>
      </c>
      <c r="O1538" t="s">
        <v>1562</v>
      </c>
      <c r="P1538" s="199">
        <v>5000</v>
      </c>
      <c r="S1538" t="s">
        <v>1786</v>
      </c>
      <c r="T1538" t="s">
        <v>2230</v>
      </c>
      <c r="U1538" s="201">
        <v>3.65</v>
      </c>
      <c r="V1538" t="s">
        <v>1916</v>
      </c>
      <c r="W1538" t="s">
        <v>1719</v>
      </c>
      <c r="X1538" t="s">
        <v>1710</v>
      </c>
      <c r="Y1538" t="s">
        <v>3318</v>
      </c>
      <c r="Z1538" t="s">
        <v>3729</v>
      </c>
      <c r="AA1538">
        <v>810791</v>
      </c>
      <c r="AB1538" s="198">
        <v>37037</v>
      </c>
      <c r="AC1538" s="198">
        <v>37040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4</v>
      </c>
      <c r="F1539" s="213">
        <f t="shared" si="120"/>
        <v>5400</v>
      </c>
      <c r="G1539" s="202">
        <v>1296551</v>
      </c>
      <c r="H1539" s="198">
        <v>37036.355555555558</v>
      </c>
      <c r="I1539" t="s">
        <v>3342</v>
      </c>
      <c r="M1539" t="s">
        <v>1785</v>
      </c>
      <c r="N1539" t="s">
        <v>3314</v>
      </c>
      <c r="O1539" t="s">
        <v>1546</v>
      </c>
      <c r="Q1539" s="199">
        <v>1350</v>
      </c>
      <c r="S1539" t="s">
        <v>1786</v>
      </c>
      <c r="T1539" t="s">
        <v>2230</v>
      </c>
      <c r="U1539" s="201">
        <v>3.7524999999999999</v>
      </c>
      <c r="V1539" t="s">
        <v>2754</v>
      </c>
      <c r="W1539" t="s">
        <v>3130</v>
      </c>
      <c r="X1539" t="s">
        <v>3338</v>
      </c>
      <c r="Y1539" t="s">
        <v>3318</v>
      </c>
      <c r="Z1539" t="s">
        <v>3729</v>
      </c>
      <c r="AA1539">
        <v>810792</v>
      </c>
      <c r="AB1539" s="198">
        <v>37037</v>
      </c>
      <c r="AC1539" s="198">
        <v>37040</v>
      </c>
    </row>
    <row r="1540" spans="1:29" x14ac:dyDescent="0.2">
      <c r="A1540" s="44" t="str">
        <f t="shared" si="116"/>
        <v>US Natural Gas Financial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31</v>
      </c>
      <c r="F1540" s="213">
        <f t="shared" si="120"/>
        <v>77500</v>
      </c>
      <c r="G1540" s="202">
        <v>1296552</v>
      </c>
      <c r="H1540" s="198">
        <v>37036.355613425927</v>
      </c>
      <c r="I1540" t="s">
        <v>3266</v>
      </c>
      <c r="M1540" t="s">
        <v>1785</v>
      </c>
      <c r="N1540" t="s">
        <v>3014</v>
      </c>
      <c r="O1540" t="s">
        <v>3025</v>
      </c>
      <c r="P1540" s="199">
        <v>2500</v>
      </c>
      <c r="S1540" t="s">
        <v>1786</v>
      </c>
      <c r="T1540" t="s">
        <v>2230</v>
      </c>
      <c r="U1540" s="201">
        <v>4.1349999999999998</v>
      </c>
      <c r="V1540" t="s">
        <v>3281</v>
      </c>
      <c r="W1540" t="s">
        <v>3587</v>
      </c>
      <c r="X1540" t="s">
        <v>3016</v>
      </c>
      <c r="Y1540" t="s">
        <v>2250</v>
      </c>
      <c r="Z1540" t="s">
        <v>3729</v>
      </c>
      <c r="AA1540" t="s">
        <v>29</v>
      </c>
      <c r="AB1540" s="198">
        <v>37104.875</v>
      </c>
      <c r="AC1540" s="198">
        <v>37134.875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4</v>
      </c>
      <c r="F1541" s="213">
        <f t="shared" si="120"/>
        <v>2720</v>
      </c>
      <c r="G1541" s="202">
        <v>1296555</v>
      </c>
      <c r="H1541" s="198">
        <v>37036.35565972222</v>
      </c>
      <c r="I1541" t="s">
        <v>3196</v>
      </c>
      <c r="M1541" t="s">
        <v>1785</v>
      </c>
      <c r="N1541" t="s">
        <v>3314</v>
      </c>
      <c r="O1541" t="s">
        <v>1524</v>
      </c>
      <c r="P1541" s="199">
        <v>680</v>
      </c>
      <c r="S1541" t="s">
        <v>1786</v>
      </c>
      <c r="T1541" t="s">
        <v>2230</v>
      </c>
      <c r="U1541" s="201">
        <v>3.8174999999999999</v>
      </c>
      <c r="V1541" t="s">
        <v>3197</v>
      </c>
      <c r="W1541" t="s">
        <v>3352</v>
      </c>
      <c r="X1541" t="s">
        <v>3353</v>
      </c>
      <c r="Y1541" t="s">
        <v>3318</v>
      </c>
      <c r="Z1541" t="s">
        <v>3729</v>
      </c>
      <c r="AA1541">
        <v>810793</v>
      </c>
      <c r="AB1541" s="198">
        <v>37037</v>
      </c>
      <c r="AC1541" s="198">
        <v>37040</v>
      </c>
    </row>
    <row r="1542" spans="1:29" x14ac:dyDescent="0.2">
      <c r="A1542" s="44" t="str">
        <f t="shared" si="116"/>
        <v xml:space="preserve"> Natural Gas Physical</v>
      </c>
      <c r="B1542" s="44" t="str">
        <f t="shared" si="117"/>
        <v/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4</v>
      </c>
      <c r="F1542" s="213">
        <f t="shared" si="120"/>
        <v>20000</v>
      </c>
      <c r="G1542" s="202">
        <v>1296556</v>
      </c>
      <c r="H1542" s="198">
        <v>37036.355706018519</v>
      </c>
      <c r="I1542" t="s">
        <v>3231</v>
      </c>
      <c r="M1542" t="s">
        <v>1785</v>
      </c>
      <c r="N1542" t="s">
        <v>3346</v>
      </c>
      <c r="O1542" t="s">
        <v>1500</v>
      </c>
      <c r="P1542" s="199">
        <v>5000</v>
      </c>
      <c r="S1542" t="s">
        <v>1786</v>
      </c>
      <c r="T1542" t="s">
        <v>2230</v>
      </c>
      <c r="U1542" s="201">
        <v>4.13</v>
      </c>
      <c r="V1542" t="s">
        <v>3519</v>
      </c>
      <c r="W1542" t="s">
        <v>3347</v>
      </c>
      <c r="X1542" t="s">
        <v>3348</v>
      </c>
      <c r="Y1542" t="s">
        <v>3318</v>
      </c>
      <c r="Z1542" t="s">
        <v>3729</v>
      </c>
      <c r="AA1542">
        <v>810794</v>
      </c>
      <c r="AB1542" s="198">
        <v>37037</v>
      </c>
      <c r="AC1542" s="198">
        <v>37040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4</v>
      </c>
      <c r="F1543" s="213">
        <f t="shared" si="120"/>
        <v>20000</v>
      </c>
      <c r="G1543" s="202">
        <v>1296557</v>
      </c>
      <c r="H1543" s="198">
        <v>37036.355729166666</v>
      </c>
      <c r="I1543" t="s">
        <v>3024</v>
      </c>
      <c r="M1543" t="s">
        <v>1785</v>
      </c>
      <c r="N1543" t="s">
        <v>3314</v>
      </c>
      <c r="O1543" t="s">
        <v>1543</v>
      </c>
      <c r="P1543" s="199">
        <v>5000</v>
      </c>
      <c r="S1543" t="s">
        <v>1786</v>
      </c>
      <c r="T1543" t="s">
        <v>2230</v>
      </c>
      <c r="U1543" s="201">
        <v>3.7475000000000001</v>
      </c>
      <c r="V1543" t="s">
        <v>2113</v>
      </c>
      <c r="W1543" t="s">
        <v>3130</v>
      </c>
      <c r="X1543" t="s">
        <v>3338</v>
      </c>
      <c r="Y1543" t="s">
        <v>3318</v>
      </c>
      <c r="Z1543" t="s">
        <v>3729</v>
      </c>
      <c r="AA1543">
        <v>810795</v>
      </c>
      <c r="AB1543" s="198">
        <v>37037</v>
      </c>
      <c r="AC1543" s="198">
        <v>37040</v>
      </c>
    </row>
    <row r="1544" spans="1:29" x14ac:dyDescent="0.2">
      <c r="A1544" s="44" t="str">
        <f t="shared" si="116"/>
        <v xml:space="preserve"> Natural Gas Physical</v>
      </c>
      <c r="B1544" s="44" t="str">
        <f t="shared" si="117"/>
        <v/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30</v>
      </c>
      <c r="F1544" s="213">
        <f t="shared" si="120"/>
        <v>750000</v>
      </c>
      <c r="G1544" s="202">
        <v>1296558</v>
      </c>
      <c r="H1544" s="198">
        <v>37036.355787037035</v>
      </c>
      <c r="I1544" t="s">
        <v>2238</v>
      </c>
      <c r="M1544" t="s">
        <v>1785</v>
      </c>
      <c r="N1544" t="s">
        <v>2263</v>
      </c>
      <c r="O1544" t="s">
        <v>2271</v>
      </c>
      <c r="P1544" s="199">
        <v>25000</v>
      </c>
      <c r="S1544" t="s">
        <v>2265</v>
      </c>
      <c r="T1544" t="s">
        <v>2266</v>
      </c>
      <c r="U1544" s="201">
        <v>20.399999999999999</v>
      </c>
      <c r="V1544" t="s">
        <v>3115</v>
      </c>
      <c r="W1544" t="s">
        <v>2267</v>
      </c>
      <c r="X1544" t="s">
        <v>2268</v>
      </c>
      <c r="Y1544" t="s">
        <v>2269</v>
      </c>
      <c r="Z1544" t="s">
        <v>2235</v>
      </c>
      <c r="AA1544">
        <v>104974</v>
      </c>
      <c r="AB1544" s="198">
        <v>37043.875</v>
      </c>
      <c r="AC1544" s="198">
        <v>37072.875</v>
      </c>
    </row>
    <row r="1545" spans="1:29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4</v>
      </c>
      <c r="F1545" s="213">
        <f t="shared" si="120"/>
        <v>40000</v>
      </c>
      <c r="G1545" s="202">
        <v>1296559</v>
      </c>
      <c r="H1545" s="198">
        <v>37036.355787037035</v>
      </c>
      <c r="I1545" t="s">
        <v>2983</v>
      </c>
      <c r="M1545" t="s">
        <v>1785</v>
      </c>
      <c r="N1545" t="s">
        <v>1766</v>
      </c>
      <c r="O1545" t="s">
        <v>2466</v>
      </c>
      <c r="Q1545" s="199">
        <v>10000</v>
      </c>
      <c r="S1545" t="s">
        <v>1786</v>
      </c>
      <c r="T1545" t="s">
        <v>2230</v>
      </c>
      <c r="U1545" s="201">
        <v>3.835</v>
      </c>
      <c r="V1545" t="s">
        <v>1809</v>
      </c>
      <c r="W1545" t="s">
        <v>3081</v>
      </c>
      <c r="X1545" t="s">
        <v>1767</v>
      </c>
      <c r="Y1545" t="s">
        <v>3318</v>
      </c>
      <c r="Z1545" t="s">
        <v>1768</v>
      </c>
      <c r="AA1545">
        <v>810796</v>
      </c>
      <c r="AB1545" s="198">
        <v>37037</v>
      </c>
      <c r="AC1545" s="198">
        <v>37040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4</v>
      </c>
      <c r="F1546" s="213">
        <f t="shared" si="120"/>
        <v>40000</v>
      </c>
      <c r="G1546" s="202">
        <v>1296560</v>
      </c>
      <c r="H1546" s="198">
        <v>37036.355798611112</v>
      </c>
      <c r="I1546" t="s">
        <v>3204</v>
      </c>
      <c r="M1546" t="s">
        <v>1785</v>
      </c>
      <c r="N1546" t="s">
        <v>3314</v>
      </c>
      <c r="O1546" t="s">
        <v>1055</v>
      </c>
      <c r="P1546" s="199">
        <v>10000</v>
      </c>
      <c r="S1546" t="s">
        <v>1786</v>
      </c>
      <c r="T1546" t="s">
        <v>2230</v>
      </c>
      <c r="U1546" s="201">
        <v>4.12</v>
      </c>
      <c r="V1546" t="s">
        <v>3205</v>
      </c>
      <c r="W1546" t="s">
        <v>2800</v>
      </c>
      <c r="X1546" t="s">
        <v>2801</v>
      </c>
      <c r="Y1546" t="s">
        <v>3318</v>
      </c>
      <c r="Z1546" t="s">
        <v>3729</v>
      </c>
      <c r="AA1546">
        <v>810797</v>
      </c>
      <c r="AB1546" s="198">
        <v>37037</v>
      </c>
      <c r="AC1546" s="198">
        <v>37040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4</v>
      </c>
      <c r="F1547" s="213">
        <f t="shared" ref="F1547:F1610" si="125">E1547*SUM(P1547:Q1547)</f>
        <v>20000</v>
      </c>
      <c r="G1547" s="202">
        <v>1296562</v>
      </c>
      <c r="H1547" s="198">
        <v>37036.355833333335</v>
      </c>
      <c r="I1547" t="s">
        <v>3183</v>
      </c>
      <c r="M1547" t="s">
        <v>1785</v>
      </c>
      <c r="N1547" t="s">
        <v>3314</v>
      </c>
      <c r="O1547" t="s">
        <v>1544</v>
      </c>
      <c r="Q1547" s="199">
        <v>5000</v>
      </c>
      <c r="S1547" t="s">
        <v>1786</v>
      </c>
      <c r="T1547" t="s">
        <v>2230</v>
      </c>
      <c r="U1547" s="201">
        <v>3.7549999999999999</v>
      </c>
      <c r="V1547" t="s">
        <v>2839</v>
      </c>
      <c r="W1547" t="s">
        <v>3130</v>
      </c>
      <c r="X1547" t="s">
        <v>3338</v>
      </c>
      <c r="Y1547" t="s">
        <v>3318</v>
      </c>
      <c r="Z1547" t="s">
        <v>3729</v>
      </c>
      <c r="AA1547">
        <v>810799</v>
      </c>
      <c r="AB1547" s="198">
        <v>37037</v>
      </c>
      <c r="AC1547" s="198">
        <v>37040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4</v>
      </c>
      <c r="F1548" s="213">
        <f t="shared" si="125"/>
        <v>40000</v>
      </c>
      <c r="G1548" s="202">
        <v>1296561</v>
      </c>
      <c r="H1548" s="198">
        <v>37036.355833333335</v>
      </c>
      <c r="I1548" t="s">
        <v>2163</v>
      </c>
      <c r="M1548" t="s">
        <v>1785</v>
      </c>
      <c r="N1548" t="s">
        <v>3314</v>
      </c>
      <c r="O1548" t="s">
        <v>1041</v>
      </c>
      <c r="P1548" s="199">
        <v>10000</v>
      </c>
      <c r="S1548" t="s">
        <v>1786</v>
      </c>
      <c r="T1548" t="s">
        <v>2230</v>
      </c>
      <c r="U1548" s="201">
        <v>3.84</v>
      </c>
      <c r="V1548" t="s">
        <v>1889</v>
      </c>
      <c r="W1548" t="s">
        <v>3159</v>
      </c>
      <c r="X1548" t="s">
        <v>1713</v>
      </c>
      <c r="Y1548" t="s">
        <v>3318</v>
      </c>
      <c r="Z1548" t="s">
        <v>3729</v>
      </c>
      <c r="AA1548">
        <v>810798</v>
      </c>
      <c r="AB1548" s="198">
        <v>37037</v>
      </c>
      <c r="AC1548" s="198">
        <v>37040</v>
      </c>
    </row>
    <row r="1549" spans="1:29" x14ac:dyDescent="0.2">
      <c r="A1549" s="44" t="str">
        <f t="shared" si="121"/>
        <v>US Natural Gas Financial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Financial</v>
      </c>
      <c r="E1549" s="44">
        <f>IF(VLOOKUP(S1549,'DD-Lookup'!$J$6:$L$50,3,FALSE)="Monthly",(YEAR(AC1549)-YEAR(AB1549))*12+MONTH(AC1549)-MONTH(AB1549)+1,(AC1549-AB1549+1))</f>
        <v>153</v>
      </c>
      <c r="F1549" s="213">
        <f t="shared" si="125"/>
        <v>765000</v>
      </c>
      <c r="G1549" s="202">
        <v>1296564</v>
      </c>
      <c r="H1549" s="198">
        <v>37036.355856481481</v>
      </c>
      <c r="I1549" t="s">
        <v>3313</v>
      </c>
      <c r="M1549" t="s">
        <v>1785</v>
      </c>
      <c r="N1549" t="s">
        <v>3014</v>
      </c>
      <c r="O1549" t="s">
        <v>2777</v>
      </c>
      <c r="P1549" s="199">
        <v>5000</v>
      </c>
      <c r="S1549" t="s">
        <v>1786</v>
      </c>
      <c r="T1549" t="s">
        <v>2230</v>
      </c>
      <c r="U1549" s="201">
        <v>4.0999999999999996</v>
      </c>
      <c r="V1549" t="s">
        <v>2798</v>
      </c>
      <c r="W1549" t="s">
        <v>3587</v>
      </c>
      <c r="X1549" t="s">
        <v>3016</v>
      </c>
      <c r="Y1549" t="s">
        <v>2250</v>
      </c>
      <c r="Z1549" t="s">
        <v>3729</v>
      </c>
      <c r="AA1549" t="s">
        <v>30</v>
      </c>
      <c r="AB1549" s="198">
        <v>37043</v>
      </c>
      <c r="AC1549" s="198">
        <v>37195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4</v>
      </c>
      <c r="F1550" s="213">
        <f t="shared" si="125"/>
        <v>2300</v>
      </c>
      <c r="G1550" s="202">
        <v>1296563</v>
      </c>
      <c r="H1550" s="198">
        <v>37036.355856481481</v>
      </c>
      <c r="I1550" t="s">
        <v>2006</v>
      </c>
      <c r="M1550" t="s">
        <v>1785</v>
      </c>
      <c r="N1550" t="s">
        <v>3314</v>
      </c>
      <c r="O1550" t="s">
        <v>1547</v>
      </c>
      <c r="Q1550" s="199">
        <v>575</v>
      </c>
      <c r="S1550" t="s">
        <v>1786</v>
      </c>
      <c r="T1550" t="s">
        <v>2230</v>
      </c>
      <c r="U1550" s="201">
        <v>4.0999999999999996</v>
      </c>
      <c r="V1550" t="s">
        <v>3128</v>
      </c>
      <c r="W1550" t="s">
        <v>3367</v>
      </c>
      <c r="X1550" t="s">
        <v>3368</v>
      </c>
      <c r="Y1550" t="s">
        <v>3318</v>
      </c>
      <c r="Z1550" t="s">
        <v>3729</v>
      </c>
      <c r="AA1550">
        <v>810800</v>
      </c>
      <c r="AB1550" s="198">
        <v>37037</v>
      </c>
      <c r="AC1550" s="198">
        <v>37040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4</v>
      </c>
      <c r="F1551" s="213">
        <f t="shared" si="125"/>
        <v>40000</v>
      </c>
      <c r="G1551" s="202">
        <v>1296566</v>
      </c>
      <c r="H1551" s="198">
        <v>37036.355925925927</v>
      </c>
      <c r="I1551" t="s">
        <v>1843</v>
      </c>
      <c r="M1551" t="s">
        <v>1785</v>
      </c>
      <c r="N1551" t="s">
        <v>3314</v>
      </c>
      <c r="O1551" t="s">
        <v>1611</v>
      </c>
      <c r="P1551" s="199">
        <v>10000</v>
      </c>
      <c r="S1551" t="s">
        <v>1786</v>
      </c>
      <c r="T1551" t="s">
        <v>2230</v>
      </c>
      <c r="U1551" s="201">
        <v>10</v>
      </c>
      <c r="V1551" t="s">
        <v>1801</v>
      </c>
      <c r="W1551" t="s">
        <v>1757</v>
      </c>
      <c r="X1551" t="s">
        <v>1710</v>
      </c>
      <c r="Y1551" t="s">
        <v>3318</v>
      </c>
      <c r="Z1551" t="s">
        <v>3729</v>
      </c>
      <c r="AA1551">
        <v>810801</v>
      </c>
      <c r="AB1551" s="198">
        <v>37037</v>
      </c>
      <c r="AC1551" s="198">
        <v>37040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4</v>
      </c>
      <c r="F1552" s="213">
        <f t="shared" si="125"/>
        <v>40000</v>
      </c>
      <c r="G1552" s="202">
        <v>1296565</v>
      </c>
      <c r="H1552" s="198">
        <v>37036.355925925927</v>
      </c>
      <c r="I1552" t="s">
        <v>3024</v>
      </c>
      <c r="M1552" t="s">
        <v>1785</v>
      </c>
      <c r="N1552" t="s">
        <v>3314</v>
      </c>
      <c r="O1552" t="s">
        <v>1034</v>
      </c>
      <c r="Q1552" s="199">
        <v>10000</v>
      </c>
      <c r="S1552" t="s">
        <v>1786</v>
      </c>
      <c r="T1552" t="s">
        <v>2230</v>
      </c>
      <c r="U1552" s="201">
        <v>3.89</v>
      </c>
      <c r="V1552" t="s">
        <v>2113</v>
      </c>
      <c r="W1552" t="s">
        <v>2783</v>
      </c>
      <c r="X1552" t="s">
        <v>2784</v>
      </c>
      <c r="Y1552" t="s">
        <v>3318</v>
      </c>
      <c r="Z1552" t="s">
        <v>3729</v>
      </c>
      <c r="AA1552">
        <v>810802</v>
      </c>
      <c r="AB1552" s="198">
        <v>37037</v>
      </c>
      <c r="AC1552" s="198">
        <v>37040</v>
      </c>
    </row>
    <row r="1553" spans="1:29" x14ac:dyDescent="0.2">
      <c r="A1553" s="44" t="str">
        <f t="shared" si="121"/>
        <v xml:space="preserve"> Metals Financial</v>
      </c>
      <c r="B1553" s="44" t="str">
        <f t="shared" si="122"/>
        <v/>
      </c>
      <c r="C1553" s="44" t="str">
        <f t="shared" si="123"/>
        <v>Metals</v>
      </c>
      <c r="D1553" s="44" t="str">
        <f t="shared" si="124"/>
        <v>Financial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</v>
      </c>
      <c r="G1553" s="202">
        <v>1296567</v>
      </c>
      <c r="H1553" s="198">
        <v>37036.35597222222</v>
      </c>
      <c r="I1553" t="s">
        <v>2252</v>
      </c>
      <c r="M1553" t="s">
        <v>1791</v>
      </c>
      <c r="N1553" t="s">
        <v>2275</v>
      </c>
      <c r="O1553" t="s">
        <v>2276</v>
      </c>
      <c r="Q1553" s="199">
        <v>1</v>
      </c>
      <c r="S1553" t="s">
        <v>2277</v>
      </c>
      <c r="T1553" t="s">
        <v>2230</v>
      </c>
      <c r="U1553" s="201">
        <v>4930</v>
      </c>
      <c r="V1553" t="s">
        <v>2296</v>
      </c>
      <c r="W1553" t="s">
        <v>2249</v>
      </c>
      <c r="X1553" t="s">
        <v>2232</v>
      </c>
      <c r="Y1553" t="s">
        <v>2233</v>
      </c>
      <c r="Z1553" t="s">
        <v>2234</v>
      </c>
      <c r="AA1553">
        <v>2152786</v>
      </c>
    </row>
    <row r="1554" spans="1:29" x14ac:dyDescent="0.2">
      <c r="A1554" s="44" t="str">
        <f t="shared" si="121"/>
        <v xml:space="preserve"> Metals Financial</v>
      </c>
      <c r="B1554" s="44" t="str">
        <f t="shared" si="122"/>
        <v/>
      </c>
      <c r="C1554" s="44" t="str">
        <f t="shared" si="123"/>
        <v>Metals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20</v>
      </c>
      <c r="G1554" s="202">
        <v>1296568</v>
      </c>
      <c r="H1554" s="198">
        <v>37036.355983796297</v>
      </c>
      <c r="I1554" t="s">
        <v>2185</v>
      </c>
      <c r="M1554" t="s">
        <v>1791</v>
      </c>
      <c r="N1554" t="s">
        <v>2227</v>
      </c>
      <c r="O1554" t="s">
        <v>2228</v>
      </c>
      <c r="Q1554" s="199">
        <v>20</v>
      </c>
      <c r="S1554" t="s">
        <v>2229</v>
      </c>
      <c r="T1554" t="s">
        <v>2230</v>
      </c>
      <c r="U1554" s="201">
        <v>1734</v>
      </c>
      <c r="V1554" t="s">
        <v>2186</v>
      </c>
      <c r="W1554" t="s">
        <v>2236</v>
      </c>
      <c r="X1554" t="s">
        <v>2232</v>
      </c>
      <c r="Y1554" t="s">
        <v>2233</v>
      </c>
      <c r="Z1554" t="s">
        <v>2234</v>
      </c>
      <c r="AA1554">
        <v>2152788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4</v>
      </c>
      <c r="F1555" s="213">
        <f t="shared" si="125"/>
        <v>40000</v>
      </c>
      <c r="G1555" s="202">
        <v>1296569</v>
      </c>
      <c r="H1555" s="198">
        <v>37036.356006944443</v>
      </c>
      <c r="I1555" t="s">
        <v>1826</v>
      </c>
      <c r="M1555" t="s">
        <v>1785</v>
      </c>
      <c r="N1555" t="s">
        <v>3314</v>
      </c>
      <c r="O1555" t="s">
        <v>1572</v>
      </c>
      <c r="Q1555" s="199">
        <v>10000</v>
      </c>
      <c r="S1555" t="s">
        <v>1786</v>
      </c>
      <c r="T1555" t="s">
        <v>2230</v>
      </c>
      <c r="U1555" s="201">
        <v>4.3</v>
      </c>
      <c r="V1555" t="s">
        <v>3027</v>
      </c>
      <c r="W1555" t="s">
        <v>1709</v>
      </c>
      <c r="X1555" t="s">
        <v>1710</v>
      </c>
      <c r="Y1555" t="s">
        <v>3318</v>
      </c>
      <c r="Z1555" t="s">
        <v>3729</v>
      </c>
      <c r="AA1555">
        <v>810803</v>
      </c>
      <c r="AB1555" s="198">
        <v>37037</v>
      </c>
      <c r="AC1555" s="198">
        <v>37040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4</v>
      </c>
      <c r="F1556" s="213">
        <f t="shared" si="125"/>
        <v>20000</v>
      </c>
      <c r="G1556" s="202">
        <v>1296570</v>
      </c>
      <c r="H1556" s="198">
        <v>37036.35601851852</v>
      </c>
      <c r="I1556" t="s">
        <v>31</v>
      </c>
      <c r="M1556" t="s">
        <v>1785</v>
      </c>
      <c r="N1556" t="s">
        <v>3314</v>
      </c>
      <c r="O1556" t="s">
        <v>1602</v>
      </c>
      <c r="P1556" s="199">
        <v>5000</v>
      </c>
      <c r="S1556" t="s">
        <v>1786</v>
      </c>
      <c r="T1556" t="s">
        <v>2230</v>
      </c>
      <c r="U1556" s="201">
        <v>4.0999999999999996</v>
      </c>
      <c r="V1556" t="s">
        <v>32</v>
      </c>
      <c r="W1556" t="s">
        <v>3367</v>
      </c>
      <c r="X1556" t="s">
        <v>3368</v>
      </c>
      <c r="Y1556" t="s">
        <v>3318</v>
      </c>
      <c r="Z1556" t="s">
        <v>3729</v>
      </c>
      <c r="AA1556">
        <v>810804</v>
      </c>
      <c r="AB1556" s="198">
        <v>37037</v>
      </c>
      <c r="AC1556" s="198">
        <v>37040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4</v>
      </c>
      <c r="F1557" s="213">
        <f t="shared" si="125"/>
        <v>20000</v>
      </c>
      <c r="G1557" s="202">
        <v>1296571</v>
      </c>
      <c r="H1557" s="198">
        <v>37036.356087962966</v>
      </c>
      <c r="I1557" t="s">
        <v>2006</v>
      </c>
      <c r="M1557" t="s">
        <v>1785</v>
      </c>
      <c r="N1557" t="s">
        <v>3314</v>
      </c>
      <c r="O1557" t="s">
        <v>2533</v>
      </c>
      <c r="P1557" s="199">
        <v>5000</v>
      </c>
      <c r="S1557" t="s">
        <v>1786</v>
      </c>
      <c r="T1557" t="s">
        <v>2230</v>
      </c>
      <c r="U1557" s="201">
        <v>3.77</v>
      </c>
      <c r="V1557" t="s">
        <v>1771</v>
      </c>
      <c r="W1557" t="s">
        <v>3352</v>
      </c>
      <c r="X1557" t="s">
        <v>3353</v>
      </c>
      <c r="Y1557" t="s">
        <v>3318</v>
      </c>
      <c r="Z1557" t="s">
        <v>3729</v>
      </c>
      <c r="AA1557">
        <v>810805</v>
      </c>
      <c r="AB1557" s="198">
        <v>37037</v>
      </c>
      <c r="AC1557" s="198">
        <v>37040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4</v>
      </c>
      <c r="F1558" s="213">
        <f t="shared" si="125"/>
        <v>20000</v>
      </c>
      <c r="G1558" s="202">
        <v>1296572</v>
      </c>
      <c r="H1558" s="198">
        <v>37036.356111111112</v>
      </c>
      <c r="I1558" t="s">
        <v>3204</v>
      </c>
      <c r="M1558" t="s">
        <v>1785</v>
      </c>
      <c r="N1558" t="s">
        <v>3314</v>
      </c>
      <c r="O1558" t="s">
        <v>2315</v>
      </c>
      <c r="P1558" s="199">
        <v>5000</v>
      </c>
      <c r="S1558" t="s">
        <v>1786</v>
      </c>
      <c r="T1558" t="s">
        <v>2230</v>
      </c>
      <c r="U1558" s="201">
        <v>4.2050000000000001</v>
      </c>
      <c r="V1558" t="s">
        <v>3234</v>
      </c>
      <c r="W1558" t="s">
        <v>1691</v>
      </c>
      <c r="X1558" t="s">
        <v>1697</v>
      </c>
      <c r="Y1558" t="s">
        <v>3318</v>
      </c>
      <c r="Z1558" t="s">
        <v>3729</v>
      </c>
      <c r="AA1558">
        <v>810806</v>
      </c>
      <c r="AB1558" s="198">
        <v>37037</v>
      </c>
      <c r="AC1558" s="198">
        <v>37040</v>
      </c>
    </row>
    <row r="1559" spans="1:29" x14ac:dyDescent="0.2">
      <c r="A1559" s="44" t="str">
        <f t="shared" si="121"/>
        <v>US Natural Gas Financial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Financial</v>
      </c>
      <c r="E1559" s="44">
        <f>IF(VLOOKUP(S1559,'DD-Lookup'!$J$6:$L$50,3,FALSE)="Monthly",(YEAR(AC1559)-YEAR(AB1559))*12+MONTH(AC1559)-MONTH(AB1559)+1,(AC1559-AB1559+1))</f>
        <v>31</v>
      </c>
      <c r="F1559" s="213">
        <f t="shared" si="125"/>
        <v>155000</v>
      </c>
      <c r="G1559" s="202">
        <v>1296574</v>
      </c>
      <c r="H1559" s="198">
        <v>37036.356157407405</v>
      </c>
      <c r="I1559" t="s">
        <v>3393</v>
      </c>
      <c r="M1559" t="s">
        <v>1785</v>
      </c>
      <c r="N1559" t="s">
        <v>3328</v>
      </c>
      <c r="O1559" t="s">
        <v>3198</v>
      </c>
      <c r="Q1559" s="199">
        <v>5000</v>
      </c>
      <c r="S1559" t="s">
        <v>1786</v>
      </c>
      <c r="T1559" t="s">
        <v>2230</v>
      </c>
      <c r="U1559" s="201">
        <v>5.65</v>
      </c>
      <c r="V1559" t="s">
        <v>2415</v>
      </c>
      <c r="W1559" t="s">
        <v>3188</v>
      </c>
      <c r="X1559" t="s">
        <v>3189</v>
      </c>
      <c r="Y1559" t="s">
        <v>2250</v>
      </c>
      <c r="Z1559" t="s">
        <v>3729</v>
      </c>
      <c r="AA1559" t="s">
        <v>33</v>
      </c>
      <c r="AB1559" s="198">
        <v>37165</v>
      </c>
      <c r="AC1559" s="198">
        <v>37195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4</v>
      </c>
      <c r="F1560" s="213">
        <f t="shared" si="125"/>
        <v>20000</v>
      </c>
      <c r="G1560" s="202">
        <v>1296573</v>
      </c>
      <c r="H1560" s="198">
        <v>37036.356157407405</v>
      </c>
      <c r="I1560" t="s">
        <v>2006</v>
      </c>
      <c r="M1560" t="s">
        <v>1785</v>
      </c>
      <c r="N1560" t="s">
        <v>3314</v>
      </c>
      <c r="O1560" t="s">
        <v>2533</v>
      </c>
      <c r="P1560" s="199">
        <v>5000</v>
      </c>
      <c r="S1560" t="s">
        <v>1786</v>
      </c>
      <c r="T1560" t="s">
        <v>2230</v>
      </c>
      <c r="U1560" s="201">
        <v>3.7650000000000001</v>
      </c>
      <c r="V1560" t="s">
        <v>1771</v>
      </c>
      <c r="W1560" t="s">
        <v>3352</v>
      </c>
      <c r="X1560" t="s">
        <v>3353</v>
      </c>
      <c r="Y1560" t="s">
        <v>3318</v>
      </c>
      <c r="Z1560" t="s">
        <v>3729</v>
      </c>
      <c r="AA1560">
        <v>810807</v>
      </c>
      <c r="AB1560" s="198">
        <v>37037</v>
      </c>
      <c r="AC1560" s="198">
        <v>37040</v>
      </c>
    </row>
    <row r="1561" spans="1:29" x14ac:dyDescent="0.2">
      <c r="A1561" s="44" t="str">
        <f t="shared" si="121"/>
        <v>US Power Physical</v>
      </c>
      <c r="B1561" s="44" t="str">
        <f t="shared" si="122"/>
        <v>US</v>
      </c>
      <c r="C1561" s="44" t="str">
        <f t="shared" si="123"/>
        <v>Power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62</v>
      </c>
      <c r="F1561" s="213">
        <f t="shared" si="125"/>
        <v>3100</v>
      </c>
      <c r="G1561" s="202">
        <v>1296575</v>
      </c>
      <c r="H1561" s="198">
        <v>37036.356226851851</v>
      </c>
      <c r="I1561" t="s">
        <v>3300</v>
      </c>
      <c r="M1561" t="s">
        <v>3451</v>
      </c>
      <c r="N1561" t="s">
        <v>3005</v>
      </c>
      <c r="O1561" t="s">
        <v>1049</v>
      </c>
      <c r="Q1561" s="199">
        <v>50</v>
      </c>
      <c r="S1561" t="s">
        <v>1784</v>
      </c>
      <c r="T1561" t="s">
        <v>2230</v>
      </c>
      <c r="U1561" s="201">
        <v>67</v>
      </c>
      <c r="V1561" t="s">
        <v>1926</v>
      </c>
      <c r="W1561" t="s">
        <v>3354</v>
      </c>
      <c r="X1561" t="s">
        <v>3355</v>
      </c>
      <c r="Y1561" t="s">
        <v>2741</v>
      </c>
      <c r="Z1561" t="s">
        <v>3724</v>
      </c>
      <c r="AA1561">
        <v>622933.1</v>
      </c>
      <c r="AB1561" s="198">
        <v>37073</v>
      </c>
      <c r="AC1561" s="198">
        <v>37134</v>
      </c>
    </row>
    <row r="1562" spans="1:29" x14ac:dyDescent="0.2">
      <c r="A1562" s="44" t="str">
        <f t="shared" si="121"/>
        <v>US Power Physical</v>
      </c>
      <c r="B1562" s="44" t="str">
        <f t="shared" si="122"/>
        <v>US</v>
      </c>
      <c r="C1562" s="44" t="str">
        <f t="shared" si="123"/>
        <v>Power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30</v>
      </c>
      <c r="F1562" s="213">
        <f t="shared" si="125"/>
        <v>1500</v>
      </c>
      <c r="G1562" s="202">
        <v>1296576</v>
      </c>
      <c r="H1562" s="198">
        <v>37036.356249999997</v>
      </c>
      <c r="I1562" t="s">
        <v>1838</v>
      </c>
      <c r="J1562" t="s">
        <v>3001</v>
      </c>
      <c r="K1562" t="s">
        <v>3002</v>
      </c>
      <c r="M1562" t="s">
        <v>3451</v>
      </c>
      <c r="N1562" t="s">
        <v>1827</v>
      </c>
      <c r="O1562" t="s">
        <v>3326</v>
      </c>
      <c r="P1562" s="199">
        <v>50</v>
      </c>
      <c r="S1562" t="s">
        <v>1784</v>
      </c>
      <c r="T1562" t="s">
        <v>2230</v>
      </c>
      <c r="U1562" s="201">
        <v>57.5</v>
      </c>
      <c r="V1562" t="s">
        <v>2102</v>
      </c>
      <c r="W1562" t="s">
        <v>1844</v>
      </c>
      <c r="X1562" t="s">
        <v>2993</v>
      </c>
      <c r="Y1562" t="s">
        <v>2741</v>
      </c>
      <c r="Z1562" t="s">
        <v>3724</v>
      </c>
      <c r="AA1562">
        <v>622934.1</v>
      </c>
      <c r="AB1562" s="198">
        <v>37043.591666666667</v>
      </c>
      <c r="AC1562" s="198">
        <v>37072.591666666667</v>
      </c>
    </row>
    <row r="1563" spans="1:29" x14ac:dyDescent="0.2">
      <c r="A1563" s="44" t="str">
        <f t="shared" si="121"/>
        <v>US Natural Gas Financial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Financial</v>
      </c>
      <c r="E1563" s="44">
        <f>IF(VLOOKUP(S1563,'DD-Lookup'!$J$6:$L$50,3,FALSE)="Monthly",(YEAR(AC1563)-YEAR(AB1563))*12+MONTH(AC1563)-MONTH(AB1563)+1,(AC1563-AB1563+1))</f>
        <v>30</v>
      </c>
      <c r="F1563" s="213">
        <f t="shared" si="125"/>
        <v>150000</v>
      </c>
      <c r="G1563" s="202">
        <v>1296577</v>
      </c>
      <c r="H1563" s="198">
        <v>37036.356261574074</v>
      </c>
      <c r="I1563" t="s">
        <v>3008</v>
      </c>
      <c r="M1563" t="s">
        <v>1785</v>
      </c>
      <c r="N1563" t="s">
        <v>3328</v>
      </c>
      <c r="O1563" t="s">
        <v>3202</v>
      </c>
      <c r="Q1563" s="199">
        <v>5000</v>
      </c>
      <c r="S1563" t="s">
        <v>1786</v>
      </c>
      <c r="T1563" t="s">
        <v>2230</v>
      </c>
      <c r="U1563" s="201">
        <v>7.85</v>
      </c>
      <c r="V1563" t="s">
        <v>2766</v>
      </c>
      <c r="W1563" t="s">
        <v>3188</v>
      </c>
      <c r="X1563" t="s">
        <v>3189</v>
      </c>
      <c r="Y1563" t="s">
        <v>2250</v>
      </c>
      <c r="Z1563" t="s">
        <v>3729</v>
      </c>
      <c r="AA1563" t="s">
        <v>34</v>
      </c>
      <c r="AB1563" s="198">
        <v>37043.875</v>
      </c>
      <c r="AC1563" s="198">
        <v>37072.875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4</v>
      </c>
      <c r="F1564" s="213">
        <f t="shared" si="125"/>
        <v>20000</v>
      </c>
      <c r="G1564" s="202">
        <v>1296578</v>
      </c>
      <c r="H1564" s="198">
        <v>37036.356261574074</v>
      </c>
      <c r="I1564" t="s">
        <v>2006</v>
      </c>
      <c r="M1564" t="s">
        <v>1785</v>
      </c>
      <c r="N1564" t="s">
        <v>3314</v>
      </c>
      <c r="O1564" t="s">
        <v>1602</v>
      </c>
      <c r="P1564" s="199">
        <v>5000</v>
      </c>
      <c r="S1564" t="s">
        <v>1786</v>
      </c>
      <c r="T1564" t="s">
        <v>2230</v>
      </c>
      <c r="U1564" s="201">
        <v>4.0949999999999998</v>
      </c>
      <c r="V1564" t="s">
        <v>3128</v>
      </c>
      <c r="W1564" t="s">
        <v>3367</v>
      </c>
      <c r="X1564" t="s">
        <v>3368</v>
      </c>
      <c r="Y1564" t="s">
        <v>3318</v>
      </c>
      <c r="Z1564" t="s">
        <v>3729</v>
      </c>
      <c r="AA1564">
        <v>810808</v>
      </c>
      <c r="AB1564" s="198">
        <v>37037</v>
      </c>
      <c r="AC1564" s="198">
        <v>37040</v>
      </c>
    </row>
    <row r="1565" spans="1:29" x14ac:dyDescent="0.2">
      <c r="A1565" s="44" t="str">
        <f t="shared" si="121"/>
        <v>US Natural Gas Financial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Financial</v>
      </c>
      <c r="E1565" s="44">
        <f>IF(VLOOKUP(S1565,'DD-Lookup'!$J$6:$L$50,3,FALSE)="Monthly",(YEAR(AC1565)-YEAR(AB1565))*12+MONTH(AC1565)-MONTH(AB1565)+1,(AC1565-AB1565+1))</f>
        <v>153</v>
      </c>
      <c r="F1565" s="213">
        <f t="shared" si="125"/>
        <v>765000</v>
      </c>
      <c r="G1565" s="202">
        <v>1296579</v>
      </c>
      <c r="H1565" s="198">
        <v>37036.356307870374</v>
      </c>
      <c r="I1565" t="s">
        <v>2618</v>
      </c>
      <c r="M1565" t="s">
        <v>1785</v>
      </c>
      <c r="N1565" t="s">
        <v>3014</v>
      </c>
      <c r="O1565" t="s">
        <v>2777</v>
      </c>
      <c r="Q1565" s="199">
        <v>5000</v>
      </c>
      <c r="S1565" t="s">
        <v>1786</v>
      </c>
      <c r="T1565" t="s">
        <v>2230</v>
      </c>
      <c r="U1565" s="201">
        <v>4.1050000000000004</v>
      </c>
      <c r="V1565" t="s">
        <v>2848</v>
      </c>
      <c r="W1565" t="s">
        <v>3587</v>
      </c>
      <c r="X1565" t="s">
        <v>3016</v>
      </c>
      <c r="Y1565" t="s">
        <v>2250</v>
      </c>
      <c r="Z1565" t="s">
        <v>3729</v>
      </c>
      <c r="AA1565" t="s">
        <v>35</v>
      </c>
      <c r="AB1565" s="198">
        <v>37043</v>
      </c>
      <c r="AC1565" s="198">
        <v>37195</v>
      </c>
    </row>
    <row r="1566" spans="1:29" x14ac:dyDescent="0.2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30</v>
      </c>
      <c r="F1566" s="213">
        <f t="shared" si="125"/>
        <v>150000</v>
      </c>
      <c r="G1566" s="202">
        <v>1296580</v>
      </c>
      <c r="H1566" s="198">
        <v>37036.356400462966</v>
      </c>
      <c r="I1566" t="s">
        <v>3013</v>
      </c>
      <c r="M1566" t="s">
        <v>1785</v>
      </c>
      <c r="N1566" t="s">
        <v>3014</v>
      </c>
      <c r="O1566" t="s">
        <v>3015</v>
      </c>
      <c r="P1566" s="199">
        <v>5000</v>
      </c>
      <c r="S1566" t="s">
        <v>1786</v>
      </c>
      <c r="T1566" t="s">
        <v>2230</v>
      </c>
      <c r="U1566" s="201">
        <v>3.9849999999999999</v>
      </c>
      <c r="V1566" t="s">
        <v>2101</v>
      </c>
      <c r="W1566" t="s">
        <v>3587</v>
      </c>
      <c r="X1566" t="s">
        <v>3016</v>
      </c>
      <c r="Y1566" t="s">
        <v>2250</v>
      </c>
      <c r="Z1566" t="s">
        <v>3729</v>
      </c>
      <c r="AA1566" t="s">
        <v>36</v>
      </c>
      <c r="AB1566" s="198">
        <v>37043.875</v>
      </c>
      <c r="AC1566" s="198">
        <v>37072.875</v>
      </c>
    </row>
    <row r="1567" spans="1:29" x14ac:dyDescent="0.2">
      <c r="A1567" s="44" t="str">
        <f t="shared" si="121"/>
        <v>US Power Physical</v>
      </c>
      <c r="B1567" s="44" t="str">
        <f t="shared" si="122"/>
        <v>US</v>
      </c>
      <c r="C1567" s="44" t="str">
        <f t="shared" si="123"/>
        <v>Power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30</v>
      </c>
      <c r="F1567" s="213">
        <f t="shared" si="125"/>
        <v>750</v>
      </c>
      <c r="G1567" s="202">
        <v>1296581</v>
      </c>
      <c r="H1567" s="198">
        <v>37036.356446759259</v>
      </c>
      <c r="I1567" t="s">
        <v>3008</v>
      </c>
      <c r="M1567" t="s">
        <v>3451</v>
      </c>
      <c r="N1567" t="s">
        <v>1737</v>
      </c>
      <c r="O1567" t="s">
        <v>2175</v>
      </c>
      <c r="P1567" s="199">
        <v>25</v>
      </c>
      <c r="S1567" t="s">
        <v>1784</v>
      </c>
      <c r="T1567" t="s">
        <v>2230</v>
      </c>
      <c r="U1567" s="201">
        <v>280</v>
      </c>
      <c r="V1567" t="s">
        <v>2950</v>
      </c>
      <c r="W1567" t="s">
        <v>3263</v>
      </c>
      <c r="X1567" t="s">
        <v>3264</v>
      </c>
      <c r="Y1567" t="s">
        <v>2741</v>
      </c>
      <c r="Z1567" t="s">
        <v>3724</v>
      </c>
      <c r="AA1567">
        <v>622935.1</v>
      </c>
      <c r="AB1567" s="198">
        <v>37043.875</v>
      </c>
      <c r="AC1567" s="198">
        <v>37072.875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153</v>
      </c>
      <c r="F1568" s="213">
        <f t="shared" si="125"/>
        <v>765000</v>
      </c>
      <c r="G1568" s="202">
        <v>1296582</v>
      </c>
      <c r="H1568" s="198">
        <v>37036.356481481482</v>
      </c>
      <c r="I1568" t="s">
        <v>3313</v>
      </c>
      <c r="M1568" t="s">
        <v>1785</v>
      </c>
      <c r="N1568" t="s">
        <v>3014</v>
      </c>
      <c r="O1568" t="s">
        <v>2777</v>
      </c>
      <c r="P1568" s="199">
        <v>5000</v>
      </c>
      <c r="S1568" t="s">
        <v>1786</v>
      </c>
      <c r="T1568" t="s">
        <v>2230</v>
      </c>
      <c r="U1568" s="201">
        <v>4.0999999999999996</v>
      </c>
      <c r="V1568" t="s">
        <v>2798</v>
      </c>
      <c r="W1568" t="s">
        <v>3587</v>
      </c>
      <c r="X1568" t="s">
        <v>3016</v>
      </c>
      <c r="Y1568" t="s">
        <v>2250</v>
      </c>
      <c r="Z1568" t="s">
        <v>3729</v>
      </c>
      <c r="AA1568" t="s">
        <v>37</v>
      </c>
      <c r="AB1568" s="198">
        <v>37043</v>
      </c>
      <c r="AC1568" s="198">
        <v>37195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4</v>
      </c>
      <c r="F1569" s="213">
        <f t="shared" si="125"/>
        <v>12000</v>
      </c>
      <c r="G1569" s="202">
        <v>1296583</v>
      </c>
      <c r="H1569" s="198">
        <v>37036.356504629628</v>
      </c>
      <c r="I1569" t="s">
        <v>3342</v>
      </c>
      <c r="M1569" t="s">
        <v>1785</v>
      </c>
      <c r="N1569" t="s">
        <v>3314</v>
      </c>
      <c r="O1569" t="s">
        <v>1545</v>
      </c>
      <c r="Q1569" s="199">
        <v>3000</v>
      </c>
      <c r="S1569" t="s">
        <v>1786</v>
      </c>
      <c r="T1569" t="s">
        <v>2230</v>
      </c>
      <c r="U1569" s="201">
        <v>3.7425000000000002</v>
      </c>
      <c r="V1569" t="s">
        <v>2804</v>
      </c>
      <c r="W1569" t="s">
        <v>3130</v>
      </c>
      <c r="X1569" t="s">
        <v>3338</v>
      </c>
      <c r="Y1569" t="s">
        <v>3318</v>
      </c>
      <c r="Z1569" t="s">
        <v>3729</v>
      </c>
      <c r="AA1569">
        <v>810809</v>
      </c>
      <c r="AB1569" s="198">
        <v>37037</v>
      </c>
      <c r="AC1569" s="198">
        <v>37040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4</v>
      </c>
      <c r="F1570" s="213">
        <f t="shared" si="125"/>
        <v>20000</v>
      </c>
      <c r="G1570" s="202">
        <v>1296585</v>
      </c>
      <c r="H1570" s="198">
        <v>37036.356527777774</v>
      </c>
      <c r="I1570" t="s">
        <v>3342</v>
      </c>
      <c r="M1570" t="s">
        <v>1785</v>
      </c>
      <c r="N1570" t="s">
        <v>3314</v>
      </c>
      <c r="O1570" t="s">
        <v>1518</v>
      </c>
      <c r="P1570" s="199">
        <v>5000</v>
      </c>
      <c r="S1570" t="s">
        <v>1786</v>
      </c>
      <c r="T1570" t="s">
        <v>2230</v>
      </c>
      <c r="U1570" s="201">
        <v>3.9613</v>
      </c>
      <c r="V1570" t="s">
        <v>3135</v>
      </c>
      <c r="W1570" t="s">
        <v>3316</v>
      </c>
      <c r="X1570" t="s">
        <v>3317</v>
      </c>
      <c r="Y1570" t="s">
        <v>3318</v>
      </c>
      <c r="Z1570" t="s">
        <v>3729</v>
      </c>
      <c r="AA1570">
        <v>810811</v>
      </c>
      <c r="AB1570" s="198">
        <v>37037</v>
      </c>
      <c r="AC1570" s="198">
        <v>37040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4</v>
      </c>
      <c r="F1571" s="213">
        <f t="shared" si="125"/>
        <v>6440</v>
      </c>
      <c r="G1571" s="202">
        <v>1296584</v>
      </c>
      <c r="H1571" s="198">
        <v>37036.356527777774</v>
      </c>
      <c r="I1571" t="s">
        <v>2006</v>
      </c>
      <c r="M1571" t="s">
        <v>1785</v>
      </c>
      <c r="N1571" t="s">
        <v>3314</v>
      </c>
      <c r="O1571" t="s">
        <v>1550</v>
      </c>
      <c r="P1571" s="199">
        <v>1610</v>
      </c>
      <c r="S1571" t="s">
        <v>1786</v>
      </c>
      <c r="T1571" t="s">
        <v>2230</v>
      </c>
      <c r="U1571" s="201">
        <v>4.18</v>
      </c>
      <c r="V1571" t="s">
        <v>1696</v>
      </c>
      <c r="W1571" t="s">
        <v>1691</v>
      </c>
      <c r="X1571" t="s">
        <v>1697</v>
      </c>
      <c r="Y1571" t="s">
        <v>3318</v>
      </c>
      <c r="Z1571" t="s">
        <v>3729</v>
      </c>
      <c r="AA1571">
        <v>810810</v>
      </c>
      <c r="AB1571" s="198">
        <v>37037</v>
      </c>
      <c r="AC1571" s="198">
        <v>37040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30</v>
      </c>
      <c r="F1572" s="213">
        <f t="shared" si="125"/>
        <v>300000</v>
      </c>
      <c r="G1572" s="202">
        <v>1296586</v>
      </c>
      <c r="H1572" s="198">
        <v>37036.356585648151</v>
      </c>
      <c r="I1572" t="s">
        <v>2999</v>
      </c>
      <c r="M1572" t="s">
        <v>1785</v>
      </c>
      <c r="N1572" t="s">
        <v>3014</v>
      </c>
      <c r="O1572" t="s">
        <v>3015</v>
      </c>
      <c r="P1572" s="199">
        <v>10000</v>
      </c>
      <c r="S1572" t="s">
        <v>1786</v>
      </c>
      <c r="T1572" t="s">
        <v>2230</v>
      </c>
      <c r="U1572" s="201">
        <v>3.9849999999999999</v>
      </c>
      <c r="V1572" t="s">
        <v>1919</v>
      </c>
      <c r="W1572" t="s">
        <v>3587</v>
      </c>
      <c r="X1572" t="s">
        <v>3016</v>
      </c>
      <c r="Y1572" t="s">
        <v>2250</v>
      </c>
      <c r="Z1572" t="s">
        <v>3729</v>
      </c>
      <c r="AA1572" t="s">
        <v>38</v>
      </c>
      <c r="AB1572" s="198">
        <v>37043.875</v>
      </c>
      <c r="AC1572" s="198">
        <v>37072.875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4</v>
      </c>
      <c r="F1573" s="213">
        <f t="shared" si="125"/>
        <v>20000</v>
      </c>
      <c r="G1573" s="202">
        <v>1296587</v>
      </c>
      <c r="H1573" s="198">
        <v>37036.356585648151</v>
      </c>
      <c r="I1573" t="s">
        <v>2728</v>
      </c>
      <c r="M1573" t="s">
        <v>1785</v>
      </c>
      <c r="N1573" t="s">
        <v>3314</v>
      </c>
      <c r="O1573" t="s">
        <v>1526</v>
      </c>
      <c r="P1573" s="199">
        <v>5000</v>
      </c>
      <c r="S1573" t="s">
        <v>1786</v>
      </c>
      <c r="T1573" t="s">
        <v>2230</v>
      </c>
      <c r="U1573" s="201">
        <v>3.75</v>
      </c>
      <c r="V1573" t="s">
        <v>2729</v>
      </c>
      <c r="W1573" t="s">
        <v>3352</v>
      </c>
      <c r="X1573" t="s">
        <v>3353</v>
      </c>
      <c r="Y1573" t="s">
        <v>3318</v>
      </c>
      <c r="Z1573" t="s">
        <v>3729</v>
      </c>
      <c r="AA1573">
        <v>810813</v>
      </c>
      <c r="AB1573" s="198">
        <v>37037</v>
      </c>
      <c r="AC1573" s="198">
        <v>37040</v>
      </c>
    </row>
    <row r="1574" spans="1:29" x14ac:dyDescent="0.2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62</v>
      </c>
      <c r="F1574" s="213">
        <f t="shared" si="125"/>
        <v>3100</v>
      </c>
      <c r="G1574" s="202">
        <v>1296588</v>
      </c>
      <c r="H1574" s="198">
        <v>37036.35659722222</v>
      </c>
      <c r="I1574" t="s">
        <v>3008</v>
      </c>
      <c r="J1574" t="s">
        <v>3228</v>
      </c>
      <c r="K1574" t="s">
        <v>3002</v>
      </c>
      <c r="M1574" t="s">
        <v>3451</v>
      </c>
      <c r="N1574" t="s">
        <v>1827</v>
      </c>
      <c r="O1574" t="s">
        <v>2098</v>
      </c>
      <c r="Q1574" s="199">
        <v>50</v>
      </c>
      <c r="S1574" t="s">
        <v>1784</v>
      </c>
      <c r="T1574" t="s">
        <v>2230</v>
      </c>
      <c r="U1574" s="201">
        <v>82.5</v>
      </c>
      <c r="V1574" t="s">
        <v>1556</v>
      </c>
      <c r="W1574" t="s">
        <v>2998</v>
      </c>
      <c r="X1574" t="s">
        <v>1852</v>
      </c>
      <c r="Y1574" t="s">
        <v>2741</v>
      </c>
      <c r="Z1574" t="s">
        <v>3724</v>
      </c>
      <c r="AA1574">
        <v>622936.1</v>
      </c>
      <c r="AB1574" s="198">
        <v>37073.71597222222</v>
      </c>
      <c r="AC1574" s="198">
        <v>37134.71597222222</v>
      </c>
    </row>
    <row r="1575" spans="1:29" x14ac:dyDescent="0.2">
      <c r="A1575" s="44" t="str">
        <f t="shared" si="121"/>
        <v>US Power Physical</v>
      </c>
      <c r="B1575" s="44" t="str">
        <f t="shared" si="122"/>
        <v>US</v>
      </c>
      <c r="C1575" s="44" t="str">
        <f t="shared" si="123"/>
        <v>Power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25</v>
      </c>
      <c r="G1575" s="202">
        <v>1296590</v>
      </c>
      <c r="H1575" s="198">
        <v>37036.356608796297</v>
      </c>
      <c r="I1575" t="s">
        <v>3141</v>
      </c>
      <c r="M1575" t="s">
        <v>3451</v>
      </c>
      <c r="N1575" t="s">
        <v>1737</v>
      </c>
      <c r="O1575" t="s">
        <v>1588</v>
      </c>
      <c r="Q1575" s="199">
        <v>25</v>
      </c>
      <c r="S1575" t="s">
        <v>1784</v>
      </c>
      <c r="T1575" t="s">
        <v>2230</v>
      </c>
      <c r="U1575" s="201">
        <v>150</v>
      </c>
      <c r="V1575" t="s">
        <v>1856</v>
      </c>
      <c r="W1575" t="s">
        <v>1590</v>
      </c>
      <c r="X1575" t="s">
        <v>1591</v>
      </c>
      <c r="Y1575" t="s">
        <v>2741</v>
      </c>
      <c r="Z1575" t="s">
        <v>3724</v>
      </c>
      <c r="AA1575">
        <v>622937.1</v>
      </c>
      <c r="AB1575" s="198">
        <v>37040.875</v>
      </c>
      <c r="AC1575" s="198">
        <v>37040.875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4</v>
      </c>
      <c r="F1576" s="213">
        <f t="shared" si="125"/>
        <v>1200</v>
      </c>
      <c r="G1576" s="202">
        <v>1296591</v>
      </c>
      <c r="H1576" s="198">
        <v>37036.356620370374</v>
      </c>
      <c r="I1576" t="s">
        <v>3207</v>
      </c>
      <c r="M1576" t="s">
        <v>1785</v>
      </c>
      <c r="N1576" t="s">
        <v>3314</v>
      </c>
      <c r="O1576" t="s">
        <v>1048</v>
      </c>
      <c r="P1576" s="199">
        <v>300</v>
      </c>
      <c r="S1576" t="s">
        <v>1786</v>
      </c>
      <c r="T1576" t="s">
        <v>2230</v>
      </c>
      <c r="U1576" s="201">
        <v>4.1399999999999997</v>
      </c>
      <c r="V1576" t="s">
        <v>3208</v>
      </c>
      <c r="W1576" t="s">
        <v>1691</v>
      </c>
      <c r="X1576" t="s">
        <v>1692</v>
      </c>
      <c r="Y1576" t="s">
        <v>3318</v>
      </c>
      <c r="Z1576" t="s">
        <v>3729</v>
      </c>
      <c r="AA1576">
        <v>810815</v>
      </c>
      <c r="AB1576" s="198">
        <v>37037</v>
      </c>
      <c r="AC1576" s="198">
        <v>37040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4</v>
      </c>
      <c r="F1577" s="213">
        <f t="shared" si="125"/>
        <v>40000</v>
      </c>
      <c r="G1577" s="202">
        <v>1296592</v>
      </c>
      <c r="H1577" s="198">
        <v>37036.356666666667</v>
      </c>
      <c r="I1577" t="s">
        <v>3319</v>
      </c>
      <c r="M1577" t="s">
        <v>1785</v>
      </c>
      <c r="N1577" t="s">
        <v>3314</v>
      </c>
      <c r="O1577" t="s">
        <v>1518</v>
      </c>
      <c r="P1577" s="199">
        <v>10000</v>
      </c>
      <c r="S1577" t="s">
        <v>1786</v>
      </c>
      <c r="T1577" t="s">
        <v>2230</v>
      </c>
      <c r="U1577" s="201">
        <v>3.96</v>
      </c>
      <c r="V1577" t="s">
        <v>3351</v>
      </c>
      <c r="W1577" t="s">
        <v>3316</v>
      </c>
      <c r="X1577" t="s">
        <v>3317</v>
      </c>
      <c r="Y1577" t="s">
        <v>3318</v>
      </c>
      <c r="Z1577" t="s">
        <v>3729</v>
      </c>
      <c r="AA1577">
        <v>810816</v>
      </c>
      <c r="AB1577" s="198">
        <v>37037</v>
      </c>
      <c r="AC1577" s="198">
        <v>37040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30</v>
      </c>
      <c r="F1578" s="213">
        <f t="shared" si="125"/>
        <v>150000</v>
      </c>
      <c r="G1578" s="202">
        <v>1296594</v>
      </c>
      <c r="H1578" s="198">
        <v>37036.356712962966</v>
      </c>
      <c r="I1578" t="s">
        <v>3013</v>
      </c>
      <c r="M1578" t="s">
        <v>1785</v>
      </c>
      <c r="N1578" t="s">
        <v>3314</v>
      </c>
      <c r="O1578" t="s">
        <v>2816</v>
      </c>
      <c r="Q1578" s="199">
        <v>5000</v>
      </c>
      <c r="S1578" t="s">
        <v>1786</v>
      </c>
      <c r="T1578" t="s">
        <v>2230</v>
      </c>
      <c r="U1578" s="201">
        <v>11.595000000000001</v>
      </c>
      <c r="V1578" t="s">
        <v>2132</v>
      </c>
      <c r="W1578" t="s">
        <v>2813</v>
      </c>
      <c r="X1578" t="s">
        <v>1710</v>
      </c>
      <c r="Y1578" t="s">
        <v>3318</v>
      </c>
      <c r="Z1578" t="s">
        <v>3729</v>
      </c>
      <c r="AA1578" t="s">
        <v>39</v>
      </c>
      <c r="AB1578" s="198">
        <v>37043.875</v>
      </c>
      <c r="AC1578" s="198">
        <v>37072.875</v>
      </c>
    </row>
    <row r="1579" spans="1:29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4</v>
      </c>
      <c r="F1579" s="213">
        <f t="shared" si="125"/>
        <v>20000</v>
      </c>
      <c r="G1579" s="202">
        <v>1296593</v>
      </c>
      <c r="H1579" s="198">
        <v>37036.356712962966</v>
      </c>
      <c r="I1579" t="s">
        <v>3342</v>
      </c>
      <c r="M1579" t="s">
        <v>1785</v>
      </c>
      <c r="N1579" t="s">
        <v>3314</v>
      </c>
      <c r="O1579" t="s">
        <v>1544</v>
      </c>
      <c r="P1579" s="199">
        <v>5000</v>
      </c>
      <c r="S1579" t="s">
        <v>1786</v>
      </c>
      <c r="T1579" t="s">
        <v>2230</v>
      </c>
      <c r="U1579" s="201">
        <v>3.7524999999999999</v>
      </c>
      <c r="V1579" t="s">
        <v>2754</v>
      </c>
      <c r="W1579" t="s">
        <v>3130</v>
      </c>
      <c r="X1579" t="s">
        <v>3338</v>
      </c>
      <c r="Y1579" t="s">
        <v>3318</v>
      </c>
      <c r="Z1579" t="s">
        <v>3729</v>
      </c>
      <c r="AA1579">
        <v>810817</v>
      </c>
      <c r="AB1579" s="198">
        <v>37037</v>
      </c>
      <c r="AC1579" s="198">
        <v>37040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4</v>
      </c>
      <c r="F1580" s="213">
        <f t="shared" si="125"/>
        <v>20000</v>
      </c>
      <c r="G1580" s="202">
        <v>1296595</v>
      </c>
      <c r="H1580" s="198">
        <v>37036.356712962966</v>
      </c>
      <c r="I1580" t="s">
        <v>3023</v>
      </c>
      <c r="M1580" t="s">
        <v>1785</v>
      </c>
      <c r="N1580" t="s">
        <v>3314</v>
      </c>
      <c r="O1580" t="s">
        <v>1562</v>
      </c>
      <c r="P1580" s="199">
        <v>5000</v>
      </c>
      <c r="S1580" t="s">
        <v>1786</v>
      </c>
      <c r="T1580" t="s">
        <v>2230</v>
      </c>
      <c r="U1580" s="201">
        <v>3.65</v>
      </c>
      <c r="V1580" t="s">
        <v>3270</v>
      </c>
      <c r="W1580" t="s">
        <v>1719</v>
      </c>
      <c r="X1580" t="s">
        <v>1710</v>
      </c>
      <c r="Y1580" t="s">
        <v>3318</v>
      </c>
      <c r="Z1580" t="s">
        <v>3729</v>
      </c>
      <c r="AA1580">
        <v>810818</v>
      </c>
      <c r="AB1580" s="198">
        <v>37037</v>
      </c>
      <c r="AC1580" s="198">
        <v>37040</v>
      </c>
    </row>
    <row r="1581" spans="1:29" x14ac:dyDescent="0.2">
      <c r="A1581" s="44" t="str">
        <f t="shared" si="121"/>
        <v>US Power Physical</v>
      </c>
      <c r="B1581" s="44" t="str">
        <f t="shared" si="122"/>
        <v>US</v>
      </c>
      <c r="C1581" s="44" t="str">
        <f t="shared" si="123"/>
        <v>Power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25</v>
      </c>
      <c r="G1581" s="202">
        <v>1296597</v>
      </c>
      <c r="H1581" s="198">
        <v>37036.356736111113</v>
      </c>
      <c r="I1581" t="s">
        <v>2964</v>
      </c>
      <c r="M1581" t="s">
        <v>3451</v>
      </c>
      <c r="N1581" t="s">
        <v>1739</v>
      </c>
      <c r="O1581" t="s">
        <v>1597</v>
      </c>
      <c r="P1581" s="199">
        <v>25</v>
      </c>
      <c r="S1581" t="s">
        <v>1784</v>
      </c>
      <c r="T1581" t="s">
        <v>2230</v>
      </c>
      <c r="U1581" s="201">
        <v>115</v>
      </c>
      <c r="V1581" t="s">
        <v>3138</v>
      </c>
      <c r="W1581" t="s">
        <v>1795</v>
      </c>
      <c r="X1581" t="s">
        <v>1742</v>
      </c>
      <c r="Y1581" t="s">
        <v>2741</v>
      </c>
      <c r="Z1581" t="s">
        <v>3724</v>
      </c>
      <c r="AA1581">
        <v>622939.1</v>
      </c>
      <c r="AB1581" s="198">
        <v>37040.875</v>
      </c>
      <c r="AC1581" s="198">
        <v>37040.875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30</v>
      </c>
      <c r="F1582" s="213">
        <f t="shared" si="125"/>
        <v>1500000</v>
      </c>
      <c r="G1582" s="202">
        <v>1296598</v>
      </c>
      <c r="H1582" s="198">
        <v>37036.356736111113</v>
      </c>
      <c r="I1582" t="s">
        <v>2006</v>
      </c>
      <c r="M1582" t="s">
        <v>1785</v>
      </c>
      <c r="N1582" t="s">
        <v>3328</v>
      </c>
      <c r="O1582" t="s">
        <v>2111</v>
      </c>
      <c r="P1582" s="199">
        <v>50000</v>
      </c>
      <c r="S1582" t="s">
        <v>1786</v>
      </c>
      <c r="T1582" t="s">
        <v>2230</v>
      </c>
      <c r="U1582" s="201">
        <v>0.20250000000000001</v>
      </c>
      <c r="V1582" t="s">
        <v>3028</v>
      </c>
      <c r="W1582" t="s">
        <v>3329</v>
      </c>
      <c r="X1582" t="s">
        <v>3330</v>
      </c>
      <c r="Y1582" t="s">
        <v>2250</v>
      </c>
      <c r="Z1582" t="s">
        <v>3729</v>
      </c>
      <c r="AA1582" t="s">
        <v>40</v>
      </c>
      <c r="AB1582" s="198">
        <v>37043.875</v>
      </c>
      <c r="AC1582" s="198">
        <v>37072.875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4</v>
      </c>
      <c r="F1583" s="213">
        <f t="shared" si="125"/>
        <v>40000</v>
      </c>
      <c r="G1583" s="202">
        <v>1296596</v>
      </c>
      <c r="H1583" s="198">
        <v>37036.356736111113</v>
      </c>
      <c r="I1583" t="s">
        <v>1693</v>
      </c>
      <c r="M1583" t="s">
        <v>1785</v>
      </c>
      <c r="N1583" t="s">
        <v>3314</v>
      </c>
      <c r="O1583" t="s">
        <v>1034</v>
      </c>
      <c r="Q1583" s="199">
        <v>10000</v>
      </c>
      <c r="S1583" t="s">
        <v>1786</v>
      </c>
      <c r="T1583" t="s">
        <v>2230</v>
      </c>
      <c r="U1583" s="201">
        <v>3.89</v>
      </c>
      <c r="V1583" t="s">
        <v>3174</v>
      </c>
      <c r="W1583" t="s">
        <v>2783</v>
      </c>
      <c r="X1583" t="s">
        <v>2784</v>
      </c>
      <c r="Y1583" t="s">
        <v>3318</v>
      </c>
      <c r="Z1583" t="s">
        <v>3729</v>
      </c>
      <c r="AA1583">
        <v>810819</v>
      </c>
      <c r="AB1583" s="198">
        <v>37037</v>
      </c>
      <c r="AC1583" s="198">
        <v>37040</v>
      </c>
    </row>
    <row r="1584" spans="1:29" x14ac:dyDescent="0.2">
      <c r="A1584" s="44" t="str">
        <f t="shared" si="121"/>
        <v>US Natural Gas Financial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Financial</v>
      </c>
      <c r="E1584" s="44">
        <f>IF(VLOOKUP(S1584,'DD-Lookup'!$J$6:$L$50,3,FALSE)="Monthly",(YEAR(AC1584)-YEAR(AB1584))*12+MONTH(AC1584)-MONTH(AB1584)+1,(AC1584-AB1584+1))</f>
        <v>30</v>
      </c>
      <c r="F1584" s="213">
        <f t="shared" si="125"/>
        <v>150000</v>
      </c>
      <c r="G1584" s="202">
        <v>1296600</v>
      </c>
      <c r="H1584" s="198">
        <v>37036.356770833336</v>
      </c>
      <c r="I1584" t="s">
        <v>3013</v>
      </c>
      <c r="M1584" t="s">
        <v>1785</v>
      </c>
      <c r="N1584" t="s">
        <v>3328</v>
      </c>
      <c r="O1584" t="s">
        <v>3202</v>
      </c>
      <c r="P1584" s="199">
        <v>5000</v>
      </c>
      <c r="S1584" t="s">
        <v>1786</v>
      </c>
      <c r="T1584" t="s">
        <v>2230</v>
      </c>
      <c r="U1584" s="201">
        <v>7.75</v>
      </c>
      <c r="V1584" t="s">
        <v>2132</v>
      </c>
      <c r="W1584" t="s">
        <v>3188</v>
      </c>
      <c r="X1584" t="s">
        <v>3189</v>
      </c>
      <c r="Y1584" t="s">
        <v>2250</v>
      </c>
      <c r="Z1584" t="s">
        <v>3729</v>
      </c>
      <c r="AA1584" t="s">
        <v>41</v>
      </c>
      <c r="AB1584" s="198">
        <v>37043.875</v>
      </c>
      <c r="AC1584" s="198">
        <v>37072.875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4</v>
      </c>
      <c r="F1585" s="213">
        <f t="shared" si="125"/>
        <v>2000</v>
      </c>
      <c r="G1585" s="202">
        <v>1296603</v>
      </c>
      <c r="H1585" s="198">
        <v>37036.356782407405</v>
      </c>
      <c r="I1585" t="s">
        <v>2320</v>
      </c>
      <c r="M1585" t="s">
        <v>1785</v>
      </c>
      <c r="N1585" t="s">
        <v>3314</v>
      </c>
      <c r="O1585" t="s">
        <v>1048</v>
      </c>
      <c r="P1585" s="199">
        <v>500</v>
      </c>
      <c r="S1585" t="s">
        <v>1786</v>
      </c>
      <c r="T1585" t="s">
        <v>2230</v>
      </c>
      <c r="U1585" s="201">
        <v>4.1399999999999997</v>
      </c>
      <c r="V1585" t="s">
        <v>1914</v>
      </c>
      <c r="W1585" t="s">
        <v>1691</v>
      </c>
      <c r="X1585" t="s">
        <v>1692</v>
      </c>
      <c r="Y1585" t="s">
        <v>3318</v>
      </c>
      <c r="Z1585" t="s">
        <v>3729</v>
      </c>
      <c r="AA1585">
        <v>810821</v>
      </c>
      <c r="AB1585" s="198">
        <v>37037</v>
      </c>
      <c r="AC1585" s="198">
        <v>37040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4</v>
      </c>
      <c r="F1586" s="213">
        <f t="shared" si="125"/>
        <v>20000</v>
      </c>
      <c r="G1586" s="202">
        <v>1296604</v>
      </c>
      <c r="H1586" s="198">
        <v>37036.356817129628</v>
      </c>
      <c r="I1586" t="s">
        <v>3341</v>
      </c>
      <c r="M1586" t="s">
        <v>1785</v>
      </c>
      <c r="N1586" t="s">
        <v>3314</v>
      </c>
      <c r="O1586" t="s">
        <v>1034</v>
      </c>
      <c r="Q1586" s="199">
        <v>5000</v>
      </c>
      <c r="S1586" t="s">
        <v>1786</v>
      </c>
      <c r="T1586" t="s">
        <v>2230</v>
      </c>
      <c r="U1586" s="201">
        <v>3.89</v>
      </c>
      <c r="V1586" t="s">
        <v>2726</v>
      </c>
      <c r="W1586" t="s">
        <v>2783</v>
      </c>
      <c r="X1586" t="s">
        <v>2784</v>
      </c>
      <c r="Y1586" t="s">
        <v>3318</v>
      </c>
      <c r="Z1586" t="s">
        <v>3729</v>
      </c>
      <c r="AA1586">
        <v>810823</v>
      </c>
      <c r="AB1586" s="198">
        <v>37037</v>
      </c>
      <c r="AC1586" s="198">
        <v>37040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4</v>
      </c>
      <c r="F1587" s="213">
        <f t="shared" si="125"/>
        <v>40000</v>
      </c>
      <c r="G1587" s="202">
        <v>1296605</v>
      </c>
      <c r="H1587" s="198">
        <v>37036.356840277775</v>
      </c>
      <c r="I1587" t="s">
        <v>3313</v>
      </c>
      <c r="M1587" t="s">
        <v>1785</v>
      </c>
      <c r="N1587" t="s">
        <v>3314</v>
      </c>
      <c r="O1587" t="s">
        <v>1572</v>
      </c>
      <c r="P1587" s="199">
        <v>10000</v>
      </c>
      <c r="S1587" t="s">
        <v>1786</v>
      </c>
      <c r="T1587" t="s">
        <v>2230</v>
      </c>
      <c r="U1587" s="201">
        <v>4.2</v>
      </c>
      <c r="V1587" t="s">
        <v>2473</v>
      </c>
      <c r="W1587" t="s">
        <v>1709</v>
      </c>
      <c r="X1587" t="s">
        <v>1710</v>
      </c>
      <c r="Y1587" t="s">
        <v>3318</v>
      </c>
      <c r="Z1587" t="s">
        <v>3729</v>
      </c>
      <c r="AA1587">
        <v>810824</v>
      </c>
      <c r="AB1587" s="198">
        <v>37037</v>
      </c>
      <c r="AC1587" s="198">
        <v>37040</v>
      </c>
    </row>
    <row r="1588" spans="1:29" x14ac:dyDescent="0.2">
      <c r="A1588" s="44" t="str">
        <f t="shared" si="121"/>
        <v xml:space="preserve"> Metals Financial</v>
      </c>
      <c r="B1588" s="44" t="str">
        <f t="shared" si="122"/>
        <v/>
      </c>
      <c r="C1588" s="44" t="str">
        <f t="shared" si="123"/>
        <v>Metals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20</v>
      </c>
      <c r="G1588" s="202">
        <v>1296606</v>
      </c>
      <c r="H1588" s="198">
        <v>37036.356874999998</v>
      </c>
      <c r="I1588" t="s">
        <v>2245</v>
      </c>
      <c r="M1588" t="s">
        <v>1791</v>
      </c>
      <c r="N1588" t="s">
        <v>2227</v>
      </c>
      <c r="O1588" t="s">
        <v>2228</v>
      </c>
      <c r="P1588" s="199">
        <v>20</v>
      </c>
      <c r="S1588" t="s">
        <v>2229</v>
      </c>
      <c r="T1588" t="s">
        <v>2230</v>
      </c>
      <c r="U1588" s="201">
        <v>1733</v>
      </c>
      <c r="V1588" t="s">
        <v>42</v>
      </c>
      <c r="W1588" t="s">
        <v>2236</v>
      </c>
      <c r="X1588" t="s">
        <v>2232</v>
      </c>
      <c r="Y1588" t="s">
        <v>2233</v>
      </c>
      <c r="Z1588" t="s">
        <v>2234</v>
      </c>
      <c r="AA1588">
        <v>2152790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6</v>
      </c>
      <c r="F1589" s="213">
        <f t="shared" si="125"/>
        <v>30000</v>
      </c>
      <c r="G1589" s="202">
        <v>1296607</v>
      </c>
      <c r="H1589" s="198">
        <v>37036.356874999998</v>
      </c>
      <c r="I1589" t="s">
        <v>3336</v>
      </c>
      <c r="M1589" t="s">
        <v>1785</v>
      </c>
      <c r="N1589" t="s">
        <v>3314</v>
      </c>
      <c r="O1589" t="s">
        <v>43</v>
      </c>
      <c r="P1589" s="199">
        <v>5000</v>
      </c>
      <c r="S1589" t="s">
        <v>1786</v>
      </c>
      <c r="T1589" t="s">
        <v>2230</v>
      </c>
      <c r="U1589" s="201">
        <v>3.78</v>
      </c>
      <c r="V1589" t="s">
        <v>2054</v>
      </c>
      <c r="W1589" t="s">
        <v>3159</v>
      </c>
      <c r="X1589" t="s">
        <v>1713</v>
      </c>
      <c r="Y1589" t="s">
        <v>3318</v>
      </c>
      <c r="Z1589" t="s">
        <v>3729</v>
      </c>
      <c r="AA1589">
        <v>810827</v>
      </c>
      <c r="AB1589" s="198">
        <v>37037.875</v>
      </c>
      <c r="AC1589" s="198">
        <v>37042.875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4</v>
      </c>
      <c r="F1590" s="213">
        <f t="shared" si="125"/>
        <v>20000</v>
      </c>
      <c r="G1590" s="202">
        <v>1296609</v>
      </c>
      <c r="H1590" s="198">
        <v>37036.356886574074</v>
      </c>
      <c r="I1590" t="s">
        <v>3023</v>
      </c>
      <c r="M1590" t="s">
        <v>1785</v>
      </c>
      <c r="N1590" t="s">
        <v>3314</v>
      </c>
      <c r="O1590" t="s">
        <v>1044</v>
      </c>
      <c r="P1590" s="199">
        <v>5000</v>
      </c>
      <c r="S1590" t="s">
        <v>1786</v>
      </c>
      <c r="T1590" t="s">
        <v>2230</v>
      </c>
      <c r="U1590" s="201">
        <v>3.7850000000000001</v>
      </c>
      <c r="V1590" t="s">
        <v>3379</v>
      </c>
      <c r="W1590" t="s">
        <v>3159</v>
      </c>
      <c r="X1590" t="s">
        <v>1713</v>
      </c>
      <c r="Y1590" t="s">
        <v>3318</v>
      </c>
      <c r="Z1590" t="s">
        <v>3729</v>
      </c>
      <c r="AA1590">
        <v>810826</v>
      </c>
      <c r="AB1590" s="198">
        <v>37037</v>
      </c>
      <c r="AC1590" s="198">
        <v>37040</v>
      </c>
    </row>
    <row r="1591" spans="1:29" x14ac:dyDescent="0.2">
      <c r="A1591" s="44" t="str">
        <f t="shared" si="121"/>
        <v>US Natural Gas Financial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Financial</v>
      </c>
      <c r="E1591" s="44">
        <f>IF(VLOOKUP(S1591,'DD-Lookup'!$J$6:$L$50,3,FALSE)="Monthly",(YEAR(AC1591)-YEAR(AB1591))*12+MONTH(AC1591)-MONTH(AB1591)+1,(AC1591-AB1591+1))</f>
        <v>6</v>
      </c>
      <c r="F1591" s="213">
        <f t="shared" si="125"/>
        <v>60000</v>
      </c>
      <c r="G1591" s="202">
        <v>1296611</v>
      </c>
      <c r="H1591" s="198">
        <v>37036.356932870367</v>
      </c>
      <c r="I1591" t="s">
        <v>3393</v>
      </c>
      <c r="M1591" t="s">
        <v>1785</v>
      </c>
      <c r="N1591" t="s">
        <v>3014</v>
      </c>
      <c r="O1591" t="s">
        <v>1639</v>
      </c>
      <c r="Q1591" s="199">
        <v>10000</v>
      </c>
      <c r="S1591" t="s">
        <v>1786</v>
      </c>
      <c r="T1591" t="s">
        <v>2230</v>
      </c>
      <c r="U1591" s="201">
        <v>3.9</v>
      </c>
      <c r="V1591" t="s">
        <v>3369</v>
      </c>
      <c r="W1591" t="s">
        <v>3211</v>
      </c>
      <c r="X1591" t="s">
        <v>3212</v>
      </c>
      <c r="Y1591" t="s">
        <v>2250</v>
      </c>
      <c r="Z1591" t="s">
        <v>3729</v>
      </c>
      <c r="AA1591" t="s">
        <v>44</v>
      </c>
      <c r="AB1591" s="198">
        <v>37037.875</v>
      </c>
      <c r="AC1591" s="198">
        <v>37042.875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4</v>
      </c>
      <c r="F1592" s="213">
        <f t="shared" si="125"/>
        <v>20000</v>
      </c>
      <c r="G1592" s="202">
        <v>1296610</v>
      </c>
      <c r="H1592" s="198">
        <v>37036.356932870367</v>
      </c>
      <c r="I1592" t="s">
        <v>2983</v>
      </c>
      <c r="M1592" t="s">
        <v>1785</v>
      </c>
      <c r="N1592" t="s">
        <v>3314</v>
      </c>
      <c r="O1592" t="s">
        <v>1566</v>
      </c>
      <c r="P1592" s="199">
        <v>5000</v>
      </c>
      <c r="S1592" t="s">
        <v>1786</v>
      </c>
      <c r="T1592" t="s">
        <v>2230</v>
      </c>
      <c r="U1592" s="201">
        <v>2.48</v>
      </c>
      <c r="V1592" t="s">
        <v>1728</v>
      </c>
      <c r="W1592" t="s">
        <v>1732</v>
      </c>
      <c r="X1592" t="s">
        <v>1710</v>
      </c>
      <c r="Y1592" t="s">
        <v>3318</v>
      </c>
      <c r="Z1592" t="s">
        <v>3729</v>
      </c>
      <c r="AA1592">
        <v>810828</v>
      </c>
      <c r="AB1592" s="198">
        <v>37037</v>
      </c>
      <c r="AC1592" s="198">
        <v>37040</v>
      </c>
    </row>
    <row r="1593" spans="1:29" x14ac:dyDescent="0.2">
      <c r="A1593" s="44" t="str">
        <f t="shared" si="121"/>
        <v>US Power Physical</v>
      </c>
      <c r="B1593" s="44" t="str">
        <f t="shared" si="122"/>
        <v>US</v>
      </c>
      <c r="C1593" s="44" t="str">
        <f t="shared" si="123"/>
        <v>Power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25</v>
      </c>
      <c r="G1593" s="202">
        <v>1296612</v>
      </c>
      <c r="H1593" s="198">
        <v>37036.356956018521</v>
      </c>
      <c r="I1593" t="s">
        <v>2120</v>
      </c>
      <c r="M1593" t="s">
        <v>3451</v>
      </c>
      <c r="N1593" t="s">
        <v>1739</v>
      </c>
      <c r="O1593" t="s">
        <v>1600</v>
      </c>
      <c r="P1593" s="199">
        <v>25</v>
      </c>
      <c r="S1593" t="s">
        <v>1784</v>
      </c>
      <c r="T1593" t="s">
        <v>2230</v>
      </c>
      <c r="U1593" s="201">
        <v>142</v>
      </c>
      <c r="V1593" t="s">
        <v>2121</v>
      </c>
      <c r="W1593" t="s">
        <v>1795</v>
      </c>
      <c r="X1593" t="s">
        <v>1742</v>
      </c>
      <c r="Y1593" t="s">
        <v>2741</v>
      </c>
      <c r="Z1593" t="s">
        <v>3724</v>
      </c>
      <c r="AA1593">
        <v>622941.1</v>
      </c>
      <c r="AB1593" s="198">
        <v>37040.875</v>
      </c>
      <c r="AC1593" s="198">
        <v>37040.875</v>
      </c>
    </row>
    <row r="1594" spans="1:29" x14ac:dyDescent="0.2">
      <c r="A1594" s="44" t="str">
        <f t="shared" si="121"/>
        <v>US Power Physical</v>
      </c>
      <c r="B1594" s="44" t="str">
        <f t="shared" si="122"/>
        <v>US</v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25</v>
      </c>
      <c r="G1594" s="202">
        <v>1296613</v>
      </c>
      <c r="H1594" s="198">
        <v>37036.35696759259</v>
      </c>
      <c r="I1594" t="s">
        <v>1764</v>
      </c>
      <c r="M1594" t="s">
        <v>3451</v>
      </c>
      <c r="N1594" t="s">
        <v>1737</v>
      </c>
      <c r="O1594" t="s">
        <v>1615</v>
      </c>
      <c r="Q1594" s="199">
        <v>25</v>
      </c>
      <c r="S1594" t="s">
        <v>1784</v>
      </c>
      <c r="T1594" t="s">
        <v>2230</v>
      </c>
      <c r="U1594" s="201">
        <v>25</v>
      </c>
      <c r="V1594" t="s">
        <v>2467</v>
      </c>
      <c r="W1594" t="s">
        <v>1743</v>
      </c>
      <c r="X1594" t="s">
        <v>1738</v>
      </c>
      <c r="Y1594" t="s">
        <v>2741</v>
      </c>
      <c r="Z1594" t="s">
        <v>3724</v>
      </c>
      <c r="AA1594">
        <v>622942.1</v>
      </c>
      <c r="AB1594" s="198">
        <v>37040.875</v>
      </c>
      <c r="AC1594" s="198">
        <v>37040.875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4</v>
      </c>
      <c r="F1595" s="213">
        <f t="shared" si="125"/>
        <v>28800</v>
      </c>
      <c r="G1595" s="202">
        <v>1296614</v>
      </c>
      <c r="H1595" s="198">
        <v>37036.357025462959</v>
      </c>
      <c r="I1595" t="s">
        <v>3237</v>
      </c>
      <c r="M1595" t="s">
        <v>1785</v>
      </c>
      <c r="N1595" t="s">
        <v>3314</v>
      </c>
      <c r="O1595" t="s">
        <v>1042</v>
      </c>
      <c r="Q1595" s="199">
        <v>7200</v>
      </c>
      <c r="S1595" t="s">
        <v>1786</v>
      </c>
      <c r="T1595" t="s">
        <v>2230</v>
      </c>
      <c r="U1595" s="201">
        <v>3.8450000000000002</v>
      </c>
      <c r="V1595" t="s">
        <v>2345</v>
      </c>
      <c r="W1595" t="s">
        <v>3159</v>
      </c>
      <c r="X1595" t="s">
        <v>1713</v>
      </c>
      <c r="Y1595" t="s">
        <v>3318</v>
      </c>
      <c r="Z1595" t="s">
        <v>3729</v>
      </c>
      <c r="AA1595">
        <v>810829</v>
      </c>
      <c r="AB1595" s="198">
        <v>37037</v>
      </c>
      <c r="AC1595" s="198">
        <v>37040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30</v>
      </c>
      <c r="F1596" s="213">
        <f t="shared" si="125"/>
        <v>150000</v>
      </c>
      <c r="G1596" s="202">
        <v>1296615</v>
      </c>
      <c r="H1596" s="198">
        <v>37036.357037037036</v>
      </c>
      <c r="I1596" t="s">
        <v>2999</v>
      </c>
      <c r="M1596" t="s">
        <v>1785</v>
      </c>
      <c r="N1596" t="s">
        <v>3314</v>
      </c>
      <c r="O1596" t="s">
        <v>2827</v>
      </c>
      <c r="Q1596" s="199">
        <v>5000</v>
      </c>
      <c r="S1596" t="s">
        <v>1786</v>
      </c>
      <c r="T1596" t="s">
        <v>2230</v>
      </c>
      <c r="U1596" s="201">
        <v>2.66</v>
      </c>
      <c r="V1596" t="s">
        <v>3164</v>
      </c>
      <c r="W1596" t="s">
        <v>2813</v>
      </c>
      <c r="X1596" t="s">
        <v>1710</v>
      </c>
      <c r="Y1596" t="s">
        <v>3318</v>
      </c>
      <c r="Z1596" t="s">
        <v>3729</v>
      </c>
      <c r="AA1596" t="s">
        <v>45</v>
      </c>
      <c r="AB1596" s="198">
        <v>37043.875</v>
      </c>
      <c r="AC1596" s="198">
        <v>37072.875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4</v>
      </c>
      <c r="F1597" s="213">
        <f t="shared" si="125"/>
        <v>20000</v>
      </c>
      <c r="G1597" s="202">
        <v>1296616</v>
      </c>
      <c r="H1597" s="198">
        <v>37036.357152777775</v>
      </c>
      <c r="I1597" t="s">
        <v>2999</v>
      </c>
      <c r="M1597" t="s">
        <v>1785</v>
      </c>
      <c r="N1597" t="s">
        <v>3314</v>
      </c>
      <c r="O1597" t="s">
        <v>1602</v>
      </c>
      <c r="Q1597" s="199">
        <v>5000</v>
      </c>
      <c r="S1597" t="s">
        <v>1786</v>
      </c>
      <c r="T1597" t="s">
        <v>2230</v>
      </c>
      <c r="U1597" s="201">
        <v>4.0999999999999996</v>
      </c>
      <c r="V1597" t="s">
        <v>3152</v>
      </c>
      <c r="W1597" t="s">
        <v>3367</v>
      </c>
      <c r="X1597" t="s">
        <v>3368</v>
      </c>
      <c r="Y1597" t="s">
        <v>3318</v>
      </c>
      <c r="Z1597" t="s">
        <v>3729</v>
      </c>
      <c r="AA1597">
        <v>810832</v>
      </c>
      <c r="AB1597" s="198">
        <v>37037</v>
      </c>
      <c r="AC1597" s="198">
        <v>37040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4</v>
      </c>
      <c r="F1598" s="213">
        <f t="shared" si="125"/>
        <v>20000</v>
      </c>
      <c r="G1598" s="202">
        <v>1296617</v>
      </c>
      <c r="H1598" s="198">
        <v>37036.357164351852</v>
      </c>
      <c r="I1598" t="s">
        <v>1702</v>
      </c>
      <c r="M1598" t="s">
        <v>1785</v>
      </c>
      <c r="N1598" t="s">
        <v>3314</v>
      </c>
      <c r="O1598" t="s">
        <v>1040</v>
      </c>
      <c r="Q1598" s="199">
        <v>5000</v>
      </c>
      <c r="S1598" t="s">
        <v>1786</v>
      </c>
      <c r="T1598" t="s">
        <v>2230</v>
      </c>
      <c r="U1598" s="201">
        <v>3.875</v>
      </c>
      <c r="V1598" t="s">
        <v>3139</v>
      </c>
      <c r="W1598" t="s">
        <v>3159</v>
      </c>
      <c r="X1598" t="s">
        <v>3241</v>
      </c>
      <c r="Y1598" t="s">
        <v>3318</v>
      </c>
      <c r="Z1598" t="s">
        <v>3729</v>
      </c>
      <c r="AA1598">
        <v>810833</v>
      </c>
      <c r="AB1598" s="198">
        <v>37037</v>
      </c>
      <c r="AC1598" s="198">
        <v>37040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4</v>
      </c>
      <c r="F1599" s="213">
        <f t="shared" si="125"/>
        <v>40000</v>
      </c>
      <c r="G1599" s="202">
        <v>1296618</v>
      </c>
      <c r="H1599" s="198">
        <v>37036.357187499998</v>
      </c>
      <c r="I1599" t="s">
        <v>2983</v>
      </c>
      <c r="M1599" t="s">
        <v>1785</v>
      </c>
      <c r="N1599" t="s">
        <v>1766</v>
      </c>
      <c r="O1599" t="s">
        <v>2517</v>
      </c>
      <c r="P1599" s="199">
        <v>10000</v>
      </c>
      <c r="S1599" t="s">
        <v>1786</v>
      </c>
      <c r="T1599" t="s">
        <v>2230</v>
      </c>
      <c r="U1599" s="201">
        <v>3.69</v>
      </c>
      <c r="V1599" t="s">
        <v>2828</v>
      </c>
      <c r="W1599" t="s">
        <v>3081</v>
      </c>
      <c r="X1599" t="s">
        <v>1767</v>
      </c>
      <c r="Y1599" t="s">
        <v>3318</v>
      </c>
      <c r="Z1599" t="s">
        <v>1768</v>
      </c>
      <c r="AA1599">
        <v>810834</v>
      </c>
      <c r="AB1599" s="198">
        <v>37037</v>
      </c>
      <c r="AC1599" s="198">
        <v>37040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4</v>
      </c>
      <c r="F1600" s="213">
        <f t="shared" si="125"/>
        <v>20000</v>
      </c>
      <c r="G1600" s="202">
        <v>1296619</v>
      </c>
      <c r="H1600" s="198">
        <v>37036.357268518521</v>
      </c>
      <c r="I1600" t="s">
        <v>1720</v>
      </c>
      <c r="M1600" t="s">
        <v>1785</v>
      </c>
      <c r="N1600" t="s">
        <v>3314</v>
      </c>
      <c r="O1600" t="s">
        <v>1544</v>
      </c>
      <c r="P1600" s="199">
        <v>5000</v>
      </c>
      <c r="S1600" t="s">
        <v>1786</v>
      </c>
      <c r="T1600" t="s">
        <v>2230</v>
      </c>
      <c r="U1600" s="201">
        <v>3.75</v>
      </c>
      <c r="V1600" t="s">
        <v>2130</v>
      </c>
      <c r="W1600" t="s">
        <v>3130</v>
      </c>
      <c r="X1600" t="s">
        <v>3338</v>
      </c>
      <c r="Y1600" t="s">
        <v>3318</v>
      </c>
      <c r="Z1600" t="s">
        <v>3729</v>
      </c>
      <c r="AA1600">
        <v>810835</v>
      </c>
      <c r="AB1600" s="198">
        <v>37037</v>
      </c>
      <c r="AC1600" s="198">
        <v>37040</v>
      </c>
    </row>
    <row r="1601" spans="1:29" x14ac:dyDescent="0.2">
      <c r="A1601" s="44" t="str">
        <f t="shared" si="121"/>
        <v xml:space="preserve"> Metals Financial</v>
      </c>
      <c r="B1601" s="44" t="str">
        <f t="shared" si="122"/>
        <v/>
      </c>
      <c r="C1601" s="44" t="str">
        <f t="shared" si="123"/>
        <v>Metals</v>
      </c>
      <c r="D1601" s="44" t="str">
        <f t="shared" si="124"/>
        <v>Financial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20</v>
      </c>
      <c r="G1601" s="202">
        <v>1296620</v>
      </c>
      <c r="H1601" s="198">
        <v>37036.357291666667</v>
      </c>
      <c r="I1601" t="s">
        <v>46</v>
      </c>
      <c r="M1601" t="s">
        <v>1791</v>
      </c>
      <c r="N1601" t="s">
        <v>2227</v>
      </c>
      <c r="O1601" t="s">
        <v>2228</v>
      </c>
      <c r="Q1601" s="199">
        <v>20</v>
      </c>
      <c r="S1601" t="s">
        <v>2229</v>
      </c>
      <c r="T1601" t="s">
        <v>2230</v>
      </c>
      <c r="U1601" s="201">
        <v>1734</v>
      </c>
      <c r="V1601" t="s">
        <v>47</v>
      </c>
      <c r="W1601" t="s">
        <v>2236</v>
      </c>
      <c r="X1601" t="s">
        <v>2232</v>
      </c>
      <c r="Y1601" t="s">
        <v>2233</v>
      </c>
      <c r="Z1601" t="s">
        <v>2234</v>
      </c>
      <c r="AA1601">
        <v>2152792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4</v>
      </c>
      <c r="F1602" s="213">
        <f t="shared" si="125"/>
        <v>20000</v>
      </c>
      <c r="G1602" s="202">
        <v>1296621</v>
      </c>
      <c r="H1602" s="198">
        <v>37036.35732638889</v>
      </c>
      <c r="I1602" t="s">
        <v>3261</v>
      </c>
      <c r="M1602" t="s">
        <v>1785</v>
      </c>
      <c r="N1602" t="s">
        <v>3314</v>
      </c>
      <c r="O1602" t="s">
        <v>25</v>
      </c>
      <c r="Q1602" s="199">
        <v>5000</v>
      </c>
      <c r="S1602" t="s">
        <v>1786</v>
      </c>
      <c r="T1602" t="s">
        <v>2230</v>
      </c>
      <c r="U1602" s="201">
        <v>3.9338000000000002</v>
      </c>
      <c r="V1602" t="s">
        <v>3262</v>
      </c>
      <c r="W1602" t="s">
        <v>3316</v>
      </c>
      <c r="X1602" t="s">
        <v>3317</v>
      </c>
      <c r="Y1602" t="s">
        <v>3318</v>
      </c>
      <c r="Z1602" t="s">
        <v>3729</v>
      </c>
      <c r="AA1602">
        <v>810836</v>
      </c>
      <c r="AB1602" s="198">
        <v>37037</v>
      </c>
      <c r="AC1602" s="198">
        <v>37040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4</v>
      </c>
      <c r="F1603" s="213">
        <f t="shared" si="125"/>
        <v>20000</v>
      </c>
      <c r="G1603" s="202">
        <v>1296622</v>
      </c>
      <c r="H1603" s="198">
        <v>37036.357372685183</v>
      </c>
      <c r="I1603" t="s">
        <v>2999</v>
      </c>
      <c r="M1603" t="s">
        <v>1785</v>
      </c>
      <c r="N1603" t="s">
        <v>3314</v>
      </c>
      <c r="O1603" t="s">
        <v>1602</v>
      </c>
      <c r="Q1603" s="199">
        <v>5000</v>
      </c>
      <c r="S1603" t="s">
        <v>1786</v>
      </c>
      <c r="T1603" t="s">
        <v>2230</v>
      </c>
      <c r="U1603" s="201">
        <v>4.1050000000000004</v>
      </c>
      <c r="V1603" t="s">
        <v>3152</v>
      </c>
      <c r="W1603" t="s">
        <v>3367</v>
      </c>
      <c r="X1603" t="s">
        <v>3368</v>
      </c>
      <c r="Y1603" t="s">
        <v>3318</v>
      </c>
      <c r="Z1603" t="s">
        <v>3729</v>
      </c>
      <c r="AA1603">
        <v>810837</v>
      </c>
      <c r="AB1603" s="198">
        <v>37037</v>
      </c>
      <c r="AC1603" s="198">
        <v>37040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4</v>
      </c>
      <c r="F1604" s="213">
        <f t="shared" si="125"/>
        <v>40000</v>
      </c>
      <c r="G1604" s="202">
        <v>1296624</v>
      </c>
      <c r="H1604" s="198">
        <v>37036.357465277775</v>
      </c>
      <c r="I1604" t="s">
        <v>3341</v>
      </c>
      <c r="M1604" t="s">
        <v>1785</v>
      </c>
      <c r="N1604" t="s">
        <v>3314</v>
      </c>
      <c r="O1604" t="s">
        <v>1518</v>
      </c>
      <c r="Q1604" s="199">
        <v>10000</v>
      </c>
      <c r="S1604" t="s">
        <v>1786</v>
      </c>
      <c r="T1604" t="s">
        <v>2230</v>
      </c>
      <c r="U1604" s="201">
        <v>3.9588000000000001</v>
      </c>
      <c r="V1604" t="s">
        <v>2726</v>
      </c>
      <c r="W1604" t="s">
        <v>3316</v>
      </c>
      <c r="X1604" t="s">
        <v>3317</v>
      </c>
      <c r="Y1604" t="s">
        <v>3318</v>
      </c>
      <c r="Z1604" t="s">
        <v>3729</v>
      </c>
      <c r="AA1604">
        <v>810838</v>
      </c>
      <c r="AB1604" s="198">
        <v>37037</v>
      </c>
      <c r="AC1604" s="198">
        <v>37040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4</v>
      </c>
      <c r="F1605" s="213">
        <f t="shared" si="125"/>
        <v>20000</v>
      </c>
      <c r="G1605" s="202">
        <v>1296625</v>
      </c>
      <c r="H1605" s="198">
        <v>37036.357523148145</v>
      </c>
      <c r="I1605" t="s">
        <v>3363</v>
      </c>
      <c r="M1605" t="s">
        <v>1785</v>
      </c>
      <c r="N1605" t="s">
        <v>1766</v>
      </c>
      <c r="O1605" t="s">
        <v>2466</v>
      </c>
      <c r="Q1605" s="199">
        <v>5000</v>
      </c>
      <c r="S1605" t="s">
        <v>1786</v>
      </c>
      <c r="T1605" t="s">
        <v>2230</v>
      </c>
      <c r="U1605" s="201">
        <v>3.8450000000000002</v>
      </c>
      <c r="V1605" t="s">
        <v>3226</v>
      </c>
      <c r="W1605" t="s">
        <v>3081</v>
      </c>
      <c r="X1605" t="s">
        <v>1767</v>
      </c>
      <c r="Y1605" t="s">
        <v>3318</v>
      </c>
      <c r="Z1605" t="s">
        <v>1768</v>
      </c>
      <c r="AA1605">
        <v>810839</v>
      </c>
      <c r="AB1605" s="198">
        <v>37037</v>
      </c>
      <c r="AC1605" s="198">
        <v>37040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30</v>
      </c>
      <c r="F1606" s="213">
        <f t="shared" si="125"/>
        <v>150000</v>
      </c>
      <c r="G1606" s="202">
        <v>1296626</v>
      </c>
      <c r="H1606" s="198">
        <v>37036.357557870368</v>
      </c>
      <c r="I1606" t="s">
        <v>2999</v>
      </c>
      <c r="M1606" t="s">
        <v>1785</v>
      </c>
      <c r="N1606" t="s">
        <v>3314</v>
      </c>
      <c r="O1606" t="s">
        <v>2827</v>
      </c>
      <c r="Q1606" s="199">
        <v>5000</v>
      </c>
      <c r="S1606" t="s">
        <v>1786</v>
      </c>
      <c r="T1606" t="s">
        <v>2230</v>
      </c>
      <c r="U1606" s="201">
        <v>2.67</v>
      </c>
      <c r="V1606" t="s">
        <v>3164</v>
      </c>
      <c r="W1606" t="s">
        <v>2813</v>
      </c>
      <c r="X1606" t="s">
        <v>1710</v>
      </c>
      <c r="Y1606" t="s">
        <v>3318</v>
      </c>
      <c r="Z1606" t="s">
        <v>3729</v>
      </c>
      <c r="AA1606" t="s">
        <v>48</v>
      </c>
      <c r="AB1606" s="198">
        <v>37043.875</v>
      </c>
      <c r="AC1606" s="198">
        <v>37072.875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4</v>
      </c>
      <c r="F1607" s="213">
        <f t="shared" si="125"/>
        <v>40000</v>
      </c>
      <c r="G1607" s="202">
        <v>1296627</v>
      </c>
      <c r="H1607" s="198">
        <v>37036.357581018521</v>
      </c>
      <c r="I1607" t="s">
        <v>2006</v>
      </c>
      <c r="M1607" t="s">
        <v>1785</v>
      </c>
      <c r="N1607" t="s">
        <v>3314</v>
      </c>
      <c r="O1607" t="s">
        <v>1518</v>
      </c>
      <c r="Q1607" s="199">
        <v>10000</v>
      </c>
      <c r="S1607" t="s">
        <v>1786</v>
      </c>
      <c r="T1607" t="s">
        <v>2230</v>
      </c>
      <c r="U1607" s="201">
        <v>3.9575</v>
      </c>
      <c r="V1607" t="s">
        <v>3128</v>
      </c>
      <c r="W1607" t="s">
        <v>3316</v>
      </c>
      <c r="X1607" t="s">
        <v>3317</v>
      </c>
      <c r="Y1607" t="s">
        <v>3318</v>
      </c>
      <c r="Z1607" t="s">
        <v>3729</v>
      </c>
      <c r="AA1607">
        <v>810840</v>
      </c>
      <c r="AB1607" s="198">
        <v>37037</v>
      </c>
      <c r="AC1607" s="198">
        <v>37040</v>
      </c>
    </row>
    <row r="1608" spans="1:29" x14ac:dyDescent="0.2">
      <c r="A1608" s="44" t="str">
        <f t="shared" si="121"/>
        <v>US Power Physical</v>
      </c>
      <c r="B1608" s="44" t="str">
        <f t="shared" si="122"/>
        <v>US</v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365</v>
      </c>
      <c r="F1608" s="213">
        <f t="shared" si="125"/>
        <v>18250</v>
      </c>
      <c r="G1608" s="202">
        <v>1296628</v>
      </c>
      <c r="H1608" s="198">
        <v>37036.357592592591</v>
      </c>
      <c r="I1608" t="s">
        <v>1843</v>
      </c>
      <c r="M1608" t="s">
        <v>3451</v>
      </c>
      <c r="N1608" t="s">
        <v>1827</v>
      </c>
      <c r="O1608" t="s">
        <v>49</v>
      </c>
      <c r="P1608" s="199">
        <v>50</v>
      </c>
      <c r="S1608" t="s">
        <v>1784</v>
      </c>
      <c r="T1608" t="s">
        <v>2230</v>
      </c>
      <c r="U1608" s="201">
        <v>44.5</v>
      </c>
      <c r="V1608" t="s">
        <v>1847</v>
      </c>
      <c r="W1608" t="s">
        <v>1848</v>
      </c>
      <c r="X1608" t="s">
        <v>1849</v>
      </c>
      <c r="Y1608" t="s">
        <v>2741</v>
      </c>
      <c r="Z1608" t="s">
        <v>3724</v>
      </c>
      <c r="AA1608">
        <v>622944.1</v>
      </c>
      <c r="AB1608" s="198">
        <v>37257.71597222222</v>
      </c>
      <c r="AC1608" s="198">
        <v>37621.71597222222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4</v>
      </c>
      <c r="F1609" s="213">
        <f t="shared" si="125"/>
        <v>20000</v>
      </c>
      <c r="G1609" s="202">
        <v>1296629</v>
      </c>
      <c r="H1609" s="198">
        <v>37036.35765046296</v>
      </c>
      <c r="I1609" t="s">
        <v>3261</v>
      </c>
      <c r="M1609" t="s">
        <v>1785</v>
      </c>
      <c r="N1609" t="s">
        <v>3314</v>
      </c>
      <c r="O1609" t="s">
        <v>1547</v>
      </c>
      <c r="P1609" s="199">
        <v>5000</v>
      </c>
      <c r="S1609" t="s">
        <v>1786</v>
      </c>
      <c r="T1609" t="s">
        <v>2230</v>
      </c>
      <c r="U1609" s="201">
        <v>4.09</v>
      </c>
      <c r="V1609" t="s">
        <v>3262</v>
      </c>
      <c r="W1609" t="s">
        <v>3367</v>
      </c>
      <c r="X1609" t="s">
        <v>3368</v>
      </c>
      <c r="Y1609" t="s">
        <v>3318</v>
      </c>
      <c r="Z1609" t="s">
        <v>3729</v>
      </c>
      <c r="AA1609">
        <v>810842</v>
      </c>
      <c r="AB1609" s="198">
        <v>37037</v>
      </c>
      <c r="AC1609" s="198">
        <v>37040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4</v>
      </c>
      <c r="F1610" s="213">
        <f t="shared" si="125"/>
        <v>10000</v>
      </c>
      <c r="G1610" s="202">
        <v>1296630</v>
      </c>
      <c r="H1610" s="198">
        <v>37036.357673611114</v>
      </c>
      <c r="I1610" t="s">
        <v>3078</v>
      </c>
      <c r="M1610" t="s">
        <v>1785</v>
      </c>
      <c r="N1610" t="s">
        <v>3314</v>
      </c>
      <c r="O1610" t="s">
        <v>1574</v>
      </c>
      <c r="P1610" s="199">
        <v>2500</v>
      </c>
      <c r="S1610" t="s">
        <v>1786</v>
      </c>
      <c r="T1610" t="s">
        <v>2230</v>
      </c>
      <c r="U1610" s="201">
        <v>2.37</v>
      </c>
      <c r="V1610" t="s">
        <v>3151</v>
      </c>
      <c r="W1610" t="s">
        <v>2117</v>
      </c>
      <c r="X1610" t="s">
        <v>1761</v>
      </c>
      <c r="Y1610" t="s">
        <v>3318</v>
      </c>
      <c r="Z1610" t="s">
        <v>3729</v>
      </c>
      <c r="AA1610">
        <v>810844</v>
      </c>
      <c r="AB1610" s="198">
        <v>37037</v>
      </c>
      <c r="AC1610" s="198">
        <v>37040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4</v>
      </c>
      <c r="F1611" s="213">
        <f t="shared" ref="F1611:F1674" si="130">E1611*SUM(P1611:Q1611)</f>
        <v>40000</v>
      </c>
      <c r="G1611" s="202">
        <v>1296631</v>
      </c>
      <c r="H1611" s="198">
        <v>37036.357685185183</v>
      </c>
      <c r="I1611" t="s">
        <v>2788</v>
      </c>
      <c r="M1611" t="s">
        <v>1785</v>
      </c>
      <c r="N1611" t="s">
        <v>3238</v>
      </c>
      <c r="O1611" t="s">
        <v>50</v>
      </c>
      <c r="P1611" s="199">
        <v>10000</v>
      </c>
      <c r="S1611" t="s">
        <v>1786</v>
      </c>
      <c r="T1611" t="s">
        <v>2230</v>
      </c>
      <c r="U1611" s="201">
        <v>-5.0000000000000001E-3</v>
      </c>
      <c r="V1611" t="s">
        <v>2822</v>
      </c>
      <c r="W1611" t="s">
        <v>2800</v>
      </c>
      <c r="X1611" t="s">
        <v>2801</v>
      </c>
      <c r="Y1611" t="s">
        <v>3318</v>
      </c>
      <c r="Z1611" t="s">
        <v>3729</v>
      </c>
      <c r="AA1611">
        <v>810845</v>
      </c>
      <c r="AB1611" s="198">
        <v>37037</v>
      </c>
      <c r="AC1611" s="198">
        <v>37040</v>
      </c>
    </row>
    <row r="1612" spans="1:29" x14ac:dyDescent="0.2">
      <c r="A1612" s="44" t="str">
        <f t="shared" si="126"/>
        <v xml:space="preserve"> Natural Gas Physical</v>
      </c>
      <c r="B1612" s="44" t="str">
        <f t="shared" si="127"/>
        <v/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50000</v>
      </c>
      <c r="G1612" s="202">
        <v>1296632</v>
      </c>
      <c r="H1612" s="198">
        <v>37036.357835648145</v>
      </c>
      <c r="I1612" t="s">
        <v>3476</v>
      </c>
      <c r="M1612" t="s">
        <v>1785</v>
      </c>
      <c r="N1612" t="s">
        <v>2263</v>
      </c>
      <c r="O1612" t="s">
        <v>1386</v>
      </c>
      <c r="P1612" s="199">
        <v>50000</v>
      </c>
      <c r="S1612" t="s">
        <v>2265</v>
      </c>
      <c r="T1612" t="s">
        <v>2266</v>
      </c>
      <c r="U1612" s="201">
        <v>21.7</v>
      </c>
      <c r="V1612" t="s">
        <v>3477</v>
      </c>
      <c r="W1612" t="s">
        <v>2278</v>
      </c>
      <c r="X1612" t="s">
        <v>2268</v>
      </c>
      <c r="Y1612" t="s">
        <v>2269</v>
      </c>
      <c r="Z1612" t="s">
        <v>2235</v>
      </c>
      <c r="AA1612">
        <v>104977</v>
      </c>
      <c r="AB1612" s="198">
        <v>37040.875</v>
      </c>
      <c r="AC1612" s="198">
        <v>37040.875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4</v>
      </c>
      <c r="F1613" s="213">
        <f t="shared" si="130"/>
        <v>20000</v>
      </c>
      <c r="G1613" s="202">
        <v>1296634</v>
      </c>
      <c r="H1613" s="198">
        <v>37036.357916666668</v>
      </c>
      <c r="I1613" t="s">
        <v>1826</v>
      </c>
      <c r="M1613" t="s">
        <v>1785</v>
      </c>
      <c r="N1613" t="s">
        <v>3314</v>
      </c>
      <c r="O1613" t="s">
        <v>1567</v>
      </c>
      <c r="P1613" s="199">
        <v>5000</v>
      </c>
      <c r="S1613" t="s">
        <v>1786</v>
      </c>
      <c r="T1613" t="s">
        <v>2230</v>
      </c>
      <c r="U1613" s="201">
        <v>2.95</v>
      </c>
      <c r="V1613" t="s">
        <v>3235</v>
      </c>
      <c r="W1613" t="s">
        <v>1719</v>
      </c>
      <c r="X1613" t="s">
        <v>1710</v>
      </c>
      <c r="Y1613" t="s">
        <v>3318</v>
      </c>
      <c r="Z1613" t="s">
        <v>3729</v>
      </c>
      <c r="AA1613">
        <v>810846</v>
      </c>
      <c r="AB1613" s="198">
        <v>37037</v>
      </c>
      <c r="AC1613" s="198">
        <v>37040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4</v>
      </c>
      <c r="F1614" s="213">
        <f t="shared" si="130"/>
        <v>20000</v>
      </c>
      <c r="G1614" s="202">
        <v>1296635</v>
      </c>
      <c r="H1614" s="198">
        <v>37036.35796296296</v>
      </c>
      <c r="I1614" t="s">
        <v>3336</v>
      </c>
      <c r="M1614" t="s">
        <v>1785</v>
      </c>
      <c r="N1614" t="s">
        <v>3314</v>
      </c>
      <c r="O1614" t="s">
        <v>1547</v>
      </c>
      <c r="Q1614" s="199">
        <v>5000</v>
      </c>
      <c r="S1614" t="s">
        <v>1786</v>
      </c>
      <c r="T1614" t="s">
        <v>2230</v>
      </c>
      <c r="U1614" s="201">
        <v>4.0949999999999998</v>
      </c>
      <c r="V1614" t="s">
        <v>3340</v>
      </c>
      <c r="W1614" t="s">
        <v>3367</v>
      </c>
      <c r="X1614" t="s">
        <v>3368</v>
      </c>
      <c r="Y1614" t="s">
        <v>3318</v>
      </c>
      <c r="Z1614" t="s">
        <v>3729</v>
      </c>
      <c r="AA1614">
        <v>810847</v>
      </c>
      <c r="AB1614" s="198">
        <v>37037</v>
      </c>
      <c r="AC1614" s="198">
        <v>37040</v>
      </c>
    </row>
    <row r="1615" spans="1:29" x14ac:dyDescent="0.2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25</v>
      </c>
      <c r="G1615" s="202">
        <v>1296637</v>
      </c>
      <c r="H1615" s="198">
        <v>37036.358043981483</v>
      </c>
      <c r="I1615" t="s">
        <v>1746</v>
      </c>
      <c r="M1615" t="s">
        <v>3451</v>
      </c>
      <c r="N1615" t="s">
        <v>1737</v>
      </c>
      <c r="O1615" t="s">
        <v>1592</v>
      </c>
      <c r="P1615" s="199">
        <v>25</v>
      </c>
      <c r="S1615" t="s">
        <v>1784</v>
      </c>
      <c r="T1615" t="s">
        <v>2230</v>
      </c>
      <c r="U1615" s="201">
        <v>150</v>
      </c>
      <c r="V1615" t="s">
        <v>1759</v>
      </c>
      <c r="W1615" t="s">
        <v>1770</v>
      </c>
      <c r="X1615" t="s">
        <v>1738</v>
      </c>
      <c r="Y1615" t="s">
        <v>2741</v>
      </c>
      <c r="Z1615" t="s">
        <v>3724</v>
      </c>
      <c r="AA1615">
        <v>622945.1</v>
      </c>
      <c r="AB1615" s="198">
        <v>37040.875</v>
      </c>
      <c r="AC1615" s="198">
        <v>37040.875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4</v>
      </c>
      <c r="F1616" s="213">
        <f t="shared" si="130"/>
        <v>100000</v>
      </c>
      <c r="G1616" s="202">
        <v>1296636</v>
      </c>
      <c r="H1616" s="198">
        <v>37036.358043981483</v>
      </c>
      <c r="I1616" t="s">
        <v>2964</v>
      </c>
      <c r="M1616" t="s">
        <v>1785</v>
      </c>
      <c r="N1616" t="s">
        <v>3314</v>
      </c>
      <c r="O1616" t="s">
        <v>1034</v>
      </c>
      <c r="P1616" s="199">
        <v>25000</v>
      </c>
      <c r="S1616" t="s">
        <v>1786</v>
      </c>
      <c r="T1616" t="s">
        <v>2230</v>
      </c>
      <c r="U1616" s="201">
        <v>3.8849999999999998</v>
      </c>
      <c r="V1616" t="s">
        <v>3268</v>
      </c>
      <c r="W1616" t="s">
        <v>2783</v>
      </c>
      <c r="X1616" t="s">
        <v>2784</v>
      </c>
      <c r="Y1616" t="s">
        <v>3318</v>
      </c>
      <c r="Z1616" t="s">
        <v>3729</v>
      </c>
      <c r="AA1616">
        <v>810848</v>
      </c>
      <c r="AB1616" s="198">
        <v>37037</v>
      </c>
      <c r="AC1616" s="198">
        <v>37040</v>
      </c>
    </row>
    <row r="1617" spans="1:29" x14ac:dyDescent="0.2">
      <c r="A1617" s="44" t="str">
        <f t="shared" si="126"/>
        <v>US LPG Financial</v>
      </c>
      <c r="B1617" s="44" t="str">
        <f t="shared" si="127"/>
        <v>US</v>
      </c>
      <c r="C1617" s="44" t="str">
        <f t="shared" si="128"/>
        <v>LPG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3</v>
      </c>
      <c r="F1617" s="213">
        <f t="shared" si="130"/>
        <v>30000</v>
      </c>
      <c r="G1617" s="202">
        <v>1296638</v>
      </c>
      <c r="H1617" s="198">
        <v>37036.358055555553</v>
      </c>
      <c r="I1617" t="s">
        <v>3516</v>
      </c>
      <c r="M1617" t="s">
        <v>1790</v>
      </c>
      <c r="N1617" t="s">
        <v>3040</v>
      </c>
      <c r="O1617" t="s">
        <v>51</v>
      </c>
      <c r="Q1617" s="199">
        <v>10000</v>
      </c>
      <c r="S1617" t="s">
        <v>3388</v>
      </c>
      <c r="T1617" t="s">
        <v>2230</v>
      </c>
      <c r="U1617" s="201">
        <v>53</v>
      </c>
      <c r="V1617" t="s">
        <v>3517</v>
      </c>
      <c r="W1617" t="s">
        <v>1066</v>
      </c>
      <c r="X1617" t="s">
        <v>3041</v>
      </c>
      <c r="Y1617" t="s">
        <v>3473</v>
      </c>
      <c r="Z1617" t="s">
        <v>3729</v>
      </c>
      <c r="AA1617">
        <v>107925</v>
      </c>
      <c r="AB1617" s="198">
        <v>37165</v>
      </c>
      <c r="AC1617" s="198">
        <v>37256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4</v>
      </c>
      <c r="F1618" s="213">
        <f t="shared" si="130"/>
        <v>20000</v>
      </c>
      <c r="G1618" s="202">
        <v>1296639</v>
      </c>
      <c r="H1618" s="198">
        <v>37036.358136574076</v>
      </c>
      <c r="I1618" t="s">
        <v>3024</v>
      </c>
      <c r="M1618" t="s">
        <v>1785</v>
      </c>
      <c r="N1618" t="s">
        <v>3314</v>
      </c>
      <c r="O1618" t="s">
        <v>1543</v>
      </c>
      <c r="P1618" s="199">
        <v>5000</v>
      </c>
      <c r="S1618" t="s">
        <v>1786</v>
      </c>
      <c r="T1618" t="s">
        <v>2230</v>
      </c>
      <c r="U1618" s="201">
        <v>3.7450000000000001</v>
      </c>
      <c r="V1618" t="s">
        <v>2113</v>
      </c>
      <c r="W1618" t="s">
        <v>3130</v>
      </c>
      <c r="X1618" t="s">
        <v>3338</v>
      </c>
      <c r="Y1618" t="s">
        <v>3318</v>
      </c>
      <c r="Z1618" t="s">
        <v>3729</v>
      </c>
      <c r="AA1618">
        <v>810849</v>
      </c>
      <c r="AB1618" s="198">
        <v>37037</v>
      </c>
      <c r="AC1618" s="198">
        <v>37040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4</v>
      </c>
      <c r="F1619" s="213">
        <f>E1619*SUM(P1619:Q1619)</f>
        <v>40000</v>
      </c>
      <c r="G1619" s="202">
        <v>1296640</v>
      </c>
      <c r="H1619" s="198">
        <v>37036.358252314814</v>
      </c>
      <c r="I1619" t="s">
        <v>2983</v>
      </c>
      <c r="M1619" t="s">
        <v>1785</v>
      </c>
      <c r="N1619" t="s">
        <v>3314</v>
      </c>
      <c r="O1619" t="s">
        <v>1518</v>
      </c>
      <c r="Q1619" s="199">
        <v>10000</v>
      </c>
      <c r="S1619" t="s">
        <v>1786</v>
      </c>
      <c r="T1619" t="s">
        <v>2230</v>
      </c>
      <c r="U1619" s="201">
        <v>3.9588000000000001</v>
      </c>
      <c r="V1619" t="s">
        <v>3343</v>
      </c>
      <c r="W1619" t="s">
        <v>3316</v>
      </c>
      <c r="X1619" t="s">
        <v>3317</v>
      </c>
      <c r="Y1619" t="s">
        <v>3318</v>
      </c>
      <c r="Z1619" t="s">
        <v>3729</v>
      </c>
      <c r="AA1619">
        <v>810851</v>
      </c>
      <c r="AB1619" s="198">
        <v>37037</v>
      </c>
      <c r="AC1619" s="198">
        <v>37040</v>
      </c>
    </row>
    <row r="1620" spans="1:29" x14ac:dyDescent="0.2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4</v>
      </c>
      <c r="F1620" s="213">
        <f t="shared" si="130"/>
        <v>100000</v>
      </c>
      <c r="G1620" s="202">
        <v>1296641</v>
      </c>
      <c r="H1620" s="198">
        <v>37036.358252314814</v>
      </c>
      <c r="I1620" t="s">
        <v>2202</v>
      </c>
      <c r="M1620" t="s">
        <v>1785</v>
      </c>
      <c r="N1620" t="s">
        <v>3314</v>
      </c>
      <c r="O1620" t="s">
        <v>1034</v>
      </c>
      <c r="Q1620" s="199">
        <v>25000</v>
      </c>
      <c r="S1620" t="s">
        <v>1786</v>
      </c>
      <c r="T1620" t="s">
        <v>2230</v>
      </c>
      <c r="U1620" s="201">
        <v>3.8849999999999998</v>
      </c>
      <c r="V1620" t="s">
        <v>2805</v>
      </c>
      <c r="W1620" t="s">
        <v>2783</v>
      </c>
      <c r="X1620" t="s">
        <v>2784</v>
      </c>
      <c r="Y1620" t="s">
        <v>3318</v>
      </c>
      <c r="Z1620" t="s">
        <v>3729</v>
      </c>
      <c r="AA1620">
        <v>810852</v>
      </c>
      <c r="AB1620" s="198">
        <v>37037</v>
      </c>
      <c r="AC1620" s="198">
        <v>37040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4</v>
      </c>
      <c r="F1621" s="213">
        <f t="shared" si="130"/>
        <v>20000</v>
      </c>
      <c r="G1621" s="202">
        <v>1296642</v>
      </c>
      <c r="H1621" s="198">
        <v>37036.35832175926</v>
      </c>
      <c r="I1621" t="s">
        <v>31</v>
      </c>
      <c r="M1621" t="s">
        <v>1785</v>
      </c>
      <c r="N1621" t="s">
        <v>3314</v>
      </c>
      <c r="O1621" t="s">
        <v>1602</v>
      </c>
      <c r="P1621" s="199">
        <v>5000</v>
      </c>
      <c r="S1621" t="s">
        <v>1786</v>
      </c>
      <c r="T1621" t="s">
        <v>2230</v>
      </c>
      <c r="U1621" s="201">
        <v>4.0999999999999996</v>
      </c>
      <c r="V1621" t="s">
        <v>32</v>
      </c>
      <c r="W1621" t="s">
        <v>3367</v>
      </c>
      <c r="X1621" t="s">
        <v>3368</v>
      </c>
      <c r="Y1621" t="s">
        <v>3318</v>
      </c>
      <c r="Z1621" t="s">
        <v>3729</v>
      </c>
      <c r="AA1621">
        <v>810853</v>
      </c>
      <c r="AB1621" s="198">
        <v>37037</v>
      </c>
      <c r="AC1621" s="198">
        <v>37040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4</v>
      </c>
      <c r="F1622" s="213">
        <f t="shared" si="130"/>
        <v>20000</v>
      </c>
      <c r="G1622" s="202">
        <v>1296645</v>
      </c>
      <c r="H1622" s="198">
        <v>37036.358344907407</v>
      </c>
      <c r="I1622" t="s">
        <v>2006</v>
      </c>
      <c r="M1622" t="s">
        <v>1785</v>
      </c>
      <c r="N1622" t="s">
        <v>3314</v>
      </c>
      <c r="O1622" t="s">
        <v>1562</v>
      </c>
      <c r="P1622" s="199">
        <v>5000</v>
      </c>
      <c r="S1622" t="s">
        <v>1786</v>
      </c>
      <c r="T1622" t="s">
        <v>2230</v>
      </c>
      <c r="U1622" s="201">
        <v>3.625</v>
      </c>
      <c r="V1622" t="s">
        <v>1769</v>
      </c>
      <c r="W1622" t="s">
        <v>1719</v>
      </c>
      <c r="X1622" t="s">
        <v>1710</v>
      </c>
      <c r="Y1622" t="s">
        <v>3318</v>
      </c>
      <c r="Z1622" t="s">
        <v>3729</v>
      </c>
      <c r="AA1622">
        <v>810855</v>
      </c>
      <c r="AB1622" s="198">
        <v>37037</v>
      </c>
      <c r="AC1622" s="198">
        <v>37040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4</v>
      </c>
      <c r="F1623" s="213">
        <f t="shared" si="130"/>
        <v>20000</v>
      </c>
      <c r="G1623" s="202">
        <v>1296644</v>
      </c>
      <c r="H1623" s="198">
        <v>37036.358344907407</v>
      </c>
      <c r="I1623" t="s">
        <v>3319</v>
      </c>
      <c r="M1623" t="s">
        <v>1785</v>
      </c>
      <c r="N1623" t="s">
        <v>3314</v>
      </c>
      <c r="O1623" t="s">
        <v>1546</v>
      </c>
      <c r="P1623" s="199">
        <v>5000</v>
      </c>
      <c r="S1623" t="s">
        <v>1786</v>
      </c>
      <c r="T1623" t="s">
        <v>2230</v>
      </c>
      <c r="U1623" s="201">
        <v>3.7425000000000002</v>
      </c>
      <c r="V1623" t="s">
        <v>3320</v>
      </c>
      <c r="W1623" t="s">
        <v>3130</v>
      </c>
      <c r="X1623" t="s">
        <v>3338</v>
      </c>
      <c r="Y1623" t="s">
        <v>3318</v>
      </c>
      <c r="Z1623" t="s">
        <v>3729</v>
      </c>
      <c r="AA1623">
        <v>810854</v>
      </c>
      <c r="AB1623" s="198">
        <v>37037</v>
      </c>
      <c r="AC1623" s="198">
        <v>37040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4</v>
      </c>
      <c r="F1624" s="213">
        <f t="shared" si="130"/>
        <v>20000</v>
      </c>
      <c r="G1624" s="202">
        <v>1296646</v>
      </c>
      <c r="H1624" s="198">
        <v>37036.358402777776</v>
      </c>
      <c r="I1624" t="s">
        <v>1720</v>
      </c>
      <c r="M1624" t="s">
        <v>1785</v>
      </c>
      <c r="N1624" t="s">
        <v>3314</v>
      </c>
      <c r="O1624" t="s">
        <v>1546</v>
      </c>
      <c r="P1624" s="199">
        <v>5000</v>
      </c>
      <c r="S1624" t="s">
        <v>1786</v>
      </c>
      <c r="T1624" t="s">
        <v>2230</v>
      </c>
      <c r="U1624" s="201">
        <v>3.74</v>
      </c>
      <c r="V1624" t="s">
        <v>2919</v>
      </c>
      <c r="W1624" t="s">
        <v>3130</v>
      </c>
      <c r="X1624" t="s">
        <v>3338</v>
      </c>
      <c r="Y1624" t="s">
        <v>3318</v>
      </c>
      <c r="Z1624" t="s">
        <v>3729</v>
      </c>
      <c r="AA1624">
        <v>810856</v>
      </c>
      <c r="AB1624" s="198">
        <v>37037</v>
      </c>
      <c r="AC1624" s="198">
        <v>37040</v>
      </c>
    </row>
    <row r="1625" spans="1:29" x14ac:dyDescent="0.2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30</v>
      </c>
      <c r="F1625" s="213">
        <f t="shared" si="130"/>
        <v>600000</v>
      </c>
      <c r="G1625" s="202">
        <v>1296647</v>
      </c>
      <c r="H1625" s="198">
        <v>37036.358425925922</v>
      </c>
      <c r="I1625" t="s">
        <v>3019</v>
      </c>
      <c r="M1625" t="s">
        <v>1785</v>
      </c>
      <c r="N1625" t="s">
        <v>3328</v>
      </c>
      <c r="O1625" t="s">
        <v>2770</v>
      </c>
      <c r="P1625" s="199">
        <v>20000</v>
      </c>
      <c r="S1625" t="s">
        <v>1786</v>
      </c>
      <c r="T1625" t="s">
        <v>2230</v>
      </c>
      <c r="U1625" s="201">
        <v>0.35</v>
      </c>
      <c r="V1625" t="s">
        <v>2850</v>
      </c>
      <c r="W1625" t="s">
        <v>3329</v>
      </c>
      <c r="X1625" t="s">
        <v>3330</v>
      </c>
      <c r="Y1625" t="s">
        <v>2250</v>
      </c>
      <c r="Z1625" t="s">
        <v>3729</v>
      </c>
      <c r="AA1625" t="s">
        <v>52</v>
      </c>
      <c r="AB1625" s="198">
        <v>37043.875</v>
      </c>
      <c r="AC1625" s="198">
        <v>37072.875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4</v>
      </c>
      <c r="F1626" s="213">
        <f t="shared" si="130"/>
        <v>9600</v>
      </c>
      <c r="G1626" s="202">
        <v>1296648</v>
      </c>
      <c r="H1626" s="198">
        <v>37036.358472222222</v>
      </c>
      <c r="I1626" t="s">
        <v>3363</v>
      </c>
      <c r="M1626" t="s">
        <v>1785</v>
      </c>
      <c r="N1626" t="s">
        <v>3314</v>
      </c>
      <c r="O1626" t="s">
        <v>1059</v>
      </c>
      <c r="Q1626" s="199">
        <v>2400</v>
      </c>
      <c r="S1626" t="s">
        <v>1786</v>
      </c>
      <c r="T1626" t="s">
        <v>2230</v>
      </c>
      <c r="U1626" s="201">
        <v>3.835</v>
      </c>
      <c r="V1626" t="s">
        <v>3036</v>
      </c>
      <c r="W1626" t="s">
        <v>2790</v>
      </c>
      <c r="X1626" t="s">
        <v>2791</v>
      </c>
      <c r="Y1626" t="s">
        <v>3318</v>
      </c>
      <c r="Z1626" t="s">
        <v>3729</v>
      </c>
      <c r="AA1626">
        <v>810857</v>
      </c>
      <c r="AB1626" s="198">
        <v>37037</v>
      </c>
      <c r="AC1626" s="198">
        <v>37040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4</v>
      </c>
      <c r="F1627" s="213">
        <f t="shared" si="130"/>
        <v>20000</v>
      </c>
      <c r="G1627" s="202">
        <v>1296649</v>
      </c>
      <c r="H1627" s="198">
        <v>37036.358495370368</v>
      </c>
      <c r="I1627" t="s">
        <v>1720</v>
      </c>
      <c r="M1627" t="s">
        <v>1785</v>
      </c>
      <c r="N1627" t="s">
        <v>3314</v>
      </c>
      <c r="O1627" t="s">
        <v>1544</v>
      </c>
      <c r="P1627" s="199">
        <v>5000</v>
      </c>
      <c r="S1627" t="s">
        <v>1786</v>
      </c>
      <c r="T1627" t="s">
        <v>2230</v>
      </c>
      <c r="U1627" s="201">
        <v>3.7425000000000002</v>
      </c>
      <c r="V1627" t="s">
        <v>2919</v>
      </c>
      <c r="W1627" t="s">
        <v>3130</v>
      </c>
      <c r="X1627" t="s">
        <v>3338</v>
      </c>
      <c r="Y1627" t="s">
        <v>3318</v>
      </c>
      <c r="Z1627" t="s">
        <v>3729</v>
      </c>
      <c r="AA1627">
        <v>810858</v>
      </c>
      <c r="AB1627" s="198">
        <v>37037</v>
      </c>
      <c r="AC1627" s="198">
        <v>37040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4</v>
      </c>
      <c r="F1628" s="213">
        <f t="shared" si="130"/>
        <v>20000</v>
      </c>
      <c r="G1628" s="202">
        <v>1296650</v>
      </c>
      <c r="H1628" s="198">
        <v>37036.358541666668</v>
      </c>
      <c r="I1628" t="s">
        <v>3204</v>
      </c>
      <c r="M1628" t="s">
        <v>1785</v>
      </c>
      <c r="N1628" t="s">
        <v>3314</v>
      </c>
      <c r="O1628" t="s">
        <v>1602</v>
      </c>
      <c r="P1628" s="199">
        <v>5000</v>
      </c>
      <c r="S1628" t="s">
        <v>1786</v>
      </c>
      <c r="T1628" t="s">
        <v>2230</v>
      </c>
      <c r="U1628" s="201">
        <v>4.0949999999999998</v>
      </c>
      <c r="V1628" t="s">
        <v>3232</v>
      </c>
      <c r="W1628" t="s">
        <v>3367</v>
      </c>
      <c r="X1628" t="s">
        <v>3368</v>
      </c>
      <c r="Y1628" t="s">
        <v>3318</v>
      </c>
      <c r="Z1628" t="s">
        <v>3729</v>
      </c>
      <c r="AA1628">
        <v>810859</v>
      </c>
      <c r="AB1628" s="198">
        <v>37037</v>
      </c>
      <c r="AC1628" s="198">
        <v>37040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4</v>
      </c>
      <c r="F1629" s="213">
        <f t="shared" si="130"/>
        <v>20000</v>
      </c>
      <c r="G1629" s="202">
        <v>1296651</v>
      </c>
      <c r="H1629" s="198">
        <v>37036.358634259261</v>
      </c>
      <c r="I1629" t="s">
        <v>3336</v>
      </c>
      <c r="M1629" t="s">
        <v>1785</v>
      </c>
      <c r="N1629" t="s">
        <v>3314</v>
      </c>
      <c r="O1629" t="s">
        <v>1544</v>
      </c>
      <c r="P1629" s="199">
        <v>5000</v>
      </c>
      <c r="S1629" t="s">
        <v>1786</v>
      </c>
      <c r="T1629" t="s">
        <v>2230</v>
      </c>
      <c r="U1629" s="201">
        <v>3.7349999999999999</v>
      </c>
      <c r="V1629" t="s">
        <v>2183</v>
      </c>
      <c r="W1629" t="s">
        <v>3130</v>
      </c>
      <c r="X1629" t="s">
        <v>3338</v>
      </c>
      <c r="Y1629" t="s">
        <v>3318</v>
      </c>
      <c r="Z1629" t="s">
        <v>3729</v>
      </c>
      <c r="AA1629">
        <v>810860</v>
      </c>
      <c r="AB1629" s="198">
        <v>37037</v>
      </c>
      <c r="AC1629" s="198">
        <v>37040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4</v>
      </c>
      <c r="F1630" s="213">
        <f t="shared" si="130"/>
        <v>100000</v>
      </c>
      <c r="G1630" s="202">
        <v>1296652</v>
      </c>
      <c r="H1630" s="198">
        <v>37036.358657407407</v>
      </c>
      <c r="I1630" t="s">
        <v>2964</v>
      </c>
      <c r="M1630" t="s">
        <v>1785</v>
      </c>
      <c r="N1630" t="s">
        <v>3314</v>
      </c>
      <c r="O1630" t="s">
        <v>1034</v>
      </c>
      <c r="Q1630" s="199">
        <v>25000</v>
      </c>
      <c r="S1630" t="s">
        <v>1786</v>
      </c>
      <c r="T1630" t="s">
        <v>2230</v>
      </c>
      <c r="U1630" s="201">
        <v>3.88</v>
      </c>
      <c r="V1630" t="s">
        <v>3268</v>
      </c>
      <c r="W1630" t="s">
        <v>2783</v>
      </c>
      <c r="X1630" t="s">
        <v>2784</v>
      </c>
      <c r="Y1630" t="s">
        <v>3318</v>
      </c>
      <c r="Z1630" t="s">
        <v>3729</v>
      </c>
      <c r="AA1630">
        <v>810861</v>
      </c>
      <c r="AB1630" s="198">
        <v>37037</v>
      </c>
      <c r="AC1630" s="198">
        <v>37040</v>
      </c>
    </row>
    <row r="1631" spans="1:29" x14ac:dyDescent="0.2">
      <c r="A1631" s="44" t="str">
        <f t="shared" si="126"/>
        <v>US Natural Gas Financial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Financial</v>
      </c>
      <c r="E1631" s="44">
        <f>IF(VLOOKUP(S1631,'DD-Lookup'!$J$6:$L$50,3,FALSE)="Monthly",(YEAR(AC1631)-YEAR(AB1631))*12+MONTH(AC1631)-MONTH(AB1631)+1,(AC1631-AB1631+1))</f>
        <v>30</v>
      </c>
      <c r="F1631" s="213">
        <f t="shared" si="130"/>
        <v>600000</v>
      </c>
      <c r="G1631" s="202">
        <v>1296653</v>
      </c>
      <c r="H1631" s="198">
        <v>37036.358680555553</v>
      </c>
      <c r="I1631" t="s">
        <v>2006</v>
      </c>
      <c r="M1631" t="s">
        <v>1785</v>
      </c>
      <c r="N1631" t="s">
        <v>3014</v>
      </c>
      <c r="O1631" t="s">
        <v>3015</v>
      </c>
      <c r="P1631" s="199">
        <v>20000</v>
      </c>
      <c r="S1631" t="s">
        <v>1786</v>
      </c>
      <c r="T1631" t="s">
        <v>2230</v>
      </c>
      <c r="U1631" s="201">
        <v>3.98</v>
      </c>
      <c r="V1631" t="s">
        <v>2872</v>
      </c>
      <c r="W1631" t="s">
        <v>3587</v>
      </c>
      <c r="X1631" t="s">
        <v>3016</v>
      </c>
      <c r="Y1631" t="s">
        <v>2250</v>
      </c>
      <c r="Z1631" t="s">
        <v>3729</v>
      </c>
      <c r="AA1631" t="s">
        <v>53</v>
      </c>
      <c r="AB1631" s="198">
        <v>37043.875</v>
      </c>
      <c r="AC1631" s="198">
        <v>37072.875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4</v>
      </c>
      <c r="F1632" s="213">
        <f t="shared" si="130"/>
        <v>20000</v>
      </c>
      <c r="G1632" s="202">
        <v>1296656</v>
      </c>
      <c r="H1632" s="198">
        <v>37036.358715277776</v>
      </c>
      <c r="I1632" t="s">
        <v>3393</v>
      </c>
      <c r="M1632" t="s">
        <v>1785</v>
      </c>
      <c r="N1632" t="s">
        <v>3314</v>
      </c>
      <c r="O1632" t="s">
        <v>1562</v>
      </c>
      <c r="Q1632" s="199">
        <v>5000</v>
      </c>
      <c r="S1632" t="s">
        <v>1786</v>
      </c>
      <c r="T1632" t="s">
        <v>2230</v>
      </c>
      <c r="U1632" s="201">
        <v>3.65</v>
      </c>
      <c r="V1632" t="s">
        <v>3213</v>
      </c>
      <c r="W1632" t="s">
        <v>1719</v>
      </c>
      <c r="X1632" t="s">
        <v>1710</v>
      </c>
      <c r="Y1632" t="s">
        <v>3318</v>
      </c>
      <c r="Z1632" t="s">
        <v>3729</v>
      </c>
      <c r="AA1632">
        <v>810862</v>
      </c>
      <c r="AB1632" s="198">
        <v>37037</v>
      </c>
      <c r="AC1632" s="198">
        <v>37040</v>
      </c>
    </row>
    <row r="1633" spans="1:29" x14ac:dyDescent="0.2">
      <c r="A1633" s="44" t="str">
        <f t="shared" si="126"/>
        <v xml:space="preserve"> Natural Gas Physical</v>
      </c>
      <c r="B1633" s="44" t="str">
        <f t="shared" si="127"/>
        <v/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4</v>
      </c>
      <c r="F1633" s="213">
        <f t="shared" si="130"/>
        <v>20000</v>
      </c>
      <c r="G1633" s="202">
        <v>1296657</v>
      </c>
      <c r="H1633" s="198">
        <v>37036.358738425923</v>
      </c>
      <c r="I1633" t="s">
        <v>1777</v>
      </c>
      <c r="M1633" t="s">
        <v>1785</v>
      </c>
      <c r="N1633" t="s">
        <v>1724</v>
      </c>
      <c r="O1633" t="s">
        <v>54</v>
      </c>
      <c r="P1633" s="199">
        <v>5000</v>
      </c>
      <c r="S1633" t="s">
        <v>1786</v>
      </c>
      <c r="T1633" t="s">
        <v>2230</v>
      </c>
      <c r="U1633" s="201">
        <v>3.65</v>
      </c>
      <c r="V1633" t="s">
        <v>2330</v>
      </c>
      <c r="W1633" t="s">
        <v>3269</v>
      </c>
      <c r="X1633" t="s">
        <v>2324</v>
      </c>
      <c r="Y1633" t="s">
        <v>3318</v>
      </c>
      <c r="Z1633" t="s">
        <v>3730</v>
      </c>
      <c r="AA1633">
        <v>810863</v>
      </c>
      <c r="AB1633" s="198">
        <v>37037</v>
      </c>
      <c r="AC1633" s="198">
        <v>37040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30</v>
      </c>
      <c r="F1634" s="213">
        <f t="shared" si="130"/>
        <v>30000</v>
      </c>
      <c r="G1634" s="202">
        <v>1296658</v>
      </c>
      <c r="H1634" s="198">
        <v>37036.358773148146</v>
      </c>
      <c r="I1634" t="s">
        <v>2045</v>
      </c>
      <c r="M1634" t="s">
        <v>1785</v>
      </c>
      <c r="N1634" t="s">
        <v>3314</v>
      </c>
      <c r="O1634" t="s">
        <v>2389</v>
      </c>
      <c r="Q1634" s="199">
        <v>1000</v>
      </c>
      <c r="S1634" t="s">
        <v>1786</v>
      </c>
      <c r="T1634" t="s">
        <v>2230</v>
      </c>
      <c r="U1634" s="201">
        <v>4.1924999999999999</v>
      </c>
      <c r="V1634" t="s">
        <v>1578</v>
      </c>
      <c r="W1634" t="s">
        <v>2800</v>
      </c>
      <c r="X1634" t="s">
        <v>2801</v>
      </c>
      <c r="Y1634" t="s">
        <v>3318</v>
      </c>
      <c r="Z1634" t="s">
        <v>3729</v>
      </c>
      <c r="AA1634" t="s">
        <v>55</v>
      </c>
      <c r="AB1634" s="198">
        <v>37043.875</v>
      </c>
      <c r="AC1634" s="198">
        <v>37072.875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4</v>
      </c>
      <c r="F1635" s="213">
        <f t="shared" si="130"/>
        <v>40000</v>
      </c>
      <c r="G1635" s="202">
        <v>1296660</v>
      </c>
      <c r="H1635" s="198">
        <v>37036.358842592592</v>
      </c>
      <c r="I1635" t="s">
        <v>1826</v>
      </c>
      <c r="M1635" t="s">
        <v>1785</v>
      </c>
      <c r="N1635" t="s">
        <v>3314</v>
      </c>
      <c r="O1635" t="s">
        <v>1572</v>
      </c>
      <c r="Q1635" s="199">
        <v>10000</v>
      </c>
      <c r="S1635" t="s">
        <v>1786</v>
      </c>
      <c r="T1635" t="s">
        <v>2230</v>
      </c>
      <c r="U1635" s="201">
        <v>4.3</v>
      </c>
      <c r="V1635" t="s">
        <v>3027</v>
      </c>
      <c r="W1635" t="s">
        <v>1709</v>
      </c>
      <c r="X1635" t="s">
        <v>1710</v>
      </c>
      <c r="Y1635" t="s">
        <v>3318</v>
      </c>
      <c r="Z1635" t="s">
        <v>3729</v>
      </c>
      <c r="AA1635">
        <v>810864</v>
      </c>
      <c r="AB1635" s="198">
        <v>37037</v>
      </c>
      <c r="AC1635" s="198">
        <v>37040</v>
      </c>
    </row>
    <row r="1636" spans="1:29" x14ac:dyDescent="0.2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25</v>
      </c>
      <c r="G1636" s="202">
        <v>1296661</v>
      </c>
      <c r="H1636" s="198">
        <v>37036.358865740738</v>
      </c>
      <c r="I1636" t="s">
        <v>3199</v>
      </c>
      <c r="M1636" t="s">
        <v>3451</v>
      </c>
      <c r="N1636" t="s">
        <v>1739</v>
      </c>
      <c r="O1636" t="s">
        <v>1609</v>
      </c>
      <c r="Q1636" s="199">
        <v>25</v>
      </c>
      <c r="S1636" t="s">
        <v>1784</v>
      </c>
      <c r="T1636" t="s">
        <v>2230</v>
      </c>
      <c r="U1636" s="201">
        <v>37</v>
      </c>
      <c r="V1636" t="s">
        <v>3200</v>
      </c>
      <c r="W1636" t="s">
        <v>1747</v>
      </c>
      <c r="X1636" t="s">
        <v>1742</v>
      </c>
      <c r="Y1636" t="s">
        <v>2741</v>
      </c>
      <c r="Z1636" t="s">
        <v>3724</v>
      </c>
      <c r="AA1636">
        <v>622947.1</v>
      </c>
      <c r="AB1636" s="198">
        <v>37040.875</v>
      </c>
      <c r="AC1636" s="198">
        <v>37040.875</v>
      </c>
    </row>
    <row r="1637" spans="1:29" x14ac:dyDescent="0.2">
      <c r="A1637" s="44" t="str">
        <f t="shared" si="126"/>
        <v>US Natural Gas Financial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30</v>
      </c>
      <c r="F1637" s="213">
        <f t="shared" si="130"/>
        <v>3000</v>
      </c>
      <c r="G1637" s="202">
        <v>1296664</v>
      </c>
      <c r="H1637" s="198">
        <v>37036.358877314815</v>
      </c>
      <c r="I1637" t="s">
        <v>2986</v>
      </c>
      <c r="M1637" t="s">
        <v>1785</v>
      </c>
      <c r="N1637" t="s">
        <v>3014</v>
      </c>
      <c r="O1637" t="s">
        <v>2164</v>
      </c>
      <c r="Q1637" s="199">
        <v>100</v>
      </c>
      <c r="S1637" t="s">
        <v>3221</v>
      </c>
      <c r="T1637" t="s">
        <v>2230</v>
      </c>
      <c r="U1637" s="201">
        <v>3.98</v>
      </c>
      <c r="V1637" t="s">
        <v>2883</v>
      </c>
      <c r="W1637" t="s">
        <v>3587</v>
      </c>
      <c r="X1637" t="s">
        <v>3016</v>
      </c>
      <c r="Y1637" t="s">
        <v>2250</v>
      </c>
      <c r="Z1637" t="s">
        <v>3729</v>
      </c>
      <c r="AA1637" t="s">
        <v>56</v>
      </c>
      <c r="AB1637" s="198">
        <v>37043.875</v>
      </c>
      <c r="AC1637" s="198">
        <v>37072.875</v>
      </c>
    </row>
    <row r="1638" spans="1:29" x14ac:dyDescent="0.2">
      <c r="A1638" s="44" t="str">
        <f t="shared" si="126"/>
        <v>US Natural Gas Financial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Financial</v>
      </c>
      <c r="E1638" s="44">
        <f>IF(VLOOKUP(S1638,'DD-Lookup'!$J$6:$L$50,3,FALSE)="Monthly",(YEAR(AC1638)-YEAR(AB1638))*12+MONTH(AC1638)-MONTH(AB1638)+1,(AC1638-AB1638+1))</f>
        <v>31</v>
      </c>
      <c r="F1638" s="213">
        <f t="shared" si="130"/>
        <v>3100</v>
      </c>
      <c r="G1638" s="202">
        <v>1296665</v>
      </c>
      <c r="H1638" s="198">
        <v>37036.358877314815</v>
      </c>
      <c r="I1638" t="s">
        <v>2986</v>
      </c>
      <c r="M1638" t="s">
        <v>1785</v>
      </c>
      <c r="N1638" t="s">
        <v>3014</v>
      </c>
      <c r="O1638" t="s">
        <v>2165</v>
      </c>
      <c r="P1638" s="199">
        <v>100</v>
      </c>
      <c r="S1638" t="s">
        <v>3221</v>
      </c>
      <c r="T1638" t="s">
        <v>2230</v>
      </c>
      <c r="U1638" s="201">
        <v>4.0430000000000001</v>
      </c>
      <c r="V1638" t="s">
        <v>2883</v>
      </c>
      <c r="W1638" t="s">
        <v>3587</v>
      </c>
      <c r="X1638" t="s">
        <v>3016</v>
      </c>
      <c r="Y1638" t="s">
        <v>2250</v>
      </c>
      <c r="Z1638" t="s">
        <v>3729</v>
      </c>
      <c r="AA1638" t="s">
        <v>57</v>
      </c>
      <c r="AB1638" s="198">
        <v>37073.875</v>
      </c>
      <c r="AC1638" s="198">
        <v>37103.875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4</v>
      </c>
      <c r="F1639" s="213">
        <f t="shared" si="130"/>
        <v>20000</v>
      </c>
      <c r="G1639" s="202">
        <v>1296662</v>
      </c>
      <c r="H1639" s="198">
        <v>37036.358877314815</v>
      </c>
      <c r="I1639" t="s">
        <v>2006</v>
      </c>
      <c r="M1639" t="s">
        <v>1785</v>
      </c>
      <c r="N1639" t="s">
        <v>3314</v>
      </c>
      <c r="O1639" t="s">
        <v>1562</v>
      </c>
      <c r="P1639" s="199">
        <v>5000</v>
      </c>
      <c r="S1639" t="s">
        <v>1786</v>
      </c>
      <c r="T1639" t="s">
        <v>2230</v>
      </c>
      <c r="U1639" s="201">
        <v>3.65</v>
      </c>
      <c r="V1639" t="s">
        <v>1769</v>
      </c>
      <c r="W1639" t="s">
        <v>1719</v>
      </c>
      <c r="X1639" t="s">
        <v>1710</v>
      </c>
      <c r="Y1639" t="s">
        <v>3318</v>
      </c>
      <c r="Z1639" t="s">
        <v>3729</v>
      </c>
      <c r="AA1639">
        <v>810865</v>
      </c>
      <c r="AB1639" s="198">
        <v>37037</v>
      </c>
      <c r="AC1639" s="198">
        <v>37040</v>
      </c>
    </row>
    <row r="1640" spans="1:29" x14ac:dyDescent="0.2">
      <c r="A1640" s="44" t="str">
        <f t="shared" si="126"/>
        <v>US Power Physical</v>
      </c>
      <c r="B1640" s="44" t="str">
        <f t="shared" si="127"/>
        <v>US</v>
      </c>
      <c r="C1640" s="44" t="str">
        <f t="shared" si="128"/>
        <v>Power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</v>
      </c>
      <c r="F1640" s="213">
        <f t="shared" si="130"/>
        <v>150</v>
      </c>
      <c r="G1640" s="202">
        <v>1296666</v>
      </c>
      <c r="H1640" s="198">
        <v>37036.358900462961</v>
      </c>
      <c r="I1640" t="s">
        <v>1826</v>
      </c>
      <c r="M1640" t="s">
        <v>3451</v>
      </c>
      <c r="N1640" t="s">
        <v>1827</v>
      </c>
      <c r="O1640" t="s">
        <v>1823</v>
      </c>
      <c r="P1640" s="199">
        <v>50</v>
      </c>
      <c r="S1640" t="s">
        <v>1784</v>
      </c>
      <c r="T1640" t="s">
        <v>2230</v>
      </c>
      <c r="U1640" s="201">
        <v>45.75</v>
      </c>
      <c r="V1640" t="s">
        <v>58</v>
      </c>
      <c r="W1640" t="s">
        <v>1834</v>
      </c>
      <c r="X1640" t="s">
        <v>1835</v>
      </c>
      <c r="Y1640" t="s">
        <v>2741</v>
      </c>
      <c r="Z1640" t="s">
        <v>3724</v>
      </c>
      <c r="AA1640">
        <v>622948.1</v>
      </c>
      <c r="AB1640" s="198">
        <v>37040.875</v>
      </c>
      <c r="AC1640" s="198">
        <v>37042.875</v>
      </c>
    </row>
    <row r="1641" spans="1:29" x14ac:dyDescent="0.2">
      <c r="A1641" s="44" t="str">
        <f t="shared" si="126"/>
        <v>US Natural Gas Financial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Financial</v>
      </c>
      <c r="E1641" s="44">
        <f>IF(VLOOKUP(S1641,'DD-Lookup'!$J$6:$L$50,3,FALSE)="Monthly",(YEAR(AC1641)-YEAR(AB1641))*12+MONTH(AC1641)-MONTH(AB1641)+1,(AC1641-AB1641+1))</f>
        <v>31</v>
      </c>
      <c r="F1641" s="213">
        <f t="shared" si="130"/>
        <v>155000</v>
      </c>
      <c r="G1641" s="202">
        <v>1296667</v>
      </c>
      <c r="H1641" s="198">
        <v>37036.358923611115</v>
      </c>
      <c r="I1641" t="s">
        <v>3336</v>
      </c>
      <c r="M1641" t="s">
        <v>1785</v>
      </c>
      <c r="N1641" t="s">
        <v>3328</v>
      </c>
      <c r="O1641" t="s">
        <v>3187</v>
      </c>
      <c r="P1641" s="199">
        <v>5000</v>
      </c>
      <c r="S1641" t="s">
        <v>1786</v>
      </c>
      <c r="T1641" t="s">
        <v>2230</v>
      </c>
      <c r="U1641" s="201">
        <v>7.4</v>
      </c>
      <c r="V1641" t="s">
        <v>3506</v>
      </c>
      <c r="W1641" t="s">
        <v>3188</v>
      </c>
      <c r="X1641" t="s">
        <v>3189</v>
      </c>
      <c r="Y1641" t="s">
        <v>2250</v>
      </c>
      <c r="Z1641" t="s">
        <v>3729</v>
      </c>
      <c r="AA1641" t="s">
        <v>59</v>
      </c>
      <c r="AB1641" s="198">
        <v>37073.875</v>
      </c>
      <c r="AC1641" s="198">
        <v>37103.875</v>
      </c>
    </row>
    <row r="1642" spans="1:29" x14ac:dyDescent="0.2">
      <c r="A1642" s="44" t="str">
        <f t="shared" si="126"/>
        <v>US LPG Financial</v>
      </c>
      <c r="B1642" s="44" t="str">
        <f t="shared" si="127"/>
        <v>US</v>
      </c>
      <c r="C1642" s="44" t="str">
        <f t="shared" si="128"/>
        <v>LPG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15000</v>
      </c>
      <c r="G1642" s="202">
        <v>1296668</v>
      </c>
      <c r="H1642" s="198">
        <v>37036.358946759261</v>
      </c>
      <c r="I1642" t="s">
        <v>3516</v>
      </c>
      <c r="M1642" t="s">
        <v>1790</v>
      </c>
      <c r="N1642" t="s">
        <v>3040</v>
      </c>
      <c r="O1642" t="s">
        <v>1065</v>
      </c>
      <c r="Q1642" s="199">
        <v>15000</v>
      </c>
      <c r="S1642" t="s">
        <v>3388</v>
      </c>
      <c r="T1642" t="s">
        <v>2230</v>
      </c>
      <c r="U1642" s="201">
        <v>50.875</v>
      </c>
      <c r="V1642" t="s">
        <v>3517</v>
      </c>
      <c r="W1642" t="s">
        <v>1066</v>
      </c>
      <c r="X1642" t="s">
        <v>3041</v>
      </c>
      <c r="Y1642" t="s">
        <v>3473</v>
      </c>
      <c r="Z1642" t="s">
        <v>3729</v>
      </c>
      <c r="AA1642">
        <v>107926</v>
      </c>
      <c r="AB1642" s="198">
        <v>37043.875</v>
      </c>
      <c r="AC1642" s="198">
        <v>37072.875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4</v>
      </c>
      <c r="F1643" s="213">
        <f t="shared" si="130"/>
        <v>20000</v>
      </c>
      <c r="G1643" s="202">
        <v>1296670</v>
      </c>
      <c r="H1643" s="198">
        <v>37036.358958333331</v>
      </c>
      <c r="I1643" t="s">
        <v>3341</v>
      </c>
      <c r="M1643" t="s">
        <v>1785</v>
      </c>
      <c r="N1643" t="s">
        <v>3314</v>
      </c>
      <c r="O1643" t="s">
        <v>1545</v>
      </c>
      <c r="P1643" s="199">
        <v>5000</v>
      </c>
      <c r="S1643" t="s">
        <v>1786</v>
      </c>
      <c r="T1643" t="s">
        <v>2230</v>
      </c>
      <c r="U1643" s="201">
        <v>3.7149999999999999</v>
      </c>
      <c r="V1643" t="s">
        <v>2112</v>
      </c>
      <c r="W1643" t="s">
        <v>3130</v>
      </c>
      <c r="X1643" t="s">
        <v>3338</v>
      </c>
      <c r="Y1643" t="s">
        <v>3318</v>
      </c>
      <c r="Z1643" t="s">
        <v>3729</v>
      </c>
      <c r="AA1643">
        <v>810869</v>
      </c>
      <c r="AB1643" s="198">
        <v>37037</v>
      </c>
      <c r="AC1643" s="198">
        <v>37040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4</v>
      </c>
      <c r="F1644" s="213">
        <f t="shared" si="130"/>
        <v>20000</v>
      </c>
      <c r="G1644" s="202">
        <v>1296669</v>
      </c>
      <c r="H1644" s="198">
        <v>37036.358958333331</v>
      </c>
      <c r="I1644" t="s">
        <v>1702</v>
      </c>
      <c r="M1644" t="s">
        <v>1785</v>
      </c>
      <c r="N1644" t="s">
        <v>1766</v>
      </c>
      <c r="O1644" t="s">
        <v>2466</v>
      </c>
      <c r="P1644" s="199">
        <v>5000</v>
      </c>
      <c r="S1644" t="s">
        <v>1786</v>
      </c>
      <c r="T1644" t="s">
        <v>2230</v>
      </c>
      <c r="U1644" s="201">
        <v>3.83</v>
      </c>
      <c r="V1644" t="s">
        <v>60</v>
      </c>
      <c r="W1644" t="s">
        <v>3081</v>
      </c>
      <c r="X1644" t="s">
        <v>1767</v>
      </c>
      <c r="Y1644" t="s">
        <v>3318</v>
      </c>
      <c r="Z1644" t="s">
        <v>1768</v>
      </c>
      <c r="AA1644">
        <v>810867</v>
      </c>
      <c r="AB1644" s="198">
        <v>37037</v>
      </c>
      <c r="AC1644" s="198">
        <v>37040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4</v>
      </c>
      <c r="F1645" s="213">
        <f t="shared" si="130"/>
        <v>11796</v>
      </c>
      <c r="G1645" s="202">
        <v>1296672</v>
      </c>
      <c r="H1645" s="198">
        <v>37036.358969907407</v>
      </c>
      <c r="I1645" t="s">
        <v>3008</v>
      </c>
      <c r="M1645" t="s">
        <v>1785</v>
      </c>
      <c r="N1645" t="s">
        <v>3314</v>
      </c>
      <c r="O1645" t="s">
        <v>1518</v>
      </c>
      <c r="P1645" s="199">
        <v>2949</v>
      </c>
      <c r="S1645" t="s">
        <v>1786</v>
      </c>
      <c r="T1645" t="s">
        <v>2230</v>
      </c>
      <c r="U1645" s="201">
        <v>3.9575</v>
      </c>
      <c r="V1645" t="s">
        <v>2846</v>
      </c>
      <c r="W1645" t="s">
        <v>3316</v>
      </c>
      <c r="X1645" t="s">
        <v>3317</v>
      </c>
      <c r="Y1645" t="s">
        <v>3318</v>
      </c>
      <c r="Z1645" t="s">
        <v>3729</v>
      </c>
      <c r="AA1645">
        <v>810870</v>
      </c>
      <c r="AB1645" s="198">
        <v>37037</v>
      </c>
      <c r="AC1645" s="198">
        <v>37040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4</v>
      </c>
      <c r="F1646" s="213">
        <f t="shared" si="130"/>
        <v>20000</v>
      </c>
      <c r="G1646" s="202">
        <v>1296673</v>
      </c>
      <c r="H1646" s="198">
        <v>37036.359050925923</v>
      </c>
      <c r="I1646" t="s">
        <v>1748</v>
      </c>
      <c r="M1646" t="s">
        <v>1785</v>
      </c>
      <c r="N1646" t="s">
        <v>3314</v>
      </c>
      <c r="O1646" t="s">
        <v>1572</v>
      </c>
      <c r="P1646" s="199">
        <v>5000</v>
      </c>
      <c r="S1646" t="s">
        <v>1786</v>
      </c>
      <c r="T1646" t="s">
        <v>2230</v>
      </c>
      <c r="U1646" s="201">
        <v>4.2</v>
      </c>
      <c r="V1646" t="s">
        <v>2131</v>
      </c>
      <c r="W1646" t="s">
        <v>1709</v>
      </c>
      <c r="X1646" t="s">
        <v>1710</v>
      </c>
      <c r="Y1646" t="s">
        <v>3318</v>
      </c>
      <c r="Z1646" t="s">
        <v>3729</v>
      </c>
      <c r="AA1646">
        <v>810871</v>
      </c>
      <c r="AB1646" s="198">
        <v>37037</v>
      </c>
      <c r="AC1646" s="198">
        <v>37040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4</v>
      </c>
      <c r="F1647" s="213">
        <f t="shared" si="130"/>
        <v>3200</v>
      </c>
      <c r="G1647" s="202">
        <v>1296674</v>
      </c>
      <c r="H1647" s="198">
        <v>37036.359085648146</v>
      </c>
      <c r="I1647" t="s">
        <v>3196</v>
      </c>
      <c r="M1647" t="s">
        <v>1785</v>
      </c>
      <c r="N1647" t="s">
        <v>3314</v>
      </c>
      <c r="O1647" t="s">
        <v>1044</v>
      </c>
      <c r="P1647" s="199">
        <v>800</v>
      </c>
      <c r="S1647" t="s">
        <v>1786</v>
      </c>
      <c r="T1647" t="s">
        <v>2230</v>
      </c>
      <c r="U1647" s="201">
        <v>3.7675000000000001</v>
      </c>
      <c r="V1647" t="s">
        <v>3197</v>
      </c>
      <c r="W1647" t="s">
        <v>3159</v>
      </c>
      <c r="X1647" t="s">
        <v>1713</v>
      </c>
      <c r="Y1647" t="s">
        <v>3318</v>
      </c>
      <c r="Z1647" t="s">
        <v>3729</v>
      </c>
      <c r="AA1647">
        <v>810872</v>
      </c>
      <c r="AB1647" s="198">
        <v>37037</v>
      </c>
      <c r="AC1647" s="198">
        <v>37040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4</v>
      </c>
      <c r="F1648" s="213">
        <f t="shared" si="130"/>
        <v>5448</v>
      </c>
      <c r="G1648" s="202">
        <v>1296675</v>
      </c>
      <c r="H1648" s="198">
        <v>37036.359201388892</v>
      </c>
      <c r="I1648" t="s">
        <v>3013</v>
      </c>
      <c r="M1648" t="s">
        <v>1785</v>
      </c>
      <c r="N1648" t="s">
        <v>3314</v>
      </c>
      <c r="O1648" t="s">
        <v>2316</v>
      </c>
      <c r="P1648" s="199">
        <v>1362</v>
      </c>
      <c r="S1648" t="s">
        <v>1786</v>
      </c>
      <c r="T1648" t="s">
        <v>2230</v>
      </c>
      <c r="U1648" s="201">
        <v>4.2</v>
      </c>
      <c r="V1648" t="s">
        <v>3125</v>
      </c>
      <c r="W1648" t="s">
        <v>1691</v>
      </c>
      <c r="X1648" t="s">
        <v>1697</v>
      </c>
      <c r="Y1648" t="s">
        <v>3318</v>
      </c>
      <c r="Z1648" t="s">
        <v>3729</v>
      </c>
      <c r="AA1648">
        <v>810873</v>
      </c>
      <c r="AB1648" s="198">
        <v>37037</v>
      </c>
      <c r="AC1648" s="198">
        <v>37040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4</v>
      </c>
      <c r="F1649" s="213">
        <f t="shared" si="130"/>
        <v>20000</v>
      </c>
      <c r="G1649" s="202">
        <v>1296676</v>
      </c>
      <c r="H1649" s="198">
        <v>37036.359212962961</v>
      </c>
      <c r="I1649" t="s">
        <v>2779</v>
      </c>
      <c r="M1649" t="s">
        <v>1785</v>
      </c>
      <c r="N1649" t="s">
        <v>3314</v>
      </c>
      <c r="O1649" t="s">
        <v>1546</v>
      </c>
      <c r="P1649" s="199">
        <v>5000</v>
      </c>
      <c r="S1649" t="s">
        <v>1786</v>
      </c>
      <c r="T1649" t="s">
        <v>2230</v>
      </c>
      <c r="U1649" s="201">
        <v>3.7275</v>
      </c>
      <c r="V1649" t="s">
        <v>1688</v>
      </c>
      <c r="W1649" t="s">
        <v>3130</v>
      </c>
      <c r="X1649" t="s">
        <v>3338</v>
      </c>
      <c r="Y1649" t="s">
        <v>3318</v>
      </c>
      <c r="Z1649" t="s">
        <v>3729</v>
      </c>
      <c r="AA1649">
        <v>810874</v>
      </c>
      <c r="AB1649" s="198">
        <v>37037</v>
      </c>
      <c r="AC1649" s="198">
        <v>37040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4</v>
      </c>
      <c r="F1650" s="213">
        <f t="shared" si="130"/>
        <v>20000</v>
      </c>
      <c r="G1650" s="202">
        <v>1296677</v>
      </c>
      <c r="H1650" s="198">
        <v>37036.359270833331</v>
      </c>
      <c r="I1650" t="s">
        <v>2779</v>
      </c>
      <c r="M1650" t="s">
        <v>1785</v>
      </c>
      <c r="N1650" t="s">
        <v>3314</v>
      </c>
      <c r="O1650" t="s">
        <v>1546</v>
      </c>
      <c r="P1650" s="199">
        <v>5000</v>
      </c>
      <c r="S1650" t="s">
        <v>1786</v>
      </c>
      <c r="T1650" t="s">
        <v>2230</v>
      </c>
      <c r="U1650" s="201">
        <v>3.7250000000000001</v>
      </c>
      <c r="V1650" t="s">
        <v>1688</v>
      </c>
      <c r="W1650" t="s">
        <v>3130</v>
      </c>
      <c r="X1650" t="s">
        <v>3338</v>
      </c>
      <c r="Y1650" t="s">
        <v>3318</v>
      </c>
      <c r="Z1650" t="s">
        <v>3729</v>
      </c>
      <c r="AA1650">
        <v>810875</v>
      </c>
      <c r="AB1650" s="198">
        <v>37037</v>
      </c>
      <c r="AC1650" s="198">
        <v>37040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4</v>
      </c>
      <c r="F1651" s="213">
        <f t="shared" si="130"/>
        <v>20000</v>
      </c>
      <c r="G1651" s="202">
        <v>1296678</v>
      </c>
      <c r="H1651" s="198">
        <v>37036.359317129631</v>
      </c>
      <c r="I1651" t="s">
        <v>2779</v>
      </c>
      <c r="M1651" t="s">
        <v>1785</v>
      </c>
      <c r="N1651" t="s">
        <v>3314</v>
      </c>
      <c r="O1651" t="s">
        <v>1546</v>
      </c>
      <c r="P1651" s="199">
        <v>5000</v>
      </c>
      <c r="S1651" t="s">
        <v>1786</v>
      </c>
      <c r="T1651" t="s">
        <v>2230</v>
      </c>
      <c r="U1651" s="201">
        <v>3.7225000000000001</v>
      </c>
      <c r="V1651" t="s">
        <v>1688</v>
      </c>
      <c r="W1651" t="s">
        <v>3130</v>
      </c>
      <c r="X1651" t="s">
        <v>3338</v>
      </c>
      <c r="Y1651" t="s">
        <v>3318</v>
      </c>
      <c r="Z1651" t="s">
        <v>3729</v>
      </c>
      <c r="AA1651">
        <v>810876</v>
      </c>
      <c r="AB1651" s="198">
        <v>37037</v>
      </c>
      <c r="AC1651" s="198">
        <v>37040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4</v>
      </c>
      <c r="F1652" s="213">
        <f t="shared" si="130"/>
        <v>40000</v>
      </c>
      <c r="G1652" s="202">
        <v>1296679</v>
      </c>
      <c r="H1652" s="198">
        <v>37036.3593287037</v>
      </c>
      <c r="I1652" t="s">
        <v>3342</v>
      </c>
      <c r="M1652" t="s">
        <v>1785</v>
      </c>
      <c r="N1652" t="s">
        <v>3314</v>
      </c>
      <c r="O1652" t="s">
        <v>61</v>
      </c>
      <c r="P1652" s="199">
        <v>10000</v>
      </c>
      <c r="S1652" t="s">
        <v>1786</v>
      </c>
      <c r="T1652" t="s">
        <v>2230</v>
      </c>
      <c r="U1652" s="201">
        <v>3.8650000000000002</v>
      </c>
      <c r="V1652" t="s">
        <v>62</v>
      </c>
      <c r="W1652" t="s">
        <v>3367</v>
      </c>
      <c r="X1652" t="s">
        <v>2785</v>
      </c>
      <c r="Y1652" t="s">
        <v>3318</v>
      </c>
      <c r="Z1652" t="s">
        <v>3729</v>
      </c>
      <c r="AA1652">
        <v>810877</v>
      </c>
      <c r="AB1652" s="198">
        <v>37037</v>
      </c>
      <c r="AC1652" s="198">
        <v>37040</v>
      </c>
    </row>
    <row r="1653" spans="1:29" x14ac:dyDescent="0.2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30</v>
      </c>
      <c r="F1653" s="213">
        <f t="shared" si="130"/>
        <v>600000</v>
      </c>
      <c r="G1653" s="202">
        <v>1296682</v>
      </c>
      <c r="H1653" s="198">
        <v>37036.3594212963</v>
      </c>
      <c r="I1653" t="s">
        <v>3013</v>
      </c>
      <c r="M1653" t="s">
        <v>1785</v>
      </c>
      <c r="N1653" t="s">
        <v>3014</v>
      </c>
      <c r="O1653" t="s">
        <v>3015</v>
      </c>
      <c r="Q1653" s="199">
        <v>20000</v>
      </c>
      <c r="S1653" t="s">
        <v>1786</v>
      </c>
      <c r="T1653" t="s">
        <v>2230</v>
      </c>
      <c r="U1653" s="201">
        <v>3.9849999999999999</v>
      </c>
      <c r="V1653" t="s">
        <v>3149</v>
      </c>
      <c r="W1653" t="s">
        <v>3587</v>
      </c>
      <c r="X1653" t="s">
        <v>3016</v>
      </c>
      <c r="Y1653" t="s">
        <v>2250</v>
      </c>
      <c r="Z1653" t="s">
        <v>3729</v>
      </c>
      <c r="AA1653" t="s">
        <v>63</v>
      </c>
      <c r="AB1653" s="198">
        <v>37043.875</v>
      </c>
      <c r="AC1653" s="198">
        <v>37072.875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4</v>
      </c>
      <c r="F1654" s="213">
        <f t="shared" si="130"/>
        <v>1668</v>
      </c>
      <c r="G1654" s="202">
        <v>1296683</v>
      </c>
      <c r="H1654" s="198">
        <v>37036.359432870369</v>
      </c>
      <c r="I1654" t="s">
        <v>3196</v>
      </c>
      <c r="M1654" t="s">
        <v>1785</v>
      </c>
      <c r="N1654" t="s">
        <v>3314</v>
      </c>
      <c r="O1654" t="s">
        <v>1041</v>
      </c>
      <c r="P1654" s="199">
        <v>417</v>
      </c>
      <c r="S1654" t="s">
        <v>1786</v>
      </c>
      <c r="T1654" t="s">
        <v>2230</v>
      </c>
      <c r="U1654" s="201">
        <v>3.82</v>
      </c>
      <c r="V1654" t="s">
        <v>3197</v>
      </c>
      <c r="W1654" t="s">
        <v>3159</v>
      </c>
      <c r="X1654" t="s">
        <v>1713</v>
      </c>
      <c r="Y1654" t="s">
        <v>3318</v>
      </c>
      <c r="Z1654" t="s">
        <v>3729</v>
      </c>
      <c r="AA1654">
        <v>810878</v>
      </c>
      <c r="AB1654" s="198">
        <v>37037</v>
      </c>
      <c r="AC1654" s="198">
        <v>37040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4</v>
      </c>
      <c r="F1655" s="213">
        <f t="shared" si="130"/>
        <v>4000</v>
      </c>
      <c r="G1655" s="202">
        <v>1296684</v>
      </c>
      <c r="H1655" s="198">
        <v>37036.359479166669</v>
      </c>
      <c r="I1655" t="s">
        <v>3161</v>
      </c>
      <c r="M1655" t="s">
        <v>1785</v>
      </c>
      <c r="N1655" t="s">
        <v>3314</v>
      </c>
      <c r="O1655" t="s">
        <v>1575</v>
      </c>
      <c r="Q1655" s="199">
        <v>1000</v>
      </c>
      <c r="S1655" t="s">
        <v>1786</v>
      </c>
      <c r="T1655" t="s">
        <v>2230</v>
      </c>
      <c r="U1655" s="201">
        <v>2.48</v>
      </c>
      <c r="V1655" t="s">
        <v>3162</v>
      </c>
      <c r="W1655" t="s">
        <v>2117</v>
      </c>
      <c r="X1655" t="s">
        <v>1761</v>
      </c>
      <c r="Y1655" t="s">
        <v>3318</v>
      </c>
      <c r="Z1655" t="s">
        <v>3729</v>
      </c>
      <c r="AA1655">
        <v>810879</v>
      </c>
      <c r="AB1655" s="198">
        <v>37037</v>
      </c>
      <c r="AC1655" s="198">
        <v>37040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4</v>
      </c>
      <c r="F1656" s="213">
        <f t="shared" si="130"/>
        <v>6000</v>
      </c>
      <c r="G1656" s="202">
        <v>1296685</v>
      </c>
      <c r="H1656" s="198">
        <v>37036.359502314815</v>
      </c>
      <c r="I1656" t="s">
        <v>3024</v>
      </c>
      <c r="M1656" t="s">
        <v>1785</v>
      </c>
      <c r="N1656" t="s">
        <v>3314</v>
      </c>
      <c r="O1656" t="s">
        <v>1543</v>
      </c>
      <c r="P1656" s="199">
        <v>1500</v>
      </c>
      <c r="S1656" t="s">
        <v>1786</v>
      </c>
      <c r="T1656" t="s">
        <v>2230</v>
      </c>
      <c r="U1656" s="201">
        <v>3.7225000000000001</v>
      </c>
      <c r="V1656" t="s">
        <v>2113</v>
      </c>
      <c r="W1656" t="s">
        <v>3130</v>
      </c>
      <c r="X1656" t="s">
        <v>3338</v>
      </c>
      <c r="Y1656" t="s">
        <v>3318</v>
      </c>
      <c r="Z1656" t="s">
        <v>3729</v>
      </c>
      <c r="AA1656">
        <v>810880</v>
      </c>
      <c r="AB1656" s="198">
        <v>37037</v>
      </c>
      <c r="AC1656" s="198">
        <v>37040</v>
      </c>
    </row>
    <row r="1657" spans="1:29" x14ac:dyDescent="0.2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30</v>
      </c>
      <c r="F1657" s="213">
        <f t="shared" si="130"/>
        <v>600000</v>
      </c>
      <c r="G1657" s="202">
        <v>1296686</v>
      </c>
      <c r="H1657" s="198">
        <v>37036.359525462962</v>
      </c>
      <c r="I1657" t="s">
        <v>2006</v>
      </c>
      <c r="M1657" t="s">
        <v>1785</v>
      </c>
      <c r="N1657" t="s">
        <v>3014</v>
      </c>
      <c r="O1657" t="s">
        <v>3015</v>
      </c>
      <c r="P1657" s="199">
        <v>20000</v>
      </c>
      <c r="S1657" t="s">
        <v>1786</v>
      </c>
      <c r="T1657" t="s">
        <v>2230</v>
      </c>
      <c r="U1657" s="201">
        <v>3.98</v>
      </c>
      <c r="V1657" t="s">
        <v>2872</v>
      </c>
      <c r="W1657" t="s">
        <v>3587</v>
      </c>
      <c r="X1657" t="s">
        <v>3016</v>
      </c>
      <c r="Y1657" t="s">
        <v>2250</v>
      </c>
      <c r="Z1657" t="s">
        <v>3729</v>
      </c>
      <c r="AA1657" t="s">
        <v>64</v>
      </c>
      <c r="AB1657" s="198">
        <v>37043.875</v>
      </c>
      <c r="AC1657" s="198">
        <v>37072.875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4</v>
      </c>
      <c r="F1658" s="213">
        <f t="shared" si="130"/>
        <v>40000</v>
      </c>
      <c r="G1658" s="202">
        <v>1296687</v>
      </c>
      <c r="H1658" s="198">
        <v>37036.359537037039</v>
      </c>
      <c r="I1658" t="s">
        <v>3023</v>
      </c>
      <c r="M1658" t="s">
        <v>1785</v>
      </c>
      <c r="N1658" t="s">
        <v>1766</v>
      </c>
      <c r="O1658" t="s">
        <v>2466</v>
      </c>
      <c r="Q1658" s="199">
        <v>10000</v>
      </c>
      <c r="S1658" t="s">
        <v>1786</v>
      </c>
      <c r="T1658" t="s">
        <v>2230</v>
      </c>
      <c r="U1658" s="201">
        <v>3.8450000000000002</v>
      </c>
      <c r="V1658" t="s">
        <v>3270</v>
      </c>
      <c r="W1658" t="s">
        <v>3081</v>
      </c>
      <c r="X1658" t="s">
        <v>1767</v>
      </c>
      <c r="Y1658" t="s">
        <v>3318</v>
      </c>
      <c r="Z1658" t="s">
        <v>1768</v>
      </c>
      <c r="AA1658">
        <v>810881</v>
      </c>
      <c r="AB1658" s="198">
        <v>37037</v>
      </c>
      <c r="AC1658" s="198">
        <v>37040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4</v>
      </c>
      <c r="F1659" s="213">
        <f t="shared" si="130"/>
        <v>40000</v>
      </c>
      <c r="G1659" s="202">
        <v>1296688</v>
      </c>
      <c r="H1659" s="198">
        <v>37036.359571759262</v>
      </c>
      <c r="I1659" t="s">
        <v>3021</v>
      </c>
      <c r="M1659" t="s">
        <v>1785</v>
      </c>
      <c r="N1659" t="s">
        <v>3314</v>
      </c>
      <c r="O1659" t="s">
        <v>1034</v>
      </c>
      <c r="Q1659" s="199">
        <v>10000</v>
      </c>
      <c r="S1659" t="s">
        <v>1786</v>
      </c>
      <c r="T1659" t="s">
        <v>2230</v>
      </c>
      <c r="U1659" s="201">
        <v>3.8849999999999998</v>
      </c>
      <c r="V1659" t="s">
        <v>3483</v>
      </c>
      <c r="W1659" t="s">
        <v>2783</v>
      </c>
      <c r="X1659" t="s">
        <v>2784</v>
      </c>
      <c r="Y1659" t="s">
        <v>3318</v>
      </c>
      <c r="Z1659" t="s">
        <v>3729</v>
      </c>
      <c r="AA1659">
        <v>810882</v>
      </c>
      <c r="AB1659" s="198">
        <v>37037</v>
      </c>
      <c r="AC1659" s="198">
        <v>37040</v>
      </c>
    </row>
    <row r="1660" spans="1:29" x14ac:dyDescent="0.2">
      <c r="A1660" s="44" t="str">
        <f t="shared" si="126"/>
        <v>US Power Physical</v>
      </c>
      <c r="B1660" s="44" t="str">
        <f t="shared" si="127"/>
        <v>US</v>
      </c>
      <c r="C1660" s="44" t="str">
        <f t="shared" si="128"/>
        <v>Power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25</v>
      </c>
      <c r="G1660" s="202">
        <v>1296689</v>
      </c>
      <c r="H1660" s="198">
        <v>37036.359606481485</v>
      </c>
      <c r="I1660" t="s">
        <v>2964</v>
      </c>
      <c r="M1660" t="s">
        <v>3451</v>
      </c>
      <c r="N1660" t="s">
        <v>1739</v>
      </c>
      <c r="O1660" t="s">
        <v>1609</v>
      </c>
      <c r="P1660" s="199">
        <v>25</v>
      </c>
      <c r="S1660" t="s">
        <v>1784</v>
      </c>
      <c r="T1660" t="s">
        <v>2230</v>
      </c>
      <c r="U1660" s="201">
        <v>35</v>
      </c>
      <c r="V1660" t="s">
        <v>1758</v>
      </c>
      <c r="W1660" t="s">
        <v>1747</v>
      </c>
      <c r="X1660" t="s">
        <v>1742</v>
      </c>
      <c r="Y1660" t="s">
        <v>2741</v>
      </c>
      <c r="Z1660" t="s">
        <v>3724</v>
      </c>
      <c r="AA1660">
        <v>622952.1</v>
      </c>
      <c r="AB1660" s="198">
        <v>37040.875</v>
      </c>
      <c r="AC1660" s="198">
        <v>37040.875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4</v>
      </c>
      <c r="F1661" s="213">
        <f t="shared" si="130"/>
        <v>20000</v>
      </c>
      <c r="G1661" s="202">
        <v>1296690</v>
      </c>
      <c r="H1661" s="198">
        <v>37036.359606481485</v>
      </c>
      <c r="I1661" t="s">
        <v>1755</v>
      </c>
      <c r="M1661" t="s">
        <v>1785</v>
      </c>
      <c r="N1661" t="s">
        <v>3314</v>
      </c>
      <c r="O1661" t="s">
        <v>1566</v>
      </c>
      <c r="P1661" s="199">
        <v>5000</v>
      </c>
      <c r="S1661" t="s">
        <v>1786</v>
      </c>
      <c r="T1661" t="s">
        <v>2230</v>
      </c>
      <c r="U1661" s="201">
        <v>2.5350000000000001</v>
      </c>
      <c r="V1661" t="s">
        <v>2037</v>
      </c>
      <c r="W1661" t="s">
        <v>1732</v>
      </c>
      <c r="X1661" t="s">
        <v>1710</v>
      </c>
      <c r="Y1661" t="s">
        <v>3318</v>
      </c>
      <c r="Z1661" t="s">
        <v>3729</v>
      </c>
      <c r="AA1661">
        <v>810883</v>
      </c>
      <c r="AB1661" s="198">
        <v>37037</v>
      </c>
      <c r="AC1661" s="198">
        <v>37040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4</v>
      </c>
      <c r="F1662" s="213">
        <f t="shared" si="130"/>
        <v>40000</v>
      </c>
      <c r="G1662" s="202">
        <v>1296691</v>
      </c>
      <c r="H1662" s="198">
        <v>37036.359618055554</v>
      </c>
      <c r="I1662" t="s">
        <v>2006</v>
      </c>
      <c r="M1662" t="s">
        <v>1785</v>
      </c>
      <c r="N1662" t="s">
        <v>3314</v>
      </c>
      <c r="O1662" t="s">
        <v>1611</v>
      </c>
      <c r="Q1662" s="199">
        <v>10000</v>
      </c>
      <c r="S1662" t="s">
        <v>1786</v>
      </c>
      <c r="T1662" t="s">
        <v>2230</v>
      </c>
      <c r="U1662" s="201">
        <v>10.15</v>
      </c>
      <c r="V1662" t="s">
        <v>3186</v>
      </c>
      <c r="W1662" t="s">
        <v>1757</v>
      </c>
      <c r="X1662" t="s">
        <v>1710</v>
      </c>
      <c r="Y1662" t="s">
        <v>3318</v>
      </c>
      <c r="Z1662" t="s">
        <v>3729</v>
      </c>
      <c r="AA1662">
        <v>810884</v>
      </c>
      <c r="AB1662" s="198">
        <v>37037</v>
      </c>
      <c r="AC1662" s="198">
        <v>37040</v>
      </c>
    </row>
    <row r="1663" spans="1:29" x14ac:dyDescent="0.2">
      <c r="A1663" s="44" t="str">
        <f t="shared" si="126"/>
        <v>US Natural Gas Financial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Financial</v>
      </c>
      <c r="E1663" s="44">
        <f>IF(VLOOKUP(S1663,'DD-Lookup'!$J$6:$L$50,3,FALSE)="Monthly",(YEAR(AC1663)-YEAR(AB1663))*12+MONTH(AC1663)-MONTH(AB1663)+1,(AC1663-AB1663+1))</f>
        <v>30</v>
      </c>
      <c r="F1663" s="213">
        <f t="shared" si="130"/>
        <v>600000</v>
      </c>
      <c r="G1663" s="202">
        <v>1296692</v>
      </c>
      <c r="H1663" s="198">
        <v>37036.359664351854</v>
      </c>
      <c r="I1663" t="s">
        <v>2006</v>
      </c>
      <c r="M1663" t="s">
        <v>1785</v>
      </c>
      <c r="N1663" t="s">
        <v>3014</v>
      </c>
      <c r="O1663" t="s">
        <v>3015</v>
      </c>
      <c r="Q1663" s="199">
        <v>20000</v>
      </c>
      <c r="S1663" t="s">
        <v>1786</v>
      </c>
      <c r="T1663" t="s">
        <v>2230</v>
      </c>
      <c r="U1663" s="201">
        <v>3.9849999999999999</v>
      </c>
      <c r="V1663" t="s">
        <v>2400</v>
      </c>
      <c r="W1663" t="s">
        <v>3587</v>
      </c>
      <c r="X1663" t="s">
        <v>3016</v>
      </c>
      <c r="Y1663" t="s">
        <v>2250</v>
      </c>
      <c r="Z1663" t="s">
        <v>3729</v>
      </c>
      <c r="AA1663" t="s">
        <v>65</v>
      </c>
      <c r="AB1663" s="198">
        <v>37043.875</v>
      </c>
      <c r="AC1663" s="198">
        <v>37072.875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4</v>
      </c>
      <c r="F1664" s="213">
        <f t="shared" si="130"/>
        <v>20000</v>
      </c>
      <c r="G1664" s="202">
        <v>1296693</v>
      </c>
      <c r="H1664" s="198">
        <v>37036.3596875</v>
      </c>
      <c r="I1664" t="s">
        <v>3023</v>
      </c>
      <c r="M1664" t="s">
        <v>1785</v>
      </c>
      <c r="N1664" t="s">
        <v>3314</v>
      </c>
      <c r="O1664" t="s">
        <v>1567</v>
      </c>
      <c r="P1664" s="199">
        <v>5000</v>
      </c>
      <c r="S1664" t="s">
        <v>1786</v>
      </c>
      <c r="T1664" t="s">
        <v>2230</v>
      </c>
      <c r="U1664" s="201">
        <v>2.95</v>
      </c>
      <c r="V1664" t="s">
        <v>2337</v>
      </c>
      <c r="W1664" t="s">
        <v>1719</v>
      </c>
      <c r="X1664" t="s">
        <v>1710</v>
      </c>
      <c r="Y1664" t="s">
        <v>3318</v>
      </c>
      <c r="Z1664" t="s">
        <v>3729</v>
      </c>
      <c r="AA1664">
        <v>810886</v>
      </c>
      <c r="AB1664" s="198">
        <v>37037</v>
      </c>
      <c r="AC1664" s="198">
        <v>37040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4</v>
      </c>
      <c r="F1665" s="213">
        <f t="shared" si="130"/>
        <v>4000</v>
      </c>
      <c r="G1665" s="202">
        <v>1296694</v>
      </c>
      <c r="H1665" s="198">
        <v>37036.359699074077</v>
      </c>
      <c r="I1665" t="s">
        <v>3078</v>
      </c>
      <c r="M1665" t="s">
        <v>1785</v>
      </c>
      <c r="N1665" t="s">
        <v>3314</v>
      </c>
      <c r="O1665" t="s">
        <v>1575</v>
      </c>
      <c r="P1665" s="199">
        <v>1000</v>
      </c>
      <c r="S1665" t="s">
        <v>1786</v>
      </c>
      <c r="T1665" t="s">
        <v>2230</v>
      </c>
      <c r="U1665" s="201">
        <v>2.42</v>
      </c>
      <c r="V1665" t="s">
        <v>3151</v>
      </c>
      <c r="W1665" t="s">
        <v>2117</v>
      </c>
      <c r="X1665" t="s">
        <v>1761</v>
      </c>
      <c r="Y1665" t="s">
        <v>3318</v>
      </c>
      <c r="Z1665" t="s">
        <v>3729</v>
      </c>
      <c r="AA1665">
        <v>810885</v>
      </c>
      <c r="AB1665" s="198">
        <v>37037</v>
      </c>
      <c r="AC1665" s="198">
        <v>37040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4</v>
      </c>
      <c r="F1666" s="213">
        <f t="shared" si="130"/>
        <v>5380</v>
      </c>
      <c r="G1666" s="202">
        <v>1296695</v>
      </c>
      <c r="H1666" s="198">
        <v>37036.359699074077</v>
      </c>
      <c r="I1666" t="s">
        <v>3341</v>
      </c>
      <c r="M1666" t="s">
        <v>1785</v>
      </c>
      <c r="N1666" t="s">
        <v>3314</v>
      </c>
      <c r="O1666" t="s">
        <v>1042</v>
      </c>
      <c r="Q1666" s="199">
        <v>1345</v>
      </c>
      <c r="S1666" t="s">
        <v>1786</v>
      </c>
      <c r="T1666" t="s">
        <v>2230</v>
      </c>
      <c r="U1666" s="201">
        <v>3.83</v>
      </c>
      <c r="V1666" t="s">
        <v>2136</v>
      </c>
      <c r="W1666" t="s">
        <v>3159</v>
      </c>
      <c r="X1666" t="s">
        <v>1713</v>
      </c>
      <c r="Y1666" t="s">
        <v>3318</v>
      </c>
      <c r="Z1666" t="s">
        <v>3729</v>
      </c>
      <c r="AA1666">
        <v>810887</v>
      </c>
      <c r="AB1666" s="198">
        <v>37037</v>
      </c>
      <c r="AC1666" s="198">
        <v>37040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4</v>
      </c>
      <c r="F1667" s="213">
        <f t="shared" si="130"/>
        <v>20000</v>
      </c>
      <c r="G1667" s="202">
        <v>1296696</v>
      </c>
      <c r="H1667" s="198">
        <v>37036.359710648147</v>
      </c>
      <c r="I1667" t="s">
        <v>2006</v>
      </c>
      <c r="M1667" t="s">
        <v>1785</v>
      </c>
      <c r="N1667" t="s">
        <v>3314</v>
      </c>
      <c r="O1667" t="s">
        <v>2533</v>
      </c>
      <c r="P1667" s="199">
        <v>5000</v>
      </c>
      <c r="S1667" t="s">
        <v>1786</v>
      </c>
      <c r="T1667" t="s">
        <v>2230</v>
      </c>
      <c r="U1667" s="201">
        <v>3.76</v>
      </c>
      <c r="V1667" t="s">
        <v>1771</v>
      </c>
      <c r="W1667" t="s">
        <v>3352</v>
      </c>
      <c r="X1667" t="s">
        <v>3353</v>
      </c>
      <c r="Y1667" t="s">
        <v>3318</v>
      </c>
      <c r="Z1667" t="s">
        <v>3729</v>
      </c>
      <c r="AA1667">
        <v>810888</v>
      </c>
      <c r="AB1667" s="198">
        <v>37037</v>
      </c>
      <c r="AC1667" s="198">
        <v>37040</v>
      </c>
    </row>
    <row r="1668" spans="1:29" x14ac:dyDescent="0.2">
      <c r="A1668" s="44" t="str">
        <f t="shared" si="126"/>
        <v>US Natural Gas Financial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Financial</v>
      </c>
      <c r="E1668" s="44">
        <f>IF(VLOOKUP(S1668,'DD-Lookup'!$J$6:$L$50,3,FALSE)="Monthly",(YEAR(AC1668)-YEAR(AB1668))*12+MONTH(AC1668)-MONTH(AB1668)+1,(AC1668-AB1668+1))</f>
        <v>30</v>
      </c>
      <c r="F1668" s="213">
        <f t="shared" si="130"/>
        <v>600000</v>
      </c>
      <c r="G1668" s="202">
        <v>1296698</v>
      </c>
      <c r="H1668" s="198">
        <v>37036.359768518516</v>
      </c>
      <c r="I1668" t="s">
        <v>2006</v>
      </c>
      <c r="M1668" t="s">
        <v>1785</v>
      </c>
      <c r="N1668" t="s">
        <v>3014</v>
      </c>
      <c r="O1668" t="s">
        <v>3015</v>
      </c>
      <c r="P1668" s="199">
        <v>20000</v>
      </c>
      <c r="S1668" t="s">
        <v>1786</v>
      </c>
      <c r="T1668" t="s">
        <v>2230</v>
      </c>
      <c r="U1668" s="201">
        <v>3.98</v>
      </c>
      <c r="V1668" t="s">
        <v>2872</v>
      </c>
      <c r="W1668" t="s">
        <v>3587</v>
      </c>
      <c r="X1668" t="s">
        <v>3016</v>
      </c>
      <c r="Y1668" t="s">
        <v>2250</v>
      </c>
      <c r="Z1668" t="s">
        <v>3729</v>
      </c>
      <c r="AA1668" t="s">
        <v>66</v>
      </c>
      <c r="AB1668" s="198">
        <v>37043.875</v>
      </c>
      <c r="AC1668" s="198">
        <v>37072.875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4</v>
      </c>
      <c r="F1669" s="213">
        <f t="shared" si="130"/>
        <v>3088</v>
      </c>
      <c r="G1669" s="202">
        <v>1296699</v>
      </c>
      <c r="H1669" s="198">
        <v>37036.359814814816</v>
      </c>
      <c r="I1669" t="s">
        <v>3336</v>
      </c>
      <c r="M1669" t="s">
        <v>1785</v>
      </c>
      <c r="N1669" t="s">
        <v>3314</v>
      </c>
      <c r="O1669" t="s">
        <v>1055</v>
      </c>
      <c r="P1669" s="199">
        <v>772</v>
      </c>
      <c r="S1669" t="s">
        <v>1786</v>
      </c>
      <c r="T1669" t="s">
        <v>2230</v>
      </c>
      <c r="U1669" s="201">
        <v>4.1150000000000002</v>
      </c>
      <c r="V1669" t="s">
        <v>2166</v>
      </c>
      <c r="W1669" t="s">
        <v>2800</v>
      </c>
      <c r="X1669" t="s">
        <v>2801</v>
      </c>
      <c r="Y1669" t="s">
        <v>3318</v>
      </c>
      <c r="Z1669" t="s">
        <v>3729</v>
      </c>
      <c r="AA1669">
        <v>810889</v>
      </c>
      <c r="AB1669" s="198">
        <v>37037</v>
      </c>
      <c r="AC1669" s="198">
        <v>37040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4</v>
      </c>
      <c r="F1670" s="213">
        <f t="shared" si="130"/>
        <v>1260</v>
      </c>
      <c r="G1670" s="202">
        <v>1296701</v>
      </c>
      <c r="H1670" s="198">
        <v>37036.359826388885</v>
      </c>
      <c r="I1670" t="s">
        <v>3196</v>
      </c>
      <c r="M1670" t="s">
        <v>1785</v>
      </c>
      <c r="N1670" t="s">
        <v>3314</v>
      </c>
      <c r="O1670" t="s">
        <v>1624</v>
      </c>
      <c r="P1670" s="199">
        <v>315</v>
      </c>
      <c r="S1670" t="s">
        <v>1786</v>
      </c>
      <c r="T1670" t="s">
        <v>2230</v>
      </c>
      <c r="U1670" s="201">
        <v>3.76</v>
      </c>
      <c r="V1670" t="s">
        <v>3197</v>
      </c>
      <c r="W1670" t="s">
        <v>2790</v>
      </c>
      <c r="X1670" t="s">
        <v>1713</v>
      </c>
      <c r="Y1670" t="s">
        <v>3318</v>
      </c>
      <c r="Z1670" t="s">
        <v>3729</v>
      </c>
      <c r="AA1670">
        <v>810890</v>
      </c>
      <c r="AB1670" s="198">
        <v>37037</v>
      </c>
      <c r="AC1670" s="198">
        <v>37040</v>
      </c>
    </row>
    <row r="1671" spans="1:29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4</v>
      </c>
      <c r="F1671" s="213">
        <f t="shared" si="130"/>
        <v>10000</v>
      </c>
      <c r="G1671" s="202">
        <v>1296702</v>
      </c>
      <c r="H1671" s="198">
        <v>37036.359837962962</v>
      </c>
      <c r="I1671" t="s">
        <v>3023</v>
      </c>
      <c r="M1671" t="s">
        <v>1785</v>
      </c>
      <c r="N1671" t="s">
        <v>3314</v>
      </c>
      <c r="O1671" t="s">
        <v>1550</v>
      </c>
      <c r="Q1671" s="199">
        <v>2500</v>
      </c>
      <c r="S1671" t="s">
        <v>1786</v>
      </c>
      <c r="T1671" t="s">
        <v>2230</v>
      </c>
      <c r="U1671" s="201">
        <v>4.18</v>
      </c>
      <c r="V1671" t="s">
        <v>2031</v>
      </c>
      <c r="W1671" t="s">
        <v>1691</v>
      </c>
      <c r="X1671" t="s">
        <v>1697</v>
      </c>
      <c r="Y1671" t="s">
        <v>3318</v>
      </c>
      <c r="Z1671" t="s">
        <v>3729</v>
      </c>
      <c r="AA1671">
        <v>810891</v>
      </c>
      <c r="AB1671" s="198">
        <v>37037</v>
      </c>
      <c r="AC1671" s="198">
        <v>37040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4</v>
      </c>
      <c r="F1672" s="213">
        <f t="shared" si="130"/>
        <v>14032</v>
      </c>
      <c r="G1672" s="202">
        <v>1296703</v>
      </c>
      <c r="H1672" s="198">
        <v>37036.359861111108</v>
      </c>
      <c r="I1672" t="s">
        <v>3204</v>
      </c>
      <c r="M1672" t="s">
        <v>1785</v>
      </c>
      <c r="N1672" t="s">
        <v>3314</v>
      </c>
      <c r="O1672" t="s">
        <v>2533</v>
      </c>
      <c r="P1672" s="199">
        <v>3508</v>
      </c>
      <c r="S1672" t="s">
        <v>1786</v>
      </c>
      <c r="T1672" t="s">
        <v>2230</v>
      </c>
      <c r="U1672" s="201">
        <v>3.7549999999999999</v>
      </c>
      <c r="V1672" t="s">
        <v>3205</v>
      </c>
      <c r="W1672" t="s">
        <v>3352</v>
      </c>
      <c r="X1672" t="s">
        <v>3353</v>
      </c>
      <c r="Y1672" t="s">
        <v>3318</v>
      </c>
      <c r="Z1672" t="s">
        <v>3729</v>
      </c>
      <c r="AA1672">
        <v>810892</v>
      </c>
      <c r="AB1672" s="198">
        <v>37037</v>
      </c>
      <c r="AC1672" s="198">
        <v>37040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4</v>
      </c>
      <c r="F1673" s="213">
        <f t="shared" si="130"/>
        <v>100000</v>
      </c>
      <c r="G1673" s="202">
        <v>1296704</v>
      </c>
      <c r="H1673" s="198">
        <v>37036.359884259262</v>
      </c>
      <c r="I1673" t="s">
        <v>2006</v>
      </c>
      <c r="M1673" t="s">
        <v>1785</v>
      </c>
      <c r="N1673" t="s">
        <v>3314</v>
      </c>
      <c r="O1673" t="s">
        <v>1034</v>
      </c>
      <c r="Q1673" s="199">
        <v>25000</v>
      </c>
      <c r="S1673" t="s">
        <v>1786</v>
      </c>
      <c r="T1673" t="s">
        <v>2230</v>
      </c>
      <c r="U1673" s="201">
        <v>3.8849999999999998</v>
      </c>
      <c r="V1673" t="s">
        <v>1780</v>
      </c>
      <c r="W1673" t="s">
        <v>2783</v>
      </c>
      <c r="X1673" t="s">
        <v>2784</v>
      </c>
      <c r="Y1673" t="s">
        <v>3318</v>
      </c>
      <c r="Z1673" t="s">
        <v>3729</v>
      </c>
      <c r="AA1673">
        <v>810893</v>
      </c>
      <c r="AB1673" s="198">
        <v>37037</v>
      </c>
      <c r="AC1673" s="198">
        <v>37040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4</v>
      </c>
      <c r="F1674" s="213">
        <f t="shared" si="130"/>
        <v>20000</v>
      </c>
      <c r="G1674" s="202">
        <v>1296705</v>
      </c>
      <c r="H1674" s="198">
        <v>37036.359918981485</v>
      </c>
      <c r="I1674" t="s">
        <v>2983</v>
      </c>
      <c r="M1674" t="s">
        <v>1785</v>
      </c>
      <c r="N1674" t="s">
        <v>1766</v>
      </c>
      <c r="O1674" t="s">
        <v>2466</v>
      </c>
      <c r="P1674" s="199">
        <v>5000</v>
      </c>
      <c r="S1674" t="s">
        <v>1786</v>
      </c>
      <c r="T1674" t="s">
        <v>2230</v>
      </c>
      <c r="U1674" s="201">
        <v>3.835</v>
      </c>
      <c r="V1674" t="s">
        <v>1809</v>
      </c>
      <c r="W1674" t="s">
        <v>3081</v>
      </c>
      <c r="X1674" t="s">
        <v>1767</v>
      </c>
      <c r="Y1674" t="s">
        <v>3318</v>
      </c>
      <c r="Z1674" t="s">
        <v>1768</v>
      </c>
      <c r="AA1674">
        <v>810894</v>
      </c>
      <c r="AB1674" s="198">
        <v>37037</v>
      </c>
      <c r="AC1674" s="198">
        <v>37040</v>
      </c>
    </row>
    <row r="1675" spans="1:29" x14ac:dyDescent="0.2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30</v>
      </c>
      <c r="F1675" s="213">
        <f t="shared" ref="F1675:F1738" si="135">E1675*SUM(P1675:Q1675)</f>
        <v>600000</v>
      </c>
      <c r="G1675" s="202">
        <v>1296707</v>
      </c>
      <c r="H1675" s="198">
        <v>37036.359953703701</v>
      </c>
      <c r="I1675" t="s">
        <v>3336</v>
      </c>
      <c r="M1675" t="s">
        <v>1785</v>
      </c>
      <c r="N1675" t="s">
        <v>3014</v>
      </c>
      <c r="O1675" t="s">
        <v>3015</v>
      </c>
      <c r="Q1675" s="199">
        <v>20000</v>
      </c>
      <c r="S1675" t="s">
        <v>1786</v>
      </c>
      <c r="T1675" t="s">
        <v>2230</v>
      </c>
      <c r="U1675" s="201">
        <v>3.9849999999999999</v>
      </c>
      <c r="V1675" t="s">
        <v>3339</v>
      </c>
      <c r="W1675" t="s">
        <v>3587</v>
      </c>
      <c r="X1675" t="s">
        <v>3016</v>
      </c>
      <c r="Y1675" t="s">
        <v>2250</v>
      </c>
      <c r="Z1675" t="s">
        <v>3729</v>
      </c>
      <c r="AA1675" t="s">
        <v>67</v>
      </c>
      <c r="AB1675" s="198">
        <v>37043.875</v>
      </c>
      <c r="AC1675" s="198">
        <v>37072.875</v>
      </c>
    </row>
    <row r="1676" spans="1:29" x14ac:dyDescent="0.2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5</v>
      </c>
      <c r="F1676" s="213">
        <f t="shared" si="135"/>
        <v>250</v>
      </c>
      <c r="G1676" s="202">
        <v>1296706</v>
      </c>
      <c r="H1676" s="198">
        <v>37036.359953703701</v>
      </c>
      <c r="I1676" t="s">
        <v>1826</v>
      </c>
      <c r="M1676" t="s">
        <v>3451</v>
      </c>
      <c r="N1676" t="s">
        <v>1827</v>
      </c>
      <c r="O1676" t="s">
        <v>2864</v>
      </c>
      <c r="Q1676" s="199">
        <v>50</v>
      </c>
      <c r="S1676" t="s">
        <v>1784</v>
      </c>
      <c r="T1676" t="s">
        <v>2230</v>
      </c>
      <c r="U1676" s="201">
        <v>58.5</v>
      </c>
      <c r="V1676" t="s">
        <v>3117</v>
      </c>
      <c r="W1676" t="s">
        <v>1848</v>
      </c>
      <c r="X1676" t="s">
        <v>1832</v>
      </c>
      <c r="Y1676" t="s">
        <v>2741</v>
      </c>
      <c r="Z1676" t="s">
        <v>3724</v>
      </c>
      <c r="AA1676">
        <v>622954.1</v>
      </c>
      <c r="AB1676" s="198">
        <v>37046.875</v>
      </c>
      <c r="AC1676" s="198">
        <v>37050.875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4</v>
      </c>
      <c r="F1677" s="213">
        <f t="shared" si="135"/>
        <v>40000</v>
      </c>
      <c r="G1677" s="202">
        <v>1296708</v>
      </c>
      <c r="H1677" s="198">
        <v>37036.359976851854</v>
      </c>
      <c r="I1677" t="s">
        <v>2794</v>
      </c>
      <c r="M1677" t="s">
        <v>1785</v>
      </c>
      <c r="N1677" t="s">
        <v>3314</v>
      </c>
      <c r="O1677" t="s">
        <v>1573</v>
      </c>
      <c r="P1677" s="199">
        <v>10000</v>
      </c>
      <c r="S1677" t="s">
        <v>1786</v>
      </c>
      <c r="T1677" t="s">
        <v>2230</v>
      </c>
      <c r="U1677" s="201">
        <v>3.95</v>
      </c>
      <c r="V1677" t="s">
        <v>2158</v>
      </c>
      <c r="W1677" t="s">
        <v>1709</v>
      </c>
      <c r="X1677" t="s">
        <v>1710</v>
      </c>
      <c r="Y1677" t="s">
        <v>3318</v>
      </c>
      <c r="Z1677" t="s">
        <v>3729</v>
      </c>
      <c r="AA1677">
        <v>810895</v>
      </c>
      <c r="AB1677" s="198">
        <v>37037</v>
      </c>
      <c r="AC1677" s="198">
        <v>37040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4</v>
      </c>
      <c r="F1678" s="213">
        <f t="shared" si="135"/>
        <v>18560</v>
      </c>
      <c r="G1678" s="202">
        <v>1296709</v>
      </c>
      <c r="H1678" s="198">
        <v>37036.360023148147</v>
      </c>
      <c r="I1678" t="s">
        <v>3359</v>
      </c>
      <c r="M1678" t="s">
        <v>1785</v>
      </c>
      <c r="N1678" t="s">
        <v>3314</v>
      </c>
      <c r="O1678" t="s">
        <v>1562</v>
      </c>
      <c r="P1678" s="199">
        <v>4640</v>
      </c>
      <c r="S1678" t="s">
        <v>1786</v>
      </c>
      <c r="T1678" t="s">
        <v>2230</v>
      </c>
      <c r="U1678" s="201">
        <v>3.625</v>
      </c>
      <c r="V1678" t="s">
        <v>3218</v>
      </c>
      <c r="W1678" t="s">
        <v>1719</v>
      </c>
      <c r="X1678" t="s">
        <v>1710</v>
      </c>
      <c r="Y1678" t="s">
        <v>3318</v>
      </c>
      <c r="Z1678" t="s">
        <v>3729</v>
      </c>
      <c r="AA1678">
        <v>810896</v>
      </c>
      <c r="AB1678" s="198">
        <v>37037</v>
      </c>
      <c r="AC1678" s="198">
        <v>37040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4</v>
      </c>
      <c r="F1679" s="213">
        <f t="shared" si="135"/>
        <v>1400</v>
      </c>
      <c r="G1679" s="202">
        <v>1296710</v>
      </c>
      <c r="H1679" s="198">
        <v>37036.360069444447</v>
      </c>
      <c r="I1679" t="s">
        <v>3196</v>
      </c>
      <c r="M1679" t="s">
        <v>1785</v>
      </c>
      <c r="N1679" t="s">
        <v>3314</v>
      </c>
      <c r="O1679" t="s">
        <v>1056</v>
      </c>
      <c r="P1679" s="199">
        <v>350</v>
      </c>
      <c r="S1679" t="s">
        <v>1786</v>
      </c>
      <c r="T1679" t="s">
        <v>2230</v>
      </c>
      <c r="U1679" s="201">
        <v>3.76</v>
      </c>
      <c r="V1679" t="s">
        <v>3197</v>
      </c>
      <c r="W1679" t="s">
        <v>2790</v>
      </c>
      <c r="X1679" t="s">
        <v>1713</v>
      </c>
      <c r="Y1679" t="s">
        <v>3318</v>
      </c>
      <c r="Z1679" t="s">
        <v>3729</v>
      </c>
      <c r="AA1679">
        <v>810897</v>
      </c>
      <c r="AB1679" s="198">
        <v>37037</v>
      </c>
      <c r="AC1679" s="198">
        <v>37040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4</v>
      </c>
      <c r="F1680" s="213">
        <f t="shared" si="135"/>
        <v>40000</v>
      </c>
      <c r="G1680" s="202">
        <v>1296711</v>
      </c>
      <c r="H1680" s="198">
        <v>37036.360081018516</v>
      </c>
      <c r="I1680" t="s">
        <v>1826</v>
      </c>
      <c r="M1680" t="s">
        <v>1785</v>
      </c>
      <c r="N1680" t="s">
        <v>3314</v>
      </c>
      <c r="O1680" t="s">
        <v>1059</v>
      </c>
      <c r="Q1680" s="199">
        <v>10000</v>
      </c>
      <c r="S1680" t="s">
        <v>1786</v>
      </c>
      <c r="T1680" t="s">
        <v>2230</v>
      </c>
      <c r="U1680" s="201">
        <v>3.85</v>
      </c>
      <c r="V1680" t="s">
        <v>2322</v>
      </c>
      <c r="W1680" t="s">
        <v>2790</v>
      </c>
      <c r="X1680" t="s">
        <v>2791</v>
      </c>
      <c r="Y1680" t="s">
        <v>3318</v>
      </c>
      <c r="Z1680" t="s">
        <v>3729</v>
      </c>
      <c r="AA1680">
        <v>810898</v>
      </c>
      <c r="AB1680" s="198">
        <v>37037</v>
      </c>
      <c r="AC1680" s="198">
        <v>37040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4</v>
      </c>
      <c r="F1681" s="213">
        <f t="shared" si="135"/>
        <v>100000</v>
      </c>
      <c r="G1681" s="202">
        <v>1296712</v>
      </c>
      <c r="H1681" s="198">
        <v>37036.360092592593</v>
      </c>
      <c r="I1681" t="s">
        <v>2964</v>
      </c>
      <c r="M1681" t="s">
        <v>1785</v>
      </c>
      <c r="N1681" t="s">
        <v>3314</v>
      </c>
      <c r="O1681" t="s">
        <v>1034</v>
      </c>
      <c r="P1681" s="199">
        <v>25000</v>
      </c>
      <c r="S1681" t="s">
        <v>1786</v>
      </c>
      <c r="T1681" t="s">
        <v>2230</v>
      </c>
      <c r="U1681" s="201">
        <v>3.8849999999999998</v>
      </c>
      <c r="V1681" t="s">
        <v>3268</v>
      </c>
      <c r="W1681" t="s">
        <v>2783</v>
      </c>
      <c r="X1681" t="s">
        <v>2784</v>
      </c>
      <c r="Y1681" t="s">
        <v>3318</v>
      </c>
      <c r="Z1681" t="s">
        <v>3729</v>
      </c>
      <c r="AA1681">
        <v>810899</v>
      </c>
      <c r="AB1681" s="198">
        <v>37037</v>
      </c>
      <c r="AC1681" s="198">
        <v>37040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30</v>
      </c>
      <c r="F1682" s="213">
        <f t="shared" si="135"/>
        <v>150000</v>
      </c>
      <c r="G1682" s="202">
        <v>1296713</v>
      </c>
      <c r="H1682" s="198">
        <v>37036.36010416667</v>
      </c>
      <c r="I1682" t="s">
        <v>2794</v>
      </c>
      <c r="M1682" t="s">
        <v>1785</v>
      </c>
      <c r="N1682" t="s">
        <v>3314</v>
      </c>
      <c r="O1682" t="s">
        <v>2827</v>
      </c>
      <c r="Q1682" s="199">
        <v>5000</v>
      </c>
      <c r="S1682" t="s">
        <v>1786</v>
      </c>
      <c r="T1682" t="s">
        <v>2230</v>
      </c>
      <c r="U1682" s="201">
        <v>2.67</v>
      </c>
      <c r="V1682" t="s">
        <v>1708</v>
      </c>
      <c r="W1682" t="s">
        <v>2813</v>
      </c>
      <c r="X1682" t="s">
        <v>1710</v>
      </c>
      <c r="Y1682" t="s">
        <v>3318</v>
      </c>
      <c r="Z1682" t="s">
        <v>3729</v>
      </c>
      <c r="AA1682" t="s">
        <v>68</v>
      </c>
      <c r="AB1682" s="198">
        <v>37043.875</v>
      </c>
      <c r="AC1682" s="198">
        <v>37072.875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4</v>
      </c>
      <c r="F1683" s="213">
        <f t="shared" si="135"/>
        <v>40000</v>
      </c>
      <c r="G1683" s="202">
        <v>1296714</v>
      </c>
      <c r="H1683" s="198">
        <v>37036.360115740739</v>
      </c>
      <c r="I1683" t="s">
        <v>3078</v>
      </c>
      <c r="M1683" t="s">
        <v>1785</v>
      </c>
      <c r="N1683" t="s">
        <v>3314</v>
      </c>
      <c r="O1683" t="s">
        <v>1034</v>
      </c>
      <c r="Q1683" s="199">
        <v>10000</v>
      </c>
      <c r="S1683" t="s">
        <v>1786</v>
      </c>
      <c r="T1683" t="s">
        <v>2230</v>
      </c>
      <c r="U1683" s="201">
        <v>3.89</v>
      </c>
      <c r="V1683" t="s">
        <v>3079</v>
      </c>
      <c r="W1683" t="s">
        <v>2783</v>
      </c>
      <c r="X1683" t="s">
        <v>2784</v>
      </c>
      <c r="Y1683" t="s">
        <v>3318</v>
      </c>
      <c r="Z1683" t="s">
        <v>3729</v>
      </c>
      <c r="AA1683">
        <v>810900</v>
      </c>
      <c r="AB1683" s="198">
        <v>37037</v>
      </c>
      <c r="AC1683" s="198">
        <v>37040</v>
      </c>
    </row>
    <row r="1684" spans="1:29" x14ac:dyDescent="0.2">
      <c r="A1684" s="44" t="str">
        <f t="shared" si="131"/>
        <v xml:space="preserve"> Natural Gas Physical</v>
      </c>
      <c r="B1684" s="44" t="str">
        <f t="shared" si="132"/>
        <v/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4</v>
      </c>
      <c r="F1684" s="213">
        <f t="shared" si="135"/>
        <v>12512</v>
      </c>
      <c r="G1684" s="202">
        <v>1296715</v>
      </c>
      <c r="H1684" s="198">
        <v>37036.360162037039</v>
      </c>
      <c r="I1684" t="s">
        <v>2340</v>
      </c>
      <c r="M1684" t="s">
        <v>1785</v>
      </c>
      <c r="N1684" t="s">
        <v>3346</v>
      </c>
      <c r="O1684" t="s">
        <v>1500</v>
      </c>
      <c r="P1684" s="199">
        <v>3128</v>
      </c>
      <c r="S1684" t="s">
        <v>1786</v>
      </c>
      <c r="T1684" t="s">
        <v>2230</v>
      </c>
      <c r="U1684" s="201">
        <v>4.13</v>
      </c>
      <c r="V1684" t="s">
        <v>2341</v>
      </c>
      <c r="W1684" t="s">
        <v>3347</v>
      </c>
      <c r="X1684" t="s">
        <v>3348</v>
      </c>
      <c r="Y1684" t="s">
        <v>3318</v>
      </c>
      <c r="Z1684" t="s">
        <v>3729</v>
      </c>
      <c r="AA1684">
        <v>810901</v>
      </c>
      <c r="AB1684" s="198">
        <v>37037</v>
      </c>
      <c r="AC1684" s="198">
        <v>37040</v>
      </c>
    </row>
    <row r="1685" spans="1:29" x14ac:dyDescent="0.2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30</v>
      </c>
      <c r="F1685" s="213">
        <f t="shared" si="135"/>
        <v>150000</v>
      </c>
      <c r="G1685" s="202">
        <v>1296716</v>
      </c>
      <c r="H1685" s="198">
        <v>37036.360173611109</v>
      </c>
      <c r="I1685" t="s">
        <v>3024</v>
      </c>
      <c r="M1685" t="s">
        <v>1785</v>
      </c>
      <c r="N1685" t="s">
        <v>3328</v>
      </c>
      <c r="O1685" t="s">
        <v>2914</v>
      </c>
      <c r="Q1685" s="199">
        <v>5000</v>
      </c>
      <c r="S1685" t="s">
        <v>1786</v>
      </c>
      <c r="T1685" t="s">
        <v>2230</v>
      </c>
      <c r="U1685" s="201">
        <v>-0.12</v>
      </c>
      <c r="V1685" t="s">
        <v>1774</v>
      </c>
      <c r="W1685" t="s">
        <v>1775</v>
      </c>
      <c r="X1685" t="s">
        <v>1776</v>
      </c>
      <c r="Y1685" t="s">
        <v>2250</v>
      </c>
      <c r="Z1685" t="s">
        <v>3729</v>
      </c>
      <c r="AA1685" t="s">
        <v>69</v>
      </c>
      <c r="AB1685" s="198">
        <v>37043.875</v>
      </c>
      <c r="AC1685" s="198">
        <v>37072.875</v>
      </c>
    </row>
    <row r="1686" spans="1:29" x14ac:dyDescent="0.2">
      <c r="A1686" s="44" t="str">
        <f t="shared" si="131"/>
        <v>US Natural Gas Financial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Financial</v>
      </c>
      <c r="E1686" s="44">
        <f>IF(VLOOKUP(S1686,'DD-Lookup'!$J$6:$L$50,3,FALSE)="Monthly",(YEAR(AC1686)-YEAR(AB1686))*12+MONTH(AC1686)-MONTH(AB1686)+1,(AC1686-AB1686+1))</f>
        <v>30</v>
      </c>
      <c r="F1686" s="213">
        <f t="shared" si="135"/>
        <v>300000</v>
      </c>
      <c r="G1686" s="202">
        <v>1296718</v>
      </c>
      <c r="H1686" s="198">
        <v>37036.360289351855</v>
      </c>
      <c r="I1686" t="s">
        <v>3024</v>
      </c>
      <c r="M1686" t="s">
        <v>1785</v>
      </c>
      <c r="N1686" t="s">
        <v>3014</v>
      </c>
      <c r="O1686" t="s">
        <v>2832</v>
      </c>
      <c r="Q1686" s="199">
        <v>10000</v>
      </c>
      <c r="S1686" t="s">
        <v>1786</v>
      </c>
      <c r="T1686" t="s">
        <v>2230</v>
      </c>
      <c r="U1686" s="201">
        <v>-3.5000000000000003E-2</v>
      </c>
      <c r="V1686" t="s">
        <v>1774</v>
      </c>
      <c r="W1686" t="s">
        <v>1775</v>
      </c>
      <c r="X1686" t="s">
        <v>1776</v>
      </c>
      <c r="Y1686" t="s">
        <v>2250</v>
      </c>
      <c r="Z1686" t="s">
        <v>3729</v>
      </c>
      <c r="AA1686" t="s">
        <v>70</v>
      </c>
      <c r="AB1686" s="198">
        <v>37043.875</v>
      </c>
      <c r="AC1686" s="198">
        <v>37072.875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4</v>
      </c>
      <c r="F1687" s="213">
        <f t="shared" si="135"/>
        <v>40000</v>
      </c>
      <c r="G1687" s="202">
        <v>1296719</v>
      </c>
      <c r="H1687" s="198">
        <v>37036.360289351855</v>
      </c>
      <c r="I1687" t="s">
        <v>1722</v>
      </c>
      <c r="M1687" t="s">
        <v>1785</v>
      </c>
      <c r="N1687" t="s">
        <v>3314</v>
      </c>
      <c r="O1687" t="s">
        <v>1573</v>
      </c>
      <c r="P1687" s="199">
        <v>10000</v>
      </c>
      <c r="S1687" t="s">
        <v>1786</v>
      </c>
      <c r="T1687" t="s">
        <v>2230</v>
      </c>
      <c r="U1687" s="201">
        <v>3.85</v>
      </c>
      <c r="V1687" t="s">
        <v>1723</v>
      </c>
      <c r="W1687" t="s">
        <v>1709</v>
      </c>
      <c r="X1687" t="s">
        <v>1710</v>
      </c>
      <c r="Y1687" t="s">
        <v>3318</v>
      </c>
      <c r="Z1687" t="s">
        <v>3729</v>
      </c>
      <c r="AA1687">
        <v>810904</v>
      </c>
      <c r="AB1687" s="198">
        <v>37037</v>
      </c>
      <c r="AC1687" s="198">
        <v>37040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4</v>
      </c>
      <c r="F1688" s="213">
        <f t="shared" si="135"/>
        <v>40000</v>
      </c>
      <c r="G1688" s="202">
        <v>1296721</v>
      </c>
      <c r="H1688" s="198">
        <v>37036.36037037037</v>
      </c>
      <c r="I1688" t="s">
        <v>2006</v>
      </c>
      <c r="M1688" t="s">
        <v>1785</v>
      </c>
      <c r="N1688" t="s">
        <v>3314</v>
      </c>
      <c r="O1688" t="s">
        <v>1518</v>
      </c>
      <c r="Q1688" s="199">
        <v>10000</v>
      </c>
      <c r="S1688" t="s">
        <v>1786</v>
      </c>
      <c r="T1688" t="s">
        <v>2230</v>
      </c>
      <c r="U1688" s="201">
        <v>3.9575</v>
      </c>
      <c r="V1688" t="s">
        <v>3128</v>
      </c>
      <c r="W1688" t="s">
        <v>3316</v>
      </c>
      <c r="X1688" t="s">
        <v>3317</v>
      </c>
      <c r="Y1688" t="s">
        <v>3318</v>
      </c>
      <c r="Z1688" t="s">
        <v>3729</v>
      </c>
      <c r="AA1688">
        <v>810905</v>
      </c>
      <c r="AB1688" s="198">
        <v>37037</v>
      </c>
      <c r="AC1688" s="198">
        <v>37040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4</v>
      </c>
      <c r="F1689" s="213">
        <f t="shared" si="135"/>
        <v>20000</v>
      </c>
      <c r="G1689" s="202">
        <v>1296722</v>
      </c>
      <c r="H1689" s="198">
        <v>37036.36042824074</v>
      </c>
      <c r="I1689" t="s">
        <v>3023</v>
      </c>
      <c r="M1689" t="s">
        <v>1785</v>
      </c>
      <c r="N1689" t="s">
        <v>3314</v>
      </c>
      <c r="O1689" t="s">
        <v>1566</v>
      </c>
      <c r="P1689" s="199">
        <v>5000</v>
      </c>
      <c r="S1689" t="s">
        <v>1786</v>
      </c>
      <c r="T1689" t="s">
        <v>2230</v>
      </c>
      <c r="U1689" s="201">
        <v>2.52</v>
      </c>
      <c r="V1689" t="s">
        <v>1870</v>
      </c>
      <c r="W1689" t="s">
        <v>1732</v>
      </c>
      <c r="X1689" t="s">
        <v>1710</v>
      </c>
      <c r="Y1689" t="s">
        <v>3318</v>
      </c>
      <c r="Z1689" t="s">
        <v>3729</v>
      </c>
      <c r="AA1689">
        <v>810907</v>
      </c>
      <c r="AB1689" s="198">
        <v>37037</v>
      </c>
      <c r="AC1689" s="198">
        <v>37040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4</v>
      </c>
      <c r="F1690" s="213">
        <f t="shared" si="135"/>
        <v>40000</v>
      </c>
      <c r="G1690" s="202">
        <v>1296723</v>
      </c>
      <c r="H1690" s="198">
        <v>37036.360439814816</v>
      </c>
      <c r="I1690" t="s">
        <v>3204</v>
      </c>
      <c r="M1690" t="s">
        <v>1785</v>
      </c>
      <c r="N1690" t="s">
        <v>3314</v>
      </c>
      <c r="O1690" t="s">
        <v>1044</v>
      </c>
      <c r="Q1690" s="199">
        <v>10000</v>
      </c>
      <c r="S1690" t="s">
        <v>1786</v>
      </c>
      <c r="T1690" t="s">
        <v>2230</v>
      </c>
      <c r="U1690" s="201">
        <v>3.78</v>
      </c>
      <c r="V1690" t="s">
        <v>3234</v>
      </c>
      <c r="W1690" t="s">
        <v>3159</v>
      </c>
      <c r="X1690" t="s">
        <v>1713</v>
      </c>
      <c r="Y1690" t="s">
        <v>3318</v>
      </c>
      <c r="Z1690" t="s">
        <v>3729</v>
      </c>
      <c r="AA1690">
        <v>810906</v>
      </c>
      <c r="AB1690" s="198">
        <v>37037</v>
      </c>
      <c r="AC1690" s="198">
        <v>37040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4</v>
      </c>
      <c r="F1691" s="213">
        <f t="shared" si="135"/>
        <v>100000</v>
      </c>
      <c r="G1691" s="202">
        <v>1296724</v>
      </c>
      <c r="H1691" s="198">
        <v>37036.360497685186</v>
      </c>
      <c r="I1691" t="s">
        <v>2964</v>
      </c>
      <c r="M1691" t="s">
        <v>1785</v>
      </c>
      <c r="N1691" t="s">
        <v>3314</v>
      </c>
      <c r="O1691" t="s">
        <v>1034</v>
      </c>
      <c r="P1691" s="199">
        <v>25000</v>
      </c>
      <c r="S1691" t="s">
        <v>1786</v>
      </c>
      <c r="T1691" t="s">
        <v>2230</v>
      </c>
      <c r="U1691" s="201">
        <v>3.8849999999999998</v>
      </c>
      <c r="V1691" t="s">
        <v>3268</v>
      </c>
      <c r="W1691" t="s">
        <v>2783</v>
      </c>
      <c r="X1691" t="s">
        <v>2784</v>
      </c>
      <c r="Y1691" t="s">
        <v>3318</v>
      </c>
      <c r="Z1691" t="s">
        <v>3729</v>
      </c>
      <c r="AA1691">
        <v>810908</v>
      </c>
      <c r="AB1691" s="198">
        <v>37037</v>
      </c>
      <c r="AC1691" s="198">
        <v>37040</v>
      </c>
    </row>
    <row r="1692" spans="1:29" x14ac:dyDescent="0.2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4</v>
      </c>
      <c r="F1692" s="213">
        <f t="shared" si="135"/>
        <v>1864</v>
      </c>
      <c r="G1692" s="202">
        <v>1296725</v>
      </c>
      <c r="H1692" s="198">
        <v>37036.360520833332</v>
      </c>
      <c r="I1692" t="s">
        <v>3341</v>
      </c>
      <c r="M1692" t="s">
        <v>1785</v>
      </c>
      <c r="N1692" t="s">
        <v>3314</v>
      </c>
      <c r="O1692" t="s">
        <v>1534</v>
      </c>
      <c r="P1692" s="199">
        <v>466</v>
      </c>
      <c r="S1692" t="s">
        <v>1786</v>
      </c>
      <c r="T1692" t="s">
        <v>2230</v>
      </c>
      <c r="U1692" s="201">
        <v>3.7974999999999999</v>
      </c>
      <c r="V1692" t="s">
        <v>2112</v>
      </c>
      <c r="W1692" t="s">
        <v>3352</v>
      </c>
      <c r="X1692" t="s">
        <v>3353</v>
      </c>
      <c r="Y1692" t="s">
        <v>3318</v>
      </c>
      <c r="Z1692" t="s">
        <v>3729</v>
      </c>
      <c r="AA1692">
        <v>810909</v>
      </c>
      <c r="AB1692" s="198">
        <v>37037</v>
      </c>
      <c r="AC1692" s="198">
        <v>37040</v>
      </c>
    </row>
    <row r="1693" spans="1:29" x14ac:dyDescent="0.2">
      <c r="A1693" s="44" t="str">
        <f t="shared" si="131"/>
        <v>US Natural Gas Financial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30</v>
      </c>
      <c r="F1693" s="213">
        <f t="shared" si="135"/>
        <v>600000</v>
      </c>
      <c r="G1693" s="202">
        <v>1296726</v>
      </c>
      <c r="H1693" s="198">
        <v>37036.360555555555</v>
      </c>
      <c r="I1693" t="s">
        <v>1687</v>
      </c>
      <c r="M1693" t="s">
        <v>1785</v>
      </c>
      <c r="N1693" t="s">
        <v>3014</v>
      </c>
      <c r="O1693" t="s">
        <v>3015</v>
      </c>
      <c r="P1693" s="199">
        <v>20000</v>
      </c>
      <c r="S1693" t="s">
        <v>1786</v>
      </c>
      <c r="T1693" t="s">
        <v>2230</v>
      </c>
      <c r="U1693" s="201">
        <v>3.98</v>
      </c>
      <c r="V1693" t="s">
        <v>2123</v>
      </c>
      <c r="W1693" t="s">
        <v>3587</v>
      </c>
      <c r="X1693" t="s">
        <v>3016</v>
      </c>
      <c r="Y1693" t="s">
        <v>2250</v>
      </c>
      <c r="Z1693" t="s">
        <v>3729</v>
      </c>
      <c r="AA1693" t="s">
        <v>71</v>
      </c>
      <c r="AB1693" s="198">
        <v>37043.875</v>
      </c>
      <c r="AC1693" s="198">
        <v>37072.875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4</v>
      </c>
      <c r="F1694" s="213">
        <f t="shared" si="135"/>
        <v>40000</v>
      </c>
      <c r="G1694" s="202">
        <v>1296727</v>
      </c>
      <c r="H1694" s="198">
        <v>37036.360590277778</v>
      </c>
      <c r="I1694" t="s">
        <v>1826</v>
      </c>
      <c r="M1694" t="s">
        <v>1785</v>
      </c>
      <c r="N1694" t="s">
        <v>3314</v>
      </c>
      <c r="O1694" t="s">
        <v>1611</v>
      </c>
      <c r="Q1694" s="199">
        <v>10000</v>
      </c>
      <c r="S1694" t="s">
        <v>1786</v>
      </c>
      <c r="T1694" t="s">
        <v>2230</v>
      </c>
      <c r="U1694" s="201">
        <v>10.199999999999999</v>
      </c>
      <c r="V1694" t="s">
        <v>3027</v>
      </c>
      <c r="W1694" t="s">
        <v>1757</v>
      </c>
      <c r="X1694" t="s">
        <v>1710</v>
      </c>
      <c r="Y1694" t="s">
        <v>3318</v>
      </c>
      <c r="Z1694" t="s">
        <v>3729</v>
      </c>
      <c r="AA1694">
        <v>810910</v>
      </c>
      <c r="AB1694" s="198">
        <v>37037</v>
      </c>
      <c r="AC1694" s="198">
        <v>37040</v>
      </c>
    </row>
    <row r="1695" spans="1:29" x14ac:dyDescent="0.2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30</v>
      </c>
      <c r="F1695" s="213">
        <f t="shared" si="135"/>
        <v>300000</v>
      </c>
      <c r="G1695" s="202">
        <v>1296728</v>
      </c>
      <c r="H1695" s="198">
        <v>37036.360763888886</v>
      </c>
      <c r="I1695" t="s">
        <v>2930</v>
      </c>
      <c r="M1695" t="s">
        <v>1785</v>
      </c>
      <c r="N1695" t="s">
        <v>3014</v>
      </c>
      <c r="O1695" t="s">
        <v>3015</v>
      </c>
      <c r="Q1695" s="199">
        <v>10000</v>
      </c>
      <c r="S1695" t="s">
        <v>1786</v>
      </c>
      <c r="T1695" t="s">
        <v>2230</v>
      </c>
      <c r="U1695" s="201">
        <v>3.9849999999999999</v>
      </c>
      <c r="V1695" t="s">
        <v>2931</v>
      </c>
      <c r="W1695" t="s">
        <v>3587</v>
      </c>
      <c r="X1695" t="s">
        <v>3016</v>
      </c>
      <c r="Y1695" t="s">
        <v>2250</v>
      </c>
      <c r="Z1695" t="s">
        <v>3729</v>
      </c>
      <c r="AA1695" t="s">
        <v>72</v>
      </c>
      <c r="AB1695" s="198">
        <v>37043.875</v>
      </c>
      <c r="AC1695" s="198">
        <v>37072.875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4</v>
      </c>
      <c r="F1696" s="213">
        <f t="shared" si="135"/>
        <v>7256</v>
      </c>
      <c r="G1696" s="202">
        <v>1296729</v>
      </c>
      <c r="H1696" s="198">
        <v>37036.360775462963</v>
      </c>
      <c r="I1696" t="s">
        <v>3342</v>
      </c>
      <c r="M1696" t="s">
        <v>1785</v>
      </c>
      <c r="N1696" t="s">
        <v>3314</v>
      </c>
      <c r="O1696" t="s">
        <v>1544</v>
      </c>
      <c r="Q1696" s="199">
        <v>1814</v>
      </c>
      <c r="S1696" t="s">
        <v>1786</v>
      </c>
      <c r="T1696" t="s">
        <v>2230</v>
      </c>
      <c r="U1696" s="201">
        <v>3.7225000000000001</v>
      </c>
      <c r="V1696" t="s">
        <v>2754</v>
      </c>
      <c r="W1696" t="s">
        <v>3130</v>
      </c>
      <c r="X1696" t="s">
        <v>3338</v>
      </c>
      <c r="Y1696" t="s">
        <v>3318</v>
      </c>
      <c r="Z1696" t="s">
        <v>3729</v>
      </c>
      <c r="AA1696">
        <v>810911</v>
      </c>
      <c r="AB1696" s="198">
        <v>37037</v>
      </c>
      <c r="AC1696" s="198">
        <v>37040</v>
      </c>
    </row>
    <row r="1697" spans="1:29" x14ac:dyDescent="0.2">
      <c r="A1697" s="44" t="str">
        <f t="shared" si="131"/>
        <v>US Natural Gas Financial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Financial</v>
      </c>
      <c r="E1697" s="44">
        <f>IF(VLOOKUP(S1697,'DD-Lookup'!$J$6:$L$50,3,FALSE)="Monthly",(YEAR(AC1697)-YEAR(AB1697))*12+MONTH(AC1697)-MONTH(AB1697)+1,(AC1697-AB1697+1))</f>
        <v>30</v>
      </c>
      <c r="F1697" s="213">
        <f t="shared" si="135"/>
        <v>150000</v>
      </c>
      <c r="G1697" s="202">
        <v>1296730</v>
      </c>
      <c r="H1697" s="198">
        <v>37036.360844907409</v>
      </c>
      <c r="I1697" t="s">
        <v>2986</v>
      </c>
      <c r="M1697" t="s">
        <v>1785</v>
      </c>
      <c r="N1697" t="s">
        <v>3014</v>
      </c>
      <c r="O1697" t="s">
        <v>3015</v>
      </c>
      <c r="Q1697" s="199">
        <v>5000</v>
      </c>
      <c r="S1697" t="s">
        <v>1786</v>
      </c>
      <c r="T1697" t="s">
        <v>2230</v>
      </c>
      <c r="U1697" s="201">
        <v>3.9849999999999999</v>
      </c>
      <c r="V1697" t="s">
        <v>2883</v>
      </c>
      <c r="W1697" t="s">
        <v>3587</v>
      </c>
      <c r="X1697" t="s">
        <v>3016</v>
      </c>
      <c r="Y1697" t="s">
        <v>2250</v>
      </c>
      <c r="Z1697" t="s">
        <v>3729</v>
      </c>
      <c r="AA1697" t="s">
        <v>73</v>
      </c>
      <c r="AB1697" s="198">
        <v>37043.875</v>
      </c>
      <c r="AC1697" s="198">
        <v>37072.875</v>
      </c>
    </row>
    <row r="1698" spans="1:29" x14ac:dyDescent="0.2">
      <c r="A1698" s="44" t="str">
        <f t="shared" si="131"/>
        <v xml:space="preserve"> Metals Financial</v>
      </c>
      <c r="B1698" s="44" t="str">
        <f t="shared" si="132"/>
        <v/>
      </c>
      <c r="C1698" s="44" t="str">
        <f t="shared" si="133"/>
        <v>Metals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2</v>
      </c>
      <c r="G1698" s="202">
        <v>1296731</v>
      </c>
      <c r="H1698" s="198">
        <v>37036.360879629632</v>
      </c>
      <c r="I1698" t="s">
        <v>2623</v>
      </c>
      <c r="M1698" t="s">
        <v>1791</v>
      </c>
      <c r="N1698" t="s">
        <v>2240</v>
      </c>
      <c r="O1698" t="s">
        <v>3112</v>
      </c>
      <c r="P1698" s="199">
        <v>2</v>
      </c>
      <c r="S1698" t="s">
        <v>2229</v>
      </c>
      <c r="T1698" t="s">
        <v>2230</v>
      </c>
      <c r="U1698" s="201">
        <v>1527</v>
      </c>
      <c r="V1698" t="s">
        <v>2092</v>
      </c>
      <c r="W1698" t="s">
        <v>2236</v>
      </c>
      <c r="X1698" t="s">
        <v>2232</v>
      </c>
      <c r="Y1698" t="s">
        <v>2233</v>
      </c>
      <c r="Z1698" t="s">
        <v>2234</v>
      </c>
      <c r="AA1698">
        <v>2152795</v>
      </c>
      <c r="AB1698" s="198">
        <v>37062</v>
      </c>
      <c r="AC1698" s="198">
        <v>37062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4</v>
      </c>
      <c r="F1699" s="213">
        <f t="shared" si="135"/>
        <v>40000</v>
      </c>
      <c r="G1699" s="202">
        <v>1296732</v>
      </c>
      <c r="H1699" s="198">
        <v>37036.360949074071</v>
      </c>
      <c r="I1699" t="s">
        <v>1843</v>
      </c>
      <c r="M1699" t="s">
        <v>1785</v>
      </c>
      <c r="N1699" t="s">
        <v>3314</v>
      </c>
      <c r="O1699" t="s">
        <v>1581</v>
      </c>
      <c r="P1699" s="199">
        <v>10000</v>
      </c>
      <c r="S1699" t="s">
        <v>1786</v>
      </c>
      <c r="T1699" t="s">
        <v>2230</v>
      </c>
      <c r="U1699" s="201">
        <v>10.15</v>
      </c>
      <c r="V1699" t="s">
        <v>1801</v>
      </c>
      <c r="W1699" t="s">
        <v>1757</v>
      </c>
      <c r="X1699" t="s">
        <v>1710</v>
      </c>
      <c r="Y1699" t="s">
        <v>3318</v>
      </c>
      <c r="Z1699" t="s">
        <v>3729</v>
      </c>
      <c r="AA1699">
        <v>810912</v>
      </c>
      <c r="AB1699" s="198">
        <v>37037</v>
      </c>
      <c r="AC1699" s="198">
        <v>37040</v>
      </c>
    </row>
    <row r="1700" spans="1:29" x14ac:dyDescent="0.2">
      <c r="A1700" s="44" t="str">
        <f t="shared" si="131"/>
        <v>US Natural Gas Financial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Financial</v>
      </c>
      <c r="E1700" s="44">
        <f>IF(VLOOKUP(S1700,'DD-Lookup'!$J$6:$L$50,3,FALSE)="Monthly",(YEAR(AC1700)-YEAR(AB1700))*12+MONTH(AC1700)-MONTH(AB1700)+1,(AC1700-AB1700+1))</f>
        <v>153</v>
      </c>
      <c r="F1700" s="213">
        <f t="shared" si="135"/>
        <v>765000</v>
      </c>
      <c r="G1700" s="202">
        <v>1296733</v>
      </c>
      <c r="H1700" s="198">
        <v>37036.360972222225</v>
      </c>
      <c r="I1700" t="s">
        <v>3013</v>
      </c>
      <c r="M1700" t="s">
        <v>1785</v>
      </c>
      <c r="N1700" t="s">
        <v>3014</v>
      </c>
      <c r="O1700" t="s">
        <v>2777</v>
      </c>
      <c r="P1700" s="199">
        <v>5000</v>
      </c>
      <c r="S1700" t="s">
        <v>1786</v>
      </c>
      <c r="T1700" t="s">
        <v>2230</v>
      </c>
      <c r="U1700" s="201">
        <v>4.0999999999999996</v>
      </c>
      <c r="V1700" t="s">
        <v>3267</v>
      </c>
      <c r="W1700" t="s">
        <v>3587</v>
      </c>
      <c r="X1700" t="s">
        <v>3016</v>
      </c>
      <c r="Y1700" t="s">
        <v>2250</v>
      </c>
      <c r="Z1700" t="s">
        <v>3729</v>
      </c>
      <c r="AA1700" t="s">
        <v>74</v>
      </c>
      <c r="AB1700" s="198">
        <v>37043</v>
      </c>
      <c r="AC1700" s="198">
        <v>37195</v>
      </c>
    </row>
    <row r="1701" spans="1:29" x14ac:dyDescent="0.2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30</v>
      </c>
      <c r="F1701" s="213">
        <f t="shared" si="135"/>
        <v>150000</v>
      </c>
      <c r="G1701" s="202">
        <v>1296734</v>
      </c>
      <c r="H1701" s="198">
        <v>37036.361041666663</v>
      </c>
      <c r="I1701" t="s">
        <v>2093</v>
      </c>
      <c r="M1701" t="s">
        <v>1785</v>
      </c>
      <c r="N1701" t="s">
        <v>3014</v>
      </c>
      <c r="O1701" t="s">
        <v>3015</v>
      </c>
      <c r="Q1701" s="199">
        <v>5000</v>
      </c>
      <c r="S1701" t="s">
        <v>1786</v>
      </c>
      <c r="T1701" t="s">
        <v>2230</v>
      </c>
      <c r="U1701" s="201">
        <v>3.9849999999999999</v>
      </c>
      <c r="V1701" t="s">
        <v>3165</v>
      </c>
      <c r="W1701" t="s">
        <v>3587</v>
      </c>
      <c r="X1701" t="s">
        <v>3016</v>
      </c>
      <c r="Y1701" t="s">
        <v>2250</v>
      </c>
      <c r="Z1701" t="s">
        <v>3729</v>
      </c>
      <c r="AA1701" t="s">
        <v>75</v>
      </c>
      <c r="AB1701" s="198">
        <v>37043.875</v>
      </c>
      <c r="AC1701" s="198">
        <v>37072.875</v>
      </c>
    </row>
    <row r="1702" spans="1:29" x14ac:dyDescent="0.2">
      <c r="A1702" s="44" t="str">
        <f t="shared" si="131"/>
        <v>US Natural Gas Financial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Financial</v>
      </c>
      <c r="E1702" s="44">
        <f>IF(VLOOKUP(S1702,'DD-Lookup'!$J$6:$L$50,3,FALSE)="Monthly",(YEAR(AC1702)-YEAR(AB1702))*12+MONTH(AC1702)-MONTH(AB1702)+1,(AC1702-AB1702+1))</f>
        <v>30</v>
      </c>
      <c r="F1702" s="213">
        <f t="shared" si="135"/>
        <v>150000</v>
      </c>
      <c r="G1702" s="202">
        <v>1296736</v>
      </c>
      <c r="H1702" s="198">
        <v>37036.361076388886</v>
      </c>
      <c r="I1702" t="s">
        <v>2999</v>
      </c>
      <c r="M1702" t="s">
        <v>1785</v>
      </c>
      <c r="N1702" t="s">
        <v>3328</v>
      </c>
      <c r="O1702" t="s">
        <v>1734</v>
      </c>
      <c r="P1702" s="199">
        <v>5000</v>
      </c>
      <c r="S1702" t="s">
        <v>1786</v>
      </c>
      <c r="T1702" t="s">
        <v>2230</v>
      </c>
      <c r="U1702" s="201">
        <v>-1.2549999999999999</v>
      </c>
      <c r="V1702" t="s">
        <v>3164</v>
      </c>
      <c r="W1702" t="s">
        <v>1735</v>
      </c>
      <c r="X1702" t="s">
        <v>1736</v>
      </c>
      <c r="Y1702" t="s">
        <v>2250</v>
      </c>
      <c r="Z1702" t="s">
        <v>3729</v>
      </c>
      <c r="AA1702" t="s">
        <v>76</v>
      </c>
      <c r="AB1702" s="198">
        <v>37043.875</v>
      </c>
      <c r="AC1702" s="198">
        <v>37072.875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4</v>
      </c>
      <c r="F1703" s="213">
        <f t="shared" si="135"/>
        <v>20000</v>
      </c>
      <c r="G1703" s="202">
        <v>1296735</v>
      </c>
      <c r="H1703" s="198">
        <v>37036.361076388886</v>
      </c>
      <c r="I1703" t="s">
        <v>3359</v>
      </c>
      <c r="M1703" t="s">
        <v>1785</v>
      </c>
      <c r="N1703" t="s">
        <v>3314</v>
      </c>
      <c r="O1703" t="s">
        <v>1567</v>
      </c>
      <c r="P1703" s="199">
        <v>5000</v>
      </c>
      <c r="S1703" t="s">
        <v>1786</v>
      </c>
      <c r="T1703" t="s">
        <v>2230</v>
      </c>
      <c r="U1703" s="201">
        <v>2.95</v>
      </c>
      <c r="V1703" t="s">
        <v>3218</v>
      </c>
      <c r="W1703" t="s">
        <v>1719</v>
      </c>
      <c r="X1703" t="s">
        <v>1710</v>
      </c>
      <c r="Y1703" t="s">
        <v>3318</v>
      </c>
      <c r="Z1703" t="s">
        <v>3729</v>
      </c>
      <c r="AA1703">
        <v>810914</v>
      </c>
      <c r="AB1703" s="198">
        <v>37037</v>
      </c>
      <c r="AC1703" s="198">
        <v>37040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30</v>
      </c>
      <c r="F1704" s="213">
        <f t="shared" si="135"/>
        <v>150000</v>
      </c>
      <c r="G1704" s="202">
        <v>1296737</v>
      </c>
      <c r="H1704" s="198">
        <v>37036.361203703702</v>
      </c>
      <c r="I1704" t="s">
        <v>1748</v>
      </c>
      <c r="M1704" t="s">
        <v>1785</v>
      </c>
      <c r="N1704" t="s">
        <v>3314</v>
      </c>
      <c r="O1704" t="s">
        <v>2834</v>
      </c>
      <c r="Q1704" s="199">
        <v>5000</v>
      </c>
      <c r="S1704" t="s">
        <v>1786</v>
      </c>
      <c r="T1704" t="s">
        <v>2230</v>
      </c>
      <c r="U1704" s="201">
        <v>6.19</v>
      </c>
      <c r="V1704" t="s">
        <v>2131</v>
      </c>
      <c r="W1704" t="s">
        <v>2813</v>
      </c>
      <c r="X1704" t="s">
        <v>1710</v>
      </c>
      <c r="Y1704" t="s">
        <v>3318</v>
      </c>
      <c r="Z1704" t="s">
        <v>3729</v>
      </c>
      <c r="AA1704" t="s">
        <v>77</v>
      </c>
      <c r="AB1704" s="198">
        <v>37043.875</v>
      </c>
      <c r="AC1704" s="198">
        <v>37072.875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4</v>
      </c>
      <c r="F1705" s="213">
        <f t="shared" si="135"/>
        <v>100000</v>
      </c>
      <c r="G1705" s="202">
        <v>1296738</v>
      </c>
      <c r="H1705" s="198">
        <v>37036.361250000002</v>
      </c>
      <c r="I1705" t="s">
        <v>2964</v>
      </c>
      <c r="M1705" t="s">
        <v>1785</v>
      </c>
      <c r="N1705" t="s">
        <v>3314</v>
      </c>
      <c r="O1705" t="s">
        <v>1034</v>
      </c>
      <c r="P1705" s="199">
        <v>25000</v>
      </c>
      <c r="S1705" t="s">
        <v>1786</v>
      </c>
      <c r="T1705" t="s">
        <v>2230</v>
      </c>
      <c r="U1705" s="201">
        <v>3.88</v>
      </c>
      <c r="V1705" t="s">
        <v>3268</v>
      </c>
      <c r="W1705" t="s">
        <v>2783</v>
      </c>
      <c r="X1705" t="s">
        <v>2784</v>
      </c>
      <c r="Y1705" t="s">
        <v>3318</v>
      </c>
      <c r="Z1705" t="s">
        <v>3729</v>
      </c>
      <c r="AA1705">
        <v>810915</v>
      </c>
      <c r="AB1705" s="198">
        <v>37037</v>
      </c>
      <c r="AC1705" s="198">
        <v>37040</v>
      </c>
    </row>
    <row r="1706" spans="1:29" x14ac:dyDescent="0.2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30</v>
      </c>
      <c r="F1706" s="213">
        <f t="shared" si="135"/>
        <v>300000</v>
      </c>
      <c r="G1706" s="202">
        <v>1296739</v>
      </c>
      <c r="H1706" s="198">
        <v>37036.361296296294</v>
      </c>
      <c r="I1706" t="s">
        <v>3019</v>
      </c>
      <c r="M1706" t="s">
        <v>1785</v>
      </c>
      <c r="N1706" t="s">
        <v>3328</v>
      </c>
      <c r="O1706" t="s">
        <v>1891</v>
      </c>
      <c r="Q1706" s="199">
        <v>10000</v>
      </c>
      <c r="S1706" t="s">
        <v>1786</v>
      </c>
      <c r="T1706" t="s">
        <v>2230</v>
      </c>
      <c r="U1706" s="201">
        <v>-7.7499999999999999E-2</v>
      </c>
      <c r="V1706" t="s">
        <v>2850</v>
      </c>
      <c r="W1706" t="s">
        <v>1752</v>
      </c>
      <c r="X1706" t="s">
        <v>1753</v>
      </c>
      <c r="Y1706" t="s">
        <v>2250</v>
      </c>
      <c r="Z1706" t="s">
        <v>3729</v>
      </c>
      <c r="AA1706" t="s">
        <v>78</v>
      </c>
      <c r="AB1706" s="198">
        <v>37043.875</v>
      </c>
      <c r="AC1706" s="198">
        <v>37072.875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4</v>
      </c>
      <c r="F1707" s="213">
        <f t="shared" si="135"/>
        <v>7844</v>
      </c>
      <c r="G1707" s="202">
        <v>1296740</v>
      </c>
      <c r="H1707" s="198">
        <v>37036.361296296294</v>
      </c>
      <c r="I1707" t="s">
        <v>2006</v>
      </c>
      <c r="M1707" t="s">
        <v>1785</v>
      </c>
      <c r="N1707" t="s">
        <v>3314</v>
      </c>
      <c r="O1707" t="s">
        <v>1048</v>
      </c>
      <c r="P1707" s="199">
        <v>1961</v>
      </c>
      <c r="S1707" t="s">
        <v>1786</v>
      </c>
      <c r="T1707" t="s">
        <v>2230</v>
      </c>
      <c r="U1707" s="201">
        <v>4.13</v>
      </c>
      <c r="V1707" t="s">
        <v>3168</v>
      </c>
      <c r="W1707" t="s">
        <v>1691</v>
      </c>
      <c r="X1707" t="s">
        <v>1692</v>
      </c>
      <c r="Y1707" t="s">
        <v>3318</v>
      </c>
      <c r="Z1707" t="s">
        <v>3729</v>
      </c>
      <c r="AA1707">
        <v>810918</v>
      </c>
      <c r="AB1707" s="198">
        <v>37037</v>
      </c>
      <c r="AC1707" s="198">
        <v>37040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4</v>
      </c>
      <c r="F1708" s="213">
        <f t="shared" si="135"/>
        <v>18000</v>
      </c>
      <c r="G1708" s="202">
        <v>1296742</v>
      </c>
      <c r="H1708" s="198">
        <v>37036.361331018517</v>
      </c>
      <c r="I1708" t="s">
        <v>2163</v>
      </c>
      <c r="M1708" t="s">
        <v>1785</v>
      </c>
      <c r="N1708" t="s">
        <v>3314</v>
      </c>
      <c r="O1708" t="s">
        <v>1518</v>
      </c>
      <c r="Q1708" s="199">
        <v>4500</v>
      </c>
      <c r="S1708" t="s">
        <v>1786</v>
      </c>
      <c r="T1708" t="s">
        <v>2230</v>
      </c>
      <c r="U1708" s="201">
        <v>3.9588000000000001</v>
      </c>
      <c r="V1708" t="s">
        <v>2923</v>
      </c>
      <c r="W1708" t="s">
        <v>3316</v>
      </c>
      <c r="X1708" t="s">
        <v>3317</v>
      </c>
      <c r="Y1708" t="s">
        <v>3318</v>
      </c>
      <c r="Z1708" t="s">
        <v>3729</v>
      </c>
      <c r="AA1708">
        <v>810919</v>
      </c>
      <c r="AB1708" s="198">
        <v>37037</v>
      </c>
      <c r="AC1708" s="198">
        <v>37040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4</v>
      </c>
      <c r="F1709" s="213">
        <f t="shared" si="135"/>
        <v>40000</v>
      </c>
      <c r="G1709" s="202">
        <v>1296743</v>
      </c>
      <c r="H1709" s="198">
        <v>37036.36141203704</v>
      </c>
      <c r="I1709" t="s">
        <v>1779</v>
      </c>
      <c r="M1709" t="s">
        <v>1785</v>
      </c>
      <c r="N1709" t="s">
        <v>3314</v>
      </c>
      <c r="O1709" t="s">
        <v>1040</v>
      </c>
      <c r="P1709" s="199">
        <v>10000</v>
      </c>
      <c r="S1709" t="s">
        <v>1786</v>
      </c>
      <c r="T1709" t="s">
        <v>2230</v>
      </c>
      <c r="U1709" s="201">
        <v>3.855</v>
      </c>
      <c r="V1709" t="s">
        <v>3514</v>
      </c>
      <c r="W1709" t="s">
        <v>3159</v>
      </c>
      <c r="X1709" t="s">
        <v>3241</v>
      </c>
      <c r="Y1709" t="s">
        <v>3318</v>
      </c>
      <c r="Z1709" t="s">
        <v>3729</v>
      </c>
      <c r="AA1709">
        <v>810920</v>
      </c>
      <c r="AB1709" s="198">
        <v>37037</v>
      </c>
      <c r="AC1709" s="198">
        <v>37040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4</v>
      </c>
      <c r="F1710" s="213">
        <f t="shared" si="135"/>
        <v>4064</v>
      </c>
      <c r="G1710" s="202">
        <v>1296744</v>
      </c>
      <c r="H1710" s="198">
        <v>37036.361493055556</v>
      </c>
      <c r="I1710" t="s">
        <v>2006</v>
      </c>
      <c r="M1710" t="s">
        <v>1785</v>
      </c>
      <c r="N1710" t="s">
        <v>3314</v>
      </c>
      <c r="O1710" t="s">
        <v>2315</v>
      </c>
      <c r="P1710" s="199">
        <v>1016</v>
      </c>
      <c r="S1710" t="s">
        <v>1786</v>
      </c>
      <c r="T1710" t="s">
        <v>2230</v>
      </c>
      <c r="U1710" s="201">
        <v>4.17</v>
      </c>
      <c r="V1710" t="s">
        <v>1696</v>
      </c>
      <c r="W1710" t="s">
        <v>1691</v>
      </c>
      <c r="X1710" t="s">
        <v>1697</v>
      </c>
      <c r="Y1710" t="s">
        <v>3318</v>
      </c>
      <c r="Z1710" t="s">
        <v>3729</v>
      </c>
      <c r="AA1710">
        <v>810921</v>
      </c>
      <c r="AB1710" s="198">
        <v>37037</v>
      </c>
      <c r="AC1710" s="198">
        <v>37040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4</v>
      </c>
      <c r="F1711" s="213">
        <f t="shared" si="135"/>
        <v>31416</v>
      </c>
      <c r="G1711" s="202">
        <v>1296745</v>
      </c>
      <c r="H1711" s="198">
        <v>37036.361585648148</v>
      </c>
      <c r="I1711" t="s">
        <v>2202</v>
      </c>
      <c r="M1711" t="s">
        <v>1785</v>
      </c>
      <c r="N1711" t="s">
        <v>3314</v>
      </c>
      <c r="O1711" t="s">
        <v>1059</v>
      </c>
      <c r="P1711" s="199">
        <v>7854</v>
      </c>
      <c r="S1711" t="s">
        <v>1786</v>
      </c>
      <c r="T1711" t="s">
        <v>2230</v>
      </c>
      <c r="U1711" s="201">
        <v>3.82</v>
      </c>
      <c r="V1711" t="s">
        <v>3375</v>
      </c>
      <c r="W1711" t="s">
        <v>2790</v>
      </c>
      <c r="X1711" t="s">
        <v>2791</v>
      </c>
      <c r="Y1711" t="s">
        <v>3318</v>
      </c>
      <c r="Z1711" t="s">
        <v>3729</v>
      </c>
      <c r="AA1711">
        <v>810922</v>
      </c>
      <c r="AB1711" s="198">
        <v>37037</v>
      </c>
      <c r="AC1711" s="198">
        <v>37040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4</v>
      </c>
      <c r="F1712" s="213">
        <f t="shared" si="135"/>
        <v>40000</v>
      </c>
      <c r="G1712" s="202">
        <v>1296749</v>
      </c>
      <c r="H1712" s="198">
        <v>37036.36178240741</v>
      </c>
      <c r="I1712" t="s">
        <v>3336</v>
      </c>
      <c r="M1712" t="s">
        <v>1785</v>
      </c>
      <c r="N1712" t="s">
        <v>3314</v>
      </c>
      <c r="O1712" t="s">
        <v>1573</v>
      </c>
      <c r="P1712" s="199">
        <v>10000</v>
      </c>
      <c r="S1712" t="s">
        <v>1786</v>
      </c>
      <c r="T1712" t="s">
        <v>2230</v>
      </c>
      <c r="U1712" s="201">
        <v>3.8</v>
      </c>
      <c r="V1712" t="s">
        <v>1763</v>
      </c>
      <c r="W1712" t="s">
        <v>1709</v>
      </c>
      <c r="X1712" t="s">
        <v>1710</v>
      </c>
      <c r="Y1712" t="s">
        <v>3318</v>
      </c>
      <c r="Z1712" t="s">
        <v>3729</v>
      </c>
      <c r="AA1712">
        <v>810923</v>
      </c>
      <c r="AB1712" s="198">
        <v>37037</v>
      </c>
      <c r="AC1712" s="198">
        <v>37040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4</v>
      </c>
      <c r="F1713" s="213">
        <f t="shared" si="135"/>
        <v>32000</v>
      </c>
      <c r="G1713" s="202">
        <v>1296750</v>
      </c>
      <c r="H1713" s="198">
        <v>37036.361805555556</v>
      </c>
      <c r="I1713" t="s">
        <v>2728</v>
      </c>
      <c r="M1713" t="s">
        <v>1785</v>
      </c>
      <c r="N1713" t="s">
        <v>3314</v>
      </c>
      <c r="O1713" t="s">
        <v>1041</v>
      </c>
      <c r="P1713" s="199">
        <v>8000</v>
      </c>
      <c r="S1713" t="s">
        <v>1786</v>
      </c>
      <c r="T1713" t="s">
        <v>2230</v>
      </c>
      <c r="U1713" s="201">
        <v>3.8149999999999999</v>
      </c>
      <c r="V1713" t="s">
        <v>2729</v>
      </c>
      <c r="W1713" t="s">
        <v>3159</v>
      </c>
      <c r="X1713" t="s">
        <v>1713</v>
      </c>
      <c r="Y1713" t="s">
        <v>3318</v>
      </c>
      <c r="Z1713" t="s">
        <v>3729</v>
      </c>
      <c r="AA1713">
        <v>810924</v>
      </c>
      <c r="AB1713" s="198">
        <v>37037</v>
      </c>
      <c r="AC1713" s="198">
        <v>37040</v>
      </c>
    </row>
    <row r="1714" spans="1:29" x14ac:dyDescent="0.2">
      <c r="A1714" s="44" t="str">
        <f t="shared" si="131"/>
        <v xml:space="preserve"> Natural Gas Financial</v>
      </c>
      <c r="B1714" s="44" t="str">
        <f t="shared" si="132"/>
        <v/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123</v>
      </c>
      <c r="F1714" s="213">
        <f t="shared" si="135"/>
        <v>615000</v>
      </c>
      <c r="G1714" s="202">
        <v>1296751</v>
      </c>
      <c r="H1714" s="198">
        <v>37036.361828703702</v>
      </c>
      <c r="I1714" t="s">
        <v>2885</v>
      </c>
      <c r="M1714" t="s">
        <v>1785</v>
      </c>
      <c r="N1714" t="s">
        <v>2189</v>
      </c>
      <c r="O1714" t="s">
        <v>2190</v>
      </c>
      <c r="P1714" s="199">
        <v>5000</v>
      </c>
      <c r="S1714" t="s">
        <v>1786</v>
      </c>
      <c r="T1714" t="s">
        <v>2230</v>
      </c>
      <c r="U1714" s="201">
        <v>-0.38</v>
      </c>
      <c r="V1714" t="s">
        <v>1930</v>
      </c>
      <c r="W1714" t="s">
        <v>2191</v>
      </c>
      <c r="X1714" t="s">
        <v>2192</v>
      </c>
      <c r="Y1714" t="s">
        <v>2250</v>
      </c>
      <c r="Z1714" t="s">
        <v>3730</v>
      </c>
      <c r="AA1714" t="s">
        <v>79</v>
      </c>
      <c r="AB1714" s="198">
        <v>37073</v>
      </c>
      <c r="AC1714" s="198">
        <v>37195</v>
      </c>
    </row>
    <row r="1715" spans="1:29" x14ac:dyDescent="0.2">
      <c r="A1715" s="44" t="str">
        <f t="shared" si="131"/>
        <v xml:space="preserve"> Natural Gas Physical</v>
      </c>
      <c r="B1715" s="44" t="str">
        <f t="shared" si="132"/>
        <v/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4</v>
      </c>
      <c r="F1715" s="213">
        <f t="shared" si="135"/>
        <v>20000</v>
      </c>
      <c r="G1715" s="202">
        <v>1296753</v>
      </c>
      <c r="H1715" s="198">
        <v>37036.361840277779</v>
      </c>
      <c r="I1715" t="s">
        <v>3013</v>
      </c>
      <c r="M1715" t="s">
        <v>1785</v>
      </c>
      <c r="N1715" t="s">
        <v>1724</v>
      </c>
      <c r="O1715" t="s">
        <v>54</v>
      </c>
      <c r="Q1715" s="199">
        <v>5000</v>
      </c>
      <c r="S1715" t="s">
        <v>1786</v>
      </c>
      <c r="T1715" t="s">
        <v>2230</v>
      </c>
      <c r="U1715" s="201">
        <v>3.665</v>
      </c>
      <c r="V1715" t="s">
        <v>2160</v>
      </c>
      <c r="W1715" t="s">
        <v>3269</v>
      </c>
      <c r="X1715" t="s">
        <v>2324</v>
      </c>
      <c r="Y1715" t="s">
        <v>3318</v>
      </c>
      <c r="Z1715" t="s">
        <v>3730</v>
      </c>
      <c r="AA1715">
        <v>810925</v>
      </c>
      <c r="AB1715" s="198">
        <v>37037</v>
      </c>
      <c r="AC1715" s="198">
        <v>37040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4</v>
      </c>
      <c r="F1716" s="213">
        <f t="shared" si="135"/>
        <v>20000</v>
      </c>
      <c r="G1716" s="202">
        <v>1296754</v>
      </c>
      <c r="H1716" s="198">
        <v>37036.361851851849</v>
      </c>
      <c r="I1716" t="s">
        <v>3341</v>
      </c>
      <c r="M1716" t="s">
        <v>1785</v>
      </c>
      <c r="N1716" t="s">
        <v>3314</v>
      </c>
      <c r="O1716" t="s">
        <v>1562</v>
      </c>
      <c r="P1716" s="199">
        <v>5000</v>
      </c>
      <c r="S1716" t="s">
        <v>1786</v>
      </c>
      <c r="T1716" t="s">
        <v>2230</v>
      </c>
      <c r="U1716" s="201">
        <v>3.625</v>
      </c>
      <c r="V1716" t="s">
        <v>2119</v>
      </c>
      <c r="W1716" t="s">
        <v>1719</v>
      </c>
      <c r="X1716" t="s">
        <v>1710</v>
      </c>
      <c r="Y1716" t="s">
        <v>3318</v>
      </c>
      <c r="Z1716" t="s">
        <v>3729</v>
      </c>
      <c r="AA1716">
        <v>810926</v>
      </c>
      <c r="AB1716" s="198">
        <v>37037</v>
      </c>
      <c r="AC1716" s="198">
        <v>37040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4</v>
      </c>
      <c r="F1717" s="213">
        <f t="shared" si="135"/>
        <v>1296</v>
      </c>
      <c r="G1717" s="202">
        <v>1296755</v>
      </c>
      <c r="H1717" s="198">
        <v>37036.361886574072</v>
      </c>
      <c r="I1717" t="s">
        <v>3078</v>
      </c>
      <c r="M1717" t="s">
        <v>1785</v>
      </c>
      <c r="N1717" t="s">
        <v>3314</v>
      </c>
      <c r="O1717" t="s">
        <v>1571</v>
      </c>
      <c r="P1717" s="199">
        <v>324</v>
      </c>
      <c r="S1717" t="s">
        <v>1786</v>
      </c>
      <c r="T1717" t="s">
        <v>2230</v>
      </c>
      <c r="U1717" s="201">
        <v>2.2999999999999998</v>
      </c>
      <c r="V1717" t="s">
        <v>80</v>
      </c>
      <c r="W1717" t="s">
        <v>2117</v>
      </c>
      <c r="X1717" t="s">
        <v>1761</v>
      </c>
      <c r="Y1717" t="s">
        <v>3318</v>
      </c>
      <c r="Z1717" t="s">
        <v>3729</v>
      </c>
      <c r="AA1717">
        <v>810927</v>
      </c>
      <c r="AB1717" s="198">
        <v>37037</v>
      </c>
      <c r="AC1717" s="198">
        <v>37040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4</v>
      </c>
      <c r="F1718" s="213">
        <f t="shared" si="135"/>
        <v>20000</v>
      </c>
      <c r="G1718" s="202">
        <v>1296756</v>
      </c>
      <c r="H1718" s="198">
        <v>37036.361932870372</v>
      </c>
      <c r="I1718" t="s">
        <v>3393</v>
      </c>
      <c r="M1718" t="s">
        <v>1785</v>
      </c>
      <c r="N1718" t="s">
        <v>3314</v>
      </c>
      <c r="O1718" t="s">
        <v>1562</v>
      </c>
      <c r="Q1718" s="199">
        <v>5000</v>
      </c>
      <c r="S1718" t="s">
        <v>1786</v>
      </c>
      <c r="T1718" t="s">
        <v>2230</v>
      </c>
      <c r="U1718" s="201">
        <v>3.65</v>
      </c>
      <c r="V1718" t="s">
        <v>3213</v>
      </c>
      <c r="W1718" t="s">
        <v>1719</v>
      </c>
      <c r="X1718" t="s">
        <v>1710</v>
      </c>
      <c r="Y1718" t="s">
        <v>3318</v>
      </c>
      <c r="Z1718" t="s">
        <v>3729</v>
      </c>
      <c r="AA1718">
        <v>810928</v>
      </c>
      <c r="AB1718" s="198">
        <v>37037</v>
      </c>
      <c r="AC1718" s="198">
        <v>37040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4</v>
      </c>
      <c r="F1719" s="213">
        <f t="shared" si="135"/>
        <v>20000</v>
      </c>
      <c r="G1719" s="202">
        <v>1296757</v>
      </c>
      <c r="H1719" s="198">
        <v>37036.361944444441</v>
      </c>
      <c r="I1719" t="s">
        <v>3254</v>
      </c>
      <c r="M1719" t="s">
        <v>1785</v>
      </c>
      <c r="N1719" t="s">
        <v>3314</v>
      </c>
      <c r="O1719" t="s">
        <v>1566</v>
      </c>
      <c r="P1719" s="199">
        <v>5000</v>
      </c>
      <c r="S1719" t="s">
        <v>1786</v>
      </c>
      <c r="T1719" t="s">
        <v>2230</v>
      </c>
      <c r="U1719" s="201">
        <v>2.5049999999999999</v>
      </c>
      <c r="V1719" t="s">
        <v>81</v>
      </c>
      <c r="W1719" t="s">
        <v>1732</v>
      </c>
      <c r="X1719" t="s">
        <v>1710</v>
      </c>
      <c r="Y1719" t="s">
        <v>3318</v>
      </c>
      <c r="Z1719" t="s">
        <v>3729</v>
      </c>
      <c r="AA1719">
        <v>810929</v>
      </c>
      <c r="AB1719" s="198">
        <v>37037</v>
      </c>
      <c r="AC1719" s="198">
        <v>37040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4</v>
      </c>
      <c r="F1720" s="213">
        <f t="shared" si="135"/>
        <v>12000</v>
      </c>
      <c r="G1720" s="202">
        <v>1296758</v>
      </c>
      <c r="H1720" s="198">
        <v>37036.361979166664</v>
      </c>
      <c r="I1720" t="s">
        <v>3336</v>
      </c>
      <c r="M1720" t="s">
        <v>1785</v>
      </c>
      <c r="N1720" t="s">
        <v>1766</v>
      </c>
      <c r="O1720" t="s">
        <v>2466</v>
      </c>
      <c r="P1720" s="199">
        <v>3000</v>
      </c>
      <c r="S1720" t="s">
        <v>1786</v>
      </c>
      <c r="T1720" t="s">
        <v>2230</v>
      </c>
      <c r="U1720" s="201">
        <v>3.8149999999999999</v>
      </c>
      <c r="V1720" t="s">
        <v>2759</v>
      </c>
      <c r="W1720" t="s">
        <v>3081</v>
      </c>
      <c r="X1720" t="s">
        <v>1767</v>
      </c>
      <c r="Y1720" t="s">
        <v>3318</v>
      </c>
      <c r="Z1720" t="s">
        <v>1768</v>
      </c>
      <c r="AA1720">
        <v>810930</v>
      </c>
      <c r="AB1720" s="198">
        <v>37037</v>
      </c>
      <c r="AC1720" s="198">
        <v>37040</v>
      </c>
    </row>
    <row r="1721" spans="1:29" x14ac:dyDescent="0.2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4</v>
      </c>
      <c r="F1721" s="213">
        <f t="shared" si="135"/>
        <v>20000</v>
      </c>
      <c r="G1721" s="202">
        <v>1296759</v>
      </c>
      <c r="H1721" s="198">
        <v>37036.361990740741</v>
      </c>
      <c r="I1721" t="s">
        <v>1777</v>
      </c>
      <c r="M1721" t="s">
        <v>1785</v>
      </c>
      <c r="N1721" t="s">
        <v>1724</v>
      </c>
      <c r="O1721" t="s">
        <v>54</v>
      </c>
      <c r="P1721" s="199">
        <v>5000</v>
      </c>
      <c r="S1721" t="s">
        <v>1786</v>
      </c>
      <c r="T1721" t="s">
        <v>2230</v>
      </c>
      <c r="U1721" s="201">
        <v>3.65</v>
      </c>
      <c r="V1721" t="s">
        <v>2330</v>
      </c>
      <c r="W1721" t="s">
        <v>3269</v>
      </c>
      <c r="X1721" t="s">
        <v>2324</v>
      </c>
      <c r="Y1721" t="s">
        <v>3318</v>
      </c>
      <c r="Z1721" t="s">
        <v>3730</v>
      </c>
      <c r="AA1721">
        <v>810931</v>
      </c>
      <c r="AB1721" s="198">
        <v>37037</v>
      </c>
      <c r="AC1721" s="198">
        <v>37040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4</v>
      </c>
      <c r="F1722" s="213">
        <f t="shared" si="135"/>
        <v>1988</v>
      </c>
      <c r="G1722" s="202">
        <v>1296760</v>
      </c>
      <c r="H1722" s="198">
        <v>37036.362118055556</v>
      </c>
      <c r="I1722" t="s">
        <v>1699</v>
      </c>
      <c r="M1722" t="s">
        <v>1785</v>
      </c>
      <c r="N1722" t="s">
        <v>3314</v>
      </c>
      <c r="O1722" t="s">
        <v>1602</v>
      </c>
      <c r="P1722" s="199">
        <v>497</v>
      </c>
      <c r="S1722" t="s">
        <v>1786</v>
      </c>
      <c r="T1722" t="s">
        <v>2230</v>
      </c>
      <c r="U1722" s="201">
        <v>4.09</v>
      </c>
      <c r="V1722" t="s">
        <v>3301</v>
      </c>
      <c r="W1722" t="s">
        <v>3367</v>
      </c>
      <c r="X1722" t="s">
        <v>3368</v>
      </c>
      <c r="Y1722" t="s">
        <v>3318</v>
      </c>
      <c r="Z1722" t="s">
        <v>3729</v>
      </c>
      <c r="AA1722">
        <v>810932</v>
      </c>
      <c r="AB1722" s="198">
        <v>37037</v>
      </c>
      <c r="AC1722" s="198">
        <v>37040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4</v>
      </c>
      <c r="F1723" s="213">
        <f t="shared" si="135"/>
        <v>20000</v>
      </c>
      <c r="G1723" s="202">
        <v>1296761</v>
      </c>
      <c r="H1723" s="198">
        <v>37036.36215277778</v>
      </c>
      <c r="I1723" t="s">
        <v>3393</v>
      </c>
      <c r="M1723" t="s">
        <v>1785</v>
      </c>
      <c r="N1723" t="s">
        <v>3314</v>
      </c>
      <c r="O1723" t="s">
        <v>1543</v>
      </c>
      <c r="P1723" s="199">
        <v>5000</v>
      </c>
      <c r="S1723" t="s">
        <v>1786</v>
      </c>
      <c r="T1723" t="s">
        <v>2230</v>
      </c>
      <c r="U1723" s="201">
        <v>3.7275</v>
      </c>
      <c r="V1723" t="s">
        <v>3132</v>
      </c>
      <c r="W1723" t="s">
        <v>3130</v>
      </c>
      <c r="X1723" t="s">
        <v>3338</v>
      </c>
      <c r="Y1723" t="s">
        <v>3318</v>
      </c>
      <c r="Z1723" t="s">
        <v>3729</v>
      </c>
      <c r="AA1723">
        <v>810933</v>
      </c>
      <c r="AB1723" s="198">
        <v>37037</v>
      </c>
      <c r="AC1723" s="198">
        <v>37040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30</v>
      </c>
      <c r="F1724" s="213">
        <f t="shared" si="135"/>
        <v>150000</v>
      </c>
      <c r="G1724" s="202">
        <v>1296762</v>
      </c>
      <c r="H1724" s="198">
        <v>37036.362175925926</v>
      </c>
      <c r="I1724" t="s">
        <v>3313</v>
      </c>
      <c r="M1724" t="s">
        <v>1785</v>
      </c>
      <c r="N1724" t="s">
        <v>3314</v>
      </c>
      <c r="O1724" t="s">
        <v>2819</v>
      </c>
      <c r="P1724" s="199">
        <v>5000</v>
      </c>
      <c r="S1724" t="s">
        <v>1786</v>
      </c>
      <c r="T1724" t="s">
        <v>2230</v>
      </c>
      <c r="U1724" s="201">
        <v>8.9949999999999992</v>
      </c>
      <c r="V1724" t="s">
        <v>2035</v>
      </c>
      <c r="W1724" t="s">
        <v>2813</v>
      </c>
      <c r="X1724" t="s">
        <v>1710</v>
      </c>
      <c r="Y1724" t="s">
        <v>3318</v>
      </c>
      <c r="Z1724" t="s">
        <v>3729</v>
      </c>
      <c r="AA1724" t="s">
        <v>82</v>
      </c>
      <c r="AB1724" s="198">
        <v>37043.875</v>
      </c>
      <c r="AC1724" s="198">
        <v>37072.875</v>
      </c>
    </row>
    <row r="1725" spans="1:29" x14ac:dyDescent="0.2">
      <c r="A1725" s="44" t="str">
        <f t="shared" si="131"/>
        <v>US Power Physical</v>
      </c>
      <c r="B1725" s="44" t="str">
        <f t="shared" si="132"/>
        <v>US</v>
      </c>
      <c r="C1725" s="44" t="str">
        <f t="shared" si="133"/>
        <v>Power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25</v>
      </c>
      <c r="G1725" s="202">
        <v>1296763</v>
      </c>
      <c r="H1725" s="198">
        <v>37036.362199074072</v>
      </c>
      <c r="I1725" t="s">
        <v>2964</v>
      </c>
      <c r="M1725" t="s">
        <v>3451</v>
      </c>
      <c r="N1725" t="s">
        <v>1737</v>
      </c>
      <c r="O1725" t="s">
        <v>1599</v>
      </c>
      <c r="Q1725" s="199">
        <v>25</v>
      </c>
      <c r="S1725" t="s">
        <v>1784</v>
      </c>
      <c r="T1725" t="s">
        <v>2230</v>
      </c>
      <c r="U1725" s="201">
        <v>113.5</v>
      </c>
      <c r="V1725" t="s">
        <v>3138</v>
      </c>
      <c r="W1725" t="s">
        <v>1743</v>
      </c>
      <c r="X1725" t="s">
        <v>1738</v>
      </c>
      <c r="Y1725" t="s">
        <v>2741</v>
      </c>
      <c r="Z1725" t="s">
        <v>3724</v>
      </c>
      <c r="AA1725">
        <v>622959.1</v>
      </c>
      <c r="AB1725" s="198">
        <v>37040.875</v>
      </c>
      <c r="AC1725" s="198">
        <v>37040.875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30</v>
      </c>
      <c r="F1726" s="213">
        <f t="shared" si="135"/>
        <v>150000</v>
      </c>
      <c r="G1726" s="202">
        <v>1296764</v>
      </c>
      <c r="H1726" s="198">
        <v>37036.362199074072</v>
      </c>
      <c r="I1726" t="s">
        <v>3313</v>
      </c>
      <c r="M1726" t="s">
        <v>1785</v>
      </c>
      <c r="N1726" t="s">
        <v>3314</v>
      </c>
      <c r="O1726" t="s">
        <v>2834</v>
      </c>
      <c r="Q1726" s="199">
        <v>5000</v>
      </c>
      <c r="S1726" t="s">
        <v>1786</v>
      </c>
      <c r="T1726" t="s">
        <v>2230</v>
      </c>
      <c r="U1726" s="201">
        <v>6.3849999999999998</v>
      </c>
      <c r="V1726" t="s">
        <v>2035</v>
      </c>
      <c r="W1726" t="s">
        <v>2813</v>
      </c>
      <c r="X1726" t="s">
        <v>1710</v>
      </c>
      <c r="Y1726" t="s">
        <v>3318</v>
      </c>
      <c r="Z1726" t="s">
        <v>3729</v>
      </c>
      <c r="AA1726" t="s">
        <v>83</v>
      </c>
      <c r="AB1726" s="198">
        <v>37043.875</v>
      </c>
      <c r="AC1726" s="198">
        <v>37072.875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4</v>
      </c>
      <c r="F1727" s="213">
        <f t="shared" si="135"/>
        <v>20000</v>
      </c>
      <c r="G1727" s="202">
        <v>1296765</v>
      </c>
      <c r="H1727" s="198">
        <v>37036.362210648149</v>
      </c>
      <c r="I1727" t="s">
        <v>2792</v>
      </c>
      <c r="M1727" t="s">
        <v>1785</v>
      </c>
      <c r="N1727" t="s">
        <v>3314</v>
      </c>
      <c r="O1727" t="s">
        <v>1545</v>
      </c>
      <c r="Q1727" s="199">
        <v>5000</v>
      </c>
      <c r="S1727" t="s">
        <v>1786</v>
      </c>
      <c r="T1727" t="s">
        <v>2230</v>
      </c>
      <c r="U1727" s="201">
        <v>3.7174999999999998</v>
      </c>
      <c r="V1727" t="s">
        <v>1879</v>
      </c>
      <c r="W1727" t="s">
        <v>3130</v>
      </c>
      <c r="X1727" t="s">
        <v>3338</v>
      </c>
      <c r="Y1727" t="s">
        <v>3318</v>
      </c>
      <c r="Z1727" t="s">
        <v>3729</v>
      </c>
      <c r="AA1727">
        <v>810935</v>
      </c>
      <c r="AB1727" s="198">
        <v>37037</v>
      </c>
      <c r="AC1727" s="198">
        <v>37040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4</v>
      </c>
      <c r="F1728" s="213">
        <f t="shared" si="135"/>
        <v>1912</v>
      </c>
      <c r="G1728" s="202">
        <v>1296767</v>
      </c>
      <c r="H1728" s="198">
        <v>37036.362256944441</v>
      </c>
      <c r="I1728" t="s">
        <v>2006</v>
      </c>
      <c r="M1728" t="s">
        <v>1785</v>
      </c>
      <c r="N1728" t="s">
        <v>3314</v>
      </c>
      <c r="O1728" t="s">
        <v>2533</v>
      </c>
      <c r="P1728" s="199">
        <v>478</v>
      </c>
      <c r="S1728" t="s">
        <v>1786</v>
      </c>
      <c r="T1728" t="s">
        <v>2230</v>
      </c>
      <c r="U1728" s="201">
        <v>3.75</v>
      </c>
      <c r="V1728" t="s">
        <v>1771</v>
      </c>
      <c r="W1728" t="s">
        <v>3352</v>
      </c>
      <c r="X1728" t="s">
        <v>3353</v>
      </c>
      <c r="Y1728" t="s">
        <v>3318</v>
      </c>
      <c r="Z1728" t="s">
        <v>3729</v>
      </c>
      <c r="AA1728">
        <v>810936</v>
      </c>
      <c r="AB1728" s="198">
        <v>37037</v>
      </c>
      <c r="AC1728" s="198">
        <v>37040</v>
      </c>
    </row>
    <row r="1729" spans="1:29" x14ac:dyDescent="0.2">
      <c r="A1729" s="44" t="str">
        <f t="shared" si="131"/>
        <v>US Power Physical</v>
      </c>
      <c r="B1729" s="44" t="str">
        <f t="shared" si="132"/>
        <v>US</v>
      </c>
      <c r="C1729" s="44" t="str">
        <f t="shared" si="133"/>
        <v>Power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25</v>
      </c>
      <c r="G1729" s="202">
        <v>1296768</v>
      </c>
      <c r="H1729" s="198">
        <v>37036.362268518518</v>
      </c>
      <c r="I1729" t="s">
        <v>1826</v>
      </c>
      <c r="M1729" t="s">
        <v>3451</v>
      </c>
      <c r="N1729" t="s">
        <v>1737</v>
      </c>
      <c r="O1729" t="s">
        <v>1592</v>
      </c>
      <c r="P1729" s="199">
        <v>25</v>
      </c>
      <c r="S1729" t="s">
        <v>1784</v>
      </c>
      <c r="T1729" t="s">
        <v>2230</v>
      </c>
      <c r="U1729" s="201">
        <v>150</v>
      </c>
      <c r="V1729" t="s">
        <v>3209</v>
      </c>
      <c r="W1729" t="s">
        <v>1770</v>
      </c>
      <c r="X1729" t="s">
        <v>1738</v>
      </c>
      <c r="Y1729" t="s">
        <v>2741</v>
      </c>
      <c r="Z1729" t="s">
        <v>3724</v>
      </c>
      <c r="AA1729">
        <v>622960.1</v>
      </c>
      <c r="AB1729" s="198">
        <v>37040.875</v>
      </c>
      <c r="AC1729" s="198">
        <v>37040.875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4</v>
      </c>
      <c r="F1730" s="213">
        <f t="shared" si="135"/>
        <v>20000</v>
      </c>
      <c r="G1730" s="202">
        <v>1296769</v>
      </c>
      <c r="H1730" s="198">
        <v>37036.362291666665</v>
      </c>
      <c r="I1730" t="s">
        <v>2983</v>
      </c>
      <c r="M1730" t="s">
        <v>1785</v>
      </c>
      <c r="N1730" t="s">
        <v>3314</v>
      </c>
      <c r="O1730" t="s">
        <v>1566</v>
      </c>
      <c r="P1730" s="199">
        <v>5000</v>
      </c>
      <c r="S1730" t="s">
        <v>1786</v>
      </c>
      <c r="T1730" t="s">
        <v>2230</v>
      </c>
      <c r="U1730" s="201">
        <v>2.4900000000000002</v>
      </c>
      <c r="V1730" t="s">
        <v>1728</v>
      </c>
      <c r="W1730" t="s">
        <v>1732</v>
      </c>
      <c r="X1730" t="s">
        <v>1710</v>
      </c>
      <c r="Y1730" t="s">
        <v>3318</v>
      </c>
      <c r="Z1730" t="s">
        <v>3729</v>
      </c>
      <c r="AA1730">
        <v>810941</v>
      </c>
      <c r="AB1730" s="198">
        <v>37037</v>
      </c>
      <c r="AC1730" s="198">
        <v>37040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4</v>
      </c>
      <c r="F1731" s="213">
        <f t="shared" si="135"/>
        <v>20000</v>
      </c>
      <c r="G1731" s="202">
        <v>1296771</v>
      </c>
      <c r="H1731" s="198">
        <v>37036.362372685187</v>
      </c>
      <c r="I1731" t="s">
        <v>3023</v>
      </c>
      <c r="M1731" t="s">
        <v>1785</v>
      </c>
      <c r="N1731" t="s">
        <v>3314</v>
      </c>
      <c r="O1731" t="s">
        <v>1562</v>
      </c>
      <c r="P1731" s="199">
        <v>5000</v>
      </c>
      <c r="S1731" t="s">
        <v>1786</v>
      </c>
      <c r="T1731" t="s">
        <v>2230</v>
      </c>
      <c r="U1731" s="201">
        <v>3.625</v>
      </c>
      <c r="V1731" t="s">
        <v>3270</v>
      </c>
      <c r="W1731" t="s">
        <v>1719</v>
      </c>
      <c r="X1731" t="s">
        <v>1710</v>
      </c>
      <c r="Y1731" t="s">
        <v>3318</v>
      </c>
      <c r="Z1731" t="s">
        <v>3729</v>
      </c>
      <c r="AA1731">
        <v>810943</v>
      </c>
      <c r="AB1731" s="198">
        <v>37037</v>
      </c>
      <c r="AC1731" s="198">
        <v>37040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4</v>
      </c>
      <c r="F1732" s="213">
        <f t="shared" si="135"/>
        <v>20000</v>
      </c>
      <c r="G1732" s="202">
        <v>1296772</v>
      </c>
      <c r="H1732" s="198">
        <v>37036.36241898148</v>
      </c>
      <c r="I1732" t="s">
        <v>3363</v>
      </c>
      <c r="M1732" t="s">
        <v>1785</v>
      </c>
      <c r="N1732" t="s">
        <v>3314</v>
      </c>
      <c r="O1732" t="s">
        <v>2315</v>
      </c>
      <c r="Q1732" s="199">
        <v>5000</v>
      </c>
      <c r="S1732" t="s">
        <v>1786</v>
      </c>
      <c r="T1732" t="s">
        <v>2230</v>
      </c>
      <c r="U1732" s="201">
        <v>4.1900000000000004</v>
      </c>
      <c r="V1732" t="s">
        <v>3365</v>
      </c>
      <c r="W1732" t="s">
        <v>1691</v>
      </c>
      <c r="X1732" t="s">
        <v>1697</v>
      </c>
      <c r="Y1732" t="s">
        <v>3318</v>
      </c>
      <c r="Z1732" t="s">
        <v>3729</v>
      </c>
      <c r="AA1732">
        <v>810944</v>
      </c>
      <c r="AB1732" s="198">
        <v>37037</v>
      </c>
      <c r="AC1732" s="198">
        <v>37040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4</v>
      </c>
      <c r="F1733" s="213">
        <f t="shared" si="135"/>
        <v>40000</v>
      </c>
      <c r="G1733" s="202">
        <v>1296773</v>
      </c>
      <c r="H1733" s="198">
        <v>37036.362546296295</v>
      </c>
      <c r="I1733" t="s">
        <v>3254</v>
      </c>
      <c r="M1733" t="s">
        <v>1785</v>
      </c>
      <c r="N1733" t="s">
        <v>3314</v>
      </c>
      <c r="O1733" t="s">
        <v>1044</v>
      </c>
      <c r="Q1733" s="199">
        <v>10000</v>
      </c>
      <c r="S1733" t="s">
        <v>1786</v>
      </c>
      <c r="T1733" t="s">
        <v>2230</v>
      </c>
      <c r="U1733" s="201">
        <v>3.7850000000000001</v>
      </c>
      <c r="V1733" t="s">
        <v>1806</v>
      </c>
      <c r="W1733" t="s">
        <v>3159</v>
      </c>
      <c r="X1733" t="s">
        <v>1713</v>
      </c>
      <c r="Y1733" t="s">
        <v>3318</v>
      </c>
      <c r="Z1733" t="s">
        <v>3729</v>
      </c>
      <c r="AA1733">
        <v>810946</v>
      </c>
      <c r="AB1733" s="198">
        <v>37037</v>
      </c>
      <c r="AC1733" s="198">
        <v>37040</v>
      </c>
    </row>
    <row r="1734" spans="1:29" x14ac:dyDescent="0.2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50000</v>
      </c>
      <c r="G1734" s="202">
        <v>1296774</v>
      </c>
      <c r="H1734" s="198">
        <v>37036.362615740742</v>
      </c>
      <c r="I1734" t="s">
        <v>2291</v>
      </c>
      <c r="M1734" t="s">
        <v>1785</v>
      </c>
      <c r="N1734" t="s">
        <v>2263</v>
      </c>
      <c r="O1734" t="s">
        <v>1386</v>
      </c>
      <c r="P1734" s="199">
        <v>50000</v>
      </c>
      <c r="S1734" t="s">
        <v>2265</v>
      </c>
      <c r="T1734" t="s">
        <v>2266</v>
      </c>
      <c r="U1734" s="201">
        <v>21.8</v>
      </c>
      <c r="V1734" t="s">
        <v>1642</v>
      </c>
      <c r="W1734" t="s">
        <v>2278</v>
      </c>
      <c r="X1734" t="s">
        <v>2268</v>
      </c>
      <c r="Y1734" t="s">
        <v>2269</v>
      </c>
      <c r="Z1734" t="s">
        <v>2235</v>
      </c>
      <c r="AA1734">
        <v>104978</v>
      </c>
      <c r="AB1734" s="198">
        <v>37040.875</v>
      </c>
      <c r="AC1734" s="198">
        <v>37040.875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4</v>
      </c>
      <c r="F1735" s="213">
        <f t="shared" si="135"/>
        <v>22000</v>
      </c>
      <c r="G1735" s="202">
        <v>1296775</v>
      </c>
      <c r="H1735" s="198">
        <v>37036.362650462965</v>
      </c>
      <c r="I1735" t="s">
        <v>2006</v>
      </c>
      <c r="M1735" t="s">
        <v>1785</v>
      </c>
      <c r="N1735" t="s">
        <v>3314</v>
      </c>
      <c r="O1735" t="s">
        <v>1518</v>
      </c>
      <c r="Q1735" s="199">
        <v>5500</v>
      </c>
      <c r="S1735" t="s">
        <v>1786</v>
      </c>
      <c r="T1735" t="s">
        <v>2230</v>
      </c>
      <c r="U1735" s="201">
        <v>3.9563000000000001</v>
      </c>
      <c r="V1735" t="s">
        <v>3128</v>
      </c>
      <c r="W1735" t="s">
        <v>3316</v>
      </c>
      <c r="X1735" t="s">
        <v>3317</v>
      </c>
      <c r="Y1735" t="s">
        <v>3318</v>
      </c>
      <c r="Z1735" t="s">
        <v>3729</v>
      </c>
      <c r="AA1735">
        <v>810947</v>
      </c>
      <c r="AB1735" s="198">
        <v>37037</v>
      </c>
      <c r="AC1735" s="198">
        <v>37040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4</v>
      </c>
      <c r="F1736" s="213">
        <f t="shared" si="135"/>
        <v>8300</v>
      </c>
      <c r="G1736" s="202">
        <v>1296776</v>
      </c>
      <c r="H1736" s="198">
        <v>37036.362708333334</v>
      </c>
      <c r="I1736" t="s">
        <v>3242</v>
      </c>
      <c r="M1736" t="s">
        <v>1785</v>
      </c>
      <c r="N1736" t="s">
        <v>3314</v>
      </c>
      <c r="O1736" t="s">
        <v>1056</v>
      </c>
      <c r="P1736" s="199">
        <v>2075</v>
      </c>
      <c r="S1736" t="s">
        <v>1786</v>
      </c>
      <c r="T1736" t="s">
        <v>2230</v>
      </c>
      <c r="U1736" s="201">
        <v>3.75</v>
      </c>
      <c r="V1736">
        <v>19691994</v>
      </c>
      <c r="W1736" t="s">
        <v>2790</v>
      </c>
      <c r="X1736" t="s">
        <v>1713</v>
      </c>
      <c r="Y1736" t="s">
        <v>3318</v>
      </c>
      <c r="Z1736" t="s">
        <v>3729</v>
      </c>
      <c r="AA1736">
        <v>810948</v>
      </c>
      <c r="AB1736" s="198">
        <v>37037</v>
      </c>
      <c r="AC1736" s="198">
        <v>37040</v>
      </c>
    </row>
    <row r="1737" spans="1:29" x14ac:dyDescent="0.2">
      <c r="A1737" s="44" t="str">
        <f t="shared" si="131"/>
        <v xml:space="preserve"> Natural Gas Physical</v>
      </c>
      <c r="B1737" s="44" t="str">
        <f t="shared" si="132"/>
        <v/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4</v>
      </c>
      <c r="F1737" s="213">
        <f t="shared" si="135"/>
        <v>20000</v>
      </c>
      <c r="G1737" s="202">
        <v>1296777</v>
      </c>
      <c r="H1737" s="198">
        <v>37036.36273148148</v>
      </c>
      <c r="I1737" t="s">
        <v>3206</v>
      </c>
      <c r="M1737" t="s">
        <v>1785</v>
      </c>
      <c r="N1737" t="s">
        <v>1724</v>
      </c>
      <c r="O1737" t="s">
        <v>54</v>
      </c>
      <c r="P1737" s="199">
        <v>5000</v>
      </c>
      <c r="S1737" t="s">
        <v>1786</v>
      </c>
      <c r="T1737" t="s">
        <v>2230</v>
      </c>
      <c r="U1737" s="201">
        <v>3.6349999999999998</v>
      </c>
      <c r="V1737" t="s">
        <v>2869</v>
      </c>
      <c r="W1737" t="s">
        <v>3269</v>
      </c>
      <c r="X1737" t="s">
        <v>2324</v>
      </c>
      <c r="Y1737" t="s">
        <v>3318</v>
      </c>
      <c r="Z1737" t="s">
        <v>3730</v>
      </c>
      <c r="AA1737">
        <v>810949</v>
      </c>
      <c r="AB1737" s="198">
        <v>37037</v>
      </c>
      <c r="AC1737" s="198">
        <v>37040</v>
      </c>
    </row>
    <row r="1738" spans="1:29" x14ac:dyDescent="0.2">
      <c r="A1738" s="44" t="str">
        <f t="shared" si="131"/>
        <v>US Power Physical</v>
      </c>
      <c r="B1738" s="44" t="str">
        <f t="shared" si="132"/>
        <v>US</v>
      </c>
      <c r="C1738" s="44" t="str">
        <f t="shared" si="133"/>
        <v>Power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25</v>
      </c>
      <c r="G1738" s="202">
        <v>1296778</v>
      </c>
      <c r="H1738" s="198">
        <v>37036.362743055557</v>
      </c>
      <c r="I1738" t="s">
        <v>3141</v>
      </c>
      <c r="M1738" t="s">
        <v>3451</v>
      </c>
      <c r="N1738" t="s">
        <v>1739</v>
      </c>
      <c r="O1738" t="s">
        <v>1608</v>
      </c>
      <c r="Q1738" s="199">
        <v>25</v>
      </c>
      <c r="S1738" t="s">
        <v>1784</v>
      </c>
      <c r="T1738" t="s">
        <v>2230</v>
      </c>
      <c r="U1738" s="201">
        <v>99</v>
      </c>
      <c r="V1738" t="s">
        <v>84</v>
      </c>
      <c r="W1738" t="s">
        <v>1747</v>
      </c>
      <c r="X1738" t="s">
        <v>1742</v>
      </c>
      <c r="Y1738" t="s">
        <v>2741</v>
      </c>
      <c r="Z1738" t="s">
        <v>3724</v>
      </c>
      <c r="AA1738">
        <v>622961.1</v>
      </c>
      <c r="AB1738" s="198">
        <v>37040.875</v>
      </c>
      <c r="AC1738" s="198">
        <v>37040.875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4</v>
      </c>
      <c r="F1739" s="213">
        <f t="shared" ref="F1739:F1802" si="140">E1739*SUM(P1739:Q1739)</f>
        <v>20000</v>
      </c>
      <c r="G1739" s="202">
        <v>1296779</v>
      </c>
      <c r="H1739" s="198">
        <v>37036.362754629627</v>
      </c>
      <c r="I1739" t="s">
        <v>3023</v>
      </c>
      <c r="M1739" t="s">
        <v>1785</v>
      </c>
      <c r="N1739" t="s">
        <v>3314</v>
      </c>
      <c r="O1739" t="s">
        <v>1562</v>
      </c>
      <c r="P1739" s="199">
        <v>5000</v>
      </c>
      <c r="S1739" t="s">
        <v>1786</v>
      </c>
      <c r="T1739" t="s">
        <v>2230</v>
      </c>
      <c r="U1739" s="201">
        <v>3.6</v>
      </c>
      <c r="V1739" t="s">
        <v>3270</v>
      </c>
      <c r="W1739" t="s">
        <v>1719</v>
      </c>
      <c r="X1739" t="s">
        <v>1710</v>
      </c>
      <c r="Y1739" t="s">
        <v>3318</v>
      </c>
      <c r="Z1739" t="s">
        <v>3729</v>
      </c>
      <c r="AA1739">
        <v>810951</v>
      </c>
      <c r="AB1739" s="198">
        <v>37037</v>
      </c>
      <c r="AC1739" s="198">
        <v>37040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4</v>
      </c>
      <c r="F1740" s="213">
        <f t="shared" si="140"/>
        <v>20000</v>
      </c>
      <c r="G1740" s="202">
        <v>1296780</v>
      </c>
      <c r="H1740" s="198">
        <v>37036.362766203703</v>
      </c>
      <c r="I1740" t="s">
        <v>1720</v>
      </c>
      <c r="M1740" t="s">
        <v>1785</v>
      </c>
      <c r="N1740" t="s">
        <v>3314</v>
      </c>
      <c r="O1740" t="s">
        <v>1543</v>
      </c>
      <c r="P1740" s="199">
        <v>5000</v>
      </c>
      <c r="S1740" t="s">
        <v>1786</v>
      </c>
      <c r="T1740" t="s">
        <v>2230</v>
      </c>
      <c r="U1740" s="201">
        <v>3.7250000000000001</v>
      </c>
      <c r="V1740" t="s">
        <v>2919</v>
      </c>
      <c r="W1740" t="s">
        <v>3130</v>
      </c>
      <c r="X1740" t="s">
        <v>3338</v>
      </c>
      <c r="Y1740" t="s">
        <v>3318</v>
      </c>
      <c r="Z1740" t="s">
        <v>3729</v>
      </c>
      <c r="AA1740">
        <v>810950</v>
      </c>
      <c r="AB1740" s="198">
        <v>37037</v>
      </c>
      <c r="AC1740" s="198">
        <v>37040</v>
      </c>
    </row>
    <row r="1741" spans="1:29" x14ac:dyDescent="0.2">
      <c r="A1741" s="44" t="str">
        <f t="shared" si="136"/>
        <v>US Natural Gas Financial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Financial</v>
      </c>
      <c r="E1741" s="44">
        <f>IF(VLOOKUP(S1741,'DD-Lookup'!$J$6:$L$50,3,FALSE)="Monthly",(YEAR(AC1741)-YEAR(AB1741))*12+MONTH(AC1741)-MONTH(AB1741)+1,(AC1741-AB1741+1))</f>
        <v>30</v>
      </c>
      <c r="F1741" s="213">
        <f t="shared" si="140"/>
        <v>1500</v>
      </c>
      <c r="G1741" s="202">
        <v>1296782</v>
      </c>
      <c r="H1741" s="198">
        <v>37036.36277777778</v>
      </c>
      <c r="I1741" t="s">
        <v>3008</v>
      </c>
      <c r="M1741" t="s">
        <v>1785</v>
      </c>
      <c r="N1741" t="s">
        <v>3014</v>
      </c>
      <c r="O1741" t="s">
        <v>2164</v>
      </c>
      <c r="Q1741" s="199">
        <v>50</v>
      </c>
      <c r="S1741" t="s">
        <v>3221</v>
      </c>
      <c r="T1741" t="s">
        <v>2230</v>
      </c>
      <c r="U1741" s="201">
        <v>3.98</v>
      </c>
      <c r="V1741" t="s">
        <v>3507</v>
      </c>
      <c r="W1741" t="s">
        <v>3587</v>
      </c>
      <c r="X1741" t="s">
        <v>3016</v>
      </c>
      <c r="Y1741" t="s">
        <v>2250</v>
      </c>
      <c r="Z1741" t="s">
        <v>3729</v>
      </c>
      <c r="AA1741" t="s">
        <v>85</v>
      </c>
      <c r="AB1741" s="198">
        <v>37043.875</v>
      </c>
      <c r="AC1741" s="198">
        <v>37072.875</v>
      </c>
    </row>
    <row r="1742" spans="1:29" x14ac:dyDescent="0.2">
      <c r="A1742" s="44" t="str">
        <f t="shared" si="136"/>
        <v>US Natural Gas Financial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Financial</v>
      </c>
      <c r="E1742" s="44">
        <f>IF(VLOOKUP(S1742,'DD-Lookup'!$J$6:$L$50,3,FALSE)="Monthly",(YEAR(AC1742)-YEAR(AB1742))*12+MONTH(AC1742)-MONTH(AB1742)+1,(AC1742-AB1742+1))</f>
        <v>31</v>
      </c>
      <c r="F1742" s="213">
        <f t="shared" si="140"/>
        <v>1550</v>
      </c>
      <c r="G1742" s="202">
        <v>1296783</v>
      </c>
      <c r="H1742" s="198">
        <v>37036.36277777778</v>
      </c>
      <c r="I1742" t="s">
        <v>3008</v>
      </c>
      <c r="M1742" t="s">
        <v>1785</v>
      </c>
      <c r="N1742" t="s">
        <v>3014</v>
      </c>
      <c r="O1742" t="s">
        <v>2165</v>
      </c>
      <c r="P1742" s="199">
        <v>50</v>
      </c>
      <c r="S1742" t="s">
        <v>3221</v>
      </c>
      <c r="T1742" t="s">
        <v>2230</v>
      </c>
      <c r="U1742" s="201">
        <v>4.0419999999999998</v>
      </c>
      <c r="V1742" t="s">
        <v>3507</v>
      </c>
      <c r="W1742" t="s">
        <v>3587</v>
      </c>
      <c r="X1742" t="s">
        <v>3016</v>
      </c>
      <c r="Y1742" t="s">
        <v>2250</v>
      </c>
      <c r="Z1742" t="s">
        <v>3729</v>
      </c>
      <c r="AA1742" t="s">
        <v>86</v>
      </c>
      <c r="AB1742" s="198">
        <v>37073.875</v>
      </c>
      <c r="AC1742" s="198">
        <v>37103.875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4</v>
      </c>
      <c r="F1743" s="213">
        <f t="shared" si="140"/>
        <v>20000</v>
      </c>
      <c r="G1743" s="202">
        <v>1296784</v>
      </c>
      <c r="H1743" s="198">
        <v>37036.362800925926</v>
      </c>
      <c r="I1743" t="s">
        <v>1720</v>
      </c>
      <c r="M1743" t="s">
        <v>1785</v>
      </c>
      <c r="N1743" t="s">
        <v>3314</v>
      </c>
      <c r="O1743" t="s">
        <v>1546</v>
      </c>
      <c r="Q1743" s="199">
        <v>5000</v>
      </c>
      <c r="S1743" t="s">
        <v>1786</v>
      </c>
      <c r="T1743" t="s">
        <v>2230</v>
      </c>
      <c r="U1743" s="201">
        <v>3.72</v>
      </c>
      <c r="V1743" t="s">
        <v>87</v>
      </c>
      <c r="W1743" t="s">
        <v>3130</v>
      </c>
      <c r="X1743" t="s">
        <v>3338</v>
      </c>
      <c r="Y1743" t="s">
        <v>3318</v>
      </c>
      <c r="Z1743" t="s">
        <v>3729</v>
      </c>
      <c r="AA1743">
        <v>810952</v>
      </c>
      <c r="AB1743" s="198">
        <v>37037</v>
      </c>
      <c r="AC1743" s="198">
        <v>37040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4</v>
      </c>
      <c r="F1744" s="213">
        <f t="shared" si="140"/>
        <v>13636</v>
      </c>
      <c r="G1744" s="202">
        <v>1296785</v>
      </c>
      <c r="H1744" s="198">
        <v>37036.362812500003</v>
      </c>
      <c r="I1744" t="s">
        <v>3359</v>
      </c>
      <c r="M1744" t="s">
        <v>1785</v>
      </c>
      <c r="N1744" t="s">
        <v>3314</v>
      </c>
      <c r="O1744" t="s">
        <v>1567</v>
      </c>
      <c r="P1744" s="199">
        <v>3409</v>
      </c>
      <c r="S1744" t="s">
        <v>1786</v>
      </c>
      <c r="T1744" t="s">
        <v>2230</v>
      </c>
      <c r="U1744" s="201">
        <v>2.95</v>
      </c>
      <c r="V1744" t="s">
        <v>3218</v>
      </c>
      <c r="W1744" t="s">
        <v>1719</v>
      </c>
      <c r="X1744" t="s">
        <v>1710</v>
      </c>
      <c r="Y1744" t="s">
        <v>3318</v>
      </c>
      <c r="Z1744" t="s">
        <v>3729</v>
      </c>
      <c r="AA1744">
        <v>810953</v>
      </c>
      <c r="AB1744" s="198">
        <v>37037</v>
      </c>
      <c r="AC1744" s="198">
        <v>37040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4</v>
      </c>
      <c r="F1745" s="213">
        <f t="shared" si="140"/>
        <v>20000</v>
      </c>
      <c r="G1745" s="202">
        <v>1296786</v>
      </c>
      <c r="H1745" s="198">
        <v>37036.362824074073</v>
      </c>
      <c r="I1745" t="s">
        <v>3393</v>
      </c>
      <c r="M1745" t="s">
        <v>1785</v>
      </c>
      <c r="N1745" t="s">
        <v>3314</v>
      </c>
      <c r="O1745" t="s">
        <v>1562</v>
      </c>
      <c r="Q1745" s="199">
        <v>5000</v>
      </c>
      <c r="S1745" t="s">
        <v>1786</v>
      </c>
      <c r="T1745" t="s">
        <v>2230</v>
      </c>
      <c r="U1745" s="201">
        <v>3.625</v>
      </c>
      <c r="V1745" t="s">
        <v>3213</v>
      </c>
      <c r="W1745" t="s">
        <v>1719</v>
      </c>
      <c r="X1745" t="s">
        <v>1710</v>
      </c>
      <c r="Y1745" t="s">
        <v>3318</v>
      </c>
      <c r="Z1745" t="s">
        <v>3729</v>
      </c>
      <c r="AA1745">
        <v>810954</v>
      </c>
      <c r="AB1745" s="198">
        <v>37037</v>
      </c>
      <c r="AC1745" s="198">
        <v>37040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4</v>
      </c>
      <c r="F1746" s="213">
        <f t="shared" si="140"/>
        <v>100000</v>
      </c>
      <c r="G1746" s="202">
        <v>1296787</v>
      </c>
      <c r="H1746" s="198">
        <v>37036.362835648149</v>
      </c>
      <c r="I1746" t="s">
        <v>2964</v>
      </c>
      <c r="M1746" t="s">
        <v>1785</v>
      </c>
      <c r="N1746" t="s">
        <v>3314</v>
      </c>
      <c r="O1746" t="s">
        <v>1034</v>
      </c>
      <c r="P1746" s="199">
        <v>25000</v>
      </c>
      <c r="S1746" t="s">
        <v>1786</v>
      </c>
      <c r="T1746" t="s">
        <v>2230</v>
      </c>
      <c r="U1746" s="201">
        <v>3.875</v>
      </c>
      <c r="V1746" t="s">
        <v>3268</v>
      </c>
      <c r="W1746" t="s">
        <v>2783</v>
      </c>
      <c r="X1746" t="s">
        <v>2784</v>
      </c>
      <c r="Y1746" t="s">
        <v>3318</v>
      </c>
      <c r="Z1746" t="s">
        <v>3729</v>
      </c>
      <c r="AA1746">
        <v>810955</v>
      </c>
      <c r="AB1746" s="198">
        <v>37037</v>
      </c>
      <c r="AC1746" s="198">
        <v>37040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4</v>
      </c>
      <c r="F1747" s="213">
        <f t="shared" si="140"/>
        <v>2300</v>
      </c>
      <c r="G1747" s="202">
        <v>1296790</v>
      </c>
      <c r="H1747" s="198">
        <v>37036.362939814811</v>
      </c>
      <c r="I1747" t="s">
        <v>2796</v>
      </c>
      <c r="M1747" t="s">
        <v>1785</v>
      </c>
      <c r="N1747" t="s">
        <v>3314</v>
      </c>
      <c r="O1747" t="s">
        <v>1624</v>
      </c>
      <c r="Q1747" s="199">
        <v>575</v>
      </c>
      <c r="S1747" t="s">
        <v>1786</v>
      </c>
      <c r="T1747" t="s">
        <v>2230</v>
      </c>
      <c r="U1747" s="201">
        <v>3.78</v>
      </c>
      <c r="V1747" t="s">
        <v>2797</v>
      </c>
      <c r="W1747" t="s">
        <v>2790</v>
      </c>
      <c r="X1747" t="s">
        <v>1713</v>
      </c>
      <c r="Y1747" t="s">
        <v>3318</v>
      </c>
      <c r="Z1747" t="s">
        <v>3729</v>
      </c>
      <c r="AA1747">
        <v>810956</v>
      </c>
      <c r="AB1747" s="198">
        <v>37037</v>
      </c>
      <c r="AC1747" s="198">
        <v>37040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6</v>
      </c>
      <c r="F1748" s="213">
        <f t="shared" si="140"/>
        <v>30000</v>
      </c>
      <c r="G1748" s="202">
        <v>1296788</v>
      </c>
      <c r="H1748" s="198">
        <v>37036.362939814811</v>
      </c>
      <c r="I1748" t="s">
        <v>3293</v>
      </c>
      <c r="M1748" t="s">
        <v>1785</v>
      </c>
      <c r="N1748" t="s">
        <v>3314</v>
      </c>
      <c r="O1748" t="s">
        <v>88</v>
      </c>
      <c r="P1748" s="199">
        <v>5000</v>
      </c>
      <c r="S1748" t="s">
        <v>1786</v>
      </c>
      <c r="T1748" t="s">
        <v>2230</v>
      </c>
      <c r="U1748" s="201">
        <v>3.75</v>
      </c>
      <c r="V1748" t="s">
        <v>3294</v>
      </c>
      <c r="W1748" t="s">
        <v>2790</v>
      </c>
      <c r="X1748" t="s">
        <v>1713</v>
      </c>
      <c r="Y1748" t="s">
        <v>3318</v>
      </c>
      <c r="Z1748" t="s">
        <v>3729</v>
      </c>
      <c r="AA1748">
        <v>810957</v>
      </c>
      <c r="AB1748" s="198">
        <v>37037.875</v>
      </c>
      <c r="AC1748" s="198">
        <v>37042.875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4</v>
      </c>
      <c r="F1749" s="213">
        <f t="shared" si="140"/>
        <v>5972</v>
      </c>
      <c r="G1749" s="202">
        <v>1296791</v>
      </c>
      <c r="H1749" s="198">
        <v>37036.362951388888</v>
      </c>
      <c r="I1749" t="s">
        <v>3242</v>
      </c>
      <c r="M1749" t="s">
        <v>1785</v>
      </c>
      <c r="N1749" t="s">
        <v>3314</v>
      </c>
      <c r="O1749" t="s">
        <v>2315</v>
      </c>
      <c r="Q1749" s="199">
        <v>1493</v>
      </c>
      <c r="S1749" t="s">
        <v>1786</v>
      </c>
      <c r="T1749" t="s">
        <v>2230</v>
      </c>
      <c r="U1749" s="201">
        <v>4.1900000000000004</v>
      </c>
      <c r="V1749">
        <v>19691994</v>
      </c>
      <c r="W1749" t="s">
        <v>1691</v>
      </c>
      <c r="X1749" t="s">
        <v>1697</v>
      </c>
      <c r="Y1749" t="s">
        <v>3318</v>
      </c>
      <c r="Z1749" t="s">
        <v>3729</v>
      </c>
      <c r="AA1749">
        <v>810958</v>
      </c>
      <c r="AB1749" s="198">
        <v>37037</v>
      </c>
      <c r="AC1749" s="198">
        <v>37040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4</v>
      </c>
      <c r="F1750" s="213">
        <f t="shared" si="140"/>
        <v>40000</v>
      </c>
      <c r="G1750" s="202">
        <v>1296792</v>
      </c>
      <c r="H1750" s="198">
        <v>37036.362974537034</v>
      </c>
      <c r="I1750" t="s">
        <v>3013</v>
      </c>
      <c r="M1750" t="s">
        <v>1785</v>
      </c>
      <c r="N1750" t="s">
        <v>3314</v>
      </c>
      <c r="O1750" t="s">
        <v>1523</v>
      </c>
      <c r="P1750" s="199">
        <v>10000</v>
      </c>
      <c r="S1750" t="s">
        <v>1786</v>
      </c>
      <c r="T1750" t="s">
        <v>2230</v>
      </c>
      <c r="U1750" s="201">
        <v>3.89</v>
      </c>
      <c r="V1750" t="s">
        <v>3125</v>
      </c>
      <c r="W1750" t="s">
        <v>2783</v>
      </c>
      <c r="X1750" t="s">
        <v>2784</v>
      </c>
      <c r="Y1750" t="s">
        <v>3318</v>
      </c>
      <c r="Z1750" t="s">
        <v>3729</v>
      </c>
      <c r="AA1750">
        <v>810959</v>
      </c>
      <c r="AB1750" s="198">
        <v>37037</v>
      </c>
      <c r="AC1750" s="198">
        <v>37040</v>
      </c>
    </row>
    <row r="1751" spans="1:29" x14ac:dyDescent="0.2">
      <c r="A1751" s="44" t="str">
        <f t="shared" si="136"/>
        <v xml:space="preserve"> Metals Financial</v>
      </c>
      <c r="B1751" s="44" t="str">
        <f t="shared" si="137"/>
        <v/>
      </c>
      <c r="C1751" s="44" t="str">
        <f t="shared" si="138"/>
        <v>Metals</v>
      </c>
      <c r="D1751" s="44" t="str">
        <f t="shared" si="139"/>
        <v>Financial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</v>
      </c>
      <c r="G1751" s="202">
        <v>1296794</v>
      </c>
      <c r="H1751" s="198">
        <v>37036.362986111111</v>
      </c>
      <c r="I1751" t="s">
        <v>2239</v>
      </c>
      <c r="M1751" t="s">
        <v>1791</v>
      </c>
      <c r="N1751" t="s">
        <v>2240</v>
      </c>
      <c r="O1751" t="s">
        <v>2241</v>
      </c>
      <c r="Q1751" s="199">
        <v>5</v>
      </c>
      <c r="S1751" t="s">
        <v>2229</v>
      </c>
      <c r="T1751" t="s">
        <v>2230</v>
      </c>
      <c r="U1751" s="201">
        <v>1537</v>
      </c>
      <c r="V1751" t="s">
        <v>2242</v>
      </c>
      <c r="W1751" t="s">
        <v>2236</v>
      </c>
      <c r="X1751" t="s">
        <v>2232</v>
      </c>
      <c r="Y1751" t="s">
        <v>2233</v>
      </c>
      <c r="Z1751" t="s">
        <v>2234</v>
      </c>
      <c r="AA1751">
        <v>2152803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4</v>
      </c>
      <c r="F1752" s="213">
        <f t="shared" si="140"/>
        <v>20000</v>
      </c>
      <c r="G1752" s="202">
        <v>1296795</v>
      </c>
      <c r="H1752" s="198">
        <v>37036.362986111111</v>
      </c>
      <c r="I1752" t="s">
        <v>3091</v>
      </c>
      <c r="M1752" t="s">
        <v>1785</v>
      </c>
      <c r="N1752" t="s">
        <v>3314</v>
      </c>
      <c r="O1752" t="s">
        <v>1545</v>
      </c>
      <c r="P1752" s="199">
        <v>5000</v>
      </c>
      <c r="S1752" t="s">
        <v>1786</v>
      </c>
      <c r="T1752" t="s">
        <v>2230</v>
      </c>
      <c r="U1752" s="201">
        <v>3.7050000000000001</v>
      </c>
      <c r="V1752" t="s">
        <v>3092</v>
      </c>
      <c r="W1752" t="s">
        <v>3130</v>
      </c>
      <c r="X1752" t="s">
        <v>3338</v>
      </c>
      <c r="Y1752" t="s">
        <v>3318</v>
      </c>
      <c r="Z1752" t="s">
        <v>3729</v>
      </c>
      <c r="AA1752">
        <v>810961</v>
      </c>
      <c r="AB1752" s="198">
        <v>37037</v>
      </c>
      <c r="AC1752" s="198">
        <v>37040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4</v>
      </c>
      <c r="F1753" s="213">
        <f t="shared" si="140"/>
        <v>40000</v>
      </c>
      <c r="G1753" s="202">
        <v>1296793</v>
      </c>
      <c r="H1753" s="198">
        <v>37036.362986111111</v>
      </c>
      <c r="I1753" t="s">
        <v>3341</v>
      </c>
      <c r="M1753" t="s">
        <v>1785</v>
      </c>
      <c r="N1753" t="s">
        <v>3314</v>
      </c>
      <c r="O1753" t="s">
        <v>1524</v>
      </c>
      <c r="P1753" s="199">
        <v>10000</v>
      </c>
      <c r="S1753" t="s">
        <v>1786</v>
      </c>
      <c r="T1753" t="s">
        <v>2230</v>
      </c>
      <c r="U1753" s="201">
        <v>3.8149999999999999</v>
      </c>
      <c r="V1753" t="s">
        <v>3131</v>
      </c>
      <c r="W1753" t="s">
        <v>3352</v>
      </c>
      <c r="X1753" t="s">
        <v>3353</v>
      </c>
      <c r="Y1753" t="s">
        <v>3318</v>
      </c>
      <c r="Z1753" t="s">
        <v>3729</v>
      </c>
      <c r="AA1753">
        <v>810960</v>
      </c>
      <c r="AB1753" s="198">
        <v>37037</v>
      </c>
      <c r="AC1753" s="198">
        <v>37040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4</v>
      </c>
      <c r="F1754" s="213">
        <f t="shared" si="140"/>
        <v>20000</v>
      </c>
      <c r="G1754" s="202">
        <v>1296796</v>
      </c>
      <c r="H1754" s="198">
        <v>37036.362986111111</v>
      </c>
      <c r="I1754" t="s">
        <v>3078</v>
      </c>
      <c r="M1754" t="s">
        <v>1785</v>
      </c>
      <c r="N1754" t="s">
        <v>3314</v>
      </c>
      <c r="O1754" t="s">
        <v>1567</v>
      </c>
      <c r="P1754" s="199">
        <v>5000</v>
      </c>
      <c r="S1754" t="s">
        <v>1786</v>
      </c>
      <c r="T1754" t="s">
        <v>2230</v>
      </c>
      <c r="U1754" s="201">
        <v>2.95</v>
      </c>
      <c r="V1754" t="s">
        <v>3079</v>
      </c>
      <c r="W1754" t="s">
        <v>1719</v>
      </c>
      <c r="X1754" t="s">
        <v>1710</v>
      </c>
      <c r="Y1754" t="s">
        <v>3318</v>
      </c>
      <c r="Z1754" t="s">
        <v>3729</v>
      </c>
      <c r="AA1754">
        <v>810962</v>
      </c>
      <c r="AB1754" s="198">
        <v>37037</v>
      </c>
      <c r="AC1754" s="198">
        <v>37040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4</v>
      </c>
      <c r="F1755" s="213">
        <f t="shared" si="140"/>
        <v>20000</v>
      </c>
      <c r="G1755" s="202">
        <v>1296801</v>
      </c>
      <c r="H1755" s="198">
        <v>37036.363020833334</v>
      </c>
      <c r="I1755" t="s">
        <v>3078</v>
      </c>
      <c r="M1755" t="s">
        <v>1785</v>
      </c>
      <c r="N1755" t="s">
        <v>3314</v>
      </c>
      <c r="O1755" t="s">
        <v>1567</v>
      </c>
      <c r="P1755" s="199">
        <v>5000</v>
      </c>
      <c r="S1755" t="s">
        <v>1786</v>
      </c>
      <c r="T1755" t="s">
        <v>2230</v>
      </c>
      <c r="U1755" s="201">
        <v>2.9249999999999998</v>
      </c>
      <c r="V1755" t="s">
        <v>3079</v>
      </c>
      <c r="W1755" t="s">
        <v>1719</v>
      </c>
      <c r="X1755" t="s">
        <v>1710</v>
      </c>
      <c r="Y1755" t="s">
        <v>3318</v>
      </c>
      <c r="Z1755" t="s">
        <v>3729</v>
      </c>
      <c r="AA1755">
        <v>810966</v>
      </c>
      <c r="AB1755" s="198">
        <v>37037</v>
      </c>
      <c r="AC1755" s="198">
        <v>37040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4</v>
      </c>
      <c r="F1756" s="213">
        <f t="shared" si="140"/>
        <v>20000</v>
      </c>
      <c r="G1756" s="202">
        <v>1296799</v>
      </c>
      <c r="H1756" s="198">
        <v>37036.363020833334</v>
      </c>
      <c r="I1756" t="s">
        <v>1720</v>
      </c>
      <c r="M1756" t="s">
        <v>1785</v>
      </c>
      <c r="N1756" t="s">
        <v>3314</v>
      </c>
      <c r="O1756" t="s">
        <v>1543</v>
      </c>
      <c r="P1756" s="199">
        <v>5000</v>
      </c>
      <c r="S1756" t="s">
        <v>1786</v>
      </c>
      <c r="T1756" t="s">
        <v>2230</v>
      </c>
      <c r="U1756" s="201">
        <v>3.7225000000000001</v>
      </c>
      <c r="V1756" t="s">
        <v>87</v>
      </c>
      <c r="W1756" t="s">
        <v>3130</v>
      </c>
      <c r="X1756" t="s">
        <v>3338</v>
      </c>
      <c r="Y1756" t="s">
        <v>3318</v>
      </c>
      <c r="Z1756" t="s">
        <v>3729</v>
      </c>
      <c r="AA1756">
        <v>810964</v>
      </c>
      <c r="AB1756" s="198">
        <v>37037</v>
      </c>
      <c r="AC1756" s="198">
        <v>37040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4</v>
      </c>
      <c r="F1757" s="213">
        <f t="shared" si="140"/>
        <v>20000</v>
      </c>
      <c r="G1757" s="202">
        <v>1296798</v>
      </c>
      <c r="H1757" s="198">
        <v>37036.363020833334</v>
      </c>
      <c r="I1757" t="s">
        <v>1843</v>
      </c>
      <c r="M1757" t="s">
        <v>1785</v>
      </c>
      <c r="N1757" t="s">
        <v>3314</v>
      </c>
      <c r="O1757" t="s">
        <v>1040</v>
      </c>
      <c r="Q1757" s="199">
        <v>5000</v>
      </c>
      <c r="S1757" t="s">
        <v>1786</v>
      </c>
      <c r="T1757" t="s">
        <v>2230</v>
      </c>
      <c r="U1757" s="201">
        <v>3.86</v>
      </c>
      <c r="V1757" t="s">
        <v>3382</v>
      </c>
      <c r="W1757" t="s">
        <v>3159</v>
      </c>
      <c r="X1757" t="s">
        <v>3241</v>
      </c>
      <c r="Y1757" t="s">
        <v>3318</v>
      </c>
      <c r="Z1757" t="s">
        <v>3729</v>
      </c>
      <c r="AA1757">
        <v>810965</v>
      </c>
      <c r="AB1757" s="198">
        <v>37037</v>
      </c>
      <c r="AC1757" s="198">
        <v>37040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4</v>
      </c>
      <c r="F1758" s="213">
        <f t="shared" si="140"/>
        <v>80000</v>
      </c>
      <c r="G1758" s="202">
        <v>1296800</v>
      </c>
      <c r="H1758" s="198">
        <v>37036.363020833334</v>
      </c>
      <c r="I1758" t="s">
        <v>1716</v>
      </c>
      <c r="M1758" t="s">
        <v>1785</v>
      </c>
      <c r="N1758" t="s">
        <v>3314</v>
      </c>
      <c r="O1758" t="s">
        <v>1055</v>
      </c>
      <c r="Q1758" s="199">
        <v>20000</v>
      </c>
      <c r="S1758" t="s">
        <v>1786</v>
      </c>
      <c r="T1758" t="s">
        <v>2230</v>
      </c>
      <c r="U1758" s="201">
        <v>4.12</v>
      </c>
      <c r="V1758" t="s">
        <v>3277</v>
      </c>
      <c r="W1758" t="s">
        <v>2800</v>
      </c>
      <c r="X1758" t="s">
        <v>2801</v>
      </c>
      <c r="Y1758" t="s">
        <v>3318</v>
      </c>
      <c r="Z1758" t="s">
        <v>3729</v>
      </c>
      <c r="AA1758">
        <v>810967</v>
      </c>
      <c r="AB1758" s="198">
        <v>37037</v>
      </c>
      <c r="AC1758" s="198">
        <v>37040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4</v>
      </c>
      <c r="F1759" s="213">
        <f t="shared" si="140"/>
        <v>20000</v>
      </c>
      <c r="G1759" s="202">
        <v>1296797</v>
      </c>
      <c r="H1759" s="198">
        <v>37036.363020833334</v>
      </c>
      <c r="I1759" t="s">
        <v>1720</v>
      </c>
      <c r="M1759" t="s">
        <v>1785</v>
      </c>
      <c r="N1759" t="s">
        <v>3314</v>
      </c>
      <c r="O1759" t="s">
        <v>1544</v>
      </c>
      <c r="Q1759" s="199">
        <v>5000</v>
      </c>
      <c r="S1759" t="s">
        <v>1786</v>
      </c>
      <c r="T1759" t="s">
        <v>2230</v>
      </c>
      <c r="U1759" s="201">
        <v>3.7225000000000001</v>
      </c>
      <c r="V1759" t="s">
        <v>2919</v>
      </c>
      <c r="W1759" t="s">
        <v>3130</v>
      </c>
      <c r="X1759" t="s">
        <v>3338</v>
      </c>
      <c r="Y1759" t="s">
        <v>3318</v>
      </c>
      <c r="Z1759" t="s">
        <v>3729</v>
      </c>
      <c r="AA1759">
        <v>810963</v>
      </c>
      <c r="AB1759" s="198">
        <v>37037</v>
      </c>
      <c r="AC1759" s="198">
        <v>37040</v>
      </c>
    </row>
    <row r="1760" spans="1:29" x14ac:dyDescent="0.2">
      <c r="A1760" s="44" t="str">
        <f t="shared" si="136"/>
        <v>US Natural Gas Financial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Financial</v>
      </c>
      <c r="E1760" s="44">
        <f>IF(VLOOKUP(S1760,'DD-Lookup'!$J$6:$L$50,3,FALSE)="Monthly",(YEAR(AC1760)-YEAR(AB1760))*12+MONTH(AC1760)-MONTH(AB1760)+1,(AC1760-AB1760+1))</f>
        <v>123</v>
      </c>
      <c r="F1760" s="213">
        <f t="shared" si="140"/>
        <v>1230000</v>
      </c>
      <c r="G1760" s="202">
        <v>1296802</v>
      </c>
      <c r="H1760" s="198">
        <v>37036.363055555557</v>
      </c>
      <c r="I1760" t="s">
        <v>1843</v>
      </c>
      <c r="M1760" t="s">
        <v>1785</v>
      </c>
      <c r="N1760" t="s">
        <v>3328</v>
      </c>
      <c r="O1760" t="s">
        <v>1074</v>
      </c>
      <c r="Q1760" s="199">
        <v>10000</v>
      </c>
      <c r="S1760" t="s">
        <v>1786</v>
      </c>
      <c r="T1760" t="s">
        <v>2230</v>
      </c>
      <c r="U1760" s="201">
        <v>-7.7499999999999999E-2</v>
      </c>
      <c r="V1760" t="s">
        <v>2916</v>
      </c>
      <c r="W1760" t="s">
        <v>1752</v>
      </c>
      <c r="X1760" t="s">
        <v>1753</v>
      </c>
      <c r="Y1760" t="s">
        <v>2250</v>
      </c>
      <c r="Z1760" t="s">
        <v>3729</v>
      </c>
      <c r="AA1760" t="s">
        <v>89</v>
      </c>
      <c r="AB1760" s="198">
        <v>37073</v>
      </c>
      <c r="AC1760" s="198">
        <v>37195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4</v>
      </c>
      <c r="F1761" s="213">
        <f t="shared" si="140"/>
        <v>20000</v>
      </c>
      <c r="G1761" s="202">
        <v>1296803</v>
      </c>
      <c r="H1761" s="198">
        <v>37036.363067129627</v>
      </c>
      <c r="I1761" t="s">
        <v>3078</v>
      </c>
      <c r="M1761" t="s">
        <v>1785</v>
      </c>
      <c r="N1761" t="s">
        <v>3314</v>
      </c>
      <c r="O1761" t="s">
        <v>1567</v>
      </c>
      <c r="P1761" s="199">
        <v>5000</v>
      </c>
      <c r="S1761" t="s">
        <v>1786</v>
      </c>
      <c r="T1761" t="s">
        <v>2230</v>
      </c>
      <c r="U1761" s="201">
        <v>2.9</v>
      </c>
      <c r="V1761" t="s">
        <v>3079</v>
      </c>
      <c r="W1761" t="s">
        <v>1719</v>
      </c>
      <c r="X1761" t="s">
        <v>1710</v>
      </c>
      <c r="Y1761" t="s">
        <v>3318</v>
      </c>
      <c r="Z1761" t="s">
        <v>3729</v>
      </c>
      <c r="AA1761">
        <v>810968</v>
      </c>
      <c r="AB1761" s="198">
        <v>37037</v>
      </c>
      <c r="AC1761" s="198">
        <v>37040</v>
      </c>
    </row>
    <row r="1762" spans="1:29" x14ac:dyDescent="0.2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30</v>
      </c>
      <c r="F1762" s="213">
        <f t="shared" si="140"/>
        <v>600000</v>
      </c>
      <c r="G1762" s="202">
        <v>1296804</v>
      </c>
      <c r="H1762" s="198">
        <v>37036.363078703704</v>
      </c>
      <c r="I1762" t="s">
        <v>1838</v>
      </c>
      <c r="M1762" t="s">
        <v>1785</v>
      </c>
      <c r="N1762" t="s">
        <v>3014</v>
      </c>
      <c r="O1762" t="s">
        <v>3015</v>
      </c>
      <c r="Q1762" s="199">
        <v>20000</v>
      </c>
      <c r="S1762" t="s">
        <v>1786</v>
      </c>
      <c r="T1762" t="s">
        <v>2230</v>
      </c>
      <c r="U1762" s="201">
        <v>3.9849999999999999</v>
      </c>
      <c r="V1762" t="s">
        <v>90</v>
      </c>
      <c r="W1762" t="s">
        <v>3587</v>
      </c>
      <c r="X1762" t="s">
        <v>3016</v>
      </c>
      <c r="Y1762" t="s">
        <v>2250</v>
      </c>
      <c r="Z1762" t="s">
        <v>3729</v>
      </c>
      <c r="AA1762" t="s">
        <v>91</v>
      </c>
      <c r="AB1762" s="198">
        <v>37043.875</v>
      </c>
      <c r="AC1762" s="198">
        <v>37072.875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4</v>
      </c>
      <c r="F1763" s="213">
        <f t="shared" si="140"/>
        <v>20000</v>
      </c>
      <c r="G1763" s="202">
        <v>1296806</v>
      </c>
      <c r="H1763" s="198">
        <v>37036.363217592596</v>
      </c>
      <c r="I1763" t="s">
        <v>1699</v>
      </c>
      <c r="M1763" t="s">
        <v>1785</v>
      </c>
      <c r="N1763" t="s">
        <v>3314</v>
      </c>
      <c r="O1763" t="s">
        <v>1547</v>
      </c>
      <c r="Q1763" s="199">
        <v>5000</v>
      </c>
      <c r="S1763" t="s">
        <v>1786</v>
      </c>
      <c r="T1763" t="s">
        <v>2230</v>
      </c>
      <c r="U1763" s="201">
        <v>4.0999999999999996</v>
      </c>
      <c r="V1763" t="s">
        <v>3301</v>
      </c>
      <c r="W1763" t="s">
        <v>3367</v>
      </c>
      <c r="X1763" t="s">
        <v>3368</v>
      </c>
      <c r="Y1763" t="s">
        <v>3318</v>
      </c>
      <c r="Z1763" t="s">
        <v>3729</v>
      </c>
      <c r="AA1763">
        <v>810969</v>
      </c>
      <c r="AB1763" s="198">
        <v>37037</v>
      </c>
      <c r="AC1763" s="198">
        <v>37040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4</v>
      </c>
      <c r="F1764" s="213">
        <f t="shared" si="140"/>
        <v>40000</v>
      </c>
      <c r="G1764" s="202">
        <v>1296807</v>
      </c>
      <c r="H1764" s="198">
        <v>37036.363240740742</v>
      </c>
      <c r="I1764" t="s">
        <v>3008</v>
      </c>
      <c r="M1764" t="s">
        <v>1785</v>
      </c>
      <c r="N1764" t="s">
        <v>3314</v>
      </c>
      <c r="O1764" t="s">
        <v>61</v>
      </c>
      <c r="P1764" s="199">
        <v>10000</v>
      </c>
      <c r="S1764" t="s">
        <v>1786</v>
      </c>
      <c r="T1764" t="s">
        <v>2230</v>
      </c>
      <c r="U1764" s="201">
        <v>3.86</v>
      </c>
      <c r="V1764" t="s">
        <v>2367</v>
      </c>
      <c r="W1764" t="s">
        <v>3367</v>
      </c>
      <c r="X1764" t="s">
        <v>2785</v>
      </c>
      <c r="Y1764" t="s">
        <v>3318</v>
      </c>
      <c r="Z1764" t="s">
        <v>3729</v>
      </c>
      <c r="AA1764">
        <v>810970</v>
      </c>
      <c r="AB1764" s="198">
        <v>37037</v>
      </c>
      <c r="AC1764" s="198">
        <v>37040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4</v>
      </c>
      <c r="F1765" s="213">
        <f t="shared" si="140"/>
        <v>40000</v>
      </c>
      <c r="G1765" s="202">
        <v>1296811</v>
      </c>
      <c r="H1765" s="198">
        <v>37036.363321759258</v>
      </c>
      <c r="I1765" t="s">
        <v>3393</v>
      </c>
      <c r="M1765" t="s">
        <v>1785</v>
      </c>
      <c r="N1765" t="s">
        <v>3314</v>
      </c>
      <c r="O1765" t="s">
        <v>1518</v>
      </c>
      <c r="Q1765" s="199">
        <v>10000</v>
      </c>
      <c r="S1765" t="s">
        <v>1786</v>
      </c>
      <c r="T1765" t="s">
        <v>2230</v>
      </c>
      <c r="U1765" s="201">
        <v>3.9474999999999998</v>
      </c>
      <c r="V1765" t="s">
        <v>3132</v>
      </c>
      <c r="W1765" t="s">
        <v>3316</v>
      </c>
      <c r="X1765" t="s">
        <v>3317</v>
      </c>
      <c r="Y1765" t="s">
        <v>3318</v>
      </c>
      <c r="Z1765" t="s">
        <v>3729</v>
      </c>
      <c r="AA1765">
        <v>810971</v>
      </c>
      <c r="AB1765" s="198">
        <v>37037</v>
      </c>
      <c r="AC1765" s="198">
        <v>37040</v>
      </c>
    </row>
    <row r="1766" spans="1:29" x14ac:dyDescent="0.2">
      <c r="A1766" s="44" t="str">
        <f t="shared" si="136"/>
        <v>US Power Physical</v>
      </c>
      <c r="B1766" s="44" t="str">
        <f t="shared" si="137"/>
        <v>US</v>
      </c>
      <c r="C1766" s="44" t="str">
        <f t="shared" si="138"/>
        <v>Power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25</v>
      </c>
      <c r="G1766" s="202">
        <v>1296813</v>
      </c>
      <c r="H1766" s="198">
        <v>37036.363333333335</v>
      </c>
      <c r="I1766" t="s">
        <v>1777</v>
      </c>
      <c r="M1766" t="s">
        <v>3451</v>
      </c>
      <c r="N1766" t="s">
        <v>1737</v>
      </c>
      <c r="O1766" t="s">
        <v>1592</v>
      </c>
      <c r="Q1766" s="199">
        <v>25</v>
      </c>
      <c r="S1766" t="s">
        <v>1784</v>
      </c>
      <c r="T1766" t="s">
        <v>2230</v>
      </c>
      <c r="U1766" s="201">
        <v>151</v>
      </c>
      <c r="V1766" t="s">
        <v>1679</v>
      </c>
      <c r="W1766" t="s">
        <v>1770</v>
      </c>
      <c r="X1766" t="s">
        <v>1738</v>
      </c>
      <c r="Y1766" t="s">
        <v>2741</v>
      </c>
      <c r="Z1766" t="s">
        <v>3724</v>
      </c>
      <c r="AA1766">
        <v>622962.1</v>
      </c>
      <c r="AB1766" s="198">
        <v>37040.875</v>
      </c>
      <c r="AC1766" s="198">
        <v>37040.875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4</v>
      </c>
      <c r="F1767" s="213">
        <f t="shared" si="140"/>
        <v>20000</v>
      </c>
      <c r="G1767" s="202">
        <v>1296812</v>
      </c>
      <c r="H1767" s="198">
        <v>37036.363333333335</v>
      </c>
      <c r="I1767" t="s">
        <v>3319</v>
      </c>
      <c r="M1767" t="s">
        <v>1785</v>
      </c>
      <c r="N1767" t="s">
        <v>3314</v>
      </c>
      <c r="O1767" t="s">
        <v>1543</v>
      </c>
      <c r="P1767" s="199">
        <v>5000</v>
      </c>
      <c r="S1767" t="s">
        <v>1786</v>
      </c>
      <c r="T1767" t="s">
        <v>2230</v>
      </c>
      <c r="U1767" s="201">
        <v>3.72</v>
      </c>
      <c r="V1767" t="s">
        <v>3351</v>
      </c>
      <c r="W1767" t="s">
        <v>3130</v>
      </c>
      <c r="X1767" t="s">
        <v>3338</v>
      </c>
      <c r="Y1767" t="s">
        <v>3318</v>
      </c>
      <c r="Z1767" t="s">
        <v>3729</v>
      </c>
      <c r="AA1767">
        <v>810972</v>
      </c>
      <c r="AB1767" s="198">
        <v>37037</v>
      </c>
      <c r="AC1767" s="198">
        <v>37040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4</v>
      </c>
      <c r="F1768" s="213">
        <f t="shared" si="140"/>
        <v>40000</v>
      </c>
      <c r="G1768" s="202">
        <v>1296814</v>
      </c>
      <c r="H1768" s="198">
        <v>37036.363356481481</v>
      </c>
      <c r="I1768" t="s">
        <v>3319</v>
      </c>
      <c r="M1768" t="s">
        <v>1785</v>
      </c>
      <c r="N1768" t="s">
        <v>3314</v>
      </c>
      <c r="O1768" t="s">
        <v>1524</v>
      </c>
      <c r="P1768" s="199">
        <v>10000</v>
      </c>
      <c r="S1768" t="s">
        <v>1786</v>
      </c>
      <c r="T1768" t="s">
        <v>2230</v>
      </c>
      <c r="U1768" s="201">
        <v>3.81</v>
      </c>
      <c r="V1768" t="s">
        <v>3320</v>
      </c>
      <c r="W1768" t="s">
        <v>3352</v>
      </c>
      <c r="X1768" t="s">
        <v>3353</v>
      </c>
      <c r="Y1768" t="s">
        <v>3318</v>
      </c>
      <c r="Z1768" t="s">
        <v>3729</v>
      </c>
      <c r="AA1768">
        <v>810973</v>
      </c>
      <c r="AB1768" s="198">
        <v>37037</v>
      </c>
      <c r="AC1768" s="198">
        <v>37040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4</v>
      </c>
      <c r="F1769" s="213">
        <f t="shared" si="140"/>
        <v>11412</v>
      </c>
      <c r="G1769" s="202">
        <v>1296816</v>
      </c>
      <c r="H1769" s="198">
        <v>37036.36346064815</v>
      </c>
      <c r="I1769" t="s">
        <v>1704</v>
      </c>
      <c r="M1769" t="s">
        <v>1785</v>
      </c>
      <c r="N1769" t="s">
        <v>3314</v>
      </c>
      <c r="O1769" t="s">
        <v>1523</v>
      </c>
      <c r="Q1769" s="199">
        <v>2853</v>
      </c>
      <c r="S1769" t="s">
        <v>1786</v>
      </c>
      <c r="T1769" t="s">
        <v>2230</v>
      </c>
      <c r="U1769" s="201">
        <v>3.92</v>
      </c>
      <c r="V1769" t="s">
        <v>3511</v>
      </c>
      <c r="W1769" t="s">
        <v>2783</v>
      </c>
      <c r="X1769" t="s">
        <v>2784</v>
      </c>
      <c r="Y1769" t="s">
        <v>3318</v>
      </c>
      <c r="Z1769" t="s">
        <v>3729</v>
      </c>
      <c r="AA1769">
        <v>810974</v>
      </c>
      <c r="AB1769" s="198">
        <v>37037</v>
      </c>
      <c r="AC1769" s="198">
        <v>37040</v>
      </c>
    </row>
    <row r="1770" spans="1:29" x14ac:dyDescent="0.2">
      <c r="A1770" s="44" t="str">
        <f t="shared" si="136"/>
        <v>US Crude Financial</v>
      </c>
      <c r="B1770" s="44" t="str">
        <f t="shared" si="137"/>
        <v>US</v>
      </c>
      <c r="C1770" s="44" t="str">
        <f t="shared" si="138"/>
        <v>Crude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25000</v>
      </c>
      <c r="G1770" s="202">
        <v>1296815</v>
      </c>
      <c r="H1770" s="198">
        <v>37036.36346064815</v>
      </c>
      <c r="I1770" t="s">
        <v>2618</v>
      </c>
      <c r="M1770" t="s">
        <v>1994</v>
      </c>
      <c r="N1770" t="s">
        <v>2731</v>
      </c>
      <c r="O1770" t="s">
        <v>1815</v>
      </c>
      <c r="Q1770" s="199">
        <v>25000</v>
      </c>
      <c r="S1770" t="s">
        <v>1792</v>
      </c>
      <c r="T1770" t="s">
        <v>2230</v>
      </c>
      <c r="U1770" s="201">
        <v>28.39</v>
      </c>
      <c r="V1770" t="s">
        <v>1939</v>
      </c>
      <c r="W1770" t="s">
        <v>2733</v>
      </c>
      <c r="X1770" t="s">
        <v>2734</v>
      </c>
      <c r="Y1770" t="s">
        <v>3473</v>
      </c>
      <c r="Z1770" t="s">
        <v>3729</v>
      </c>
      <c r="AA1770">
        <v>107928</v>
      </c>
      <c r="AB1770" s="198">
        <v>37073</v>
      </c>
      <c r="AC1770" s="198">
        <v>37103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30</v>
      </c>
      <c r="F1771" s="213">
        <f t="shared" si="140"/>
        <v>150000</v>
      </c>
      <c r="G1771" s="202">
        <v>1296817</v>
      </c>
      <c r="H1771" s="198">
        <v>37036.363483796296</v>
      </c>
      <c r="I1771" t="s">
        <v>1702</v>
      </c>
      <c r="M1771" t="s">
        <v>1785</v>
      </c>
      <c r="N1771" t="s">
        <v>3328</v>
      </c>
      <c r="O1771" t="s">
        <v>1045</v>
      </c>
      <c r="Q1771" s="199">
        <v>5000</v>
      </c>
      <c r="S1771" t="s">
        <v>1786</v>
      </c>
      <c r="T1771" t="s">
        <v>2230</v>
      </c>
      <c r="U1771" s="201">
        <v>-1.4999999999999999E-2</v>
      </c>
      <c r="V1771" t="s">
        <v>2810</v>
      </c>
      <c r="W1771" t="s">
        <v>3211</v>
      </c>
      <c r="X1771" t="s">
        <v>3212</v>
      </c>
      <c r="Y1771" t="s">
        <v>2250</v>
      </c>
      <c r="Z1771" t="s">
        <v>3729</v>
      </c>
      <c r="AA1771" t="s">
        <v>92</v>
      </c>
      <c r="AB1771" s="198">
        <v>37043.875</v>
      </c>
      <c r="AC1771" s="198">
        <v>37072.875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4</v>
      </c>
      <c r="F1772" s="213">
        <f t="shared" si="140"/>
        <v>20000</v>
      </c>
      <c r="G1772" s="202">
        <v>1296818</v>
      </c>
      <c r="H1772" s="198">
        <v>37036.363518518519</v>
      </c>
      <c r="I1772" t="s">
        <v>3336</v>
      </c>
      <c r="M1772" t="s">
        <v>1785</v>
      </c>
      <c r="N1772" t="s">
        <v>3314</v>
      </c>
      <c r="O1772" t="s">
        <v>1547</v>
      </c>
      <c r="P1772" s="199">
        <v>5000</v>
      </c>
      <c r="S1772" t="s">
        <v>1786</v>
      </c>
      <c r="T1772" t="s">
        <v>2230</v>
      </c>
      <c r="U1772" s="201">
        <v>4.0949999999999998</v>
      </c>
      <c r="V1772" t="s">
        <v>3340</v>
      </c>
      <c r="W1772" t="s">
        <v>3367</v>
      </c>
      <c r="X1772" t="s">
        <v>3368</v>
      </c>
      <c r="Y1772" t="s">
        <v>3318</v>
      </c>
      <c r="Z1772" t="s">
        <v>3729</v>
      </c>
      <c r="AA1772">
        <v>810975</v>
      </c>
      <c r="AB1772" s="198">
        <v>37037</v>
      </c>
      <c r="AC1772" s="198">
        <v>37040</v>
      </c>
    </row>
    <row r="1773" spans="1:29" x14ac:dyDescent="0.2">
      <c r="A1773" s="44" t="str">
        <f t="shared" si="136"/>
        <v xml:space="preserve"> Natural Gas Physical</v>
      </c>
      <c r="B1773" s="44" t="str">
        <f t="shared" si="137"/>
        <v/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4</v>
      </c>
      <c r="F1773" s="213">
        <f t="shared" si="140"/>
        <v>20000</v>
      </c>
      <c r="G1773" s="202">
        <v>1296819</v>
      </c>
      <c r="H1773" s="198">
        <v>37036.363530092596</v>
      </c>
      <c r="I1773" t="s">
        <v>3271</v>
      </c>
      <c r="M1773" t="s">
        <v>1785</v>
      </c>
      <c r="N1773" t="s">
        <v>1724</v>
      </c>
      <c r="O1773" t="s">
        <v>54</v>
      </c>
      <c r="P1773" s="199">
        <v>5000</v>
      </c>
      <c r="S1773" t="s">
        <v>1786</v>
      </c>
      <c r="T1773" t="s">
        <v>2230</v>
      </c>
      <c r="U1773" s="201">
        <v>3.6150000000000002</v>
      </c>
      <c r="V1773" t="s">
        <v>2772</v>
      </c>
      <c r="W1773" t="s">
        <v>3269</v>
      </c>
      <c r="X1773" t="s">
        <v>2324</v>
      </c>
      <c r="Y1773" t="s">
        <v>3318</v>
      </c>
      <c r="Z1773" t="s">
        <v>3730</v>
      </c>
      <c r="AA1773">
        <v>810976</v>
      </c>
      <c r="AB1773" s="198">
        <v>37037</v>
      </c>
      <c r="AC1773" s="198">
        <v>37040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4</v>
      </c>
      <c r="F1774" s="213">
        <f t="shared" si="140"/>
        <v>20000</v>
      </c>
      <c r="G1774" s="202">
        <v>1296820</v>
      </c>
      <c r="H1774" s="198">
        <v>37036.363576388889</v>
      </c>
      <c r="I1774" t="s">
        <v>2780</v>
      </c>
      <c r="M1774" t="s">
        <v>1785</v>
      </c>
      <c r="N1774" t="s">
        <v>3314</v>
      </c>
      <c r="O1774" t="s">
        <v>1549</v>
      </c>
      <c r="P1774" s="199">
        <v>5000</v>
      </c>
      <c r="S1774" t="s">
        <v>1786</v>
      </c>
      <c r="T1774" t="s">
        <v>2230</v>
      </c>
      <c r="U1774" s="201">
        <v>3.7825000000000002</v>
      </c>
      <c r="V1774" t="s">
        <v>93</v>
      </c>
      <c r="W1774" t="s">
        <v>3352</v>
      </c>
      <c r="X1774" t="s">
        <v>3353</v>
      </c>
      <c r="Y1774" t="s">
        <v>3318</v>
      </c>
      <c r="Z1774" t="s">
        <v>3729</v>
      </c>
      <c r="AA1774">
        <v>810978</v>
      </c>
      <c r="AB1774" s="198">
        <v>37037</v>
      </c>
      <c r="AC1774" s="198">
        <v>37040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4</v>
      </c>
      <c r="F1775" s="213">
        <f t="shared" si="140"/>
        <v>28204</v>
      </c>
      <c r="G1775" s="202">
        <v>1296821</v>
      </c>
      <c r="H1775" s="198">
        <v>37036.363587962966</v>
      </c>
      <c r="I1775" t="s">
        <v>3336</v>
      </c>
      <c r="M1775" t="s">
        <v>1785</v>
      </c>
      <c r="N1775" t="s">
        <v>3314</v>
      </c>
      <c r="O1775" t="s">
        <v>1518</v>
      </c>
      <c r="P1775" s="199">
        <v>7051</v>
      </c>
      <c r="S1775" t="s">
        <v>1786</v>
      </c>
      <c r="T1775" t="s">
        <v>2230</v>
      </c>
      <c r="U1775" s="201">
        <v>3.9462999999999999</v>
      </c>
      <c r="V1775" t="s">
        <v>3340</v>
      </c>
      <c r="W1775" t="s">
        <v>3316</v>
      </c>
      <c r="X1775" t="s">
        <v>3317</v>
      </c>
      <c r="Y1775" t="s">
        <v>3318</v>
      </c>
      <c r="Z1775" t="s">
        <v>3729</v>
      </c>
      <c r="AA1775">
        <v>810979</v>
      </c>
      <c r="AB1775" s="198">
        <v>37037</v>
      </c>
      <c r="AC1775" s="198">
        <v>37040</v>
      </c>
    </row>
    <row r="1776" spans="1:29" x14ac:dyDescent="0.2">
      <c r="A1776" s="44" t="str">
        <f t="shared" si="136"/>
        <v xml:space="preserve"> Natural Gas Physical</v>
      </c>
      <c r="B1776" s="44" t="str">
        <f t="shared" si="137"/>
        <v/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4</v>
      </c>
      <c r="F1776" s="213">
        <f t="shared" si="140"/>
        <v>20000</v>
      </c>
      <c r="G1776" s="202">
        <v>1296822</v>
      </c>
      <c r="H1776" s="198">
        <v>37036.363599537035</v>
      </c>
      <c r="I1776" t="s">
        <v>3013</v>
      </c>
      <c r="M1776" t="s">
        <v>1785</v>
      </c>
      <c r="N1776" t="s">
        <v>1724</v>
      </c>
      <c r="O1776" t="s">
        <v>54</v>
      </c>
      <c r="Q1776" s="199">
        <v>5000</v>
      </c>
      <c r="S1776" t="s">
        <v>1786</v>
      </c>
      <c r="T1776" t="s">
        <v>2230</v>
      </c>
      <c r="U1776" s="201">
        <v>3.63</v>
      </c>
      <c r="V1776" t="s">
        <v>2160</v>
      </c>
      <c r="W1776" t="s">
        <v>3269</v>
      </c>
      <c r="X1776" t="s">
        <v>2324</v>
      </c>
      <c r="Y1776" t="s">
        <v>3318</v>
      </c>
      <c r="Z1776" t="s">
        <v>3730</v>
      </c>
      <c r="AA1776">
        <v>810980</v>
      </c>
      <c r="AB1776" s="198">
        <v>37037</v>
      </c>
      <c r="AC1776" s="198">
        <v>37040</v>
      </c>
    </row>
    <row r="1777" spans="1:29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4</v>
      </c>
      <c r="F1777" s="213">
        <f t="shared" si="140"/>
        <v>18012</v>
      </c>
      <c r="G1777" s="202">
        <v>1296824</v>
      </c>
      <c r="H1777" s="198">
        <v>37036.363657407404</v>
      </c>
      <c r="I1777" t="s">
        <v>3336</v>
      </c>
      <c r="M1777" t="s">
        <v>1785</v>
      </c>
      <c r="N1777" t="s">
        <v>3314</v>
      </c>
      <c r="O1777" t="s">
        <v>1602</v>
      </c>
      <c r="P1777" s="199">
        <v>4503</v>
      </c>
      <c r="S1777" t="s">
        <v>1786</v>
      </c>
      <c r="T1777" t="s">
        <v>2230</v>
      </c>
      <c r="U1777" s="201">
        <v>4.09</v>
      </c>
      <c r="V1777" t="s">
        <v>3340</v>
      </c>
      <c r="W1777" t="s">
        <v>3367</v>
      </c>
      <c r="X1777" t="s">
        <v>3368</v>
      </c>
      <c r="Y1777" t="s">
        <v>3318</v>
      </c>
      <c r="Z1777" t="s">
        <v>3729</v>
      </c>
      <c r="AA1777">
        <v>810981</v>
      </c>
      <c r="AB1777" s="198">
        <v>37037</v>
      </c>
      <c r="AC1777" s="198">
        <v>37040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4</v>
      </c>
      <c r="F1778" s="213">
        <f t="shared" si="140"/>
        <v>40000</v>
      </c>
      <c r="G1778" s="202">
        <v>1296826</v>
      </c>
      <c r="H1778" s="198">
        <v>37036.363680555558</v>
      </c>
      <c r="I1778" t="s">
        <v>2202</v>
      </c>
      <c r="M1778" t="s">
        <v>1785</v>
      </c>
      <c r="N1778" t="s">
        <v>3314</v>
      </c>
      <c r="O1778" t="s">
        <v>1553</v>
      </c>
      <c r="Q1778" s="199">
        <v>10000</v>
      </c>
      <c r="S1778" t="s">
        <v>1786</v>
      </c>
      <c r="T1778" t="s">
        <v>2230</v>
      </c>
      <c r="U1778" s="201">
        <v>3.94</v>
      </c>
      <c r="V1778" t="s">
        <v>3190</v>
      </c>
      <c r="W1778" t="s">
        <v>3316</v>
      </c>
      <c r="X1778" t="s">
        <v>3317</v>
      </c>
      <c r="Y1778" t="s">
        <v>3318</v>
      </c>
      <c r="Z1778" t="s">
        <v>3729</v>
      </c>
      <c r="AA1778">
        <v>810983</v>
      </c>
      <c r="AB1778" s="198">
        <v>37037</v>
      </c>
      <c r="AC1778" s="198">
        <v>37040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4</v>
      </c>
      <c r="F1779" s="213">
        <f t="shared" si="140"/>
        <v>40000</v>
      </c>
      <c r="G1779" s="202">
        <v>1296825</v>
      </c>
      <c r="H1779" s="198">
        <v>37036.363680555558</v>
      </c>
      <c r="I1779" t="s">
        <v>1755</v>
      </c>
      <c r="M1779" t="s">
        <v>1785</v>
      </c>
      <c r="N1779" t="s">
        <v>3314</v>
      </c>
      <c r="O1779" t="s">
        <v>1042</v>
      </c>
      <c r="P1779" s="199">
        <v>10000</v>
      </c>
      <c r="S1779" t="s">
        <v>1786</v>
      </c>
      <c r="T1779" t="s">
        <v>2230</v>
      </c>
      <c r="U1779" s="201">
        <v>3.81</v>
      </c>
      <c r="V1779" t="s">
        <v>2151</v>
      </c>
      <c r="W1779" t="s">
        <v>3159</v>
      </c>
      <c r="X1779" t="s">
        <v>1713</v>
      </c>
      <c r="Y1779" t="s">
        <v>3318</v>
      </c>
      <c r="Z1779" t="s">
        <v>3729</v>
      </c>
      <c r="AA1779">
        <v>810982</v>
      </c>
      <c r="AB1779" s="198">
        <v>37037</v>
      </c>
      <c r="AC1779" s="198">
        <v>37040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4</v>
      </c>
      <c r="F1780" s="213">
        <f t="shared" si="140"/>
        <v>20000</v>
      </c>
      <c r="G1780" s="202">
        <v>1296828</v>
      </c>
      <c r="H1780" s="198">
        <v>37036.363715277781</v>
      </c>
      <c r="I1780" t="s">
        <v>3336</v>
      </c>
      <c r="M1780" t="s">
        <v>1785</v>
      </c>
      <c r="N1780" t="s">
        <v>3314</v>
      </c>
      <c r="O1780" t="s">
        <v>1044</v>
      </c>
      <c r="P1780" s="199">
        <v>5000</v>
      </c>
      <c r="S1780" t="s">
        <v>1786</v>
      </c>
      <c r="T1780" t="s">
        <v>2230</v>
      </c>
      <c r="U1780" s="201">
        <v>3.7749999999999999</v>
      </c>
      <c r="V1780" t="s">
        <v>2054</v>
      </c>
      <c r="W1780" t="s">
        <v>3159</v>
      </c>
      <c r="X1780" t="s">
        <v>1713</v>
      </c>
      <c r="Y1780" t="s">
        <v>3318</v>
      </c>
      <c r="Z1780" t="s">
        <v>3729</v>
      </c>
      <c r="AA1780">
        <v>810985</v>
      </c>
      <c r="AB1780" s="198">
        <v>37037</v>
      </c>
      <c r="AC1780" s="198">
        <v>37040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4</v>
      </c>
      <c r="F1781" s="213">
        <f t="shared" si="140"/>
        <v>40000</v>
      </c>
      <c r="G1781" s="202">
        <v>1296827</v>
      </c>
      <c r="H1781" s="198">
        <v>37036.363715277781</v>
      </c>
      <c r="I1781" t="s">
        <v>1755</v>
      </c>
      <c r="M1781" t="s">
        <v>1785</v>
      </c>
      <c r="N1781" t="s">
        <v>3314</v>
      </c>
      <c r="O1781" t="s">
        <v>1042</v>
      </c>
      <c r="P1781" s="199">
        <v>10000</v>
      </c>
      <c r="S1781" t="s">
        <v>1786</v>
      </c>
      <c r="T1781" t="s">
        <v>2230</v>
      </c>
      <c r="U1781" s="201">
        <v>3.8050000000000002</v>
      </c>
      <c r="V1781" t="s">
        <v>2151</v>
      </c>
      <c r="W1781" t="s">
        <v>3159</v>
      </c>
      <c r="X1781" t="s">
        <v>1713</v>
      </c>
      <c r="Y1781" t="s">
        <v>3318</v>
      </c>
      <c r="Z1781" t="s">
        <v>3729</v>
      </c>
      <c r="AA1781">
        <v>810984</v>
      </c>
      <c r="AB1781" s="198">
        <v>37037</v>
      </c>
      <c r="AC1781" s="198">
        <v>37040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4</v>
      </c>
      <c r="F1782" s="213">
        <f t="shared" si="140"/>
        <v>24400</v>
      </c>
      <c r="G1782" s="202">
        <v>1296829</v>
      </c>
      <c r="H1782" s="198">
        <v>37036.363738425927</v>
      </c>
      <c r="I1782" t="s">
        <v>94</v>
      </c>
      <c r="M1782" t="s">
        <v>1785</v>
      </c>
      <c r="N1782" t="s">
        <v>3314</v>
      </c>
      <c r="O1782" t="s">
        <v>1558</v>
      </c>
      <c r="Q1782" s="199">
        <v>6100</v>
      </c>
      <c r="S1782" t="s">
        <v>1786</v>
      </c>
      <c r="T1782" t="s">
        <v>2230</v>
      </c>
      <c r="U1782" s="201">
        <v>3.7050000000000001</v>
      </c>
      <c r="V1782" t="s">
        <v>95</v>
      </c>
      <c r="W1782" t="s">
        <v>3130</v>
      </c>
      <c r="X1782" t="s">
        <v>3338</v>
      </c>
      <c r="Y1782" t="s">
        <v>3318</v>
      </c>
      <c r="Z1782" t="s">
        <v>3729</v>
      </c>
      <c r="AA1782">
        <v>810986</v>
      </c>
      <c r="AB1782" s="198">
        <v>37037</v>
      </c>
      <c r="AC1782" s="198">
        <v>37040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4</v>
      </c>
      <c r="F1783" s="213">
        <f t="shared" si="140"/>
        <v>9772</v>
      </c>
      <c r="G1783" s="202">
        <v>1296830</v>
      </c>
      <c r="H1783" s="198">
        <v>37036.363738425927</v>
      </c>
      <c r="I1783" t="s">
        <v>2030</v>
      </c>
      <c r="M1783" t="s">
        <v>1785</v>
      </c>
      <c r="N1783" t="s">
        <v>3314</v>
      </c>
      <c r="O1783" t="s">
        <v>1527</v>
      </c>
      <c r="P1783" s="199">
        <v>2443</v>
      </c>
      <c r="S1783" t="s">
        <v>1786</v>
      </c>
      <c r="T1783" t="s">
        <v>2230</v>
      </c>
      <c r="U1783" s="201">
        <v>3.8275000000000001</v>
      </c>
      <c r="V1783" t="s">
        <v>1871</v>
      </c>
      <c r="W1783" t="s">
        <v>3352</v>
      </c>
      <c r="X1783" t="s">
        <v>3353</v>
      </c>
      <c r="Y1783" t="s">
        <v>3318</v>
      </c>
      <c r="Z1783" t="s">
        <v>3729</v>
      </c>
      <c r="AA1783">
        <v>810987</v>
      </c>
      <c r="AB1783" s="198">
        <v>37037</v>
      </c>
      <c r="AC1783" s="198">
        <v>37040</v>
      </c>
    </row>
    <row r="1784" spans="1:29" x14ac:dyDescent="0.2">
      <c r="A1784" s="44" t="str">
        <f t="shared" si="136"/>
        <v>US Power Physical</v>
      </c>
      <c r="B1784" s="44" t="str">
        <f t="shared" si="137"/>
        <v>US</v>
      </c>
      <c r="C1784" s="44" t="str">
        <f t="shared" si="138"/>
        <v>Power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3</v>
      </c>
      <c r="F1784" s="213">
        <f t="shared" si="140"/>
        <v>150</v>
      </c>
      <c r="G1784" s="202">
        <v>1296831</v>
      </c>
      <c r="H1784" s="198">
        <v>37036.363761574074</v>
      </c>
      <c r="I1784" t="s">
        <v>1843</v>
      </c>
      <c r="M1784" t="s">
        <v>3451</v>
      </c>
      <c r="N1784" t="s">
        <v>1827</v>
      </c>
      <c r="O1784" t="s">
        <v>1533</v>
      </c>
      <c r="Q1784" s="199">
        <v>50</v>
      </c>
      <c r="S1784" t="s">
        <v>1784</v>
      </c>
      <c r="T1784" t="s">
        <v>2230</v>
      </c>
      <c r="U1784" s="201">
        <v>32.75</v>
      </c>
      <c r="V1784" t="s">
        <v>2744</v>
      </c>
      <c r="W1784" t="s">
        <v>1844</v>
      </c>
      <c r="X1784" t="s">
        <v>1845</v>
      </c>
      <c r="Y1784" t="s">
        <v>2741</v>
      </c>
      <c r="Z1784" t="s">
        <v>3724</v>
      </c>
      <c r="AA1784">
        <v>622963.1</v>
      </c>
      <c r="AB1784" s="198">
        <v>37041.875</v>
      </c>
      <c r="AC1784" s="198">
        <v>37043.875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4</v>
      </c>
      <c r="F1785" s="213">
        <f t="shared" si="140"/>
        <v>40000</v>
      </c>
      <c r="G1785" s="202">
        <v>1296832</v>
      </c>
      <c r="H1785" s="198">
        <v>37036.363761574074</v>
      </c>
      <c r="I1785" t="s">
        <v>1755</v>
      </c>
      <c r="M1785" t="s">
        <v>1785</v>
      </c>
      <c r="N1785" t="s">
        <v>3314</v>
      </c>
      <c r="O1785" t="s">
        <v>1042</v>
      </c>
      <c r="P1785" s="199">
        <v>10000</v>
      </c>
      <c r="S1785" t="s">
        <v>1786</v>
      </c>
      <c r="T1785" t="s">
        <v>2230</v>
      </c>
      <c r="U1785" s="201">
        <v>3.8</v>
      </c>
      <c r="V1785" t="s">
        <v>2151</v>
      </c>
      <c r="W1785" t="s">
        <v>3159</v>
      </c>
      <c r="X1785" t="s">
        <v>1713</v>
      </c>
      <c r="Y1785" t="s">
        <v>3318</v>
      </c>
      <c r="Z1785" t="s">
        <v>3729</v>
      </c>
      <c r="AA1785">
        <v>810988</v>
      </c>
      <c r="AB1785" s="198">
        <v>37037</v>
      </c>
      <c r="AC1785" s="198">
        <v>37040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4</v>
      </c>
      <c r="F1786" s="213">
        <f t="shared" si="140"/>
        <v>20000</v>
      </c>
      <c r="G1786" s="202">
        <v>1296833</v>
      </c>
      <c r="H1786" s="198">
        <v>37036.363807870373</v>
      </c>
      <c r="I1786" t="s">
        <v>3336</v>
      </c>
      <c r="M1786" t="s">
        <v>1785</v>
      </c>
      <c r="N1786" t="s">
        <v>3314</v>
      </c>
      <c r="O1786" t="s">
        <v>1543</v>
      </c>
      <c r="P1786" s="199">
        <v>5000</v>
      </c>
      <c r="S1786" t="s">
        <v>1786</v>
      </c>
      <c r="T1786" t="s">
        <v>2230</v>
      </c>
      <c r="U1786" s="201">
        <v>3.7174999999999998</v>
      </c>
      <c r="V1786" t="s">
        <v>3362</v>
      </c>
      <c r="W1786" t="s">
        <v>3130</v>
      </c>
      <c r="X1786" t="s">
        <v>3338</v>
      </c>
      <c r="Y1786" t="s">
        <v>3318</v>
      </c>
      <c r="Z1786" t="s">
        <v>3729</v>
      </c>
      <c r="AA1786">
        <v>810990</v>
      </c>
      <c r="AB1786" s="198">
        <v>37037</v>
      </c>
      <c r="AC1786" s="198">
        <v>37040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4</v>
      </c>
      <c r="F1787" s="213">
        <f t="shared" si="140"/>
        <v>40000</v>
      </c>
      <c r="G1787" s="202">
        <v>1296834</v>
      </c>
      <c r="H1787" s="198">
        <v>37036.36383101852</v>
      </c>
      <c r="I1787" t="s">
        <v>3023</v>
      </c>
      <c r="M1787" t="s">
        <v>1785</v>
      </c>
      <c r="N1787" t="s">
        <v>1766</v>
      </c>
      <c r="O1787" t="s">
        <v>2466</v>
      </c>
      <c r="P1787" s="199">
        <v>10000</v>
      </c>
      <c r="S1787" t="s">
        <v>1786</v>
      </c>
      <c r="T1787" t="s">
        <v>2230</v>
      </c>
      <c r="U1787" s="201">
        <v>3.8050000000000002</v>
      </c>
      <c r="V1787" t="s">
        <v>3270</v>
      </c>
      <c r="W1787" t="s">
        <v>3081</v>
      </c>
      <c r="X1787" t="s">
        <v>1767</v>
      </c>
      <c r="Y1787" t="s">
        <v>3318</v>
      </c>
      <c r="Z1787" t="s">
        <v>1768</v>
      </c>
      <c r="AA1787">
        <v>810991</v>
      </c>
      <c r="AB1787" s="198">
        <v>37037</v>
      </c>
      <c r="AC1787" s="198">
        <v>37040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4</v>
      </c>
      <c r="F1788" s="213">
        <f t="shared" si="140"/>
        <v>40000</v>
      </c>
      <c r="G1788" s="202">
        <v>1296836</v>
      </c>
      <c r="H1788" s="198">
        <v>37036.363842592589</v>
      </c>
      <c r="I1788" t="s">
        <v>1748</v>
      </c>
      <c r="M1788" t="s">
        <v>1785</v>
      </c>
      <c r="N1788" t="s">
        <v>3314</v>
      </c>
      <c r="O1788" t="s">
        <v>1518</v>
      </c>
      <c r="P1788" s="199">
        <v>10000</v>
      </c>
      <c r="S1788" t="s">
        <v>1786</v>
      </c>
      <c r="T1788" t="s">
        <v>2230</v>
      </c>
      <c r="U1788" s="201">
        <v>3.9449999999999998</v>
      </c>
      <c r="V1788" t="s">
        <v>1798</v>
      </c>
      <c r="W1788" t="s">
        <v>3316</v>
      </c>
      <c r="X1788" t="s">
        <v>3317</v>
      </c>
      <c r="Y1788" t="s">
        <v>3318</v>
      </c>
      <c r="Z1788" t="s">
        <v>3729</v>
      </c>
      <c r="AA1788">
        <v>810993</v>
      </c>
      <c r="AB1788" s="198">
        <v>37037</v>
      </c>
      <c r="AC1788" s="198">
        <v>37040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4</v>
      </c>
      <c r="F1789" s="213">
        <f t="shared" si="140"/>
        <v>22800</v>
      </c>
      <c r="G1789" s="202">
        <v>1296835</v>
      </c>
      <c r="H1789" s="198">
        <v>37036.363842592589</v>
      </c>
      <c r="I1789" t="s">
        <v>3196</v>
      </c>
      <c r="M1789" t="s">
        <v>1785</v>
      </c>
      <c r="N1789" t="s">
        <v>3314</v>
      </c>
      <c r="O1789" t="s">
        <v>1040</v>
      </c>
      <c r="P1789" s="199">
        <v>5700</v>
      </c>
      <c r="S1789" t="s">
        <v>1786</v>
      </c>
      <c r="T1789" t="s">
        <v>2230</v>
      </c>
      <c r="U1789" s="201">
        <v>3.85</v>
      </c>
      <c r="V1789" t="s">
        <v>3197</v>
      </c>
      <c r="W1789" t="s">
        <v>3159</v>
      </c>
      <c r="X1789" t="s">
        <v>3241</v>
      </c>
      <c r="Y1789" t="s">
        <v>3318</v>
      </c>
      <c r="Z1789" t="s">
        <v>3729</v>
      </c>
      <c r="AA1789">
        <v>810992</v>
      </c>
      <c r="AB1789" s="198">
        <v>37037</v>
      </c>
      <c r="AC1789" s="198">
        <v>37040</v>
      </c>
    </row>
    <row r="1790" spans="1:29" x14ac:dyDescent="0.2">
      <c r="A1790" s="44" t="str">
        <f t="shared" si="136"/>
        <v>US Natural Gas Financial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Financial</v>
      </c>
      <c r="E1790" s="44">
        <f>IF(VLOOKUP(S1790,'DD-Lookup'!$J$6:$L$50,3,FALSE)="Monthly",(YEAR(AC1790)-YEAR(AB1790))*12+MONTH(AC1790)-MONTH(AB1790)+1,(AC1790-AB1790+1))</f>
        <v>151</v>
      </c>
      <c r="F1790" s="213">
        <f t="shared" si="140"/>
        <v>755000</v>
      </c>
      <c r="G1790" s="202">
        <v>1296837</v>
      </c>
      <c r="H1790" s="198">
        <v>37036.363854166666</v>
      </c>
      <c r="I1790" t="s">
        <v>2999</v>
      </c>
      <c r="M1790" t="s">
        <v>1785</v>
      </c>
      <c r="N1790" t="s">
        <v>3328</v>
      </c>
      <c r="O1790" t="s">
        <v>3522</v>
      </c>
      <c r="P1790" s="199">
        <v>5000</v>
      </c>
      <c r="S1790" t="s">
        <v>1786</v>
      </c>
      <c r="T1790" t="s">
        <v>2230</v>
      </c>
      <c r="U1790" s="201">
        <v>0.255</v>
      </c>
      <c r="V1790" t="s">
        <v>96</v>
      </c>
      <c r="W1790" t="s">
        <v>3329</v>
      </c>
      <c r="X1790" t="s">
        <v>3330</v>
      </c>
      <c r="Y1790" t="s">
        <v>2250</v>
      </c>
      <c r="Z1790" t="s">
        <v>3729</v>
      </c>
      <c r="AA1790" t="s">
        <v>97</v>
      </c>
      <c r="AB1790" s="198">
        <v>37196</v>
      </c>
      <c r="AC1790" s="198">
        <v>37346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4</v>
      </c>
      <c r="F1791" s="213">
        <f t="shared" si="140"/>
        <v>20000</v>
      </c>
      <c r="G1791" s="202">
        <v>1296838</v>
      </c>
      <c r="H1791" s="198">
        <v>37036.363854166666</v>
      </c>
      <c r="I1791" t="s">
        <v>2006</v>
      </c>
      <c r="M1791" t="s">
        <v>1785</v>
      </c>
      <c r="N1791" t="s">
        <v>3314</v>
      </c>
      <c r="O1791" t="s">
        <v>1562</v>
      </c>
      <c r="P1791" s="199">
        <v>5000</v>
      </c>
      <c r="S1791" t="s">
        <v>1786</v>
      </c>
      <c r="T1791" t="s">
        <v>2230</v>
      </c>
      <c r="U1791" s="201">
        <v>3.6</v>
      </c>
      <c r="V1791" t="s">
        <v>1769</v>
      </c>
      <c r="W1791" t="s">
        <v>1719</v>
      </c>
      <c r="X1791" t="s">
        <v>1710</v>
      </c>
      <c r="Y1791" t="s">
        <v>3318</v>
      </c>
      <c r="Z1791" t="s">
        <v>3729</v>
      </c>
      <c r="AA1791">
        <v>810994</v>
      </c>
      <c r="AB1791" s="198">
        <v>37037</v>
      </c>
      <c r="AC1791" s="198">
        <v>37040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4</v>
      </c>
      <c r="F1792" s="213">
        <f t="shared" si="140"/>
        <v>40000</v>
      </c>
      <c r="G1792" s="202">
        <v>1296839</v>
      </c>
      <c r="H1792" s="198">
        <v>37036.363865740743</v>
      </c>
      <c r="I1792" t="s">
        <v>3393</v>
      </c>
      <c r="M1792" t="s">
        <v>1785</v>
      </c>
      <c r="N1792" t="s">
        <v>3314</v>
      </c>
      <c r="O1792" t="s">
        <v>1527</v>
      </c>
      <c r="Q1792" s="199">
        <v>10000</v>
      </c>
      <c r="S1792" t="s">
        <v>1786</v>
      </c>
      <c r="T1792" t="s">
        <v>2230</v>
      </c>
      <c r="U1792" s="201">
        <v>3.83</v>
      </c>
      <c r="V1792" t="s">
        <v>3132</v>
      </c>
      <c r="W1792" t="s">
        <v>3352</v>
      </c>
      <c r="X1792" t="s">
        <v>3353</v>
      </c>
      <c r="Y1792" t="s">
        <v>3318</v>
      </c>
      <c r="Z1792" t="s">
        <v>3729</v>
      </c>
      <c r="AA1792">
        <v>810995</v>
      </c>
      <c r="AB1792" s="198">
        <v>37037</v>
      </c>
      <c r="AC1792" s="198">
        <v>37040</v>
      </c>
    </row>
    <row r="1793" spans="1:29" x14ac:dyDescent="0.2">
      <c r="A1793" s="44" t="str">
        <f t="shared" si="136"/>
        <v>US Power Physical</v>
      </c>
      <c r="B1793" s="44" t="str">
        <f t="shared" si="137"/>
        <v>US</v>
      </c>
      <c r="C1793" s="44" t="str">
        <f t="shared" si="138"/>
        <v>Power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25</v>
      </c>
      <c r="G1793" s="202">
        <v>1296840</v>
      </c>
      <c r="H1793" s="198">
        <v>37036.363900462966</v>
      </c>
      <c r="I1793" t="s">
        <v>3199</v>
      </c>
      <c r="M1793" t="s">
        <v>3451</v>
      </c>
      <c r="N1793" t="s">
        <v>1737</v>
      </c>
      <c r="O1793" t="s">
        <v>1588</v>
      </c>
      <c r="Q1793" s="199">
        <v>25</v>
      </c>
      <c r="S1793" t="s">
        <v>1784</v>
      </c>
      <c r="T1793" t="s">
        <v>2230</v>
      </c>
      <c r="U1793" s="201">
        <v>155</v>
      </c>
      <c r="V1793" t="s">
        <v>3200</v>
      </c>
      <c r="W1793" t="s">
        <v>1590</v>
      </c>
      <c r="X1793" t="s">
        <v>1591</v>
      </c>
      <c r="Y1793" t="s">
        <v>2741</v>
      </c>
      <c r="Z1793" t="s">
        <v>3724</v>
      </c>
      <c r="AA1793">
        <v>622964.1</v>
      </c>
      <c r="AB1793" s="198">
        <v>37040.875</v>
      </c>
      <c r="AC1793" s="198">
        <v>37040.875</v>
      </c>
    </row>
    <row r="1794" spans="1:29" x14ac:dyDescent="0.2">
      <c r="A1794" s="44" t="str">
        <f t="shared" si="136"/>
        <v>US Natural Gas Financial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30</v>
      </c>
      <c r="F1794" s="213">
        <f t="shared" si="140"/>
        <v>600000</v>
      </c>
      <c r="G1794" s="202">
        <v>1296842</v>
      </c>
      <c r="H1794" s="198">
        <v>37036.363912037035</v>
      </c>
      <c r="I1794" t="s">
        <v>3336</v>
      </c>
      <c r="M1794" t="s">
        <v>1785</v>
      </c>
      <c r="N1794" t="s">
        <v>3014</v>
      </c>
      <c r="O1794" t="s">
        <v>3015</v>
      </c>
      <c r="Q1794" s="199">
        <v>20000</v>
      </c>
      <c r="S1794" t="s">
        <v>1786</v>
      </c>
      <c r="T1794" t="s">
        <v>2230</v>
      </c>
      <c r="U1794" s="201">
        <v>3.9849999999999999</v>
      </c>
      <c r="V1794" t="s">
        <v>3339</v>
      </c>
      <c r="W1794" t="s">
        <v>3587</v>
      </c>
      <c r="X1794" t="s">
        <v>3016</v>
      </c>
      <c r="Y1794" t="s">
        <v>2250</v>
      </c>
      <c r="Z1794" t="s">
        <v>3729</v>
      </c>
      <c r="AA1794" t="s">
        <v>98</v>
      </c>
      <c r="AB1794" s="198">
        <v>37043.875</v>
      </c>
      <c r="AC1794" s="198">
        <v>37072.875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4</v>
      </c>
      <c r="F1795" s="213">
        <f t="shared" si="140"/>
        <v>40000</v>
      </c>
      <c r="G1795" s="202">
        <v>1296841</v>
      </c>
      <c r="H1795" s="198">
        <v>37036.363912037035</v>
      </c>
      <c r="I1795" t="s">
        <v>3341</v>
      </c>
      <c r="M1795" t="s">
        <v>1785</v>
      </c>
      <c r="N1795" t="s">
        <v>3314</v>
      </c>
      <c r="O1795" t="s">
        <v>1527</v>
      </c>
      <c r="P1795" s="199">
        <v>10000</v>
      </c>
      <c r="S1795" t="s">
        <v>1786</v>
      </c>
      <c r="T1795" t="s">
        <v>2230</v>
      </c>
      <c r="U1795" s="201">
        <v>3.8275000000000001</v>
      </c>
      <c r="V1795" t="s">
        <v>2726</v>
      </c>
      <c r="W1795" t="s">
        <v>3352</v>
      </c>
      <c r="X1795" t="s">
        <v>3353</v>
      </c>
      <c r="Y1795" t="s">
        <v>3318</v>
      </c>
      <c r="Z1795" t="s">
        <v>3729</v>
      </c>
      <c r="AA1795">
        <v>810996</v>
      </c>
      <c r="AB1795" s="198">
        <v>37037</v>
      </c>
      <c r="AC1795" s="198">
        <v>37040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4</v>
      </c>
      <c r="F1796" s="213">
        <f t="shared" si="140"/>
        <v>40000</v>
      </c>
      <c r="G1796" s="202">
        <v>1296843</v>
      </c>
      <c r="H1796" s="198">
        <v>37036.363946759258</v>
      </c>
      <c r="I1796" t="s">
        <v>2779</v>
      </c>
      <c r="M1796" t="s">
        <v>1785</v>
      </c>
      <c r="N1796" t="s">
        <v>1766</v>
      </c>
      <c r="O1796" t="s">
        <v>2517</v>
      </c>
      <c r="Q1796" s="199">
        <v>10000</v>
      </c>
      <c r="S1796" t="s">
        <v>1786</v>
      </c>
      <c r="T1796" t="s">
        <v>2230</v>
      </c>
      <c r="U1796" s="201">
        <v>3.65</v>
      </c>
      <c r="V1796" t="s">
        <v>3291</v>
      </c>
      <c r="W1796" t="s">
        <v>3081</v>
      </c>
      <c r="X1796" t="s">
        <v>1767</v>
      </c>
      <c r="Y1796" t="s">
        <v>3318</v>
      </c>
      <c r="Z1796" t="s">
        <v>1768</v>
      </c>
      <c r="AA1796">
        <v>810997</v>
      </c>
      <c r="AB1796" s="198">
        <v>37037</v>
      </c>
      <c r="AC1796" s="198">
        <v>37040</v>
      </c>
    </row>
    <row r="1797" spans="1:29" x14ac:dyDescent="0.2">
      <c r="A1797" s="44" t="str">
        <f t="shared" si="136"/>
        <v>US Power Physical</v>
      </c>
      <c r="B1797" s="44" t="str">
        <f t="shared" si="137"/>
        <v>US</v>
      </c>
      <c r="C1797" s="44" t="str">
        <f t="shared" si="138"/>
        <v>Power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3">
        <f t="shared" si="140"/>
        <v>50</v>
      </c>
      <c r="G1797" s="202">
        <v>1296844</v>
      </c>
      <c r="H1797" s="198">
        <v>37036.363958333335</v>
      </c>
      <c r="I1797" t="s">
        <v>2996</v>
      </c>
      <c r="M1797" t="s">
        <v>3451</v>
      </c>
      <c r="N1797" t="s">
        <v>1827</v>
      </c>
      <c r="O1797" t="s">
        <v>1435</v>
      </c>
      <c r="P1797" s="199">
        <v>50</v>
      </c>
      <c r="S1797" t="s">
        <v>1784</v>
      </c>
      <c r="T1797" t="s">
        <v>2230</v>
      </c>
      <c r="U1797" s="201">
        <v>22.25</v>
      </c>
      <c r="V1797" t="s">
        <v>3518</v>
      </c>
      <c r="W1797" t="s">
        <v>1839</v>
      </c>
      <c r="X1797" t="s">
        <v>1832</v>
      </c>
      <c r="Y1797" t="s">
        <v>2741</v>
      </c>
      <c r="Z1797" t="s">
        <v>3724</v>
      </c>
      <c r="AA1797">
        <v>622965.1</v>
      </c>
      <c r="AB1797" s="198">
        <v>37040.875</v>
      </c>
      <c r="AC1797" s="198">
        <v>37040.875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4</v>
      </c>
      <c r="F1798" s="213">
        <f t="shared" si="140"/>
        <v>40000</v>
      </c>
      <c r="G1798" s="202">
        <v>1296845</v>
      </c>
      <c r="H1798" s="198">
        <v>37036.363981481481</v>
      </c>
      <c r="I1798" t="s">
        <v>3341</v>
      </c>
      <c r="M1798" t="s">
        <v>1785</v>
      </c>
      <c r="N1798" t="s">
        <v>3314</v>
      </c>
      <c r="O1798" t="s">
        <v>1527</v>
      </c>
      <c r="P1798" s="199">
        <v>10000</v>
      </c>
      <c r="S1798" t="s">
        <v>1786</v>
      </c>
      <c r="T1798" t="s">
        <v>2230</v>
      </c>
      <c r="U1798" s="201">
        <v>3.8250000000000002</v>
      </c>
      <c r="V1798" t="s">
        <v>2726</v>
      </c>
      <c r="W1798" t="s">
        <v>3352</v>
      </c>
      <c r="X1798" t="s">
        <v>3353</v>
      </c>
      <c r="Y1798" t="s">
        <v>3318</v>
      </c>
      <c r="Z1798" t="s">
        <v>3729</v>
      </c>
      <c r="AA1798">
        <v>810998</v>
      </c>
      <c r="AB1798" s="198">
        <v>37037</v>
      </c>
      <c r="AC1798" s="198">
        <v>37040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4</v>
      </c>
      <c r="F1799" s="213">
        <f t="shared" si="140"/>
        <v>20000</v>
      </c>
      <c r="G1799" s="202">
        <v>1296846</v>
      </c>
      <c r="H1799" s="198">
        <v>37036.364074074074</v>
      </c>
      <c r="I1799" t="s">
        <v>3393</v>
      </c>
      <c r="M1799" t="s">
        <v>1785</v>
      </c>
      <c r="N1799" t="s">
        <v>3314</v>
      </c>
      <c r="O1799" t="s">
        <v>1562</v>
      </c>
      <c r="Q1799" s="199">
        <v>5000</v>
      </c>
      <c r="S1799" t="s">
        <v>1786</v>
      </c>
      <c r="T1799" t="s">
        <v>2230</v>
      </c>
      <c r="U1799" s="201">
        <v>3.625</v>
      </c>
      <c r="V1799" t="s">
        <v>3213</v>
      </c>
      <c r="W1799" t="s">
        <v>1719</v>
      </c>
      <c r="X1799" t="s">
        <v>1710</v>
      </c>
      <c r="Y1799" t="s">
        <v>3318</v>
      </c>
      <c r="Z1799" t="s">
        <v>3729</v>
      </c>
      <c r="AA1799">
        <v>810999</v>
      </c>
      <c r="AB1799" s="198">
        <v>37037</v>
      </c>
      <c r="AC1799" s="198">
        <v>37040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4</v>
      </c>
      <c r="F1800" s="213">
        <f t="shared" si="140"/>
        <v>40000</v>
      </c>
      <c r="G1800" s="202">
        <v>1296847</v>
      </c>
      <c r="H1800" s="198">
        <v>37036.364085648151</v>
      </c>
      <c r="I1800" t="s">
        <v>3336</v>
      </c>
      <c r="M1800" t="s">
        <v>1785</v>
      </c>
      <c r="N1800" t="s">
        <v>3314</v>
      </c>
      <c r="O1800" t="s">
        <v>61</v>
      </c>
      <c r="P1800" s="199">
        <v>10000</v>
      </c>
      <c r="S1800" t="s">
        <v>1786</v>
      </c>
      <c r="T1800" t="s">
        <v>2230</v>
      </c>
      <c r="U1800" s="201">
        <v>3.85</v>
      </c>
      <c r="V1800" t="s">
        <v>1819</v>
      </c>
      <c r="W1800" t="s">
        <v>3367</v>
      </c>
      <c r="X1800" t="s">
        <v>2785</v>
      </c>
      <c r="Y1800" t="s">
        <v>3318</v>
      </c>
      <c r="Z1800" t="s">
        <v>3729</v>
      </c>
      <c r="AA1800">
        <v>811000</v>
      </c>
      <c r="AB1800" s="198">
        <v>37037</v>
      </c>
      <c r="AC1800" s="198">
        <v>37040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4</v>
      </c>
      <c r="F1801" s="213">
        <f t="shared" si="140"/>
        <v>40000</v>
      </c>
      <c r="G1801" s="202">
        <v>1296848</v>
      </c>
      <c r="H1801" s="198">
        <v>37036.364120370374</v>
      </c>
      <c r="I1801" t="s">
        <v>3341</v>
      </c>
      <c r="M1801" t="s">
        <v>1785</v>
      </c>
      <c r="N1801" t="s">
        <v>3314</v>
      </c>
      <c r="O1801" t="s">
        <v>1042</v>
      </c>
      <c r="Q1801" s="199">
        <v>10000</v>
      </c>
      <c r="S1801" t="s">
        <v>1786</v>
      </c>
      <c r="T1801" t="s">
        <v>2230</v>
      </c>
      <c r="U1801" s="201">
        <v>3.8224999999999998</v>
      </c>
      <c r="V1801" t="s">
        <v>2136</v>
      </c>
      <c r="W1801" t="s">
        <v>3159</v>
      </c>
      <c r="X1801" t="s">
        <v>1713</v>
      </c>
      <c r="Y1801" t="s">
        <v>3318</v>
      </c>
      <c r="Z1801" t="s">
        <v>3729</v>
      </c>
      <c r="AA1801">
        <v>811001</v>
      </c>
      <c r="AB1801" s="198">
        <v>37037</v>
      </c>
      <c r="AC1801" s="198">
        <v>37040</v>
      </c>
    </row>
    <row r="1802" spans="1:29" x14ac:dyDescent="0.2">
      <c r="A1802" s="44" t="str">
        <f t="shared" si="136"/>
        <v>US Power Physical</v>
      </c>
      <c r="B1802" s="44" t="str">
        <f t="shared" si="137"/>
        <v>US</v>
      </c>
      <c r="C1802" s="44" t="str">
        <f t="shared" si="138"/>
        <v>Power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</v>
      </c>
      <c r="F1802" s="213">
        <f t="shared" si="140"/>
        <v>150</v>
      </c>
      <c r="G1802" s="202">
        <v>1296849</v>
      </c>
      <c r="H1802" s="198">
        <v>37036.364155092589</v>
      </c>
      <c r="I1802" t="s">
        <v>1829</v>
      </c>
      <c r="M1802" t="s">
        <v>3451</v>
      </c>
      <c r="N1802" t="s">
        <v>1827</v>
      </c>
      <c r="O1802" t="s">
        <v>99</v>
      </c>
      <c r="P1802" s="199">
        <v>50</v>
      </c>
      <c r="S1802" t="s">
        <v>1784</v>
      </c>
      <c r="T1802" t="s">
        <v>2230</v>
      </c>
      <c r="U1802" s="201">
        <v>28.75</v>
      </c>
      <c r="V1802" t="s">
        <v>1830</v>
      </c>
      <c r="W1802" t="s">
        <v>1839</v>
      </c>
      <c r="X1802" t="s">
        <v>1832</v>
      </c>
      <c r="Y1802" t="s">
        <v>2741</v>
      </c>
      <c r="Z1802" t="s">
        <v>3724</v>
      </c>
      <c r="AA1802">
        <v>622966.1</v>
      </c>
      <c r="AB1802" s="198">
        <v>37041.875</v>
      </c>
      <c r="AC1802" s="198">
        <v>37043.875</v>
      </c>
    </row>
    <row r="1803" spans="1:29" x14ac:dyDescent="0.2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30</v>
      </c>
      <c r="F1803" s="213">
        <f t="shared" ref="F1803:F1866" si="145">E1803*SUM(P1803:Q1803)</f>
        <v>600000</v>
      </c>
      <c r="G1803" s="202">
        <v>1296850</v>
      </c>
      <c r="H1803" s="198">
        <v>37036.364212962966</v>
      </c>
      <c r="I1803" t="s">
        <v>3313</v>
      </c>
      <c r="M1803" t="s">
        <v>1785</v>
      </c>
      <c r="N1803" t="s">
        <v>3014</v>
      </c>
      <c r="O1803" t="s">
        <v>3015</v>
      </c>
      <c r="P1803" s="199">
        <v>20000</v>
      </c>
      <c r="S1803" t="s">
        <v>1786</v>
      </c>
      <c r="T1803" t="s">
        <v>2230</v>
      </c>
      <c r="U1803" s="201">
        <v>3.98</v>
      </c>
      <c r="V1803" t="s">
        <v>2508</v>
      </c>
      <c r="W1803" t="s">
        <v>3587</v>
      </c>
      <c r="X1803" t="s">
        <v>3016</v>
      </c>
      <c r="Y1803" t="s">
        <v>2250</v>
      </c>
      <c r="Z1803" t="s">
        <v>3729</v>
      </c>
      <c r="AA1803" t="s">
        <v>100</v>
      </c>
      <c r="AB1803" s="198">
        <v>37043.875</v>
      </c>
      <c r="AC1803" s="198">
        <v>37072.875</v>
      </c>
    </row>
    <row r="1804" spans="1:29" x14ac:dyDescent="0.2">
      <c r="A1804" s="44" t="str">
        <f t="shared" si="141"/>
        <v>US Power Physical</v>
      </c>
      <c r="B1804" s="44" t="str">
        <f t="shared" si="142"/>
        <v>US</v>
      </c>
      <c r="C1804" s="44" t="str">
        <f t="shared" si="143"/>
        <v>Power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10</v>
      </c>
      <c r="G1804" s="202">
        <v>1296852</v>
      </c>
      <c r="H1804" s="198">
        <v>37036.364247685182</v>
      </c>
      <c r="I1804" t="s">
        <v>3013</v>
      </c>
      <c r="M1804" t="s">
        <v>3451</v>
      </c>
      <c r="N1804" t="s">
        <v>1739</v>
      </c>
      <c r="O1804" t="s">
        <v>1635</v>
      </c>
      <c r="Q1804" s="199">
        <v>10</v>
      </c>
      <c r="S1804" t="s">
        <v>1784</v>
      </c>
      <c r="T1804" t="s">
        <v>2230</v>
      </c>
      <c r="U1804" s="201">
        <v>111</v>
      </c>
      <c r="V1804" t="s">
        <v>3230</v>
      </c>
      <c r="W1804" t="s">
        <v>1741</v>
      </c>
      <c r="X1804" t="s">
        <v>1742</v>
      </c>
      <c r="Y1804" t="s">
        <v>2741</v>
      </c>
      <c r="Z1804" t="s">
        <v>3724</v>
      </c>
      <c r="AA1804">
        <v>622968.1</v>
      </c>
      <c r="AB1804" s="198">
        <v>37040.875</v>
      </c>
      <c r="AC1804" s="198">
        <v>37040.875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4</v>
      </c>
      <c r="F1805" s="213">
        <f t="shared" si="145"/>
        <v>20000</v>
      </c>
      <c r="G1805" s="202">
        <v>1296853</v>
      </c>
      <c r="H1805" s="198">
        <v>37036.364259259259</v>
      </c>
      <c r="I1805" t="s">
        <v>3183</v>
      </c>
      <c r="M1805" t="s">
        <v>1785</v>
      </c>
      <c r="N1805" t="s">
        <v>3314</v>
      </c>
      <c r="O1805" t="s">
        <v>1544</v>
      </c>
      <c r="Q1805" s="199">
        <v>5000</v>
      </c>
      <c r="S1805" t="s">
        <v>1786</v>
      </c>
      <c r="T1805" t="s">
        <v>2230</v>
      </c>
      <c r="U1805" s="201">
        <v>3.7250000000000001</v>
      </c>
      <c r="V1805" t="s">
        <v>2839</v>
      </c>
      <c r="W1805" t="s">
        <v>3130</v>
      </c>
      <c r="X1805" t="s">
        <v>3338</v>
      </c>
      <c r="Y1805" t="s">
        <v>3318</v>
      </c>
      <c r="Z1805" t="s">
        <v>3729</v>
      </c>
      <c r="AA1805">
        <v>811002</v>
      </c>
      <c r="AB1805" s="198">
        <v>37037</v>
      </c>
      <c r="AC1805" s="198">
        <v>37040</v>
      </c>
    </row>
    <row r="1806" spans="1:29" x14ac:dyDescent="0.2">
      <c r="A1806" s="44" t="str">
        <f t="shared" si="141"/>
        <v>US Crude Financial</v>
      </c>
      <c r="B1806" s="44" t="str">
        <f t="shared" si="142"/>
        <v>US</v>
      </c>
      <c r="C1806" s="44" t="str">
        <f t="shared" si="143"/>
        <v>Crude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35000</v>
      </c>
      <c r="G1806" s="202">
        <v>1296854</v>
      </c>
      <c r="H1806" s="198">
        <v>37036.364282407405</v>
      </c>
      <c r="I1806" t="s">
        <v>3013</v>
      </c>
      <c r="M1806" t="s">
        <v>1994</v>
      </c>
      <c r="N1806" t="s">
        <v>2731</v>
      </c>
      <c r="O1806" t="s">
        <v>1815</v>
      </c>
      <c r="P1806" s="199">
        <v>35000</v>
      </c>
      <c r="S1806" t="s">
        <v>1792</v>
      </c>
      <c r="T1806" t="s">
        <v>2230</v>
      </c>
      <c r="U1806" s="201">
        <v>28.35</v>
      </c>
      <c r="V1806" t="s">
        <v>2167</v>
      </c>
      <c r="W1806" t="s">
        <v>2733</v>
      </c>
      <c r="X1806" t="s">
        <v>2734</v>
      </c>
      <c r="Y1806" t="s">
        <v>3473</v>
      </c>
      <c r="Z1806" t="s">
        <v>3729</v>
      </c>
      <c r="AA1806">
        <v>107929</v>
      </c>
      <c r="AB1806" s="198">
        <v>37073</v>
      </c>
      <c r="AC1806" s="198">
        <v>37103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4</v>
      </c>
      <c r="F1807" s="213">
        <f t="shared" si="145"/>
        <v>10052</v>
      </c>
      <c r="G1807" s="202">
        <v>1296856</v>
      </c>
      <c r="H1807" s="198">
        <v>37036.364305555559</v>
      </c>
      <c r="I1807" t="s">
        <v>1843</v>
      </c>
      <c r="M1807" t="s">
        <v>1785</v>
      </c>
      <c r="N1807" t="s">
        <v>3314</v>
      </c>
      <c r="O1807" t="s">
        <v>1546</v>
      </c>
      <c r="Q1807" s="199">
        <v>2513</v>
      </c>
      <c r="S1807" t="s">
        <v>1786</v>
      </c>
      <c r="T1807" t="s">
        <v>2230</v>
      </c>
      <c r="U1807" s="201">
        <v>3.7225000000000001</v>
      </c>
      <c r="V1807" t="s">
        <v>2376</v>
      </c>
      <c r="W1807" t="s">
        <v>3130</v>
      </c>
      <c r="X1807" t="s">
        <v>3338</v>
      </c>
      <c r="Y1807" t="s">
        <v>3318</v>
      </c>
      <c r="Z1807" t="s">
        <v>3729</v>
      </c>
      <c r="AA1807">
        <v>811003</v>
      </c>
      <c r="AB1807" s="198">
        <v>37037</v>
      </c>
      <c r="AC1807" s="198">
        <v>37040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4</v>
      </c>
      <c r="F1808" s="213">
        <f t="shared" si="145"/>
        <v>22688</v>
      </c>
      <c r="G1808" s="202">
        <v>1296857</v>
      </c>
      <c r="H1808" s="198">
        <v>37036.364340277774</v>
      </c>
      <c r="I1808" t="s">
        <v>3341</v>
      </c>
      <c r="M1808" t="s">
        <v>1785</v>
      </c>
      <c r="N1808" t="s">
        <v>3314</v>
      </c>
      <c r="O1808" t="s">
        <v>1041</v>
      </c>
      <c r="Q1808" s="199">
        <v>5672</v>
      </c>
      <c r="S1808" t="s">
        <v>1786</v>
      </c>
      <c r="T1808" t="s">
        <v>2230</v>
      </c>
      <c r="U1808" s="201">
        <v>3.8149999999999999</v>
      </c>
      <c r="V1808" t="s">
        <v>2136</v>
      </c>
      <c r="W1808" t="s">
        <v>3159</v>
      </c>
      <c r="X1808" t="s">
        <v>1713</v>
      </c>
      <c r="Y1808" t="s">
        <v>3318</v>
      </c>
      <c r="Z1808" t="s">
        <v>3729</v>
      </c>
      <c r="AA1808">
        <v>811004</v>
      </c>
      <c r="AB1808" s="198">
        <v>37037</v>
      </c>
      <c r="AC1808" s="198">
        <v>37040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4</v>
      </c>
      <c r="F1809" s="213">
        <f t="shared" si="145"/>
        <v>100000</v>
      </c>
      <c r="G1809" s="202">
        <v>1296858</v>
      </c>
      <c r="H1809" s="198">
        <v>37036.364363425928</v>
      </c>
      <c r="I1809" t="s">
        <v>2006</v>
      </c>
      <c r="M1809" t="s">
        <v>1785</v>
      </c>
      <c r="N1809" t="s">
        <v>3314</v>
      </c>
      <c r="O1809" t="s">
        <v>1034</v>
      </c>
      <c r="Q1809" s="199">
        <v>25000</v>
      </c>
      <c r="S1809" t="s">
        <v>1786</v>
      </c>
      <c r="T1809" t="s">
        <v>2230</v>
      </c>
      <c r="U1809" s="201">
        <v>3.875</v>
      </c>
      <c r="V1809" t="s">
        <v>1780</v>
      </c>
      <c r="W1809" t="s">
        <v>2783</v>
      </c>
      <c r="X1809" t="s">
        <v>2784</v>
      </c>
      <c r="Y1809" t="s">
        <v>3318</v>
      </c>
      <c r="Z1809" t="s">
        <v>3729</v>
      </c>
      <c r="AA1809">
        <v>811005</v>
      </c>
      <c r="AB1809" s="198">
        <v>37037</v>
      </c>
      <c r="AC1809" s="198">
        <v>37040</v>
      </c>
    </row>
    <row r="1810" spans="1:29" x14ac:dyDescent="0.2">
      <c r="A1810" s="44" t="str">
        <f t="shared" si="141"/>
        <v>US Power Physical</v>
      </c>
      <c r="B1810" s="44" t="str">
        <f t="shared" si="142"/>
        <v>US</v>
      </c>
      <c r="C1810" s="44" t="str">
        <f t="shared" si="143"/>
        <v>Power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3</v>
      </c>
      <c r="F1810" s="213">
        <f t="shared" si="145"/>
        <v>150</v>
      </c>
      <c r="G1810" s="202">
        <v>1296859</v>
      </c>
      <c r="H1810" s="198">
        <v>37036.364386574074</v>
      </c>
      <c r="I1810" t="s">
        <v>1850</v>
      </c>
      <c r="M1810" t="s">
        <v>3451</v>
      </c>
      <c r="N1810" t="s">
        <v>1827</v>
      </c>
      <c r="O1810" t="s">
        <v>101</v>
      </c>
      <c r="Q1810" s="199">
        <v>50</v>
      </c>
      <c r="S1810" t="s">
        <v>1784</v>
      </c>
      <c r="T1810" t="s">
        <v>2230</v>
      </c>
      <c r="U1810" s="201">
        <v>36</v>
      </c>
      <c r="V1810" t="s">
        <v>2990</v>
      </c>
      <c r="W1810" t="s">
        <v>1836</v>
      </c>
      <c r="X1810" t="s">
        <v>2997</v>
      </c>
      <c r="Y1810" t="s">
        <v>2741</v>
      </c>
      <c r="Z1810" t="s">
        <v>3724</v>
      </c>
      <c r="AA1810">
        <v>622969.1</v>
      </c>
      <c r="AB1810" s="198">
        <v>37041.875</v>
      </c>
      <c r="AC1810" s="198">
        <v>37043.875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4</v>
      </c>
      <c r="F1811" s="213">
        <f t="shared" si="145"/>
        <v>5924</v>
      </c>
      <c r="G1811" s="202">
        <v>1296860</v>
      </c>
      <c r="H1811" s="198">
        <v>37036.364398148151</v>
      </c>
      <c r="I1811" t="s">
        <v>3204</v>
      </c>
      <c r="M1811" t="s">
        <v>1785</v>
      </c>
      <c r="N1811" t="s">
        <v>3314</v>
      </c>
      <c r="O1811" t="s">
        <v>2533</v>
      </c>
      <c r="P1811" s="199">
        <v>1481</v>
      </c>
      <c r="S1811" t="s">
        <v>1786</v>
      </c>
      <c r="T1811" t="s">
        <v>2230</v>
      </c>
      <c r="U1811" s="201">
        <v>3.74</v>
      </c>
      <c r="V1811" t="s">
        <v>3205</v>
      </c>
      <c r="W1811" t="s">
        <v>3352</v>
      </c>
      <c r="X1811" t="s">
        <v>3353</v>
      </c>
      <c r="Y1811" t="s">
        <v>3318</v>
      </c>
      <c r="Z1811" t="s">
        <v>3729</v>
      </c>
      <c r="AA1811">
        <v>811006</v>
      </c>
      <c r="AB1811" s="198">
        <v>37037</v>
      </c>
      <c r="AC1811" s="198">
        <v>37040</v>
      </c>
    </row>
    <row r="1812" spans="1:29" x14ac:dyDescent="0.2">
      <c r="A1812" s="44" t="str">
        <f t="shared" si="141"/>
        <v>US Power Physical</v>
      </c>
      <c r="B1812" s="44" t="str">
        <f t="shared" si="142"/>
        <v>US</v>
      </c>
      <c r="C1812" s="44" t="str">
        <f t="shared" si="143"/>
        <v>Power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3</v>
      </c>
      <c r="F1812" s="213">
        <f t="shared" si="145"/>
        <v>150</v>
      </c>
      <c r="G1812" s="202">
        <v>1296861</v>
      </c>
      <c r="H1812" s="198">
        <v>37036.364444444444</v>
      </c>
      <c r="I1812" t="s">
        <v>1850</v>
      </c>
      <c r="M1812" t="s">
        <v>3451</v>
      </c>
      <c r="N1812" t="s">
        <v>1827</v>
      </c>
      <c r="O1812" t="s">
        <v>101</v>
      </c>
      <c r="Q1812" s="199">
        <v>50</v>
      </c>
      <c r="S1812" t="s">
        <v>1784</v>
      </c>
      <c r="T1812" t="s">
        <v>2230</v>
      </c>
      <c r="U1812" s="201">
        <v>36.5</v>
      </c>
      <c r="V1812" t="s">
        <v>2990</v>
      </c>
      <c r="W1812" t="s">
        <v>1836</v>
      </c>
      <c r="X1812" t="s">
        <v>2997</v>
      </c>
      <c r="Y1812" t="s">
        <v>2741</v>
      </c>
      <c r="Z1812" t="s">
        <v>3724</v>
      </c>
      <c r="AA1812">
        <v>622970.1</v>
      </c>
      <c r="AB1812" s="198">
        <v>37041.875</v>
      </c>
      <c r="AC1812" s="198">
        <v>37043.875</v>
      </c>
    </row>
    <row r="1813" spans="1:29" x14ac:dyDescent="0.2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30</v>
      </c>
      <c r="F1813" s="213">
        <f t="shared" si="145"/>
        <v>150000</v>
      </c>
      <c r="G1813" s="202">
        <v>1296862</v>
      </c>
      <c r="H1813" s="198">
        <v>37036.364502314813</v>
      </c>
      <c r="I1813" t="s">
        <v>2999</v>
      </c>
      <c r="M1813" t="s">
        <v>1785</v>
      </c>
      <c r="N1813" t="s">
        <v>3014</v>
      </c>
      <c r="O1813" t="s">
        <v>3015</v>
      </c>
      <c r="Q1813" s="199">
        <v>5000</v>
      </c>
      <c r="S1813" t="s">
        <v>1786</v>
      </c>
      <c r="T1813" t="s">
        <v>2230</v>
      </c>
      <c r="U1813" s="201">
        <v>3.9849999999999999</v>
      </c>
      <c r="V1813" t="s">
        <v>1053</v>
      </c>
      <c r="W1813" t="s">
        <v>3587</v>
      </c>
      <c r="X1813" t="s">
        <v>3016</v>
      </c>
      <c r="Y1813" t="s">
        <v>2250</v>
      </c>
      <c r="Z1813" t="s">
        <v>3729</v>
      </c>
      <c r="AA1813" t="s">
        <v>102</v>
      </c>
      <c r="AB1813" s="198">
        <v>37043.875</v>
      </c>
      <c r="AC1813" s="198">
        <v>37072.875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4</v>
      </c>
      <c r="F1814" s="213">
        <f t="shared" si="145"/>
        <v>20000</v>
      </c>
      <c r="G1814" s="202">
        <v>1296863</v>
      </c>
      <c r="H1814" s="198">
        <v>37036.36451388889</v>
      </c>
      <c r="I1814" t="s">
        <v>3023</v>
      </c>
      <c r="M1814" t="s">
        <v>1785</v>
      </c>
      <c r="N1814" t="s">
        <v>3314</v>
      </c>
      <c r="O1814" t="s">
        <v>1562</v>
      </c>
      <c r="P1814" s="199">
        <v>5000</v>
      </c>
      <c r="S1814" t="s">
        <v>1786</v>
      </c>
      <c r="T1814" t="s">
        <v>2230</v>
      </c>
      <c r="U1814" s="201">
        <v>3.6</v>
      </c>
      <c r="V1814" t="s">
        <v>3270</v>
      </c>
      <c r="W1814" t="s">
        <v>1719</v>
      </c>
      <c r="X1814" t="s">
        <v>1710</v>
      </c>
      <c r="Y1814" t="s">
        <v>3318</v>
      </c>
      <c r="Z1814" t="s">
        <v>3729</v>
      </c>
      <c r="AA1814">
        <v>811007</v>
      </c>
      <c r="AB1814" s="198">
        <v>37037</v>
      </c>
      <c r="AC1814" s="198">
        <v>37040</v>
      </c>
    </row>
    <row r="1815" spans="1:29" x14ac:dyDescent="0.2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</v>
      </c>
      <c r="G1815" s="202">
        <v>1296864</v>
      </c>
      <c r="H1815" s="198">
        <v>37036.364571759259</v>
      </c>
      <c r="I1815" t="s">
        <v>1850</v>
      </c>
      <c r="M1815" t="s">
        <v>3451</v>
      </c>
      <c r="N1815" t="s">
        <v>1827</v>
      </c>
      <c r="O1815" t="s">
        <v>1429</v>
      </c>
      <c r="Q1815" s="199">
        <v>50</v>
      </c>
      <c r="S1815" t="s">
        <v>1784</v>
      </c>
      <c r="T1815" t="s">
        <v>2230</v>
      </c>
      <c r="U1815" s="201">
        <v>30.35</v>
      </c>
      <c r="V1815" t="s">
        <v>1488</v>
      </c>
      <c r="W1815" t="s">
        <v>1844</v>
      </c>
      <c r="X1815" t="s">
        <v>1845</v>
      </c>
      <c r="Y1815" t="s">
        <v>2741</v>
      </c>
      <c r="Z1815" t="s">
        <v>3724</v>
      </c>
      <c r="AA1815">
        <v>622971.1</v>
      </c>
      <c r="AB1815" s="198">
        <v>37040.875</v>
      </c>
      <c r="AC1815" s="198">
        <v>37040.875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4</v>
      </c>
      <c r="F1816" s="213">
        <f t="shared" si="145"/>
        <v>40000</v>
      </c>
      <c r="G1816" s="202">
        <v>1296866</v>
      </c>
      <c r="H1816" s="198">
        <v>37036.364594907405</v>
      </c>
      <c r="I1816" t="s">
        <v>2006</v>
      </c>
      <c r="M1816" t="s">
        <v>1785</v>
      </c>
      <c r="N1816" t="s">
        <v>3314</v>
      </c>
      <c r="O1816" t="s">
        <v>1581</v>
      </c>
      <c r="Q1816" s="199">
        <v>10000</v>
      </c>
      <c r="S1816" t="s">
        <v>1786</v>
      </c>
      <c r="T1816" t="s">
        <v>2230</v>
      </c>
      <c r="U1816" s="201">
        <v>10.1</v>
      </c>
      <c r="V1816" t="s">
        <v>3186</v>
      </c>
      <c r="W1816" t="s">
        <v>1757</v>
      </c>
      <c r="X1816" t="s">
        <v>1710</v>
      </c>
      <c r="Y1816" t="s">
        <v>3318</v>
      </c>
      <c r="Z1816" t="s">
        <v>3729</v>
      </c>
      <c r="AA1816">
        <v>811009</v>
      </c>
      <c r="AB1816" s="198">
        <v>37037</v>
      </c>
      <c r="AC1816" s="198">
        <v>37040</v>
      </c>
    </row>
    <row r="1817" spans="1:29" x14ac:dyDescent="0.2">
      <c r="A1817" s="44" t="str">
        <f t="shared" si="141"/>
        <v>US Crude Financial</v>
      </c>
      <c r="B1817" s="44" t="str">
        <f t="shared" si="142"/>
        <v>US</v>
      </c>
      <c r="C1817" s="44" t="str">
        <f t="shared" si="143"/>
        <v>Crude</v>
      </c>
      <c r="D1817" s="44" t="str">
        <f t="shared" si="144"/>
        <v>Financial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50000</v>
      </c>
      <c r="G1817" s="202">
        <v>1296867</v>
      </c>
      <c r="H1817" s="198">
        <v>37036.364652777775</v>
      </c>
      <c r="I1817" t="s">
        <v>1687</v>
      </c>
      <c r="M1817" t="s">
        <v>1994</v>
      </c>
      <c r="N1817" t="s">
        <v>2731</v>
      </c>
      <c r="O1817" t="s">
        <v>1815</v>
      </c>
      <c r="P1817" s="199">
        <v>50000</v>
      </c>
      <c r="S1817" t="s">
        <v>1792</v>
      </c>
      <c r="T1817" t="s">
        <v>2230</v>
      </c>
      <c r="U1817" s="201">
        <v>28.33</v>
      </c>
      <c r="V1817" t="s">
        <v>3295</v>
      </c>
      <c r="W1817" t="s">
        <v>2733</v>
      </c>
      <c r="X1817" t="s">
        <v>2734</v>
      </c>
      <c r="Y1817" t="s">
        <v>3473</v>
      </c>
      <c r="Z1817" t="s">
        <v>3729</v>
      </c>
      <c r="AA1817">
        <v>107930</v>
      </c>
      <c r="AB1817" s="198">
        <v>37073</v>
      </c>
      <c r="AC1817" s="198">
        <v>37103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4</v>
      </c>
      <c r="F1818" s="213">
        <f t="shared" si="145"/>
        <v>20000</v>
      </c>
      <c r="G1818" s="202">
        <v>1296869</v>
      </c>
      <c r="H1818" s="198">
        <v>37036.364687499998</v>
      </c>
      <c r="I1818" t="s">
        <v>2528</v>
      </c>
      <c r="M1818" t="s">
        <v>1785</v>
      </c>
      <c r="N1818" t="s">
        <v>3314</v>
      </c>
      <c r="O1818" t="s">
        <v>1543</v>
      </c>
      <c r="P1818" s="199">
        <v>5000</v>
      </c>
      <c r="S1818" t="s">
        <v>1786</v>
      </c>
      <c r="T1818" t="s">
        <v>2230</v>
      </c>
      <c r="U1818" s="201">
        <v>3.7149999999999999</v>
      </c>
      <c r="V1818" t="s">
        <v>2529</v>
      </c>
      <c r="W1818" t="s">
        <v>3130</v>
      </c>
      <c r="X1818" t="s">
        <v>3338</v>
      </c>
      <c r="Y1818" t="s">
        <v>3318</v>
      </c>
      <c r="Z1818" t="s">
        <v>3729</v>
      </c>
      <c r="AA1818">
        <v>811010</v>
      </c>
      <c r="AB1818" s="198">
        <v>37037</v>
      </c>
      <c r="AC1818" s="198">
        <v>37040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4</v>
      </c>
      <c r="F1819" s="213">
        <f t="shared" si="145"/>
        <v>40000</v>
      </c>
      <c r="G1819" s="202">
        <v>1296871</v>
      </c>
      <c r="H1819" s="198">
        <v>37036.364710648151</v>
      </c>
      <c r="I1819" t="s">
        <v>1755</v>
      </c>
      <c r="M1819" t="s">
        <v>1785</v>
      </c>
      <c r="N1819" t="s">
        <v>3314</v>
      </c>
      <c r="O1819" t="s">
        <v>1042</v>
      </c>
      <c r="P1819" s="199">
        <v>10000</v>
      </c>
      <c r="S1819" t="s">
        <v>1786</v>
      </c>
      <c r="T1819" t="s">
        <v>2230</v>
      </c>
      <c r="U1819" s="201">
        <v>3.7949999999999999</v>
      </c>
      <c r="V1819" t="s">
        <v>2151</v>
      </c>
      <c r="W1819" t="s">
        <v>3159</v>
      </c>
      <c r="X1819" t="s">
        <v>1713</v>
      </c>
      <c r="Y1819" t="s">
        <v>3318</v>
      </c>
      <c r="Z1819" t="s">
        <v>3729</v>
      </c>
      <c r="AA1819">
        <v>811011</v>
      </c>
      <c r="AB1819" s="198">
        <v>37037</v>
      </c>
      <c r="AC1819" s="198">
        <v>37040</v>
      </c>
    </row>
    <row r="1820" spans="1:29" x14ac:dyDescent="0.2">
      <c r="A1820" s="44" t="str">
        <f t="shared" si="141"/>
        <v>US Crude Financial</v>
      </c>
      <c r="B1820" s="44" t="str">
        <f t="shared" si="142"/>
        <v>US</v>
      </c>
      <c r="C1820" s="44" t="str">
        <f t="shared" si="143"/>
        <v>Crude</v>
      </c>
      <c r="D1820" s="44" t="str">
        <f t="shared" si="144"/>
        <v>Financial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50000</v>
      </c>
      <c r="G1820" s="202">
        <v>1296870</v>
      </c>
      <c r="H1820" s="198">
        <v>37036.364710648151</v>
      </c>
      <c r="I1820" t="s">
        <v>1687</v>
      </c>
      <c r="M1820" t="s">
        <v>1994</v>
      </c>
      <c r="N1820" t="s">
        <v>2731</v>
      </c>
      <c r="O1820" t="s">
        <v>1815</v>
      </c>
      <c r="P1820" s="199">
        <v>50000</v>
      </c>
      <c r="S1820" t="s">
        <v>1792</v>
      </c>
      <c r="T1820" t="s">
        <v>2230</v>
      </c>
      <c r="U1820" s="201">
        <v>28.31</v>
      </c>
      <c r="V1820" t="s">
        <v>3295</v>
      </c>
      <c r="W1820" t="s">
        <v>2733</v>
      </c>
      <c r="X1820" t="s">
        <v>2734</v>
      </c>
      <c r="Y1820" t="s">
        <v>3473</v>
      </c>
      <c r="Z1820" t="s">
        <v>3729</v>
      </c>
      <c r="AA1820">
        <v>107931</v>
      </c>
      <c r="AB1820" s="198">
        <v>37073</v>
      </c>
      <c r="AC1820" s="198">
        <v>37103</v>
      </c>
    </row>
    <row r="1821" spans="1:29" x14ac:dyDescent="0.2">
      <c r="A1821" s="44" t="str">
        <f t="shared" si="141"/>
        <v xml:space="preserve"> Metals Financial</v>
      </c>
      <c r="B1821" s="44" t="str">
        <f t="shared" si="142"/>
        <v/>
      </c>
      <c r="C1821" s="44" t="str">
        <f t="shared" si="143"/>
        <v>Metals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20</v>
      </c>
      <c r="G1821" s="202">
        <v>1296872</v>
      </c>
      <c r="H1821" s="198">
        <v>37036.364722222221</v>
      </c>
      <c r="I1821" t="s">
        <v>2290</v>
      </c>
      <c r="M1821" t="s">
        <v>1791</v>
      </c>
      <c r="N1821" t="s">
        <v>2227</v>
      </c>
      <c r="O1821" t="s">
        <v>2228</v>
      </c>
      <c r="P1821" s="199">
        <v>20</v>
      </c>
      <c r="S1821" t="s">
        <v>2229</v>
      </c>
      <c r="T1821" t="s">
        <v>2230</v>
      </c>
      <c r="U1821" s="201">
        <v>1733</v>
      </c>
      <c r="V1821" t="s">
        <v>2292</v>
      </c>
      <c r="W1821" t="s">
        <v>2236</v>
      </c>
      <c r="X1821" t="s">
        <v>2232</v>
      </c>
      <c r="Y1821" t="s">
        <v>2233</v>
      </c>
      <c r="Z1821" t="s">
        <v>2234</v>
      </c>
      <c r="AA1821">
        <v>2152805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4</v>
      </c>
      <c r="F1822" s="213">
        <f t="shared" si="145"/>
        <v>40000</v>
      </c>
      <c r="G1822" s="202">
        <v>1296873</v>
      </c>
      <c r="H1822" s="198">
        <v>37036.364745370367</v>
      </c>
      <c r="I1822" t="s">
        <v>2048</v>
      </c>
      <c r="M1822" t="s">
        <v>1785</v>
      </c>
      <c r="N1822" t="s">
        <v>3314</v>
      </c>
      <c r="O1822" t="s">
        <v>1611</v>
      </c>
      <c r="Q1822" s="199">
        <v>10000</v>
      </c>
      <c r="S1822" t="s">
        <v>1786</v>
      </c>
      <c r="T1822" t="s">
        <v>2230</v>
      </c>
      <c r="U1822" s="201">
        <v>10.25</v>
      </c>
      <c r="V1822" t="s">
        <v>3032</v>
      </c>
      <c r="W1822" t="s">
        <v>1757</v>
      </c>
      <c r="X1822" t="s">
        <v>1710</v>
      </c>
      <c r="Y1822" t="s">
        <v>3318</v>
      </c>
      <c r="Z1822" t="s">
        <v>3729</v>
      </c>
      <c r="AA1822">
        <v>811012</v>
      </c>
      <c r="AB1822" s="198">
        <v>37037</v>
      </c>
      <c r="AC1822" s="198">
        <v>37040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4</v>
      </c>
      <c r="F1823" s="213">
        <f t="shared" si="145"/>
        <v>552</v>
      </c>
      <c r="G1823" s="202">
        <v>1296874</v>
      </c>
      <c r="H1823" s="198">
        <v>37036.36478009259</v>
      </c>
      <c r="I1823" t="s">
        <v>1755</v>
      </c>
      <c r="M1823" t="s">
        <v>1785</v>
      </c>
      <c r="N1823" t="s">
        <v>3314</v>
      </c>
      <c r="O1823" t="s">
        <v>1547</v>
      </c>
      <c r="P1823" s="199">
        <v>138</v>
      </c>
      <c r="S1823" t="s">
        <v>1786</v>
      </c>
      <c r="T1823" t="s">
        <v>2230</v>
      </c>
      <c r="U1823" s="201">
        <v>4.09</v>
      </c>
      <c r="V1823" t="s">
        <v>2147</v>
      </c>
      <c r="W1823" t="s">
        <v>3367</v>
      </c>
      <c r="X1823" t="s">
        <v>3368</v>
      </c>
      <c r="Y1823" t="s">
        <v>3318</v>
      </c>
      <c r="Z1823" t="s">
        <v>3729</v>
      </c>
      <c r="AA1823">
        <v>811013</v>
      </c>
      <c r="AB1823" s="198">
        <v>37037</v>
      </c>
      <c r="AC1823" s="198">
        <v>37040</v>
      </c>
    </row>
    <row r="1824" spans="1:29" x14ac:dyDescent="0.2">
      <c r="A1824" s="44" t="str">
        <f t="shared" si="141"/>
        <v xml:space="preserve"> Natural Gas Physical</v>
      </c>
      <c r="B1824" s="44" t="str">
        <f t="shared" si="142"/>
        <v/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3</v>
      </c>
      <c r="F1824" s="213">
        <f t="shared" si="145"/>
        <v>30000</v>
      </c>
      <c r="G1824" s="202">
        <v>1296875</v>
      </c>
      <c r="H1824" s="198">
        <v>37036.364791666667</v>
      </c>
      <c r="I1824" t="s">
        <v>3243</v>
      </c>
      <c r="M1824" t="s">
        <v>1785</v>
      </c>
      <c r="N1824" t="s">
        <v>1724</v>
      </c>
      <c r="O1824" t="s">
        <v>103</v>
      </c>
      <c r="P1824" s="199">
        <v>10000</v>
      </c>
      <c r="S1824" t="s">
        <v>2308</v>
      </c>
      <c r="T1824" t="s">
        <v>1725</v>
      </c>
      <c r="U1824" s="201">
        <v>5.23</v>
      </c>
      <c r="V1824" t="s">
        <v>2325</v>
      </c>
      <c r="W1824" t="s">
        <v>1726</v>
      </c>
      <c r="X1824" t="s">
        <v>1727</v>
      </c>
      <c r="Y1824" t="s">
        <v>3318</v>
      </c>
      <c r="Z1824" t="s">
        <v>3730</v>
      </c>
      <c r="AA1824">
        <v>811014</v>
      </c>
      <c r="AB1824" s="198">
        <v>37036.875</v>
      </c>
      <c r="AC1824" s="198">
        <v>37038.875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4</v>
      </c>
      <c r="F1825" s="213">
        <f t="shared" si="145"/>
        <v>40000</v>
      </c>
      <c r="G1825" s="202">
        <v>1296877</v>
      </c>
      <c r="H1825" s="198">
        <v>37036.364803240744</v>
      </c>
      <c r="I1825" t="s">
        <v>1843</v>
      </c>
      <c r="M1825" t="s">
        <v>1785</v>
      </c>
      <c r="N1825" t="s">
        <v>3314</v>
      </c>
      <c r="O1825" t="s">
        <v>1527</v>
      </c>
      <c r="P1825" s="199">
        <v>10000</v>
      </c>
      <c r="S1825" t="s">
        <v>1786</v>
      </c>
      <c r="T1825" t="s">
        <v>2230</v>
      </c>
      <c r="U1825" s="201">
        <v>3.8224999999999998</v>
      </c>
      <c r="V1825" t="s">
        <v>3090</v>
      </c>
      <c r="W1825" t="s">
        <v>3352</v>
      </c>
      <c r="X1825" t="s">
        <v>3353</v>
      </c>
      <c r="Y1825" t="s">
        <v>3318</v>
      </c>
      <c r="Z1825" t="s">
        <v>3729</v>
      </c>
      <c r="AA1825">
        <v>811016</v>
      </c>
      <c r="AB1825" s="198">
        <v>37037</v>
      </c>
      <c r="AC1825" s="198">
        <v>37040</v>
      </c>
    </row>
    <row r="1826" spans="1:29" x14ac:dyDescent="0.2">
      <c r="A1826" s="44" t="str">
        <f t="shared" si="141"/>
        <v>US Crude Financial</v>
      </c>
      <c r="B1826" s="44" t="str">
        <f t="shared" si="142"/>
        <v>US</v>
      </c>
      <c r="C1826" s="44" t="str">
        <f t="shared" si="143"/>
        <v>Crude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50000</v>
      </c>
      <c r="G1826" s="202">
        <v>1296876</v>
      </c>
      <c r="H1826" s="198">
        <v>37036.364803240744</v>
      </c>
      <c r="I1826" t="s">
        <v>2730</v>
      </c>
      <c r="M1826" t="s">
        <v>1994</v>
      </c>
      <c r="N1826" t="s">
        <v>2731</v>
      </c>
      <c r="O1826" t="s">
        <v>1815</v>
      </c>
      <c r="P1826" s="199">
        <v>50000</v>
      </c>
      <c r="S1826" t="s">
        <v>1792</v>
      </c>
      <c r="T1826" t="s">
        <v>2230</v>
      </c>
      <c r="U1826" s="201">
        <v>28.29</v>
      </c>
      <c r="V1826" t="s">
        <v>2732</v>
      </c>
      <c r="W1826" t="s">
        <v>2733</v>
      </c>
      <c r="X1826" t="s">
        <v>2734</v>
      </c>
      <c r="Y1826" t="s">
        <v>3473</v>
      </c>
      <c r="Z1826" t="s">
        <v>3729</v>
      </c>
      <c r="AA1826">
        <v>107932</v>
      </c>
      <c r="AB1826" s="198">
        <v>37073</v>
      </c>
      <c r="AC1826" s="198">
        <v>37103</v>
      </c>
    </row>
    <row r="1827" spans="1:29" x14ac:dyDescent="0.2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4</v>
      </c>
      <c r="F1827" s="213">
        <f t="shared" si="145"/>
        <v>20000</v>
      </c>
      <c r="G1827" s="202">
        <v>1296879</v>
      </c>
      <c r="H1827" s="198">
        <v>37036.36482638889</v>
      </c>
      <c r="I1827" t="s">
        <v>3013</v>
      </c>
      <c r="M1827" t="s">
        <v>1785</v>
      </c>
      <c r="N1827" t="s">
        <v>1724</v>
      </c>
      <c r="O1827" t="s">
        <v>54</v>
      </c>
      <c r="Q1827" s="199">
        <v>5000</v>
      </c>
      <c r="S1827" t="s">
        <v>1786</v>
      </c>
      <c r="T1827" t="s">
        <v>2230</v>
      </c>
      <c r="U1827" s="201">
        <v>3.63</v>
      </c>
      <c r="V1827" t="s">
        <v>2160</v>
      </c>
      <c r="W1827" t="s">
        <v>3269</v>
      </c>
      <c r="X1827" t="s">
        <v>2324</v>
      </c>
      <c r="Y1827" t="s">
        <v>3318</v>
      </c>
      <c r="Z1827" t="s">
        <v>3730</v>
      </c>
      <c r="AA1827">
        <v>811017</v>
      </c>
      <c r="AB1827" s="198">
        <v>37037</v>
      </c>
      <c r="AC1827" s="198">
        <v>37040</v>
      </c>
    </row>
    <row r="1828" spans="1:29" x14ac:dyDescent="0.2">
      <c r="A1828" s="44" t="str">
        <f t="shared" si="141"/>
        <v>US Natural Gas Financial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Financial</v>
      </c>
      <c r="E1828" s="44">
        <f>IF(VLOOKUP(S1828,'DD-Lookup'!$J$6:$L$50,3,FALSE)="Monthly",(YEAR(AC1828)-YEAR(AB1828))*12+MONTH(AC1828)-MONTH(AB1828)+1,(AC1828-AB1828+1))</f>
        <v>6</v>
      </c>
      <c r="F1828" s="213">
        <f t="shared" si="145"/>
        <v>120000</v>
      </c>
      <c r="G1828" s="202">
        <v>1296880</v>
      </c>
      <c r="H1828" s="198">
        <v>37036.364837962959</v>
      </c>
      <c r="I1828" t="s">
        <v>1826</v>
      </c>
      <c r="M1828" t="s">
        <v>1785</v>
      </c>
      <c r="N1828" t="s">
        <v>3014</v>
      </c>
      <c r="O1828" t="s">
        <v>1933</v>
      </c>
      <c r="Q1828" s="199">
        <v>20000</v>
      </c>
      <c r="S1828" t="s">
        <v>1786</v>
      </c>
      <c r="T1828" t="s">
        <v>2230</v>
      </c>
      <c r="U1828" s="201">
        <v>3.8849999999999998</v>
      </c>
      <c r="V1828" t="s">
        <v>2188</v>
      </c>
      <c r="W1828" t="s">
        <v>3372</v>
      </c>
      <c r="X1828" t="s">
        <v>2774</v>
      </c>
      <c r="Y1828" t="s">
        <v>2250</v>
      </c>
      <c r="Z1828" t="s">
        <v>3729</v>
      </c>
      <c r="AA1828" t="s">
        <v>104</v>
      </c>
      <c r="AB1828" s="198">
        <v>37037.875</v>
      </c>
      <c r="AC1828" s="198">
        <v>37042.875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4</v>
      </c>
      <c r="F1829" s="213">
        <f t="shared" si="145"/>
        <v>40000</v>
      </c>
      <c r="G1829" s="202">
        <v>1296881</v>
      </c>
      <c r="H1829" s="198">
        <v>37036.364872685182</v>
      </c>
      <c r="I1829" t="s">
        <v>3393</v>
      </c>
      <c r="M1829" t="s">
        <v>1785</v>
      </c>
      <c r="N1829" t="s">
        <v>3314</v>
      </c>
      <c r="O1829" t="s">
        <v>1518</v>
      </c>
      <c r="Q1829" s="199">
        <v>10000</v>
      </c>
      <c r="S1829" t="s">
        <v>1786</v>
      </c>
      <c r="T1829" t="s">
        <v>2230</v>
      </c>
      <c r="U1829" s="201">
        <v>3.9388000000000001</v>
      </c>
      <c r="V1829" t="s">
        <v>3132</v>
      </c>
      <c r="W1829" t="s">
        <v>3316</v>
      </c>
      <c r="X1829" t="s">
        <v>3317</v>
      </c>
      <c r="Y1829" t="s">
        <v>3318</v>
      </c>
      <c r="Z1829" t="s">
        <v>3729</v>
      </c>
      <c r="AA1829">
        <v>811018</v>
      </c>
      <c r="AB1829" s="198">
        <v>37037</v>
      </c>
      <c r="AC1829" s="198">
        <v>37040</v>
      </c>
    </row>
    <row r="1830" spans="1:29" x14ac:dyDescent="0.2">
      <c r="A1830" s="44" t="str">
        <f t="shared" si="141"/>
        <v>US Power Physical</v>
      </c>
      <c r="B1830" s="44" t="str">
        <f t="shared" si="142"/>
        <v>US</v>
      </c>
      <c r="C1830" s="44" t="str">
        <f t="shared" si="143"/>
        <v>Power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50</v>
      </c>
      <c r="G1830" s="202">
        <v>1296882</v>
      </c>
      <c r="H1830" s="198">
        <v>37036.364884259259</v>
      </c>
      <c r="I1830" t="s">
        <v>2203</v>
      </c>
      <c r="M1830" t="s">
        <v>3451</v>
      </c>
      <c r="N1830" t="s">
        <v>1827</v>
      </c>
      <c r="O1830" t="s">
        <v>1429</v>
      </c>
      <c r="Q1830" s="199">
        <v>50</v>
      </c>
      <c r="S1830" t="s">
        <v>1784</v>
      </c>
      <c r="T1830" t="s">
        <v>2230</v>
      </c>
      <c r="U1830" s="201">
        <v>30.35</v>
      </c>
      <c r="V1830" t="s">
        <v>3000</v>
      </c>
      <c r="W1830" t="s">
        <v>1844</v>
      </c>
      <c r="X1830" t="s">
        <v>1845</v>
      </c>
      <c r="Y1830" t="s">
        <v>2741</v>
      </c>
      <c r="Z1830" t="s">
        <v>3724</v>
      </c>
      <c r="AA1830">
        <v>622972.1</v>
      </c>
      <c r="AB1830" s="198">
        <v>37040.875</v>
      </c>
      <c r="AC1830" s="198">
        <v>37040.875</v>
      </c>
    </row>
    <row r="1831" spans="1:29" x14ac:dyDescent="0.2">
      <c r="A1831" s="44" t="str">
        <f t="shared" si="141"/>
        <v>US Power Physical</v>
      </c>
      <c r="B1831" s="44" t="str">
        <f t="shared" si="142"/>
        <v>US</v>
      </c>
      <c r="C1831" s="44" t="str">
        <f t="shared" si="143"/>
        <v>Power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3</v>
      </c>
      <c r="F1831" s="213">
        <f t="shared" si="145"/>
        <v>150</v>
      </c>
      <c r="G1831" s="202">
        <v>1296883</v>
      </c>
      <c r="H1831" s="198">
        <v>37036.364895833336</v>
      </c>
      <c r="I1831" t="s">
        <v>1843</v>
      </c>
      <c r="M1831" t="s">
        <v>3451</v>
      </c>
      <c r="N1831" t="s">
        <v>1827</v>
      </c>
      <c r="O1831" t="s">
        <v>1533</v>
      </c>
      <c r="Q1831" s="199">
        <v>50</v>
      </c>
      <c r="S1831" t="s">
        <v>1784</v>
      </c>
      <c r="T1831" t="s">
        <v>2230</v>
      </c>
      <c r="U1831" s="201">
        <v>33</v>
      </c>
      <c r="V1831" t="s">
        <v>2744</v>
      </c>
      <c r="W1831" t="s">
        <v>1844</v>
      </c>
      <c r="X1831" t="s">
        <v>1845</v>
      </c>
      <c r="Y1831" t="s">
        <v>2741</v>
      </c>
      <c r="Z1831" t="s">
        <v>3724</v>
      </c>
      <c r="AA1831">
        <v>622973.1</v>
      </c>
      <c r="AB1831" s="198">
        <v>37041.875</v>
      </c>
      <c r="AC1831" s="198">
        <v>37043.875</v>
      </c>
    </row>
    <row r="1832" spans="1:29" x14ac:dyDescent="0.2">
      <c r="A1832" s="44" t="str">
        <f t="shared" si="141"/>
        <v>US Natural Gas Financial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Financial</v>
      </c>
      <c r="E1832" s="44">
        <f>IF(VLOOKUP(S1832,'DD-Lookup'!$J$6:$L$50,3,FALSE)="Monthly",(YEAR(AC1832)-YEAR(AB1832))*12+MONTH(AC1832)-MONTH(AB1832)+1,(AC1832-AB1832+1))</f>
        <v>30</v>
      </c>
      <c r="F1832" s="213">
        <f t="shared" si="145"/>
        <v>450000</v>
      </c>
      <c r="G1832" s="202">
        <v>1296884</v>
      </c>
      <c r="H1832" s="198">
        <v>37036.364942129629</v>
      </c>
      <c r="I1832" t="s">
        <v>1783</v>
      </c>
      <c r="M1832" t="s">
        <v>1785</v>
      </c>
      <c r="N1832" t="s">
        <v>3014</v>
      </c>
      <c r="O1832" t="s">
        <v>3015</v>
      </c>
      <c r="Q1832" s="199">
        <v>15000</v>
      </c>
      <c r="S1832" t="s">
        <v>1786</v>
      </c>
      <c r="T1832" t="s">
        <v>2230</v>
      </c>
      <c r="U1832" s="201">
        <v>3.9849999999999999</v>
      </c>
      <c r="V1832" t="s">
        <v>105</v>
      </c>
      <c r="W1832" t="s">
        <v>3587</v>
      </c>
      <c r="X1832" t="s">
        <v>3016</v>
      </c>
      <c r="Y1832" t="s">
        <v>2250</v>
      </c>
      <c r="Z1832" t="s">
        <v>3729</v>
      </c>
      <c r="AA1832" t="s">
        <v>106</v>
      </c>
      <c r="AB1832" s="198">
        <v>37043.875</v>
      </c>
      <c r="AC1832" s="198">
        <v>37072.875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4</v>
      </c>
      <c r="F1833" s="213">
        <f t="shared" si="145"/>
        <v>40000</v>
      </c>
      <c r="G1833" s="202">
        <v>1296885</v>
      </c>
      <c r="H1833" s="198">
        <v>37036.364942129629</v>
      </c>
      <c r="I1833" t="s">
        <v>3341</v>
      </c>
      <c r="M1833" t="s">
        <v>1785</v>
      </c>
      <c r="N1833" t="s">
        <v>3314</v>
      </c>
      <c r="O1833" t="s">
        <v>1518</v>
      </c>
      <c r="Q1833" s="199">
        <v>10000</v>
      </c>
      <c r="S1833" t="s">
        <v>1786</v>
      </c>
      <c r="T1833" t="s">
        <v>2230</v>
      </c>
      <c r="U1833" s="201">
        <v>3.94</v>
      </c>
      <c r="V1833" t="s">
        <v>2726</v>
      </c>
      <c r="W1833" t="s">
        <v>3316</v>
      </c>
      <c r="X1833" t="s">
        <v>3317</v>
      </c>
      <c r="Y1833" t="s">
        <v>3318</v>
      </c>
      <c r="Z1833" t="s">
        <v>3729</v>
      </c>
      <c r="AA1833">
        <v>811020</v>
      </c>
      <c r="AB1833" s="198">
        <v>37037</v>
      </c>
      <c r="AC1833" s="198">
        <v>37040</v>
      </c>
    </row>
    <row r="1834" spans="1:29" x14ac:dyDescent="0.2">
      <c r="A1834" s="44" t="str">
        <f t="shared" si="141"/>
        <v xml:space="preserve"> Natural Gas Physical</v>
      </c>
      <c r="B1834" s="44" t="str">
        <f t="shared" si="142"/>
        <v/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4</v>
      </c>
      <c r="F1834" s="213">
        <f t="shared" si="145"/>
        <v>20000</v>
      </c>
      <c r="G1834" s="202">
        <v>1296887</v>
      </c>
      <c r="H1834" s="198">
        <v>37036.365023148152</v>
      </c>
      <c r="I1834" t="s">
        <v>3271</v>
      </c>
      <c r="M1834" t="s">
        <v>1785</v>
      </c>
      <c r="N1834" t="s">
        <v>1724</v>
      </c>
      <c r="O1834" t="s">
        <v>54</v>
      </c>
      <c r="P1834" s="199">
        <v>5000</v>
      </c>
      <c r="S1834" t="s">
        <v>1786</v>
      </c>
      <c r="T1834" t="s">
        <v>2230</v>
      </c>
      <c r="U1834" s="201">
        <v>3.5950000000000002</v>
      </c>
      <c r="V1834" t="s">
        <v>2772</v>
      </c>
      <c r="W1834" t="s">
        <v>3269</v>
      </c>
      <c r="X1834" t="s">
        <v>2324</v>
      </c>
      <c r="Y1834" t="s">
        <v>3318</v>
      </c>
      <c r="Z1834" t="s">
        <v>3730</v>
      </c>
      <c r="AA1834">
        <v>811021</v>
      </c>
      <c r="AB1834" s="198">
        <v>37037</v>
      </c>
      <c r="AC1834" s="198">
        <v>37040</v>
      </c>
    </row>
    <row r="1835" spans="1:29" x14ac:dyDescent="0.2">
      <c r="A1835" s="44" t="str">
        <f t="shared" si="141"/>
        <v>US Power Physical</v>
      </c>
      <c r="B1835" s="44" t="str">
        <f t="shared" si="142"/>
        <v>US</v>
      </c>
      <c r="C1835" s="44" t="str">
        <f t="shared" si="143"/>
        <v>Power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25</v>
      </c>
      <c r="G1835" s="202">
        <v>1296888</v>
      </c>
      <c r="H1835" s="198">
        <v>37036.365046296298</v>
      </c>
      <c r="I1835" t="s">
        <v>3141</v>
      </c>
      <c r="M1835" t="s">
        <v>3451</v>
      </c>
      <c r="N1835" t="s">
        <v>1739</v>
      </c>
      <c r="O1835" t="s">
        <v>1609</v>
      </c>
      <c r="Q1835" s="199">
        <v>25</v>
      </c>
      <c r="S1835" t="s">
        <v>1784</v>
      </c>
      <c r="T1835" t="s">
        <v>2230</v>
      </c>
      <c r="U1835" s="201">
        <v>40</v>
      </c>
      <c r="V1835" t="s">
        <v>84</v>
      </c>
      <c r="W1835" t="s">
        <v>1747</v>
      </c>
      <c r="X1835" t="s">
        <v>1742</v>
      </c>
      <c r="Y1835" t="s">
        <v>2741</v>
      </c>
      <c r="Z1835" t="s">
        <v>3724</v>
      </c>
      <c r="AA1835">
        <v>622975.1</v>
      </c>
      <c r="AB1835" s="198">
        <v>37040.875</v>
      </c>
      <c r="AC1835" s="198">
        <v>37040.875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4</v>
      </c>
      <c r="F1836" s="213">
        <f t="shared" si="145"/>
        <v>100000</v>
      </c>
      <c r="G1836" s="202">
        <v>1296890</v>
      </c>
      <c r="H1836" s="198">
        <v>37036.365115740744</v>
      </c>
      <c r="I1836" t="s">
        <v>2202</v>
      </c>
      <c r="M1836" t="s">
        <v>1785</v>
      </c>
      <c r="N1836" t="s">
        <v>3314</v>
      </c>
      <c r="O1836" t="s">
        <v>1034</v>
      </c>
      <c r="Q1836" s="199">
        <v>25000</v>
      </c>
      <c r="S1836" t="s">
        <v>1786</v>
      </c>
      <c r="T1836" t="s">
        <v>2230</v>
      </c>
      <c r="U1836" s="201">
        <v>3.875</v>
      </c>
      <c r="V1836" t="s">
        <v>2805</v>
      </c>
      <c r="W1836" t="s">
        <v>2783</v>
      </c>
      <c r="X1836" t="s">
        <v>2784</v>
      </c>
      <c r="Y1836" t="s">
        <v>3318</v>
      </c>
      <c r="Z1836" t="s">
        <v>3729</v>
      </c>
      <c r="AA1836">
        <v>811022</v>
      </c>
      <c r="AB1836" s="198">
        <v>37037</v>
      </c>
      <c r="AC1836" s="198">
        <v>37040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4</v>
      </c>
      <c r="F1837" s="213">
        <f t="shared" si="145"/>
        <v>40000</v>
      </c>
      <c r="G1837" s="202">
        <v>1296891</v>
      </c>
      <c r="H1837" s="198">
        <v>37036.365127314813</v>
      </c>
      <c r="I1837" t="s">
        <v>3344</v>
      </c>
      <c r="M1837" t="s">
        <v>1785</v>
      </c>
      <c r="N1837" t="s">
        <v>3314</v>
      </c>
      <c r="O1837" t="s">
        <v>107</v>
      </c>
      <c r="Q1837" s="199">
        <v>10000</v>
      </c>
      <c r="S1837" t="s">
        <v>1786</v>
      </c>
      <c r="T1837" t="s">
        <v>2230</v>
      </c>
      <c r="U1837" s="201">
        <v>3.9338000000000002</v>
      </c>
      <c r="V1837" t="s">
        <v>3201</v>
      </c>
      <c r="W1837" t="s">
        <v>3316</v>
      </c>
      <c r="X1837" t="s">
        <v>3317</v>
      </c>
      <c r="Y1837" t="s">
        <v>3318</v>
      </c>
      <c r="Z1837" t="s">
        <v>3729</v>
      </c>
      <c r="AA1837">
        <v>811023</v>
      </c>
      <c r="AB1837" s="198">
        <v>37037</v>
      </c>
      <c r="AC1837" s="198">
        <v>37040</v>
      </c>
    </row>
    <row r="1838" spans="1:29" x14ac:dyDescent="0.2">
      <c r="A1838" s="44" t="str">
        <f t="shared" si="141"/>
        <v>US Crude Financial</v>
      </c>
      <c r="B1838" s="44" t="str">
        <f t="shared" si="142"/>
        <v>US</v>
      </c>
      <c r="C1838" s="44" t="str">
        <f t="shared" si="143"/>
        <v>Crude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1</v>
      </c>
      <c r="F1838" s="213">
        <f t="shared" si="145"/>
        <v>25000</v>
      </c>
      <c r="G1838" s="202">
        <v>1296892</v>
      </c>
      <c r="H1838" s="198">
        <v>37036.365208333336</v>
      </c>
      <c r="I1838" t="s">
        <v>2084</v>
      </c>
      <c r="M1838" t="s">
        <v>1994</v>
      </c>
      <c r="N1838" t="s">
        <v>2731</v>
      </c>
      <c r="O1838" t="s">
        <v>1815</v>
      </c>
      <c r="Q1838" s="199">
        <v>25000</v>
      </c>
      <c r="S1838" t="s">
        <v>1792</v>
      </c>
      <c r="T1838" t="s">
        <v>2230</v>
      </c>
      <c r="U1838" s="201">
        <v>28.29</v>
      </c>
      <c r="V1838" t="s">
        <v>2707</v>
      </c>
      <c r="W1838" t="s">
        <v>2733</v>
      </c>
      <c r="X1838" t="s">
        <v>2734</v>
      </c>
      <c r="Y1838" t="s">
        <v>3473</v>
      </c>
      <c r="Z1838" t="s">
        <v>3729</v>
      </c>
      <c r="AA1838">
        <v>107934</v>
      </c>
      <c r="AB1838" s="198">
        <v>37073</v>
      </c>
      <c r="AC1838" s="198">
        <v>37103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4</v>
      </c>
      <c r="F1839" s="213">
        <f t="shared" si="145"/>
        <v>20000</v>
      </c>
      <c r="G1839" s="202">
        <v>1296893</v>
      </c>
      <c r="H1839" s="198">
        <v>37036.365254629629</v>
      </c>
      <c r="I1839" t="s">
        <v>3276</v>
      </c>
      <c r="M1839" t="s">
        <v>1785</v>
      </c>
      <c r="N1839" t="s">
        <v>3314</v>
      </c>
      <c r="O1839" t="s">
        <v>1524</v>
      </c>
      <c r="P1839" s="199">
        <v>5000</v>
      </c>
      <c r="S1839" t="s">
        <v>1786</v>
      </c>
      <c r="T1839" t="s">
        <v>2230</v>
      </c>
      <c r="U1839" s="201">
        <v>3.8</v>
      </c>
      <c r="V1839" t="s">
        <v>2157</v>
      </c>
      <c r="W1839" t="s">
        <v>3352</v>
      </c>
      <c r="X1839" t="s">
        <v>3353</v>
      </c>
      <c r="Y1839" t="s">
        <v>3318</v>
      </c>
      <c r="Z1839" t="s">
        <v>3729</v>
      </c>
      <c r="AA1839">
        <v>811025</v>
      </c>
      <c r="AB1839" s="198">
        <v>37037</v>
      </c>
      <c r="AC1839" s="198">
        <v>37040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4</v>
      </c>
      <c r="F1840" s="213">
        <f t="shared" si="145"/>
        <v>100000</v>
      </c>
      <c r="G1840" s="202">
        <v>1296894</v>
      </c>
      <c r="H1840" s="198">
        <v>37036.365277777775</v>
      </c>
      <c r="I1840" t="s">
        <v>3196</v>
      </c>
      <c r="M1840" t="s">
        <v>1785</v>
      </c>
      <c r="N1840" t="s">
        <v>3314</v>
      </c>
      <c r="O1840" t="s">
        <v>1034</v>
      </c>
      <c r="Q1840" s="199">
        <v>25000</v>
      </c>
      <c r="S1840" t="s">
        <v>1786</v>
      </c>
      <c r="T1840" t="s">
        <v>2230</v>
      </c>
      <c r="U1840" s="201">
        <v>3.875</v>
      </c>
      <c r="V1840" t="s">
        <v>1797</v>
      </c>
      <c r="W1840" t="s">
        <v>2783</v>
      </c>
      <c r="X1840" t="s">
        <v>2784</v>
      </c>
      <c r="Y1840" t="s">
        <v>3318</v>
      </c>
      <c r="Z1840" t="s">
        <v>3729</v>
      </c>
      <c r="AA1840">
        <v>811026</v>
      </c>
      <c r="AB1840" s="198">
        <v>37037</v>
      </c>
      <c r="AC1840" s="198">
        <v>37040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4</v>
      </c>
      <c r="F1841" s="213">
        <f t="shared" si="145"/>
        <v>20000</v>
      </c>
      <c r="G1841" s="202">
        <v>1296895</v>
      </c>
      <c r="H1841" s="198">
        <v>37036.365289351852</v>
      </c>
      <c r="I1841" t="s">
        <v>2792</v>
      </c>
      <c r="M1841" t="s">
        <v>1785</v>
      </c>
      <c r="N1841" t="s">
        <v>3314</v>
      </c>
      <c r="O1841" t="s">
        <v>1524</v>
      </c>
      <c r="Q1841" s="199">
        <v>5000</v>
      </c>
      <c r="S1841" t="s">
        <v>1786</v>
      </c>
      <c r="T1841" t="s">
        <v>2230</v>
      </c>
      <c r="U1841" s="201">
        <v>3.8050000000000002</v>
      </c>
      <c r="V1841" t="s">
        <v>2793</v>
      </c>
      <c r="W1841" t="s">
        <v>3352</v>
      </c>
      <c r="X1841" t="s">
        <v>3353</v>
      </c>
      <c r="Y1841" t="s">
        <v>3318</v>
      </c>
      <c r="Z1841" t="s">
        <v>3729</v>
      </c>
      <c r="AA1841">
        <v>811027</v>
      </c>
      <c r="AB1841" s="198">
        <v>37037</v>
      </c>
      <c r="AC1841" s="198">
        <v>37040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4</v>
      </c>
      <c r="F1842" s="213">
        <f t="shared" si="145"/>
        <v>4000</v>
      </c>
      <c r="G1842" s="202">
        <v>1296896</v>
      </c>
      <c r="H1842" s="198">
        <v>37036.365416666667</v>
      </c>
      <c r="I1842" t="s">
        <v>1702</v>
      </c>
      <c r="M1842" t="s">
        <v>1785</v>
      </c>
      <c r="N1842" t="s">
        <v>3314</v>
      </c>
      <c r="O1842" t="s">
        <v>1584</v>
      </c>
      <c r="P1842" s="199">
        <v>1000</v>
      </c>
      <c r="S1842" t="s">
        <v>1786</v>
      </c>
      <c r="T1842" t="s">
        <v>2230</v>
      </c>
      <c r="U1842" s="201">
        <v>3.76</v>
      </c>
      <c r="V1842" t="s">
        <v>3139</v>
      </c>
      <c r="W1842" t="s">
        <v>2790</v>
      </c>
      <c r="X1842" t="s">
        <v>1713</v>
      </c>
      <c r="Y1842" t="s">
        <v>3318</v>
      </c>
      <c r="Z1842" t="s">
        <v>3729</v>
      </c>
      <c r="AA1842">
        <v>811028</v>
      </c>
      <c r="AB1842" s="198">
        <v>37037</v>
      </c>
      <c r="AC1842" s="198">
        <v>37040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4</v>
      </c>
      <c r="F1843" s="213">
        <f t="shared" si="145"/>
        <v>40000</v>
      </c>
      <c r="G1843" s="202">
        <v>1296897</v>
      </c>
      <c r="H1843" s="198">
        <v>37036.365451388891</v>
      </c>
      <c r="I1843" t="s">
        <v>2006</v>
      </c>
      <c r="M1843" t="s">
        <v>1785</v>
      </c>
      <c r="N1843" t="s">
        <v>3314</v>
      </c>
      <c r="O1843" t="s">
        <v>1518</v>
      </c>
      <c r="Q1843" s="199">
        <v>10000</v>
      </c>
      <c r="S1843" t="s">
        <v>1786</v>
      </c>
      <c r="T1843" t="s">
        <v>2230</v>
      </c>
      <c r="U1843" s="201">
        <v>3.9413</v>
      </c>
      <c r="V1843" t="s">
        <v>3128</v>
      </c>
      <c r="W1843" t="s">
        <v>3316</v>
      </c>
      <c r="X1843" t="s">
        <v>3317</v>
      </c>
      <c r="Y1843" t="s">
        <v>3318</v>
      </c>
      <c r="Z1843" t="s">
        <v>3729</v>
      </c>
      <c r="AA1843">
        <v>811029</v>
      </c>
      <c r="AB1843" s="198">
        <v>37037</v>
      </c>
      <c r="AC1843" s="198">
        <v>37040</v>
      </c>
    </row>
    <row r="1844" spans="1:29" x14ac:dyDescent="0.2">
      <c r="A1844" s="44" t="str">
        <f t="shared" si="141"/>
        <v xml:space="preserve"> Natural Gas Physical</v>
      </c>
      <c r="B1844" s="44" t="str">
        <f t="shared" si="142"/>
        <v/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4</v>
      </c>
      <c r="F1844" s="213">
        <f t="shared" si="145"/>
        <v>20000</v>
      </c>
      <c r="G1844" s="202">
        <v>1296898</v>
      </c>
      <c r="H1844" s="198">
        <v>37036.365474537037</v>
      </c>
      <c r="I1844" t="s">
        <v>3013</v>
      </c>
      <c r="M1844" t="s">
        <v>1785</v>
      </c>
      <c r="N1844" t="s">
        <v>1724</v>
      </c>
      <c r="O1844" t="s">
        <v>54</v>
      </c>
      <c r="Q1844" s="199">
        <v>5000</v>
      </c>
      <c r="S1844" t="s">
        <v>1786</v>
      </c>
      <c r="T1844" t="s">
        <v>2230</v>
      </c>
      <c r="U1844" s="201">
        <v>3.61</v>
      </c>
      <c r="V1844" t="s">
        <v>2160</v>
      </c>
      <c r="W1844" t="s">
        <v>3269</v>
      </c>
      <c r="X1844" t="s">
        <v>2324</v>
      </c>
      <c r="Y1844" t="s">
        <v>3318</v>
      </c>
      <c r="Z1844" t="s">
        <v>3730</v>
      </c>
      <c r="AA1844">
        <v>811030</v>
      </c>
      <c r="AB1844" s="198">
        <v>37037</v>
      </c>
      <c r="AC1844" s="198">
        <v>37040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4</v>
      </c>
      <c r="F1845" s="213">
        <f t="shared" si="145"/>
        <v>20000</v>
      </c>
      <c r="G1845" s="202">
        <v>1296899</v>
      </c>
      <c r="H1845" s="198">
        <v>37036.365486111114</v>
      </c>
      <c r="I1845" t="s">
        <v>3261</v>
      </c>
      <c r="M1845" t="s">
        <v>1785</v>
      </c>
      <c r="N1845" t="s">
        <v>3314</v>
      </c>
      <c r="O1845" t="s">
        <v>1524</v>
      </c>
      <c r="Q1845" s="199">
        <v>5000</v>
      </c>
      <c r="S1845" t="s">
        <v>1786</v>
      </c>
      <c r="T1845" t="s">
        <v>2230</v>
      </c>
      <c r="U1845" s="201">
        <v>3.8050000000000002</v>
      </c>
      <c r="V1845" t="s">
        <v>3262</v>
      </c>
      <c r="W1845" t="s">
        <v>3352</v>
      </c>
      <c r="X1845" t="s">
        <v>3353</v>
      </c>
      <c r="Y1845" t="s">
        <v>3318</v>
      </c>
      <c r="Z1845" t="s">
        <v>3729</v>
      </c>
      <c r="AA1845">
        <v>811031</v>
      </c>
      <c r="AB1845" s="198">
        <v>37037</v>
      </c>
      <c r="AC1845" s="198">
        <v>37040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4</v>
      </c>
      <c r="F1846" s="213">
        <f t="shared" si="145"/>
        <v>100000</v>
      </c>
      <c r="G1846" s="202">
        <v>1296900</v>
      </c>
      <c r="H1846" s="198">
        <v>37036.36550925926</v>
      </c>
      <c r="I1846" t="s">
        <v>2964</v>
      </c>
      <c r="M1846" t="s">
        <v>1785</v>
      </c>
      <c r="N1846" t="s">
        <v>3314</v>
      </c>
      <c r="O1846" t="s">
        <v>1034</v>
      </c>
      <c r="P1846" s="199">
        <v>25000</v>
      </c>
      <c r="S1846" t="s">
        <v>1786</v>
      </c>
      <c r="T1846" t="s">
        <v>2230</v>
      </c>
      <c r="U1846" s="201">
        <v>3.875</v>
      </c>
      <c r="V1846" t="s">
        <v>3268</v>
      </c>
      <c r="W1846" t="s">
        <v>2783</v>
      </c>
      <c r="X1846" t="s">
        <v>2784</v>
      </c>
      <c r="Y1846" t="s">
        <v>3318</v>
      </c>
      <c r="Z1846" t="s">
        <v>3729</v>
      </c>
      <c r="AA1846">
        <v>811032</v>
      </c>
      <c r="AB1846" s="198">
        <v>37037</v>
      </c>
      <c r="AC1846" s="198">
        <v>37040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4</v>
      </c>
      <c r="F1847" s="213">
        <f t="shared" si="145"/>
        <v>20000</v>
      </c>
      <c r="G1847" s="202">
        <v>1296901</v>
      </c>
      <c r="H1847" s="198">
        <v>37036.365543981483</v>
      </c>
      <c r="I1847" t="s">
        <v>2780</v>
      </c>
      <c r="M1847" t="s">
        <v>1785</v>
      </c>
      <c r="N1847" t="s">
        <v>3314</v>
      </c>
      <c r="O1847" t="s">
        <v>1543</v>
      </c>
      <c r="P1847" s="199">
        <v>5000</v>
      </c>
      <c r="S1847" t="s">
        <v>1786</v>
      </c>
      <c r="T1847" t="s">
        <v>2230</v>
      </c>
      <c r="U1847" s="201">
        <v>3.7124999999999999</v>
      </c>
      <c r="V1847" t="s">
        <v>108</v>
      </c>
      <c r="W1847" t="s">
        <v>3130</v>
      </c>
      <c r="X1847" t="s">
        <v>3338</v>
      </c>
      <c r="Y1847" t="s">
        <v>3318</v>
      </c>
      <c r="Z1847" t="s">
        <v>3729</v>
      </c>
      <c r="AA1847">
        <v>811034</v>
      </c>
      <c r="AB1847" s="198">
        <v>37037</v>
      </c>
      <c r="AC1847" s="198">
        <v>37040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4</v>
      </c>
      <c r="F1848" s="213">
        <f t="shared" si="145"/>
        <v>37900</v>
      </c>
      <c r="G1848" s="202">
        <v>1296902</v>
      </c>
      <c r="H1848" s="198">
        <v>37036.365543981483</v>
      </c>
      <c r="I1848" t="s">
        <v>3196</v>
      </c>
      <c r="M1848" t="s">
        <v>1785</v>
      </c>
      <c r="N1848" t="s">
        <v>3314</v>
      </c>
      <c r="O1848" t="s">
        <v>1034</v>
      </c>
      <c r="Q1848" s="199">
        <v>9475</v>
      </c>
      <c r="S1848" t="s">
        <v>1786</v>
      </c>
      <c r="T1848" t="s">
        <v>2230</v>
      </c>
      <c r="U1848" s="201">
        <v>3.88</v>
      </c>
      <c r="V1848" t="s">
        <v>3197</v>
      </c>
      <c r="W1848" t="s">
        <v>2783</v>
      </c>
      <c r="X1848" t="s">
        <v>2784</v>
      </c>
      <c r="Y1848" t="s">
        <v>3318</v>
      </c>
      <c r="Z1848" t="s">
        <v>3729</v>
      </c>
      <c r="AA1848">
        <v>811035</v>
      </c>
      <c r="AB1848" s="198">
        <v>37037</v>
      </c>
      <c r="AC1848" s="198">
        <v>37040</v>
      </c>
    </row>
    <row r="1849" spans="1:29" x14ac:dyDescent="0.2">
      <c r="A1849" s="44" t="str">
        <f t="shared" si="141"/>
        <v>US Natural Gas Financial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Financial</v>
      </c>
      <c r="E1849" s="44">
        <f>IF(VLOOKUP(S1849,'DD-Lookup'!$J$6:$L$50,3,FALSE)="Monthly",(YEAR(AC1849)-YEAR(AB1849))*12+MONTH(AC1849)-MONTH(AB1849)+1,(AC1849-AB1849+1))</f>
        <v>30</v>
      </c>
      <c r="F1849" s="213">
        <f t="shared" si="145"/>
        <v>150000</v>
      </c>
      <c r="G1849" s="202">
        <v>1296903</v>
      </c>
      <c r="H1849" s="198">
        <v>37036.365590277775</v>
      </c>
      <c r="I1849" t="s">
        <v>3313</v>
      </c>
      <c r="M1849" t="s">
        <v>1785</v>
      </c>
      <c r="N1849" t="s">
        <v>3328</v>
      </c>
      <c r="O1849" t="s">
        <v>3192</v>
      </c>
      <c r="P1849" s="199">
        <v>5000</v>
      </c>
      <c r="S1849" t="s">
        <v>1786</v>
      </c>
      <c r="T1849" t="s">
        <v>2230</v>
      </c>
      <c r="U1849" s="201">
        <v>6.75</v>
      </c>
      <c r="V1849" t="s">
        <v>1860</v>
      </c>
      <c r="W1849" t="s">
        <v>3188</v>
      </c>
      <c r="X1849" t="s">
        <v>3189</v>
      </c>
      <c r="Y1849" t="s">
        <v>2250</v>
      </c>
      <c r="Z1849" t="s">
        <v>3729</v>
      </c>
      <c r="AA1849" t="s">
        <v>109</v>
      </c>
      <c r="AB1849" s="198">
        <v>37135.875</v>
      </c>
      <c r="AC1849" s="198">
        <v>37164.875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4</v>
      </c>
      <c r="F1850" s="213">
        <f t="shared" si="145"/>
        <v>20000</v>
      </c>
      <c r="G1850" s="202">
        <v>1296904</v>
      </c>
      <c r="H1850" s="198">
        <v>37036.365601851852</v>
      </c>
      <c r="I1850" t="s">
        <v>3319</v>
      </c>
      <c r="M1850" t="s">
        <v>1785</v>
      </c>
      <c r="N1850" t="s">
        <v>3314</v>
      </c>
      <c r="O1850" t="s">
        <v>1524</v>
      </c>
      <c r="Q1850" s="199">
        <v>5000</v>
      </c>
      <c r="S1850" t="s">
        <v>1786</v>
      </c>
      <c r="T1850" t="s">
        <v>2230</v>
      </c>
      <c r="U1850" s="201">
        <v>3.8075000000000001</v>
      </c>
      <c r="V1850" t="s">
        <v>3320</v>
      </c>
      <c r="W1850" t="s">
        <v>3352</v>
      </c>
      <c r="X1850" t="s">
        <v>3353</v>
      </c>
      <c r="Y1850" t="s">
        <v>3318</v>
      </c>
      <c r="Z1850" t="s">
        <v>3729</v>
      </c>
      <c r="AA1850">
        <v>811036</v>
      </c>
      <c r="AB1850" s="198">
        <v>37037</v>
      </c>
      <c r="AC1850" s="198">
        <v>37040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4</v>
      </c>
      <c r="F1851" s="213">
        <f t="shared" si="145"/>
        <v>40000</v>
      </c>
      <c r="G1851" s="202">
        <v>1296906</v>
      </c>
      <c r="H1851" s="198">
        <v>37036.365763888891</v>
      </c>
      <c r="I1851" t="s">
        <v>3341</v>
      </c>
      <c r="M1851" t="s">
        <v>1785</v>
      </c>
      <c r="N1851" t="s">
        <v>3314</v>
      </c>
      <c r="O1851" t="s">
        <v>1527</v>
      </c>
      <c r="P1851" s="199">
        <v>10000</v>
      </c>
      <c r="S1851" t="s">
        <v>1786</v>
      </c>
      <c r="T1851" t="s">
        <v>2230</v>
      </c>
      <c r="U1851" s="201">
        <v>3.82</v>
      </c>
      <c r="V1851" t="s">
        <v>3131</v>
      </c>
      <c r="W1851" t="s">
        <v>3352</v>
      </c>
      <c r="X1851" t="s">
        <v>3353</v>
      </c>
      <c r="Y1851" t="s">
        <v>3318</v>
      </c>
      <c r="Z1851" t="s">
        <v>3729</v>
      </c>
      <c r="AA1851">
        <v>811037</v>
      </c>
      <c r="AB1851" s="198">
        <v>37037</v>
      </c>
      <c r="AC1851" s="198">
        <v>37040</v>
      </c>
    </row>
    <row r="1852" spans="1:29" x14ac:dyDescent="0.2">
      <c r="A1852" s="44" t="str">
        <f t="shared" si="141"/>
        <v>US Power Financial</v>
      </c>
      <c r="B1852" s="44" t="str">
        <f t="shared" si="142"/>
        <v>US</v>
      </c>
      <c r="C1852" s="44" t="str">
        <f t="shared" si="143"/>
        <v>Power</v>
      </c>
      <c r="D1852" s="44" t="str">
        <f t="shared" si="144"/>
        <v>Financial</v>
      </c>
      <c r="E1852" s="44">
        <f>IF(VLOOKUP(S1852,'DD-Lookup'!$J$6:$L$50,3,FALSE)="Monthly",(YEAR(AC1852)-YEAR(AB1852))*12+MONTH(AC1852)-MONTH(AB1852)+1,(AC1852-AB1852+1))</f>
        <v>30</v>
      </c>
      <c r="F1852" s="213">
        <f t="shared" si="145"/>
        <v>1500</v>
      </c>
      <c r="G1852" s="202">
        <v>1296907</v>
      </c>
      <c r="H1852" s="198">
        <v>37036.36577546296</v>
      </c>
      <c r="I1852" t="s">
        <v>1850</v>
      </c>
      <c r="M1852" t="s">
        <v>3451</v>
      </c>
      <c r="N1852" t="s">
        <v>2738</v>
      </c>
      <c r="O1852" t="s">
        <v>110</v>
      </c>
      <c r="P1852" s="199">
        <v>50</v>
      </c>
      <c r="S1852" t="s">
        <v>1784</v>
      </c>
      <c r="T1852" t="s">
        <v>2230</v>
      </c>
      <c r="U1852" s="201">
        <v>66.25</v>
      </c>
      <c r="V1852" t="s">
        <v>2109</v>
      </c>
      <c r="W1852" t="s">
        <v>2998</v>
      </c>
      <c r="X1852" t="s">
        <v>1852</v>
      </c>
      <c r="Y1852" t="s">
        <v>2741</v>
      </c>
      <c r="Z1852" t="s">
        <v>3729</v>
      </c>
      <c r="AA1852">
        <v>622977.1</v>
      </c>
      <c r="AB1852" s="198">
        <v>37135</v>
      </c>
      <c r="AC1852" s="198">
        <v>37164</v>
      </c>
    </row>
    <row r="1853" spans="1:29" x14ac:dyDescent="0.2">
      <c r="A1853" s="44" t="str">
        <f t="shared" si="141"/>
        <v>US Power Financial</v>
      </c>
      <c r="B1853" s="44" t="str">
        <f t="shared" si="142"/>
        <v>US</v>
      </c>
      <c r="C1853" s="44" t="str">
        <f t="shared" si="143"/>
        <v>Power</v>
      </c>
      <c r="D1853" s="44" t="str">
        <f t="shared" si="144"/>
        <v>Financial</v>
      </c>
      <c r="E1853" s="44">
        <f>IF(VLOOKUP(S1853,'DD-Lookup'!$J$6:$L$50,3,FALSE)="Monthly",(YEAR(AC1853)-YEAR(AB1853))*12+MONTH(AC1853)-MONTH(AB1853)+1,(AC1853-AB1853+1))</f>
        <v>3</v>
      </c>
      <c r="F1853" s="213">
        <f t="shared" si="145"/>
        <v>150</v>
      </c>
      <c r="G1853" s="202">
        <v>1296908</v>
      </c>
      <c r="H1853" s="198">
        <v>37036.365787037037</v>
      </c>
      <c r="I1853" t="s">
        <v>3322</v>
      </c>
      <c r="M1853" t="s">
        <v>3451</v>
      </c>
      <c r="N1853" t="s">
        <v>2738</v>
      </c>
      <c r="O1853" t="s">
        <v>2550</v>
      </c>
      <c r="P1853" s="199">
        <v>50</v>
      </c>
      <c r="S1853" t="s">
        <v>1784</v>
      </c>
      <c r="T1853" t="s">
        <v>2230</v>
      </c>
      <c r="U1853" s="201">
        <v>50.7</v>
      </c>
      <c r="V1853" t="s">
        <v>3307</v>
      </c>
      <c r="W1853" t="s">
        <v>2987</v>
      </c>
      <c r="X1853" t="s">
        <v>1835</v>
      </c>
      <c r="Y1853" t="s">
        <v>2741</v>
      </c>
      <c r="Z1853" t="s">
        <v>3729</v>
      </c>
      <c r="AA1853">
        <v>622976.1</v>
      </c>
      <c r="AB1853" s="198">
        <v>37040.875</v>
      </c>
      <c r="AC1853" s="198">
        <v>37042.875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4</v>
      </c>
      <c r="F1854" s="213">
        <f t="shared" si="145"/>
        <v>22028</v>
      </c>
      <c r="G1854" s="202">
        <v>1296909</v>
      </c>
      <c r="H1854" s="198">
        <v>37036.365810185183</v>
      </c>
      <c r="I1854" t="s">
        <v>1733</v>
      </c>
      <c r="M1854" t="s">
        <v>1785</v>
      </c>
      <c r="N1854" t="s">
        <v>3314</v>
      </c>
      <c r="O1854" t="s">
        <v>2315</v>
      </c>
      <c r="Q1854" s="199">
        <v>5507</v>
      </c>
      <c r="S1854" t="s">
        <v>1786</v>
      </c>
      <c r="T1854" t="s">
        <v>2230</v>
      </c>
      <c r="U1854" s="201">
        <v>4.1900000000000004</v>
      </c>
      <c r="V1854" t="s">
        <v>2336</v>
      </c>
      <c r="W1854" t="s">
        <v>1691</v>
      </c>
      <c r="X1854" t="s">
        <v>1697</v>
      </c>
      <c r="Y1854" t="s">
        <v>3318</v>
      </c>
      <c r="Z1854" t="s">
        <v>3729</v>
      </c>
      <c r="AA1854">
        <v>811038</v>
      </c>
      <c r="AB1854" s="198">
        <v>37037</v>
      </c>
      <c r="AC1854" s="198">
        <v>37040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4</v>
      </c>
      <c r="F1855" s="213">
        <f t="shared" si="145"/>
        <v>20000</v>
      </c>
      <c r="G1855" s="202">
        <v>1296910</v>
      </c>
      <c r="H1855" s="198">
        <v>37036.36582175926</v>
      </c>
      <c r="I1855" t="s">
        <v>3261</v>
      </c>
      <c r="M1855" t="s">
        <v>1785</v>
      </c>
      <c r="N1855" t="s">
        <v>3314</v>
      </c>
      <c r="O1855" t="s">
        <v>1524</v>
      </c>
      <c r="Q1855" s="199">
        <v>5000</v>
      </c>
      <c r="S1855" t="s">
        <v>1786</v>
      </c>
      <c r="T1855" t="s">
        <v>2230</v>
      </c>
      <c r="U1855" s="201">
        <v>3.8050000000000002</v>
      </c>
      <c r="V1855" t="s">
        <v>3262</v>
      </c>
      <c r="W1855" t="s">
        <v>3352</v>
      </c>
      <c r="X1855" t="s">
        <v>3353</v>
      </c>
      <c r="Y1855" t="s">
        <v>3318</v>
      </c>
      <c r="Z1855" t="s">
        <v>3729</v>
      </c>
      <c r="AA1855">
        <v>811039</v>
      </c>
      <c r="AB1855" s="198">
        <v>37037</v>
      </c>
      <c r="AC1855" s="198">
        <v>37040</v>
      </c>
    </row>
    <row r="1856" spans="1:29" x14ac:dyDescent="0.2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4</v>
      </c>
      <c r="F1856" s="213">
        <f t="shared" si="145"/>
        <v>16000</v>
      </c>
      <c r="G1856" s="202">
        <v>1296912</v>
      </c>
      <c r="H1856" s="198">
        <v>37036.365856481483</v>
      </c>
      <c r="I1856" t="s">
        <v>3363</v>
      </c>
      <c r="M1856" t="s">
        <v>1785</v>
      </c>
      <c r="N1856" t="s">
        <v>3314</v>
      </c>
      <c r="O1856" t="s">
        <v>1055</v>
      </c>
      <c r="P1856" s="199">
        <v>4000</v>
      </c>
      <c r="S1856" t="s">
        <v>1786</v>
      </c>
      <c r="T1856" t="s">
        <v>2230</v>
      </c>
      <c r="U1856" s="201">
        <v>4.1150000000000002</v>
      </c>
      <c r="V1856" t="s">
        <v>2378</v>
      </c>
      <c r="W1856" t="s">
        <v>2800</v>
      </c>
      <c r="X1856" t="s">
        <v>2801</v>
      </c>
      <c r="Y1856" t="s">
        <v>3318</v>
      </c>
      <c r="Z1856" t="s">
        <v>3729</v>
      </c>
      <c r="AA1856">
        <v>811040</v>
      </c>
      <c r="AB1856" s="198">
        <v>37037</v>
      </c>
      <c r="AC1856" s="198">
        <v>37040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4</v>
      </c>
      <c r="F1857" s="213">
        <f t="shared" si="145"/>
        <v>24076</v>
      </c>
      <c r="G1857" s="202">
        <v>1296913</v>
      </c>
      <c r="H1857" s="198">
        <v>37036.365868055553</v>
      </c>
      <c r="I1857" t="s">
        <v>3359</v>
      </c>
      <c r="M1857" t="s">
        <v>1785</v>
      </c>
      <c r="N1857" t="s">
        <v>3314</v>
      </c>
      <c r="O1857" t="s">
        <v>1048</v>
      </c>
      <c r="Q1857" s="199">
        <v>6019</v>
      </c>
      <c r="S1857" t="s">
        <v>1786</v>
      </c>
      <c r="T1857" t="s">
        <v>2230</v>
      </c>
      <c r="U1857" s="201">
        <v>4.1349999999999998</v>
      </c>
      <c r="V1857" t="s">
        <v>2933</v>
      </c>
      <c r="W1857" t="s">
        <v>1691</v>
      </c>
      <c r="X1857" t="s">
        <v>1692</v>
      </c>
      <c r="Y1857" t="s">
        <v>3318</v>
      </c>
      <c r="Z1857" t="s">
        <v>3729</v>
      </c>
      <c r="AA1857">
        <v>811041</v>
      </c>
      <c r="AB1857" s="198">
        <v>37037</v>
      </c>
      <c r="AC1857" s="198">
        <v>37040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4</v>
      </c>
      <c r="F1858" s="213">
        <f t="shared" si="145"/>
        <v>40000</v>
      </c>
      <c r="G1858" s="202">
        <v>1296914</v>
      </c>
      <c r="H1858" s="198">
        <v>37036.365902777776</v>
      </c>
      <c r="I1858" t="s">
        <v>3024</v>
      </c>
      <c r="M1858" t="s">
        <v>1785</v>
      </c>
      <c r="N1858" t="s">
        <v>3314</v>
      </c>
      <c r="O1858" t="s">
        <v>1034</v>
      </c>
      <c r="Q1858" s="199">
        <v>10000</v>
      </c>
      <c r="S1858" t="s">
        <v>1786</v>
      </c>
      <c r="T1858" t="s">
        <v>2230</v>
      </c>
      <c r="U1858" s="201">
        <v>3.875</v>
      </c>
      <c r="V1858" t="s">
        <v>2113</v>
      </c>
      <c r="W1858" t="s">
        <v>2783</v>
      </c>
      <c r="X1858" t="s">
        <v>2784</v>
      </c>
      <c r="Y1858" t="s">
        <v>3318</v>
      </c>
      <c r="Z1858" t="s">
        <v>3729</v>
      </c>
      <c r="AA1858">
        <v>811042</v>
      </c>
      <c r="AB1858" s="198">
        <v>37037</v>
      </c>
      <c r="AC1858" s="198">
        <v>37040</v>
      </c>
    </row>
    <row r="1859" spans="1:29" x14ac:dyDescent="0.2">
      <c r="A1859" s="44" t="str">
        <f t="shared" si="141"/>
        <v>US Natural Gas Financial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30</v>
      </c>
      <c r="F1859" s="213">
        <f t="shared" si="145"/>
        <v>3000</v>
      </c>
      <c r="G1859" s="202">
        <v>1296915</v>
      </c>
      <c r="H1859" s="198">
        <v>37036.365925925929</v>
      </c>
      <c r="I1859" t="s">
        <v>2170</v>
      </c>
      <c r="M1859" t="s">
        <v>1785</v>
      </c>
      <c r="N1859" t="s">
        <v>3290</v>
      </c>
      <c r="O1859" t="s">
        <v>2198</v>
      </c>
      <c r="P1859" s="199">
        <v>100</v>
      </c>
      <c r="S1859" t="s">
        <v>3221</v>
      </c>
      <c r="T1859" t="s">
        <v>2230</v>
      </c>
      <c r="U1859" s="201">
        <v>0.05</v>
      </c>
      <c r="V1859" t="s">
        <v>111</v>
      </c>
      <c r="W1859" t="s">
        <v>3222</v>
      </c>
      <c r="X1859" t="s">
        <v>3223</v>
      </c>
      <c r="Y1859" t="s">
        <v>2250</v>
      </c>
      <c r="Z1859" t="s">
        <v>3729</v>
      </c>
      <c r="AA1859" t="s">
        <v>112</v>
      </c>
      <c r="AB1859" s="198">
        <v>37043</v>
      </c>
      <c r="AC1859" s="198">
        <v>37072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4</v>
      </c>
      <c r="F1860" s="213">
        <f t="shared" si="145"/>
        <v>20000</v>
      </c>
      <c r="G1860" s="202">
        <v>1296917</v>
      </c>
      <c r="H1860" s="198">
        <v>37036.365937499999</v>
      </c>
      <c r="I1860" t="s">
        <v>1826</v>
      </c>
      <c r="M1860" t="s">
        <v>1785</v>
      </c>
      <c r="N1860" t="s">
        <v>3314</v>
      </c>
      <c r="O1860" t="s">
        <v>1543</v>
      </c>
      <c r="P1860" s="199">
        <v>5000</v>
      </c>
      <c r="S1860" t="s">
        <v>1786</v>
      </c>
      <c r="T1860" t="s">
        <v>2230</v>
      </c>
      <c r="U1860" s="201">
        <v>3.71</v>
      </c>
      <c r="V1860" t="s">
        <v>3274</v>
      </c>
      <c r="W1860" t="s">
        <v>3130</v>
      </c>
      <c r="X1860" t="s">
        <v>3338</v>
      </c>
      <c r="Y1860" t="s">
        <v>3318</v>
      </c>
      <c r="Z1860" t="s">
        <v>3729</v>
      </c>
      <c r="AA1860">
        <v>811043</v>
      </c>
      <c r="AB1860" s="198">
        <v>37037</v>
      </c>
      <c r="AC1860" s="198">
        <v>37040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30</v>
      </c>
      <c r="F1861" s="213">
        <f t="shared" si="145"/>
        <v>300000</v>
      </c>
      <c r="G1861" s="202">
        <v>1296918</v>
      </c>
      <c r="H1861" s="198">
        <v>37036.365960648145</v>
      </c>
      <c r="I1861" t="s">
        <v>3393</v>
      </c>
      <c r="M1861" t="s">
        <v>1785</v>
      </c>
      <c r="N1861" t="s">
        <v>3238</v>
      </c>
      <c r="O1861" t="s">
        <v>2564</v>
      </c>
      <c r="Q1861" s="199">
        <v>10000</v>
      </c>
      <c r="S1861" t="s">
        <v>1786</v>
      </c>
      <c r="T1861" t="s">
        <v>2230</v>
      </c>
      <c r="U1861" s="201">
        <v>-1.4999999999999999E-2</v>
      </c>
      <c r="V1861" t="s">
        <v>2782</v>
      </c>
      <c r="W1861" t="s">
        <v>2790</v>
      </c>
      <c r="X1861" t="s">
        <v>1713</v>
      </c>
      <c r="Y1861" t="s">
        <v>3318</v>
      </c>
      <c r="Z1861" t="s">
        <v>3729</v>
      </c>
      <c r="AA1861" t="s">
        <v>113</v>
      </c>
      <c r="AB1861" s="198">
        <v>37043.875</v>
      </c>
      <c r="AC1861" s="198">
        <v>37072.875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4</v>
      </c>
      <c r="F1862" s="213">
        <f t="shared" si="145"/>
        <v>20000</v>
      </c>
      <c r="G1862" s="202">
        <v>1296920</v>
      </c>
      <c r="H1862" s="198">
        <v>37036.365972222222</v>
      </c>
      <c r="I1862" t="s">
        <v>2048</v>
      </c>
      <c r="M1862" t="s">
        <v>1785</v>
      </c>
      <c r="N1862" t="s">
        <v>3314</v>
      </c>
      <c r="O1862" t="s">
        <v>1572</v>
      </c>
      <c r="Q1862" s="199">
        <v>5000</v>
      </c>
      <c r="S1862" t="s">
        <v>1786</v>
      </c>
      <c r="T1862" t="s">
        <v>2230</v>
      </c>
      <c r="U1862" s="201">
        <v>4.3</v>
      </c>
      <c r="V1862" t="s">
        <v>2049</v>
      </c>
      <c r="W1862" t="s">
        <v>1709</v>
      </c>
      <c r="X1862" t="s">
        <v>1710</v>
      </c>
      <c r="Y1862" t="s">
        <v>3318</v>
      </c>
      <c r="Z1862" t="s">
        <v>3729</v>
      </c>
      <c r="AA1862">
        <v>811045</v>
      </c>
      <c r="AB1862" s="198">
        <v>37037</v>
      </c>
      <c r="AC1862" s="198">
        <v>37040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4</v>
      </c>
      <c r="F1863" s="213">
        <f t="shared" si="145"/>
        <v>40000</v>
      </c>
      <c r="G1863" s="202">
        <v>1296919</v>
      </c>
      <c r="H1863" s="198">
        <v>37036.365972222222</v>
      </c>
      <c r="I1863" t="s">
        <v>2794</v>
      </c>
      <c r="M1863" t="s">
        <v>1785</v>
      </c>
      <c r="N1863" t="s">
        <v>3314</v>
      </c>
      <c r="O1863" t="s">
        <v>1573</v>
      </c>
      <c r="P1863" s="199">
        <v>10000</v>
      </c>
      <c r="S1863" t="s">
        <v>1786</v>
      </c>
      <c r="T1863" t="s">
        <v>2230</v>
      </c>
      <c r="U1863" s="201">
        <v>3.75</v>
      </c>
      <c r="V1863" t="s">
        <v>2158</v>
      </c>
      <c r="W1863" t="s">
        <v>1709</v>
      </c>
      <c r="X1863" t="s">
        <v>1710</v>
      </c>
      <c r="Y1863" t="s">
        <v>3318</v>
      </c>
      <c r="Z1863" t="s">
        <v>3729</v>
      </c>
      <c r="AA1863">
        <v>811044</v>
      </c>
      <c r="AB1863" s="198">
        <v>37037</v>
      </c>
      <c r="AC1863" s="198">
        <v>37040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4</v>
      </c>
      <c r="F1864" s="213">
        <f t="shared" si="145"/>
        <v>40000</v>
      </c>
      <c r="G1864" s="202">
        <v>1296921</v>
      </c>
      <c r="H1864" s="198">
        <v>37036.365995370368</v>
      </c>
      <c r="I1864" t="s">
        <v>3393</v>
      </c>
      <c r="M1864" t="s">
        <v>1785</v>
      </c>
      <c r="N1864" t="s">
        <v>3314</v>
      </c>
      <c r="O1864" t="s">
        <v>1518</v>
      </c>
      <c r="Q1864" s="199">
        <v>10000</v>
      </c>
      <c r="S1864" t="s">
        <v>1786</v>
      </c>
      <c r="T1864" t="s">
        <v>2230</v>
      </c>
      <c r="U1864" s="201">
        <v>3.9375</v>
      </c>
      <c r="V1864" t="s">
        <v>3132</v>
      </c>
      <c r="W1864" t="s">
        <v>3316</v>
      </c>
      <c r="X1864" t="s">
        <v>3317</v>
      </c>
      <c r="Y1864" t="s">
        <v>3318</v>
      </c>
      <c r="Z1864" t="s">
        <v>3729</v>
      </c>
      <c r="AA1864">
        <v>811047</v>
      </c>
      <c r="AB1864" s="198">
        <v>37037</v>
      </c>
      <c r="AC1864" s="198">
        <v>37040</v>
      </c>
    </row>
    <row r="1865" spans="1:29" x14ac:dyDescent="0.2">
      <c r="A1865" s="44" t="str">
        <f t="shared" si="141"/>
        <v>US Crude Financial</v>
      </c>
      <c r="B1865" s="44" t="str">
        <f t="shared" si="142"/>
        <v>US</v>
      </c>
      <c r="C1865" s="44" t="str">
        <f t="shared" si="143"/>
        <v>Crude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50000</v>
      </c>
      <c r="G1865" s="202">
        <v>1296922</v>
      </c>
      <c r="H1865" s="198">
        <v>37036.366018518522</v>
      </c>
      <c r="I1865" t="s">
        <v>3013</v>
      </c>
      <c r="M1865" t="s">
        <v>1994</v>
      </c>
      <c r="N1865" t="s">
        <v>2731</v>
      </c>
      <c r="O1865" t="s">
        <v>1815</v>
      </c>
      <c r="Q1865" s="199">
        <v>50000</v>
      </c>
      <c r="S1865" t="s">
        <v>1792</v>
      </c>
      <c r="T1865" t="s">
        <v>2230</v>
      </c>
      <c r="U1865" s="201">
        <v>28.31</v>
      </c>
      <c r="V1865" t="s">
        <v>2317</v>
      </c>
      <c r="W1865" t="s">
        <v>2733</v>
      </c>
      <c r="X1865" t="s">
        <v>2734</v>
      </c>
      <c r="Y1865" t="s">
        <v>3473</v>
      </c>
      <c r="Z1865" t="s">
        <v>3729</v>
      </c>
      <c r="AA1865">
        <v>107935</v>
      </c>
      <c r="AB1865" s="198">
        <v>37073</v>
      </c>
      <c r="AC1865" s="198">
        <v>37103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4</v>
      </c>
      <c r="F1866" s="213">
        <f t="shared" si="145"/>
        <v>20000</v>
      </c>
      <c r="G1866" s="202">
        <v>1296923</v>
      </c>
      <c r="H1866" s="198">
        <v>37036.366041666668</v>
      </c>
      <c r="I1866" t="s">
        <v>2983</v>
      </c>
      <c r="M1866" t="s">
        <v>1785</v>
      </c>
      <c r="N1866" t="s">
        <v>3314</v>
      </c>
      <c r="O1866" t="s">
        <v>1543</v>
      </c>
      <c r="P1866" s="199">
        <v>5000</v>
      </c>
      <c r="S1866" t="s">
        <v>1786</v>
      </c>
      <c r="T1866" t="s">
        <v>2230</v>
      </c>
      <c r="U1866" s="201">
        <v>3.7075</v>
      </c>
      <c r="V1866" t="s">
        <v>2802</v>
      </c>
      <c r="W1866" t="s">
        <v>3130</v>
      </c>
      <c r="X1866" t="s">
        <v>3338</v>
      </c>
      <c r="Y1866" t="s">
        <v>3318</v>
      </c>
      <c r="Z1866" t="s">
        <v>3729</v>
      </c>
      <c r="AA1866">
        <v>811050</v>
      </c>
      <c r="AB1866" s="198">
        <v>37037</v>
      </c>
      <c r="AC1866" s="198">
        <v>37040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4</v>
      </c>
      <c r="F1867" s="213">
        <f t="shared" ref="F1867:F1930" si="150">E1867*SUM(P1867:Q1867)</f>
        <v>23196</v>
      </c>
      <c r="G1867" s="202">
        <v>1296924</v>
      </c>
      <c r="H1867" s="198">
        <v>37036.366041666668</v>
      </c>
      <c r="I1867" t="s">
        <v>1714</v>
      </c>
      <c r="M1867" t="s">
        <v>1785</v>
      </c>
      <c r="N1867" t="s">
        <v>3314</v>
      </c>
      <c r="O1867" t="s">
        <v>1042</v>
      </c>
      <c r="Q1867" s="199">
        <v>5799</v>
      </c>
      <c r="S1867" t="s">
        <v>1786</v>
      </c>
      <c r="T1867" t="s">
        <v>2230</v>
      </c>
      <c r="U1867" s="201">
        <v>3.81</v>
      </c>
      <c r="V1867" t="s">
        <v>1715</v>
      </c>
      <c r="W1867" t="s">
        <v>3159</v>
      </c>
      <c r="X1867" t="s">
        <v>1713</v>
      </c>
      <c r="Y1867" t="s">
        <v>3318</v>
      </c>
      <c r="Z1867" t="s">
        <v>3729</v>
      </c>
      <c r="AA1867">
        <v>811051</v>
      </c>
      <c r="AB1867" s="198">
        <v>37037</v>
      </c>
      <c r="AC1867" s="198">
        <v>37040</v>
      </c>
    </row>
    <row r="1868" spans="1:29" x14ac:dyDescent="0.2">
      <c r="A1868" s="44" t="str">
        <f t="shared" si="146"/>
        <v>US Natural Gas Financial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Financial</v>
      </c>
      <c r="E1868" s="44">
        <f>IF(VLOOKUP(S1868,'DD-Lookup'!$J$6:$L$50,3,FALSE)="Monthly",(YEAR(AC1868)-YEAR(AB1868))*12+MONTH(AC1868)-MONTH(AB1868)+1,(AC1868-AB1868+1))</f>
        <v>30</v>
      </c>
      <c r="F1868" s="213">
        <f t="shared" si="150"/>
        <v>75000</v>
      </c>
      <c r="G1868" s="202">
        <v>1296925</v>
      </c>
      <c r="H1868" s="198">
        <v>37036.366099537037</v>
      </c>
      <c r="I1868" t="s">
        <v>2202</v>
      </c>
      <c r="M1868" t="s">
        <v>1785</v>
      </c>
      <c r="N1868" t="s">
        <v>3014</v>
      </c>
      <c r="O1868" t="s">
        <v>3015</v>
      </c>
      <c r="Q1868" s="199">
        <v>2500</v>
      </c>
      <c r="S1868" t="s">
        <v>1786</v>
      </c>
      <c r="T1868" t="s">
        <v>2230</v>
      </c>
      <c r="U1868" s="201">
        <v>3.9849999999999999</v>
      </c>
      <c r="V1868" t="s">
        <v>2887</v>
      </c>
      <c r="W1868" t="s">
        <v>3587</v>
      </c>
      <c r="X1868" t="s">
        <v>3016</v>
      </c>
      <c r="Y1868" t="s">
        <v>2250</v>
      </c>
      <c r="Z1868" t="s">
        <v>3729</v>
      </c>
      <c r="AA1868" t="s">
        <v>114</v>
      </c>
      <c r="AB1868" s="198">
        <v>37043.875</v>
      </c>
      <c r="AC1868" s="198">
        <v>37072.875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4</v>
      </c>
      <c r="F1869" s="213">
        <f t="shared" si="150"/>
        <v>19980</v>
      </c>
      <c r="G1869" s="202">
        <v>1296926</v>
      </c>
      <c r="H1869" s="198">
        <v>37036.366122685184</v>
      </c>
      <c r="I1869" t="s">
        <v>3008</v>
      </c>
      <c r="M1869" t="s">
        <v>1785</v>
      </c>
      <c r="N1869" t="s">
        <v>3314</v>
      </c>
      <c r="O1869" t="s">
        <v>1566</v>
      </c>
      <c r="P1869" s="199">
        <v>4995</v>
      </c>
      <c r="S1869" t="s">
        <v>1786</v>
      </c>
      <c r="T1869" t="s">
        <v>2230</v>
      </c>
      <c r="U1869" s="201">
        <v>2.4750000000000001</v>
      </c>
      <c r="V1869" t="s">
        <v>3247</v>
      </c>
      <c r="W1869" t="s">
        <v>1732</v>
      </c>
      <c r="X1869" t="s">
        <v>1710</v>
      </c>
      <c r="Y1869" t="s">
        <v>3318</v>
      </c>
      <c r="Z1869" t="s">
        <v>3729</v>
      </c>
      <c r="AA1869">
        <v>811053</v>
      </c>
      <c r="AB1869" s="198">
        <v>37037</v>
      </c>
      <c r="AC1869" s="198">
        <v>37040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4</v>
      </c>
      <c r="F1870" s="213">
        <f t="shared" si="150"/>
        <v>20000</v>
      </c>
      <c r="G1870" s="202">
        <v>1296927</v>
      </c>
      <c r="H1870" s="198">
        <v>37036.366168981483</v>
      </c>
      <c r="I1870" t="s">
        <v>2780</v>
      </c>
      <c r="M1870" t="s">
        <v>1785</v>
      </c>
      <c r="N1870" t="s">
        <v>3314</v>
      </c>
      <c r="O1870" t="s">
        <v>1544</v>
      </c>
      <c r="Q1870" s="199">
        <v>5000</v>
      </c>
      <c r="S1870" t="s">
        <v>1786</v>
      </c>
      <c r="T1870" t="s">
        <v>2230</v>
      </c>
      <c r="U1870" s="201">
        <v>3.7275</v>
      </c>
      <c r="V1870" t="s">
        <v>115</v>
      </c>
      <c r="W1870" t="s">
        <v>3130</v>
      </c>
      <c r="X1870" t="s">
        <v>3338</v>
      </c>
      <c r="Y1870" t="s">
        <v>3318</v>
      </c>
      <c r="Z1870" t="s">
        <v>3729</v>
      </c>
      <c r="AA1870">
        <v>811054</v>
      </c>
      <c r="AB1870" s="198">
        <v>37037</v>
      </c>
      <c r="AC1870" s="198">
        <v>37040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4</v>
      </c>
      <c r="F1871" s="213">
        <f t="shared" si="150"/>
        <v>100000</v>
      </c>
      <c r="G1871" s="202">
        <v>1296928</v>
      </c>
      <c r="H1871" s="198">
        <v>37036.366203703707</v>
      </c>
      <c r="I1871" t="s">
        <v>2964</v>
      </c>
      <c r="M1871" t="s">
        <v>1785</v>
      </c>
      <c r="N1871" t="s">
        <v>3314</v>
      </c>
      <c r="O1871" t="s">
        <v>1034</v>
      </c>
      <c r="P1871" s="199">
        <v>25000</v>
      </c>
      <c r="S1871" t="s">
        <v>1786</v>
      </c>
      <c r="T1871" t="s">
        <v>2230</v>
      </c>
      <c r="U1871" s="201">
        <v>3.87</v>
      </c>
      <c r="V1871" t="s">
        <v>3268</v>
      </c>
      <c r="W1871" t="s">
        <v>2783</v>
      </c>
      <c r="X1871" t="s">
        <v>2784</v>
      </c>
      <c r="Y1871" t="s">
        <v>3318</v>
      </c>
      <c r="Z1871" t="s">
        <v>3729</v>
      </c>
      <c r="AA1871">
        <v>811055</v>
      </c>
      <c r="AB1871" s="198">
        <v>37037</v>
      </c>
      <c r="AC1871" s="198">
        <v>37040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4</v>
      </c>
      <c r="F1872" s="213">
        <f t="shared" si="150"/>
        <v>40000</v>
      </c>
      <c r="G1872" s="202">
        <v>1296929</v>
      </c>
      <c r="H1872" s="198">
        <v>37036.366261574076</v>
      </c>
      <c r="I1872" t="s">
        <v>3344</v>
      </c>
      <c r="M1872" t="s">
        <v>1785</v>
      </c>
      <c r="N1872" t="s">
        <v>3314</v>
      </c>
      <c r="O1872" t="s">
        <v>1553</v>
      </c>
      <c r="Q1872" s="199">
        <v>10000</v>
      </c>
      <c r="S1872" t="s">
        <v>1786</v>
      </c>
      <c r="T1872" t="s">
        <v>2230</v>
      </c>
      <c r="U1872" s="201">
        <v>3.9338000000000002</v>
      </c>
      <c r="V1872" t="s">
        <v>3201</v>
      </c>
      <c r="W1872" t="s">
        <v>3316</v>
      </c>
      <c r="X1872" t="s">
        <v>3317</v>
      </c>
      <c r="Y1872" t="s">
        <v>3318</v>
      </c>
      <c r="Z1872" t="s">
        <v>3729</v>
      </c>
      <c r="AA1872">
        <v>811056</v>
      </c>
      <c r="AB1872" s="198">
        <v>37037</v>
      </c>
      <c r="AC1872" s="198">
        <v>37040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4</v>
      </c>
      <c r="F1873" s="213">
        <f t="shared" si="150"/>
        <v>40000</v>
      </c>
      <c r="G1873" s="202">
        <v>1296930</v>
      </c>
      <c r="H1873" s="198">
        <v>37036.366296296299</v>
      </c>
      <c r="I1873" t="s">
        <v>3008</v>
      </c>
      <c r="M1873" t="s">
        <v>1785</v>
      </c>
      <c r="N1873" t="s">
        <v>3314</v>
      </c>
      <c r="O1873" t="s">
        <v>61</v>
      </c>
      <c r="P1873" s="199">
        <v>10000</v>
      </c>
      <c r="S1873" t="s">
        <v>1786</v>
      </c>
      <c r="T1873" t="s">
        <v>2230</v>
      </c>
      <c r="U1873" s="201">
        <v>3.8450000000000002</v>
      </c>
      <c r="V1873" t="s">
        <v>2367</v>
      </c>
      <c r="W1873" t="s">
        <v>3367</v>
      </c>
      <c r="X1873" t="s">
        <v>2785</v>
      </c>
      <c r="Y1873" t="s">
        <v>3318</v>
      </c>
      <c r="Z1873" t="s">
        <v>3729</v>
      </c>
      <c r="AA1873">
        <v>811057</v>
      </c>
      <c r="AB1873" s="198">
        <v>37037</v>
      </c>
      <c r="AC1873" s="198">
        <v>37040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4</v>
      </c>
      <c r="F1874" s="213">
        <f t="shared" si="150"/>
        <v>16000</v>
      </c>
      <c r="G1874" s="202">
        <v>1296931</v>
      </c>
      <c r="H1874" s="198">
        <v>37036.366296296299</v>
      </c>
      <c r="I1874" t="s">
        <v>3023</v>
      </c>
      <c r="M1874" t="s">
        <v>1785</v>
      </c>
      <c r="N1874" t="s">
        <v>3314</v>
      </c>
      <c r="O1874" t="s">
        <v>1041</v>
      </c>
      <c r="P1874" s="199">
        <v>4000</v>
      </c>
      <c r="S1874" t="s">
        <v>1786</v>
      </c>
      <c r="T1874" t="s">
        <v>2230</v>
      </c>
      <c r="U1874" s="201">
        <v>3.79</v>
      </c>
      <c r="V1874" t="s">
        <v>2407</v>
      </c>
      <c r="W1874" t="s">
        <v>3159</v>
      </c>
      <c r="X1874" t="s">
        <v>1713</v>
      </c>
      <c r="Y1874" t="s">
        <v>3318</v>
      </c>
      <c r="Z1874" t="s">
        <v>3729</v>
      </c>
      <c r="AA1874">
        <v>811058</v>
      </c>
      <c r="AB1874" s="198">
        <v>37037</v>
      </c>
      <c r="AC1874" s="198">
        <v>37040</v>
      </c>
    </row>
    <row r="1875" spans="1:29" x14ac:dyDescent="0.2">
      <c r="A1875" s="44" t="str">
        <f t="shared" si="146"/>
        <v>US Natural Gas Financial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Financial</v>
      </c>
      <c r="E1875" s="44">
        <f>IF(VLOOKUP(S1875,'DD-Lookup'!$J$6:$L$50,3,FALSE)="Monthly",(YEAR(AC1875)-YEAR(AB1875))*12+MONTH(AC1875)-MONTH(AB1875)+1,(AC1875-AB1875+1))</f>
        <v>31</v>
      </c>
      <c r="F1875" s="213">
        <f t="shared" si="150"/>
        <v>620000</v>
      </c>
      <c r="G1875" s="202">
        <v>1296932</v>
      </c>
      <c r="H1875" s="198">
        <v>37036.366342592592</v>
      </c>
      <c r="I1875" t="s">
        <v>3008</v>
      </c>
      <c r="M1875" t="s">
        <v>1785</v>
      </c>
      <c r="N1875" t="s">
        <v>3014</v>
      </c>
      <c r="O1875" t="s">
        <v>3327</v>
      </c>
      <c r="P1875" s="199">
        <v>20000</v>
      </c>
      <c r="S1875" t="s">
        <v>1786</v>
      </c>
      <c r="T1875" t="s">
        <v>2230</v>
      </c>
      <c r="U1875" s="201">
        <v>4.0449999999999999</v>
      </c>
      <c r="V1875" t="s">
        <v>3507</v>
      </c>
      <c r="W1875" t="s">
        <v>3587</v>
      </c>
      <c r="X1875" t="s">
        <v>3016</v>
      </c>
      <c r="Y1875" t="s">
        <v>2250</v>
      </c>
      <c r="Z1875" t="s">
        <v>3729</v>
      </c>
      <c r="AA1875" t="s">
        <v>116</v>
      </c>
      <c r="AB1875" s="198">
        <v>37073.875</v>
      </c>
      <c r="AC1875" s="198">
        <v>37103.875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4</v>
      </c>
      <c r="F1876" s="213">
        <f t="shared" si="150"/>
        <v>40000</v>
      </c>
      <c r="G1876" s="202">
        <v>1296933</v>
      </c>
      <c r="H1876" s="198">
        <v>37036.366342592592</v>
      </c>
      <c r="I1876" t="s">
        <v>3008</v>
      </c>
      <c r="M1876" t="s">
        <v>1785</v>
      </c>
      <c r="N1876" t="s">
        <v>3314</v>
      </c>
      <c r="O1876" t="s">
        <v>61</v>
      </c>
      <c r="P1876" s="199">
        <v>10000</v>
      </c>
      <c r="S1876" t="s">
        <v>1786</v>
      </c>
      <c r="T1876" t="s">
        <v>2230</v>
      </c>
      <c r="U1876" s="201">
        <v>3.84</v>
      </c>
      <c r="V1876" t="s">
        <v>2367</v>
      </c>
      <c r="W1876" t="s">
        <v>3367</v>
      </c>
      <c r="X1876" t="s">
        <v>2785</v>
      </c>
      <c r="Y1876" t="s">
        <v>3318</v>
      </c>
      <c r="Z1876" t="s">
        <v>3729</v>
      </c>
      <c r="AA1876">
        <v>811061</v>
      </c>
      <c r="AB1876" s="198">
        <v>37037</v>
      </c>
      <c r="AC1876" s="198">
        <v>37040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4</v>
      </c>
      <c r="F1877" s="213">
        <f t="shared" si="150"/>
        <v>20000</v>
      </c>
      <c r="G1877" s="202">
        <v>1296935</v>
      </c>
      <c r="H1877" s="198">
        <v>37036.366354166668</v>
      </c>
      <c r="I1877" t="s">
        <v>3023</v>
      </c>
      <c r="M1877" t="s">
        <v>1785</v>
      </c>
      <c r="N1877" t="s">
        <v>3314</v>
      </c>
      <c r="O1877" t="s">
        <v>1562</v>
      </c>
      <c r="P1877" s="199">
        <v>5000</v>
      </c>
      <c r="S1877" t="s">
        <v>1786</v>
      </c>
      <c r="T1877" t="s">
        <v>2230</v>
      </c>
      <c r="U1877" s="201">
        <v>3.5750000000000002</v>
      </c>
      <c r="V1877" t="s">
        <v>3270</v>
      </c>
      <c r="W1877" t="s">
        <v>1719</v>
      </c>
      <c r="X1877" t="s">
        <v>1710</v>
      </c>
      <c r="Y1877" t="s">
        <v>3318</v>
      </c>
      <c r="Z1877" t="s">
        <v>3729</v>
      </c>
      <c r="AA1877">
        <v>811059</v>
      </c>
      <c r="AB1877" s="198">
        <v>37037</v>
      </c>
      <c r="AC1877" s="198">
        <v>37040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4</v>
      </c>
      <c r="F1878" s="213">
        <f t="shared" si="150"/>
        <v>100000</v>
      </c>
      <c r="G1878" s="202">
        <v>1296936</v>
      </c>
      <c r="H1878" s="198">
        <v>37036.366412037038</v>
      </c>
      <c r="I1878" t="s">
        <v>3196</v>
      </c>
      <c r="M1878" t="s">
        <v>1785</v>
      </c>
      <c r="N1878" t="s">
        <v>3314</v>
      </c>
      <c r="O1878" t="s">
        <v>1034</v>
      </c>
      <c r="P1878" s="199">
        <v>25000</v>
      </c>
      <c r="S1878" t="s">
        <v>1786</v>
      </c>
      <c r="T1878" t="s">
        <v>2230</v>
      </c>
      <c r="U1878" s="201">
        <v>3.8650000000000002</v>
      </c>
      <c r="V1878" t="s">
        <v>1797</v>
      </c>
      <c r="W1878" t="s">
        <v>2783</v>
      </c>
      <c r="X1878" t="s">
        <v>2784</v>
      </c>
      <c r="Y1878" t="s">
        <v>3318</v>
      </c>
      <c r="Z1878" t="s">
        <v>3729</v>
      </c>
      <c r="AA1878">
        <v>811060</v>
      </c>
      <c r="AB1878" s="198">
        <v>37037</v>
      </c>
      <c r="AC1878" s="198">
        <v>37040</v>
      </c>
    </row>
    <row r="1879" spans="1:29" x14ac:dyDescent="0.2">
      <c r="A1879" s="44" t="str">
        <f t="shared" si="146"/>
        <v xml:space="preserve"> Natural Gas Physical</v>
      </c>
      <c r="B1879" s="44" t="str">
        <f t="shared" si="147"/>
        <v/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3</v>
      </c>
      <c r="F1879" s="213">
        <f t="shared" si="150"/>
        <v>30000</v>
      </c>
      <c r="G1879" s="202">
        <v>1296937</v>
      </c>
      <c r="H1879" s="198">
        <v>37036.366446759261</v>
      </c>
      <c r="I1879" t="s">
        <v>117</v>
      </c>
      <c r="M1879" t="s">
        <v>1785</v>
      </c>
      <c r="N1879" t="s">
        <v>1724</v>
      </c>
      <c r="O1879" t="s">
        <v>103</v>
      </c>
      <c r="P1879" s="199">
        <v>10000</v>
      </c>
      <c r="S1879" t="s">
        <v>2308</v>
      </c>
      <c r="T1879" t="s">
        <v>1725</v>
      </c>
      <c r="U1879" s="201">
        <v>5.2149999999999999</v>
      </c>
      <c r="V1879" t="s">
        <v>118</v>
      </c>
      <c r="W1879" t="s">
        <v>1726</v>
      </c>
      <c r="X1879" t="s">
        <v>1727</v>
      </c>
      <c r="Y1879" t="s">
        <v>3318</v>
      </c>
      <c r="Z1879" t="s">
        <v>3730</v>
      </c>
      <c r="AA1879">
        <v>811062</v>
      </c>
      <c r="AB1879" s="198">
        <v>37036.875</v>
      </c>
      <c r="AC1879" s="198">
        <v>37038.875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4</v>
      </c>
      <c r="F1880" s="213">
        <f t="shared" si="150"/>
        <v>40000</v>
      </c>
      <c r="G1880" s="202">
        <v>1296938</v>
      </c>
      <c r="H1880" s="198">
        <v>37036.36645833333</v>
      </c>
      <c r="I1880" t="s">
        <v>1843</v>
      </c>
      <c r="M1880" t="s">
        <v>1785</v>
      </c>
      <c r="N1880" t="s">
        <v>3314</v>
      </c>
      <c r="O1880" t="s">
        <v>1527</v>
      </c>
      <c r="P1880" s="199">
        <v>10000</v>
      </c>
      <c r="S1880" t="s">
        <v>1786</v>
      </c>
      <c r="T1880" t="s">
        <v>2230</v>
      </c>
      <c r="U1880" s="201">
        <v>3.8149999999999999</v>
      </c>
      <c r="V1880" t="s">
        <v>3090</v>
      </c>
      <c r="W1880" t="s">
        <v>3352</v>
      </c>
      <c r="X1880" t="s">
        <v>3353</v>
      </c>
      <c r="Y1880" t="s">
        <v>3318</v>
      </c>
      <c r="Z1880" t="s">
        <v>3729</v>
      </c>
      <c r="AA1880">
        <v>811063</v>
      </c>
      <c r="AB1880" s="198">
        <v>37037</v>
      </c>
      <c r="AC1880" s="198">
        <v>37040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4</v>
      </c>
      <c r="F1881" s="213">
        <f t="shared" si="150"/>
        <v>20000</v>
      </c>
      <c r="G1881" s="202">
        <v>1296940</v>
      </c>
      <c r="H1881" s="198">
        <v>37036.366481481484</v>
      </c>
      <c r="I1881" t="s">
        <v>3393</v>
      </c>
      <c r="M1881" t="s">
        <v>1785</v>
      </c>
      <c r="N1881" t="s">
        <v>3314</v>
      </c>
      <c r="O1881" t="s">
        <v>1567</v>
      </c>
      <c r="Q1881" s="199">
        <v>5000</v>
      </c>
      <c r="S1881" t="s">
        <v>1786</v>
      </c>
      <c r="T1881" t="s">
        <v>2230</v>
      </c>
      <c r="U1881" s="201">
        <v>2.9249999999999998</v>
      </c>
      <c r="V1881" t="s">
        <v>3213</v>
      </c>
      <c r="W1881" t="s">
        <v>1719</v>
      </c>
      <c r="X1881" t="s">
        <v>1710</v>
      </c>
      <c r="Y1881" t="s">
        <v>3318</v>
      </c>
      <c r="Z1881" t="s">
        <v>3729</v>
      </c>
      <c r="AA1881">
        <v>811066</v>
      </c>
      <c r="AB1881" s="198">
        <v>37037</v>
      </c>
      <c r="AC1881" s="198">
        <v>37040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4</v>
      </c>
      <c r="F1882" s="213">
        <f t="shared" si="150"/>
        <v>14552</v>
      </c>
      <c r="G1882" s="202">
        <v>1296939</v>
      </c>
      <c r="H1882" s="198">
        <v>37036.366481481484</v>
      </c>
      <c r="I1882" t="s">
        <v>3288</v>
      </c>
      <c r="M1882" t="s">
        <v>1785</v>
      </c>
      <c r="N1882" t="s">
        <v>3314</v>
      </c>
      <c r="O1882" t="s">
        <v>2316</v>
      </c>
      <c r="P1882" s="199">
        <v>3638</v>
      </c>
      <c r="S1882" t="s">
        <v>1786</v>
      </c>
      <c r="T1882" t="s">
        <v>2230</v>
      </c>
      <c r="U1882" s="201">
        <v>4.17</v>
      </c>
      <c r="V1882" t="s">
        <v>2055</v>
      </c>
      <c r="W1882" t="s">
        <v>1691</v>
      </c>
      <c r="X1882" t="s">
        <v>1697</v>
      </c>
      <c r="Y1882" t="s">
        <v>3318</v>
      </c>
      <c r="Z1882" t="s">
        <v>3729</v>
      </c>
      <c r="AA1882">
        <v>811064</v>
      </c>
      <c r="AB1882" s="198">
        <v>37037</v>
      </c>
      <c r="AC1882" s="198">
        <v>37040</v>
      </c>
    </row>
    <row r="1883" spans="1:29" x14ac:dyDescent="0.2">
      <c r="A1883" s="44" t="str">
        <f t="shared" si="146"/>
        <v xml:space="preserve"> Natural Gas Physical</v>
      </c>
      <c r="B1883" s="44" t="str">
        <f t="shared" si="147"/>
        <v/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30</v>
      </c>
      <c r="F1883" s="213">
        <f t="shared" si="150"/>
        <v>300000</v>
      </c>
      <c r="G1883" s="202">
        <v>1296942</v>
      </c>
      <c r="H1883" s="198">
        <v>37036.366493055553</v>
      </c>
      <c r="I1883" t="s">
        <v>3243</v>
      </c>
      <c r="M1883" t="s">
        <v>1785</v>
      </c>
      <c r="N1883" t="s">
        <v>119</v>
      </c>
      <c r="O1883" t="s">
        <v>120</v>
      </c>
      <c r="P1883" s="199">
        <v>10000</v>
      </c>
      <c r="S1883" t="s">
        <v>1786</v>
      </c>
      <c r="T1883" t="s">
        <v>2230</v>
      </c>
      <c r="U1883" s="201">
        <v>0.16500000000000001</v>
      </c>
      <c r="V1883" t="s">
        <v>1865</v>
      </c>
      <c r="W1883" t="s">
        <v>1717</v>
      </c>
      <c r="X1883" t="s">
        <v>3348</v>
      </c>
      <c r="Y1883" t="s">
        <v>3318</v>
      </c>
      <c r="Z1883" t="s">
        <v>3729</v>
      </c>
      <c r="AA1883" t="s">
        <v>121</v>
      </c>
      <c r="AB1883" s="198">
        <v>37043.875</v>
      </c>
      <c r="AC1883" s="198">
        <v>37072.875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4</v>
      </c>
      <c r="F1884" s="213">
        <f t="shared" si="150"/>
        <v>20000</v>
      </c>
      <c r="G1884" s="202">
        <v>1296941</v>
      </c>
      <c r="H1884" s="198">
        <v>37036.366493055553</v>
      </c>
      <c r="I1884" t="s">
        <v>2365</v>
      </c>
      <c r="M1884" t="s">
        <v>1785</v>
      </c>
      <c r="N1884" t="s">
        <v>3314</v>
      </c>
      <c r="O1884" t="s">
        <v>1543</v>
      </c>
      <c r="P1884" s="199">
        <v>5000</v>
      </c>
      <c r="S1884" t="s">
        <v>1786</v>
      </c>
      <c r="T1884" t="s">
        <v>2230</v>
      </c>
      <c r="U1884" s="201">
        <v>3.7050000000000001</v>
      </c>
      <c r="V1884" t="s">
        <v>2366</v>
      </c>
      <c r="W1884" t="s">
        <v>3130</v>
      </c>
      <c r="X1884" t="s">
        <v>3338</v>
      </c>
      <c r="Y1884" t="s">
        <v>3318</v>
      </c>
      <c r="Z1884" t="s">
        <v>3729</v>
      </c>
      <c r="AA1884">
        <v>811065</v>
      </c>
      <c r="AB1884" s="198">
        <v>37037</v>
      </c>
      <c r="AC1884" s="198">
        <v>37040</v>
      </c>
    </row>
    <row r="1885" spans="1:29" x14ac:dyDescent="0.2">
      <c r="A1885" s="44" t="str">
        <f t="shared" si="146"/>
        <v>US Natural Gas Financial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Financial</v>
      </c>
      <c r="E1885" s="44">
        <f>IF(VLOOKUP(S1885,'DD-Lookup'!$J$6:$L$50,3,FALSE)="Monthly",(YEAR(AC1885)-YEAR(AB1885))*12+MONTH(AC1885)-MONTH(AB1885)+1,(AC1885-AB1885+1))</f>
        <v>153</v>
      </c>
      <c r="F1885" s="213">
        <f t="shared" si="150"/>
        <v>765000</v>
      </c>
      <c r="G1885" s="202">
        <v>1296944</v>
      </c>
      <c r="H1885" s="198">
        <v>37036.36650462963</v>
      </c>
      <c r="I1885" t="s">
        <v>3013</v>
      </c>
      <c r="M1885" t="s">
        <v>1785</v>
      </c>
      <c r="N1885" t="s">
        <v>3014</v>
      </c>
      <c r="O1885" t="s">
        <v>2777</v>
      </c>
      <c r="P1885" s="199">
        <v>5000</v>
      </c>
      <c r="S1885" t="s">
        <v>1786</v>
      </c>
      <c r="T1885" t="s">
        <v>2230</v>
      </c>
      <c r="U1885" s="201">
        <v>4.0949999999999998</v>
      </c>
      <c r="V1885" t="s">
        <v>3267</v>
      </c>
      <c r="W1885" t="s">
        <v>3587</v>
      </c>
      <c r="X1885" t="s">
        <v>3016</v>
      </c>
      <c r="Y1885" t="s">
        <v>2250</v>
      </c>
      <c r="Z1885" t="s">
        <v>3729</v>
      </c>
      <c r="AA1885" t="s">
        <v>122</v>
      </c>
      <c r="AB1885" s="198">
        <v>37043</v>
      </c>
      <c r="AC1885" s="198">
        <v>37195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4</v>
      </c>
      <c r="F1886" s="213">
        <f t="shared" si="150"/>
        <v>40000</v>
      </c>
      <c r="G1886" s="202">
        <v>1296943</v>
      </c>
      <c r="H1886" s="198">
        <v>37036.36650462963</v>
      </c>
      <c r="I1886" t="s">
        <v>1702</v>
      </c>
      <c r="M1886" t="s">
        <v>1785</v>
      </c>
      <c r="N1886" t="s">
        <v>3314</v>
      </c>
      <c r="O1886" t="s">
        <v>1059</v>
      </c>
      <c r="P1886" s="199">
        <v>10000</v>
      </c>
      <c r="S1886" t="s">
        <v>1786</v>
      </c>
      <c r="T1886" t="s">
        <v>2230</v>
      </c>
      <c r="U1886" s="201">
        <v>3.8</v>
      </c>
      <c r="V1886" t="s">
        <v>1703</v>
      </c>
      <c r="W1886" t="s">
        <v>2790</v>
      </c>
      <c r="X1886" t="s">
        <v>2791</v>
      </c>
      <c r="Y1886" t="s">
        <v>3318</v>
      </c>
      <c r="Z1886" t="s">
        <v>3729</v>
      </c>
      <c r="AA1886">
        <v>811067</v>
      </c>
      <c r="AB1886" s="198">
        <v>37037</v>
      </c>
      <c r="AC1886" s="198">
        <v>37040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4</v>
      </c>
      <c r="F1887" s="213">
        <f t="shared" si="150"/>
        <v>24000</v>
      </c>
      <c r="G1887" s="202">
        <v>1296945</v>
      </c>
      <c r="H1887" s="198">
        <v>37036.366516203707</v>
      </c>
      <c r="I1887" t="s">
        <v>3393</v>
      </c>
      <c r="M1887" t="s">
        <v>1785</v>
      </c>
      <c r="N1887" t="s">
        <v>3314</v>
      </c>
      <c r="O1887" t="s">
        <v>1055</v>
      </c>
      <c r="P1887" s="199">
        <v>6000</v>
      </c>
      <c r="S1887" t="s">
        <v>1786</v>
      </c>
      <c r="T1887" t="s">
        <v>2230</v>
      </c>
      <c r="U1887" s="201">
        <v>4.1150000000000002</v>
      </c>
      <c r="V1887" t="s">
        <v>2187</v>
      </c>
      <c r="W1887" t="s">
        <v>2800</v>
      </c>
      <c r="X1887" t="s">
        <v>2801</v>
      </c>
      <c r="Y1887" t="s">
        <v>3318</v>
      </c>
      <c r="Z1887" t="s">
        <v>3729</v>
      </c>
      <c r="AA1887">
        <v>811068</v>
      </c>
      <c r="AB1887" s="198">
        <v>37037</v>
      </c>
      <c r="AC1887" s="198">
        <v>37040</v>
      </c>
    </row>
    <row r="1888" spans="1:29" x14ac:dyDescent="0.2">
      <c r="A1888" s="44" t="str">
        <f t="shared" si="146"/>
        <v>US Natural Gas Financial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Financial</v>
      </c>
      <c r="E1888" s="44">
        <f>IF(VLOOKUP(S1888,'DD-Lookup'!$J$6:$L$50,3,FALSE)="Monthly",(YEAR(AC1888)-YEAR(AB1888))*12+MONTH(AC1888)-MONTH(AB1888)+1,(AC1888-AB1888+1))</f>
        <v>31</v>
      </c>
      <c r="F1888" s="213">
        <f t="shared" si="150"/>
        <v>77500</v>
      </c>
      <c r="G1888" s="202">
        <v>1296946</v>
      </c>
      <c r="H1888" s="198">
        <v>37036.366527777776</v>
      </c>
      <c r="I1888" t="s">
        <v>2779</v>
      </c>
      <c r="M1888" t="s">
        <v>1785</v>
      </c>
      <c r="N1888" t="s">
        <v>3014</v>
      </c>
      <c r="O1888" t="s">
        <v>3327</v>
      </c>
      <c r="P1888" s="199">
        <v>2500</v>
      </c>
      <c r="S1888" t="s">
        <v>1786</v>
      </c>
      <c r="T1888" t="s">
        <v>2230</v>
      </c>
      <c r="U1888" s="201">
        <v>4.04</v>
      </c>
      <c r="V1888" t="s">
        <v>2809</v>
      </c>
      <c r="W1888" t="s">
        <v>3587</v>
      </c>
      <c r="X1888" t="s">
        <v>3016</v>
      </c>
      <c r="Y1888" t="s">
        <v>2250</v>
      </c>
      <c r="Z1888" t="s">
        <v>3729</v>
      </c>
      <c r="AA1888" t="s">
        <v>123</v>
      </c>
      <c r="AB1888" s="198">
        <v>37073.875</v>
      </c>
      <c r="AC1888" s="198">
        <v>37103.875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4</v>
      </c>
      <c r="F1889" s="213">
        <f t="shared" si="150"/>
        <v>20000</v>
      </c>
      <c r="G1889" s="202">
        <v>1296948</v>
      </c>
      <c r="H1889" s="198">
        <v>37036.366527777776</v>
      </c>
      <c r="I1889" t="s">
        <v>3319</v>
      </c>
      <c r="M1889" t="s">
        <v>1785</v>
      </c>
      <c r="N1889" t="s">
        <v>3314</v>
      </c>
      <c r="O1889" t="s">
        <v>1524</v>
      </c>
      <c r="P1889" s="199">
        <v>5000</v>
      </c>
      <c r="S1889" t="s">
        <v>1786</v>
      </c>
      <c r="T1889" t="s">
        <v>2230</v>
      </c>
      <c r="U1889" s="201">
        <v>3.8025000000000002</v>
      </c>
      <c r="V1889" t="s">
        <v>3320</v>
      </c>
      <c r="W1889" t="s">
        <v>3352</v>
      </c>
      <c r="X1889" t="s">
        <v>3353</v>
      </c>
      <c r="Y1889" t="s">
        <v>3318</v>
      </c>
      <c r="Z1889" t="s">
        <v>3729</v>
      </c>
      <c r="AA1889">
        <v>811069</v>
      </c>
      <c r="AB1889" s="198">
        <v>37037</v>
      </c>
      <c r="AC1889" s="198">
        <v>37040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4</v>
      </c>
      <c r="F1890" s="213">
        <f t="shared" si="150"/>
        <v>20000</v>
      </c>
      <c r="G1890" s="202">
        <v>1296949</v>
      </c>
      <c r="H1890" s="198">
        <v>37036.366527777776</v>
      </c>
      <c r="I1890" t="s">
        <v>2983</v>
      </c>
      <c r="M1890" t="s">
        <v>1785</v>
      </c>
      <c r="N1890" t="s">
        <v>3314</v>
      </c>
      <c r="O1890" t="s">
        <v>1543</v>
      </c>
      <c r="P1890" s="199">
        <v>5000</v>
      </c>
      <c r="S1890" t="s">
        <v>1786</v>
      </c>
      <c r="T1890" t="s">
        <v>2230</v>
      </c>
      <c r="U1890" s="201">
        <v>3.7025000000000001</v>
      </c>
      <c r="V1890" t="s">
        <v>3297</v>
      </c>
      <c r="W1890" t="s">
        <v>3130</v>
      </c>
      <c r="X1890" t="s">
        <v>3338</v>
      </c>
      <c r="Y1890" t="s">
        <v>3318</v>
      </c>
      <c r="Z1890" t="s">
        <v>3729</v>
      </c>
      <c r="AA1890">
        <v>811070</v>
      </c>
      <c r="AB1890" s="198">
        <v>37037</v>
      </c>
      <c r="AC1890" s="198">
        <v>37040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4</v>
      </c>
      <c r="F1891" s="213">
        <f t="shared" si="150"/>
        <v>20000</v>
      </c>
      <c r="G1891" s="202">
        <v>1296950</v>
      </c>
      <c r="H1891" s="198">
        <v>37036.366539351853</v>
      </c>
      <c r="I1891" t="s">
        <v>3341</v>
      </c>
      <c r="M1891" t="s">
        <v>1785</v>
      </c>
      <c r="N1891" t="s">
        <v>3314</v>
      </c>
      <c r="O1891" t="s">
        <v>1546</v>
      </c>
      <c r="P1891" s="199">
        <v>5000</v>
      </c>
      <c r="S1891" t="s">
        <v>1786</v>
      </c>
      <c r="T1891" t="s">
        <v>2230</v>
      </c>
      <c r="U1891" s="201">
        <v>3.7174999999999998</v>
      </c>
      <c r="V1891" t="s">
        <v>3131</v>
      </c>
      <c r="W1891" t="s">
        <v>3130</v>
      </c>
      <c r="X1891" t="s">
        <v>3338</v>
      </c>
      <c r="Y1891" t="s">
        <v>3318</v>
      </c>
      <c r="Z1891" t="s">
        <v>3729</v>
      </c>
      <c r="AA1891">
        <v>811071</v>
      </c>
      <c r="AB1891" s="198">
        <v>37037</v>
      </c>
      <c r="AC1891" s="198">
        <v>37040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4</v>
      </c>
      <c r="F1892" s="213">
        <f t="shared" si="150"/>
        <v>20000</v>
      </c>
      <c r="G1892" s="202">
        <v>1296951</v>
      </c>
      <c r="H1892" s="198">
        <v>37036.366574074076</v>
      </c>
      <c r="I1892" t="s">
        <v>3341</v>
      </c>
      <c r="M1892" t="s">
        <v>1785</v>
      </c>
      <c r="N1892" t="s">
        <v>3314</v>
      </c>
      <c r="O1892" t="s">
        <v>1546</v>
      </c>
      <c r="P1892" s="199">
        <v>5000</v>
      </c>
      <c r="S1892" t="s">
        <v>1786</v>
      </c>
      <c r="T1892" t="s">
        <v>2230</v>
      </c>
      <c r="U1892" s="201">
        <v>3.7149999999999999</v>
      </c>
      <c r="V1892" t="s">
        <v>3131</v>
      </c>
      <c r="W1892" t="s">
        <v>3130</v>
      </c>
      <c r="X1892" t="s">
        <v>3338</v>
      </c>
      <c r="Y1892" t="s">
        <v>3318</v>
      </c>
      <c r="Z1892" t="s">
        <v>3729</v>
      </c>
      <c r="AA1892">
        <v>811072</v>
      </c>
      <c r="AB1892" s="198">
        <v>37037</v>
      </c>
      <c r="AC1892" s="198">
        <v>37040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4</v>
      </c>
      <c r="F1893" s="213">
        <f t="shared" si="150"/>
        <v>40000</v>
      </c>
      <c r="G1893" s="202">
        <v>1296952</v>
      </c>
      <c r="H1893" s="198">
        <v>37036.366597222222</v>
      </c>
      <c r="I1893" t="s">
        <v>3393</v>
      </c>
      <c r="M1893" t="s">
        <v>1785</v>
      </c>
      <c r="N1893" t="s">
        <v>3314</v>
      </c>
      <c r="O1893" t="s">
        <v>1527</v>
      </c>
      <c r="Q1893" s="199">
        <v>10000</v>
      </c>
      <c r="S1893" t="s">
        <v>1786</v>
      </c>
      <c r="T1893" t="s">
        <v>2230</v>
      </c>
      <c r="U1893" s="201">
        <v>3.8149999999999999</v>
      </c>
      <c r="V1893" t="s">
        <v>3132</v>
      </c>
      <c r="W1893" t="s">
        <v>3352</v>
      </c>
      <c r="X1893" t="s">
        <v>3353</v>
      </c>
      <c r="Y1893" t="s">
        <v>3318</v>
      </c>
      <c r="Z1893" t="s">
        <v>3729</v>
      </c>
      <c r="AA1893">
        <v>811075</v>
      </c>
      <c r="AB1893" s="198">
        <v>37037</v>
      </c>
      <c r="AC1893" s="198">
        <v>37040</v>
      </c>
    </row>
    <row r="1894" spans="1:29" x14ac:dyDescent="0.2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4</v>
      </c>
      <c r="F1894" s="213">
        <f t="shared" si="150"/>
        <v>20000</v>
      </c>
      <c r="G1894" s="202">
        <v>1296953</v>
      </c>
      <c r="H1894" s="198">
        <v>37036.366608796299</v>
      </c>
      <c r="I1894" t="s">
        <v>2794</v>
      </c>
      <c r="M1894" t="s">
        <v>1785</v>
      </c>
      <c r="N1894" t="s">
        <v>1724</v>
      </c>
      <c r="O1894" t="s">
        <v>54</v>
      </c>
      <c r="P1894" s="199">
        <v>5000</v>
      </c>
      <c r="S1894" t="s">
        <v>1786</v>
      </c>
      <c r="T1894" t="s">
        <v>2230</v>
      </c>
      <c r="U1894" s="201">
        <v>3.58</v>
      </c>
      <c r="V1894" t="s">
        <v>2158</v>
      </c>
      <c r="W1894" t="s">
        <v>3269</v>
      </c>
      <c r="X1894" t="s">
        <v>2324</v>
      </c>
      <c r="Y1894" t="s">
        <v>3318</v>
      </c>
      <c r="Z1894" t="s">
        <v>3730</v>
      </c>
      <c r="AA1894">
        <v>811076</v>
      </c>
      <c r="AB1894" s="198">
        <v>37037</v>
      </c>
      <c r="AC1894" s="198">
        <v>37040</v>
      </c>
    </row>
    <row r="1895" spans="1:29" x14ac:dyDescent="0.2">
      <c r="A1895" s="44" t="str">
        <f t="shared" si="146"/>
        <v>US Natural Gas Financial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30</v>
      </c>
      <c r="F1895" s="213">
        <f t="shared" si="150"/>
        <v>300000</v>
      </c>
      <c r="G1895" s="202">
        <v>1296955</v>
      </c>
      <c r="H1895" s="198">
        <v>37036.366620370369</v>
      </c>
      <c r="I1895" t="s">
        <v>2127</v>
      </c>
      <c r="M1895" t="s">
        <v>1785</v>
      </c>
      <c r="N1895" t="s">
        <v>3014</v>
      </c>
      <c r="O1895" t="s">
        <v>3015</v>
      </c>
      <c r="P1895" s="199">
        <v>10000</v>
      </c>
      <c r="S1895" t="s">
        <v>1786</v>
      </c>
      <c r="T1895" t="s">
        <v>2230</v>
      </c>
      <c r="U1895" s="201">
        <v>3.9750000000000001</v>
      </c>
      <c r="V1895" t="s">
        <v>2506</v>
      </c>
      <c r="W1895" t="s">
        <v>3587</v>
      </c>
      <c r="X1895" t="s">
        <v>3016</v>
      </c>
      <c r="Y1895" t="s">
        <v>2250</v>
      </c>
      <c r="Z1895" t="s">
        <v>3729</v>
      </c>
      <c r="AA1895" t="s">
        <v>124</v>
      </c>
      <c r="AB1895" s="198">
        <v>37043.875</v>
      </c>
      <c r="AC1895" s="198">
        <v>37072.875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4</v>
      </c>
      <c r="F1896" s="213">
        <f t="shared" si="150"/>
        <v>40000</v>
      </c>
      <c r="G1896" s="202">
        <v>1296954</v>
      </c>
      <c r="H1896" s="198">
        <v>37036.366620370369</v>
      </c>
      <c r="I1896" t="s">
        <v>3341</v>
      </c>
      <c r="M1896" t="s">
        <v>1785</v>
      </c>
      <c r="N1896" t="s">
        <v>3314</v>
      </c>
      <c r="O1896" t="s">
        <v>1527</v>
      </c>
      <c r="P1896" s="199">
        <v>10000</v>
      </c>
      <c r="S1896" t="s">
        <v>1786</v>
      </c>
      <c r="T1896" t="s">
        <v>2230</v>
      </c>
      <c r="U1896" s="201">
        <v>3.8125</v>
      </c>
      <c r="V1896" t="s">
        <v>2726</v>
      </c>
      <c r="W1896" t="s">
        <v>3352</v>
      </c>
      <c r="X1896" t="s">
        <v>3353</v>
      </c>
      <c r="Y1896" t="s">
        <v>3318</v>
      </c>
      <c r="Z1896" t="s">
        <v>3729</v>
      </c>
      <c r="AA1896">
        <v>811077</v>
      </c>
      <c r="AB1896" s="198">
        <v>37037</v>
      </c>
      <c r="AC1896" s="198">
        <v>37040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4</v>
      </c>
      <c r="F1897" s="213">
        <f t="shared" si="150"/>
        <v>20000</v>
      </c>
      <c r="G1897" s="202">
        <v>1296956</v>
      </c>
      <c r="H1897" s="198">
        <v>37036.366655092592</v>
      </c>
      <c r="I1897" t="s">
        <v>2006</v>
      </c>
      <c r="M1897" t="s">
        <v>1785</v>
      </c>
      <c r="N1897" t="s">
        <v>3314</v>
      </c>
      <c r="O1897" t="s">
        <v>1567</v>
      </c>
      <c r="P1897" s="199">
        <v>5000</v>
      </c>
      <c r="S1897" t="s">
        <v>1786</v>
      </c>
      <c r="T1897" t="s">
        <v>2230</v>
      </c>
      <c r="U1897" s="201">
        <v>2.9249999999999998</v>
      </c>
      <c r="V1897" t="s">
        <v>3186</v>
      </c>
      <c r="W1897" t="s">
        <v>1719</v>
      </c>
      <c r="X1897" t="s">
        <v>1710</v>
      </c>
      <c r="Y1897" t="s">
        <v>3318</v>
      </c>
      <c r="Z1897" t="s">
        <v>3729</v>
      </c>
      <c r="AA1897">
        <v>811078</v>
      </c>
      <c r="AB1897" s="198">
        <v>37037</v>
      </c>
      <c r="AC1897" s="198">
        <v>37040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4</v>
      </c>
      <c r="F1898" s="213">
        <f t="shared" si="150"/>
        <v>20000</v>
      </c>
      <c r="G1898" s="202">
        <v>1296957</v>
      </c>
      <c r="H1898" s="198">
        <v>37036.366655092592</v>
      </c>
      <c r="I1898" t="s">
        <v>1921</v>
      </c>
      <c r="M1898" t="s">
        <v>1785</v>
      </c>
      <c r="N1898" t="s">
        <v>3314</v>
      </c>
      <c r="O1898" t="s">
        <v>1044</v>
      </c>
      <c r="P1898" s="199">
        <v>5000</v>
      </c>
      <c r="S1898" t="s">
        <v>1786</v>
      </c>
      <c r="T1898" t="s">
        <v>2230</v>
      </c>
      <c r="U1898" s="201">
        <v>3.7650000000000001</v>
      </c>
      <c r="V1898" t="s">
        <v>1922</v>
      </c>
      <c r="W1898" t="s">
        <v>3159</v>
      </c>
      <c r="X1898" t="s">
        <v>1713</v>
      </c>
      <c r="Y1898" t="s">
        <v>3318</v>
      </c>
      <c r="Z1898" t="s">
        <v>3729</v>
      </c>
      <c r="AA1898">
        <v>811079</v>
      </c>
      <c r="AB1898" s="198">
        <v>37037</v>
      </c>
      <c r="AC1898" s="198">
        <v>37040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4</v>
      </c>
      <c r="F1899" s="213">
        <f t="shared" si="150"/>
        <v>40000</v>
      </c>
      <c r="G1899" s="202">
        <v>1296958</v>
      </c>
      <c r="H1899" s="198">
        <v>37036.366655092592</v>
      </c>
      <c r="I1899" t="s">
        <v>3344</v>
      </c>
      <c r="M1899" t="s">
        <v>1785</v>
      </c>
      <c r="N1899" t="s">
        <v>3314</v>
      </c>
      <c r="O1899" t="s">
        <v>1553</v>
      </c>
      <c r="Q1899" s="199">
        <v>10000</v>
      </c>
      <c r="S1899" t="s">
        <v>1786</v>
      </c>
      <c r="T1899" t="s">
        <v>2230</v>
      </c>
      <c r="U1899" s="201">
        <v>3.9287999999999998</v>
      </c>
      <c r="V1899" t="s">
        <v>3201</v>
      </c>
      <c r="W1899" t="s">
        <v>3316</v>
      </c>
      <c r="X1899" t="s">
        <v>3317</v>
      </c>
      <c r="Y1899" t="s">
        <v>3318</v>
      </c>
      <c r="Z1899" t="s">
        <v>3729</v>
      </c>
      <c r="AA1899">
        <v>811080</v>
      </c>
      <c r="AB1899" s="198">
        <v>37037</v>
      </c>
      <c r="AC1899" s="198">
        <v>37040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4</v>
      </c>
      <c r="F1900" s="213">
        <f t="shared" si="150"/>
        <v>20000</v>
      </c>
      <c r="G1900" s="202">
        <v>1296959</v>
      </c>
      <c r="H1900" s="198">
        <v>37036.366689814815</v>
      </c>
      <c r="I1900" t="s">
        <v>2006</v>
      </c>
      <c r="M1900" t="s">
        <v>1785</v>
      </c>
      <c r="N1900" t="s">
        <v>3314</v>
      </c>
      <c r="O1900" t="s">
        <v>1567</v>
      </c>
      <c r="P1900" s="199">
        <v>5000</v>
      </c>
      <c r="S1900" t="s">
        <v>1786</v>
      </c>
      <c r="T1900" t="s">
        <v>2230</v>
      </c>
      <c r="U1900" s="201">
        <v>2.9</v>
      </c>
      <c r="V1900" t="s">
        <v>3186</v>
      </c>
      <c r="W1900" t="s">
        <v>1719</v>
      </c>
      <c r="X1900" t="s">
        <v>1710</v>
      </c>
      <c r="Y1900" t="s">
        <v>3318</v>
      </c>
      <c r="Z1900" t="s">
        <v>3729</v>
      </c>
      <c r="AA1900">
        <v>811081</v>
      </c>
      <c r="AB1900" s="198">
        <v>37037</v>
      </c>
      <c r="AC1900" s="198">
        <v>37040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4</v>
      </c>
      <c r="F1901" s="213">
        <f t="shared" si="150"/>
        <v>9196</v>
      </c>
      <c r="G1901" s="202">
        <v>1296960</v>
      </c>
      <c r="H1901" s="198">
        <v>37036.366689814815</v>
      </c>
      <c r="I1901" t="s">
        <v>3363</v>
      </c>
      <c r="M1901" t="s">
        <v>1785</v>
      </c>
      <c r="N1901" t="s">
        <v>3314</v>
      </c>
      <c r="O1901" t="s">
        <v>1544</v>
      </c>
      <c r="P1901" s="199">
        <v>2299</v>
      </c>
      <c r="S1901" t="s">
        <v>1786</v>
      </c>
      <c r="T1901" t="s">
        <v>2230</v>
      </c>
      <c r="U1901" s="201">
        <v>3.7250000000000001</v>
      </c>
      <c r="V1901" t="s">
        <v>3160</v>
      </c>
      <c r="W1901" t="s">
        <v>3130</v>
      </c>
      <c r="X1901" t="s">
        <v>3338</v>
      </c>
      <c r="Y1901" t="s">
        <v>3318</v>
      </c>
      <c r="Z1901" t="s">
        <v>3729</v>
      </c>
      <c r="AA1901">
        <v>811082</v>
      </c>
      <c r="AB1901" s="198">
        <v>37037</v>
      </c>
      <c r="AC1901" s="198">
        <v>37040</v>
      </c>
    </row>
    <row r="1902" spans="1:29" x14ac:dyDescent="0.2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31</v>
      </c>
      <c r="F1902" s="213">
        <f t="shared" si="150"/>
        <v>155000</v>
      </c>
      <c r="G1902" s="202">
        <v>1296961</v>
      </c>
      <c r="H1902" s="198">
        <v>37036.366712962961</v>
      </c>
      <c r="I1902" t="s">
        <v>3363</v>
      </c>
      <c r="M1902" t="s">
        <v>1785</v>
      </c>
      <c r="N1902" t="s">
        <v>3014</v>
      </c>
      <c r="O1902" t="s">
        <v>3327</v>
      </c>
      <c r="P1902" s="199">
        <v>5000</v>
      </c>
      <c r="S1902" t="s">
        <v>1786</v>
      </c>
      <c r="T1902" t="s">
        <v>2230</v>
      </c>
      <c r="U1902" s="201">
        <v>4.04</v>
      </c>
      <c r="V1902" t="s">
        <v>125</v>
      </c>
      <c r="W1902" t="s">
        <v>3587</v>
      </c>
      <c r="X1902" t="s">
        <v>3016</v>
      </c>
      <c r="Y1902" t="s">
        <v>2250</v>
      </c>
      <c r="Z1902" t="s">
        <v>3729</v>
      </c>
      <c r="AA1902" t="s">
        <v>126</v>
      </c>
      <c r="AB1902" s="198">
        <v>37073.875</v>
      </c>
      <c r="AC1902" s="198">
        <v>37103.875</v>
      </c>
    </row>
    <row r="1903" spans="1:29" x14ac:dyDescent="0.2">
      <c r="A1903" s="44" t="str">
        <f t="shared" si="146"/>
        <v xml:space="preserve"> Natural Gas Physical</v>
      </c>
      <c r="B1903" s="44" t="str">
        <f t="shared" si="147"/>
        <v/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6</v>
      </c>
      <c r="F1903" s="213">
        <f t="shared" si="150"/>
        <v>60000</v>
      </c>
      <c r="G1903" s="202">
        <v>1296963</v>
      </c>
      <c r="H1903" s="198">
        <v>37036.366724537038</v>
      </c>
      <c r="I1903" t="s">
        <v>3087</v>
      </c>
      <c r="M1903" t="s">
        <v>1785</v>
      </c>
      <c r="N1903" t="s">
        <v>1724</v>
      </c>
      <c r="O1903" t="s">
        <v>127</v>
      </c>
      <c r="P1903" s="199">
        <v>10000</v>
      </c>
      <c r="S1903" t="s">
        <v>2308</v>
      </c>
      <c r="T1903" t="s">
        <v>1725</v>
      </c>
      <c r="U1903" s="201">
        <v>5.22</v>
      </c>
      <c r="V1903" t="s">
        <v>2374</v>
      </c>
      <c r="W1903" t="s">
        <v>3285</v>
      </c>
      <c r="X1903" t="s">
        <v>1727</v>
      </c>
      <c r="Y1903" t="s">
        <v>3318</v>
      </c>
      <c r="Z1903" t="s">
        <v>3730</v>
      </c>
      <c r="AA1903">
        <v>811083</v>
      </c>
      <c r="AB1903" s="198">
        <v>37037.875</v>
      </c>
      <c r="AC1903" s="198">
        <v>37042.875</v>
      </c>
    </row>
    <row r="1904" spans="1:29" x14ac:dyDescent="0.2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4</v>
      </c>
      <c r="F1904" s="213">
        <f t="shared" si="150"/>
        <v>20000</v>
      </c>
      <c r="G1904" s="202">
        <v>1296965</v>
      </c>
      <c r="H1904" s="198">
        <v>37036.366736111115</v>
      </c>
      <c r="I1904" t="s">
        <v>3393</v>
      </c>
      <c r="M1904" t="s">
        <v>1785</v>
      </c>
      <c r="N1904" t="s">
        <v>3314</v>
      </c>
      <c r="O1904" t="s">
        <v>1567</v>
      </c>
      <c r="Q1904" s="199">
        <v>5000</v>
      </c>
      <c r="S1904" t="s">
        <v>1786</v>
      </c>
      <c r="T1904" t="s">
        <v>2230</v>
      </c>
      <c r="U1904" s="201">
        <v>2.9</v>
      </c>
      <c r="V1904" t="s">
        <v>3213</v>
      </c>
      <c r="W1904" t="s">
        <v>1719</v>
      </c>
      <c r="X1904" t="s">
        <v>1710</v>
      </c>
      <c r="Y1904" t="s">
        <v>3318</v>
      </c>
      <c r="Z1904" t="s">
        <v>3729</v>
      </c>
      <c r="AA1904">
        <v>811085</v>
      </c>
      <c r="AB1904" s="198">
        <v>37037</v>
      </c>
      <c r="AC1904" s="198">
        <v>37040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4</v>
      </c>
      <c r="F1905" s="213">
        <f t="shared" si="150"/>
        <v>20000</v>
      </c>
      <c r="G1905" s="202">
        <v>1296966</v>
      </c>
      <c r="H1905" s="198">
        <v>37036.366747685184</v>
      </c>
      <c r="I1905" t="s">
        <v>1826</v>
      </c>
      <c r="M1905" t="s">
        <v>1785</v>
      </c>
      <c r="N1905" t="s">
        <v>3314</v>
      </c>
      <c r="O1905" t="s">
        <v>1567</v>
      </c>
      <c r="P1905" s="199">
        <v>5000</v>
      </c>
      <c r="S1905" t="s">
        <v>1786</v>
      </c>
      <c r="T1905" t="s">
        <v>2230</v>
      </c>
      <c r="U1905" s="201">
        <v>2.875</v>
      </c>
      <c r="V1905" t="s">
        <v>3235</v>
      </c>
      <c r="W1905" t="s">
        <v>1719</v>
      </c>
      <c r="X1905" t="s">
        <v>1710</v>
      </c>
      <c r="Y1905" t="s">
        <v>3318</v>
      </c>
      <c r="Z1905" t="s">
        <v>3729</v>
      </c>
      <c r="AA1905">
        <v>811086</v>
      </c>
      <c r="AB1905" s="198">
        <v>37037</v>
      </c>
      <c r="AC1905" s="198">
        <v>37040</v>
      </c>
    </row>
    <row r="1906" spans="1:29" x14ac:dyDescent="0.2">
      <c r="A1906" s="44" t="str">
        <f t="shared" si="146"/>
        <v>US Power Physical</v>
      </c>
      <c r="B1906" s="44" t="str">
        <f t="shared" si="147"/>
        <v>US</v>
      </c>
      <c r="C1906" s="44" t="str">
        <f t="shared" si="148"/>
        <v>Power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30</v>
      </c>
      <c r="F1906" s="213">
        <f t="shared" si="150"/>
        <v>1500</v>
      </c>
      <c r="G1906" s="202">
        <v>1296967</v>
      </c>
      <c r="H1906" s="198">
        <v>37036.366782407407</v>
      </c>
      <c r="I1906" t="s">
        <v>2203</v>
      </c>
      <c r="M1906" t="s">
        <v>3451</v>
      </c>
      <c r="N1906" t="s">
        <v>1827</v>
      </c>
      <c r="O1906" t="s">
        <v>1686</v>
      </c>
      <c r="Q1906" s="199">
        <v>50</v>
      </c>
      <c r="S1906" t="s">
        <v>1784</v>
      </c>
      <c r="T1906" t="s">
        <v>2230</v>
      </c>
      <c r="U1906" s="201">
        <v>66.5</v>
      </c>
      <c r="V1906" t="s">
        <v>2982</v>
      </c>
      <c r="W1906" t="s">
        <v>1836</v>
      </c>
      <c r="X1906" t="s">
        <v>3012</v>
      </c>
      <c r="Y1906" t="s">
        <v>2741</v>
      </c>
      <c r="Z1906" t="s">
        <v>3724</v>
      </c>
      <c r="AA1906">
        <v>622978.1</v>
      </c>
      <c r="AB1906" s="198">
        <v>37043.594444444447</v>
      </c>
      <c r="AC1906" s="198">
        <v>37072.594444444447</v>
      </c>
    </row>
    <row r="1907" spans="1:29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30</v>
      </c>
      <c r="F1907" s="213">
        <f t="shared" si="150"/>
        <v>75000</v>
      </c>
      <c r="G1907" s="202">
        <v>1296968</v>
      </c>
      <c r="H1907" s="198">
        <v>37036.366805555554</v>
      </c>
      <c r="I1907" t="s">
        <v>3266</v>
      </c>
      <c r="M1907" t="s">
        <v>1785</v>
      </c>
      <c r="N1907" t="s">
        <v>3014</v>
      </c>
      <c r="O1907" t="s">
        <v>3015</v>
      </c>
      <c r="P1907" s="199">
        <v>2500</v>
      </c>
      <c r="S1907" t="s">
        <v>1786</v>
      </c>
      <c r="T1907" t="s">
        <v>2230</v>
      </c>
      <c r="U1907" s="201">
        <v>3.9750000000000001</v>
      </c>
      <c r="V1907" t="s">
        <v>3281</v>
      </c>
      <c r="W1907" t="s">
        <v>3587</v>
      </c>
      <c r="X1907" t="s">
        <v>3016</v>
      </c>
      <c r="Y1907" t="s">
        <v>2250</v>
      </c>
      <c r="Z1907" t="s">
        <v>3729</v>
      </c>
      <c r="AA1907" t="s">
        <v>128</v>
      </c>
      <c r="AB1907" s="198">
        <v>37043.875</v>
      </c>
      <c r="AC1907" s="198">
        <v>37072.875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4</v>
      </c>
      <c r="F1908" s="213">
        <f t="shared" si="150"/>
        <v>20000</v>
      </c>
      <c r="G1908" s="202">
        <v>1296969</v>
      </c>
      <c r="H1908" s="198">
        <v>37036.36681712963</v>
      </c>
      <c r="I1908" t="s">
        <v>3393</v>
      </c>
      <c r="M1908" t="s">
        <v>1785</v>
      </c>
      <c r="N1908" t="s">
        <v>3314</v>
      </c>
      <c r="O1908" t="s">
        <v>1567</v>
      </c>
      <c r="Q1908" s="199">
        <v>5000</v>
      </c>
      <c r="S1908" t="s">
        <v>1786</v>
      </c>
      <c r="T1908" t="s">
        <v>2230</v>
      </c>
      <c r="U1908" s="201">
        <v>2.9</v>
      </c>
      <c r="V1908" t="s">
        <v>3213</v>
      </c>
      <c r="W1908" t="s">
        <v>1719</v>
      </c>
      <c r="X1908" t="s">
        <v>1710</v>
      </c>
      <c r="Y1908" t="s">
        <v>3318</v>
      </c>
      <c r="Z1908" t="s">
        <v>3729</v>
      </c>
      <c r="AA1908">
        <v>811087</v>
      </c>
      <c r="AB1908" s="198">
        <v>37037</v>
      </c>
      <c r="AC1908" s="198">
        <v>37040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4</v>
      </c>
      <c r="F1909" s="213">
        <f t="shared" si="150"/>
        <v>40000</v>
      </c>
      <c r="G1909" s="202">
        <v>1296972</v>
      </c>
      <c r="H1909" s="198">
        <v>37036.367002314815</v>
      </c>
      <c r="I1909" t="s">
        <v>3237</v>
      </c>
      <c r="M1909" t="s">
        <v>1785</v>
      </c>
      <c r="N1909" t="s">
        <v>3314</v>
      </c>
      <c r="O1909" t="s">
        <v>1059</v>
      </c>
      <c r="Q1909" s="199">
        <v>10000</v>
      </c>
      <c r="S1909" t="s">
        <v>1786</v>
      </c>
      <c r="T1909" t="s">
        <v>2230</v>
      </c>
      <c r="U1909" s="201">
        <v>3.81</v>
      </c>
      <c r="V1909" t="s">
        <v>2345</v>
      </c>
      <c r="W1909" t="s">
        <v>2790</v>
      </c>
      <c r="X1909" t="s">
        <v>2791</v>
      </c>
      <c r="Y1909" t="s">
        <v>3318</v>
      </c>
      <c r="Z1909" t="s">
        <v>3729</v>
      </c>
      <c r="AA1909">
        <v>811089</v>
      </c>
      <c r="AB1909" s="198">
        <v>37037</v>
      </c>
      <c r="AC1909" s="198">
        <v>37040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4</v>
      </c>
      <c r="F1910" s="213">
        <f t="shared" si="150"/>
        <v>20000</v>
      </c>
      <c r="G1910" s="202">
        <v>1296974</v>
      </c>
      <c r="H1910" s="198">
        <v>37036.367037037038</v>
      </c>
      <c r="I1910" t="s">
        <v>2983</v>
      </c>
      <c r="M1910" t="s">
        <v>1785</v>
      </c>
      <c r="N1910" t="s">
        <v>3314</v>
      </c>
      <c r="O1910" t="s">
        <v>1546</v>
      </c>
      <c r="P1910" s="199">
        <v>5000</v>
      </c>
      <c r="S1910" t="s">
        <v>1786</v>
      </c>
      <c r="T1910" t="s">
        <v>2230</v>
      </c>
      <c r="U1910" s="201">
        <v>3.7124999999999999</v>
      </c>
      <c r="V1910" t="s">
        <v>3297</v>
      </c>
      <c r="W1910" t="s">
        <v>3130</v>
      </c>
      <c r="X1910" t="s">
        <v>3338</v>
      </c>
      <c r="Y1910" t="s">
        <v>3318</v>
      </c>
      <c r="Z1910" t="s">
        <v>3729</v>
      </c>
      <c r="AA1910">
        <v>811091</v>
      </c>
      <c r="AB1910" s="198">
        <v>37037</v>
      </c>
      <c r="AC1910" s="198">
        <v>37040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4</v>
      </c>
      <c r="F1911" s="213">
        <f t="shared" si="150"/>
        <v>8000</v>
      </c>
      <c r="G1911" s="202">
        <v>1296973</v>
      </c>
      <c r="H1911" s="198">
        <v>37036.367037037038</v>
      </c>
      <c r="I1911" t="s">
        <v>1716</v>
      </c>
      <c r="M1911" t="s">
        <v>1785</v>
      </c>
      <c r="N1911" t="s">
        <v>3314</v>
      </c>
      <c r="O1911" t="s">
        <v>2316</v>
      </c>
      <c r="P1911" s="199">
        <v>2000</v>
      </c>
      <c r="S1911" t="s">
        <v>1786</v>
      </c>
      <c r="T1911" t="s">
        <v>2230</v>
      </c>
      <c r="U1911" s="201">
        <v>4.1500000000000004</v>
      </c>
      <c r="V1911" t="s">
        <v>3277</v>
      </c>
      <c r="W1911" t="s">
        <v>1691</v>
      </c>
      <c r="X1911" t="s">
        <v>1697</v>
      </c>
      <c r="Y1911" t="s">
        <v>3318</v>
      </c>
      <c r="Z1911" t="s">
        <v>3729</v>
      </c>
      <c r="AA1911">
        <v>811090</v>
      </c>
      <c r="AB1911" s="198">
        <v>37037</v>
      </c>
      <c r="AC1911" s="198">
        <v>37040</v>
      </c>
    </row>
    <row r="1912" spans="1:29" x14ac:dyDescent="0.2">
      <c r="A1912" s="44" t="str">
        <f t="shared" si="146"/>
        <v>US Power Physical</v>
      </c>
      <c r="B1912" s="44" t="str">
        <f t="shared" si="147"/>
        <v>US</v>
      </c>
      <c r="C1912" s="44" t="str">
        <f t="shared" si="148"/>
        <v>Power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5</v>
      </c>
      <c r="F1912" s="213">
        <f t="shared" si="150"/>
        <v>250</v>
      </c>
      <c r="G1912" s="202">
        <v>1296975</v>
      </c>
      <c r="H1912" s="198">
        <v>37036.367060185185</v>
      </c>
      <c r="I1912" t="s">
        <v>129</v>
      </c>
      <c r="M1912" t="s">
        <v>3451</v>
      </c>
      <c r="N1912" t="s">
        <v>1827</v>
      </c>
      <c r="O1912" t="s">
        <v>2864</v>
      </c>
      <c r="P1912" s="199">
        <v>50</v>
      </c>
      <c r="S1912" t="s">
        <v>1784</v>
      </c>
      <c r="T1912" t="s">
        <v>2230</v>
      </c>
      <c r="U1912" s="201">
        <v>58.6</v>
      </c>
      <c r="V1912" t="s">
        <v>130</v>
      </c>
      <c r="W1912" t="s">
        <v>1848</v>
      </c>
      <c r="X1912" t="s">
        <v>1832</v>
      </c>
      <c r="Y1912" t="s">
        <v>2741</v>
      </c>
      <c r="Z1912" t="s">
        <v>3724</v>
      </c>
      <c r="AA1912">
        <v>622981.1</v>
      </c>
      <c r="AB1912" s="198">
        <v>37046.875</v>
      </c>
      <c r="AC1912" s="198">
        <v>37050.875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4</v>
      </c>
      <c r="F1913" s="213">
        <f t="shared" si="150"/>
        <v>40000</v>
      </c>
      <c r="G1913" s="202">
        <v>1296976</v>
      </c>
      <c r="H1913" s="198">
        <v>37036.367094907408</v>
      </c>
      <c r="I1913" t="s">
        <v>3237</v>
      </c>
      <c r="M1913" t="s">
        <v>1785</v>
      </c>
      <c r="N1913" t="s">
        <v>3314</v>
      </c>
      <c r="O1913" t="s">
        <v>1034</v>
      </c>
      <c r="P1913" s="199">
        <v>10000</v>
      </c>
      <c r="S1913" t="s">
        <v>1786</v>
      </c>
      <c r="T1913" t="s">
        <v>2230</v>
      </c>
      <c r="U1913" s="201">
        <v>3.86</v>
      </c>
      <c r="V1913" t="s">
        <v>2345</v>
      </c>
      <c r="W1913" t="s">
        <v>2783</v>
      </c>
      <c r="X1913" t="s">
        <v>2784</v>
      </c>
      <c r="Y1913" t="s">
        <v>3318</v>
      </c>
      <c r="Z1913" t="s">
        <v>3729</v>
      </c>
      <c r="AA1913">
        <v>811092</v>
      </c>
      <c r="AB1913" s="198">
        <v>37037</v>
      </c>
      <c r="AC1913" s="198">
        <v>37040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4</v>
      </c>
      <c r="F1914" s="213">
        <f t="shared" si="150"/>
        <v>100000</v>
      </c>
      <c r="G1914" s="202">
        <v>1296977</v>
      </c>
      <c r="H1914" s="198">
        <v>37036.367106481484</v>
      </c>
      <c r="I1914" t="s">
        <v>1826</v>
      </c>
      <c r="M1914" t="s">
        <v>1785</v>
      </c>
      <c r="N1914" t="s">
        <v>3314</v>
      </c>
      <c r="O1914" t="s">
        <v>1034</v>
      </c>
      <c r="Q1914" s="199">
        <v>25000</v>
      </c>
      <c r="S1914" t="s">
        <v>1786</v>
      </c>
      <c r="T1914" t="s">
        <v>2230</v>
      </c>
      <c r="U1914" s="201">
        <v>3.8650000000000002</v>
      </c>
      <c r="V1914" t="s">
        <v>2322</v>
      </c>
      <c r="W1914" t="s">
        <v>2783</v>
      </c>
      <c r="X1914" t="s">
        <v>2784</v>
      </c>
      <c r="Y1914" t="s">
        <v>3318</v>
      </c>
      <c r="Z1914" t="s">
        <v>3729</v>
      </c>
      <c r="AA1914">
        <v>811093</v>
      </c>
      <c r="AB1914" s="198">
        <v>37037</v>
      </c>
      <c r="AC1914" s="198">
        <v>37040</v>
      </c>
    </row>
    <row r="1915" spans="1:29" x14ac:dyDescent="0.2">
      <c r="A1915" s="44" t="str">
        <f t="shared" si="146"/>
        <v xml:space="preserve"> Natural Gas Physical</v>
      </c>
      <c r="B1915" s="44" t="str">
        <f t="shared" si="147"/>
        <v/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4</v>
      </c>
      <c r="F1915" s="213">
        <f t="shared" si="150"/>
        <v>16000</v>
      </c>
      <c r="G1915" s="202">
        <v>1296978</v>
      </c>
      <c r="H1915" s="198">
        <v>37036.367129629631</v>
      </c>
      <c r="I1915" t="s">
        <v>3206</v>
      </c>
      <c r="M1915" t="s">
        <v>1785</v>
      </c>
      <c r="N1915" t="s">
        <v>1724</v>
      </c>
      <c r="O1915" t="s">
        <v>54</v>
      </c>
      <c r="P1915" s="199">
        <v>4000</v>
      </c>
      <c r="S1915" t="s">
        <v>1786</v>
      </c>
      <c r="T1915" t="s">
        <v>2230</v>
      </c>
      <c r="U1915" s="201">
        <v>3.5649999999999999</v>
      </c>
      <c r="V1915" t="s">
        <v>2869</v>
      </c>
      <c r="W1915" t="s">
        <v>3269</v>
      </c>
      <c r="X1915" t="s">
        <v>2324</v>
      </c>
      <c r="Y1915" t="s">
        <v>3318</v>
      </c>
      <c r="Z1915" t="s">
        <v>3730</v>
      </c>
      <c r="AA1915">
        <v>811094</v>
      </c>
      <c r="AB1915" s="198">
        <v>37037</v>
      </c>
      <c r="AC1915" s="198">
        <v>37040</v>
      </c>
    </row>
    <row r="1916" spans="1:29" x14ac:dyDescent="0.2">
      <c r="A1916" s="44" t="str">
        <f t="shared" si="146"/>
        <v xml:space="preserve"> Natural Gas Physical</v>
      </c>
      <c r="B1916" s="44" t="str">
        <f t="shared" si="147"/>
        <v/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4</v>
      </c>
      <c r="F1916" s="213">
        <f t="shared" si="150"/>
        <v>4000</v>
      </c>
      <c r="G1916" s="202">
        <v>1296979</v>
      </c>
      <c r="H1916" s="198">
        <v>37036.367152777777</v>
      </c>
      <c r="I1916" t="s">
        <v>2794</v>
      </c>
      <c r="M1916" t="s">
        <v>1785</v>
      </c>
      <c r="N1916" t="s">
        <v>1724</v>
      </c>
      <c r="O1916" t="s">
        <v>54</v>
      </c>
      <c r="P1916" s="199">
        <v>1000</v>
      </c>
      <c r="S1916" t="s">
        <v>1786</v>
      </c>
      <c r="T1916" t="s">
        <v>2230</v>
      </c>
      <c r="U1916" s="201">
        <v>3.5649999999999999</v>
      </c>
      <c r="V1916" t="s">
        <v>2158</v>
      </c>
      <c r="W1916" t="s">
        <v>3269</v>
      </c>
      <c r="X1916" t="s">
        <v>2324</v>
      </c>
      <c r="Y1916" t="s">
        <v>3318</v>
      </c>
      <c r="Z1916" t="s">
        <v>3730</v>
      </c>
      <c r="AA1916">
        <v>811095</v>
      </c>
      <c r="AB1916" s="198">
        <v>37037</v>
      </c>
      <c r="AC1916" s="198">
        <v>37040</v>
      </c>
    </row>
    <row r="1917" spans="1:29" x14ac:dyDescent="0.2">
      <c r="A1917" s="44" t="str">
        <f t="shared" si="146"/>
        <v xml:space="preserve"> Natural Gas Physical</v>
      </c>
      <c r="B1917" s="44" t="str">
        <f t="shared" si="147"/>
        <v/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3</v>
      </c>
      <c r="F1917" s="213">
        <f t="shared" si="150"/>
        <v>30000</v>
      </c>
      <c r="G1917" s="202">
        <v>1296980</v>
      </c>
      <c r="H1917" s="198">
        <v>37036.367199074077</v>
      </c>
      <c r="I1917" t="s">
        <v>3341</v>
      </c>
      <c r="M1917" t="s">
        <v>1785</v>
      </c>
      <c r="N1917" t="s">
        <v>1724</v>
      </c>
      <c r="O1917" t="s">
        <v>103</v>
      </c>
      <c r="P1917" s="199">
        <v>10000</v>
      </c>
      <c r="S1917" t="s">
        <v>2308</v>
      </c>
      <c r="T1917" t="s">
        <v>1725</v>
      </c>
      <c r="U1917" s="201">
        <v>5.19</v>
      </c>
      <c r="V1917" t="s">
        <v>3140</v>
      </c>
      <c r="W1917" t="s">
        <v>1726</v>
      </c>
      <c r="X1917" t="s">
        <v>1727</v>
      </c>
      <c r="Y1917" t="s">
        <v>3318</v>
      </c>
      <c r="Z1917" t="s">
        <v>3730</v>
      </c>
      <c r="AA1917">
        <v>811096</v>
      </c>
      <c r="AB1917" s="198">
        <v>37036.875</v>
      </c>
      <c r="AC1917" s="198">
        <v>37038.875</v>
      </c>
    </row>
    <row r="1918" spans="1:29" x14ac:dyDescent="0.2">
      <c r="A1918" s="44" t="str">
        <f t="shared" si="146"/>
        <v>US Power Physical</v>
      </c>
      <c r="B1918" s="44" t="str">
        <f t="shared" si="147"/>
        <v>US</v>
      </c>
      <c r="C1918" s="44" t="str">
        <f t="shared" si="148"/>
        <v>Power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5</v>
      </c>
      <c r="F1918" s="213">
        <f t="shared" si="150"/>
        <v>250</v>
      </c>
      <c r="G1918" s="202">
        <v>1296981</v>
      </c>
      <c r="H1918" s="198">
        <v>37036.367210648146</v>
      </c>
      <c r="I1918" t="s">
        <v>2964</v>
      </c>
      <c r="M1918" t="s">
        <v>3451</v>
      </c>
      <c r="N1918" t="s">
        <v>1827</v>
      </c>
      <c r="O1918" t="s">
        <v>2864</v>
      </c>
      <c r="P1918" s="199">
        <v>50</v>
      </c>
      <c r="S1918" t="s">
        <v>1784</v>
      </c>
      <c r="T1918" t="s">
        <v>2230</v>
      </c>
      <c r="U1918" s="201">
        <v>58.5</v>
      </c>
      <c r="V1918" t="s">
        <v>2934</v>
      </c>
      <c r="W1918" t="s">
        <v>1848</v>
      </c>
      <c r="X1918" t="s">
        <v>1832</v>
      </c>
      <c r="Y1918" t="s">
        <v>2741</v>
      </c>
      <c r="Z1918" t="s">
        <v>3724</v>
      </c>
      <c r="AA1918">
        <v>622982.1</v>
      </c>
      <c r="AB1918" s="198">
        <v>37046.875</v>
      </c>
      <c r="AC1918" s="198">
        <v>37050.875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4</v>
      </c>
      <c r="F1919" s="213">
        <f t="shared" si="150"/>
        <v>80000</v>
      </c>
      <c r="G1919" s="202">
        <v>1296982</v>
      </c>
      <c r="H1919" s="198">
        <v>37036.367210648146</v>
      </c>
      <c r="I1919" t="s">
        <v>3341</v>
      </c>
      <c r="M1919" t="s">
        <v>1785</v>
      </c>
      <c r="N1919" t="s">
        <v>3314</v>
      </c>
      <c r="O1919" t="s">
        <v>1055</v>
      </c>
      <c r="P1919" s="199">
        <v>20000</v>
      </c>
      <c r="S1919" t="s">
        <v>1786</v>
      </c>
      <c r="T1919" t="s">
        <v>2230</v>
      </c>
      <c r="U1919" s="201">
        <v>4.1100000000000003</v>
      </c>
      <c r="V1919" t="s">
        <v>2137</v>
      </c>
      <c r="W1919" t="s">
        <v>2800</v>
      </c>
      <c r="X1919" t="s">
        <v>2801</v>
      </c>
      <c r="Y1919" t="s">
        <v>3318</v>
      </c>
      <c r="Z1919" t="s">
        <v>3729</v>
      </c>
      <c r="AA1919">
        <v>811097</v>
      </c>
      <c r="AB1919" s="198">
        <v>37037</v>
      </c>
      <c r="AC1919" s="198">
        <v>37040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4</v>
      </c>
      <c r="F1920" s="213">
        <f t="shared" si="150"/>
        <v>40000</v>
      </c>
      <c r="G1920" s="202">
        <v>1296984</v>
      </c>
      <c r="H1920" s="198">
        <v>37036.367256944446</v>
      </c>
      <c r="I1920" t="s">
        <v>3261</v>
      </c>
      <c r="M1920" t="s">
        <v>1785</v>
      </c>
      <c r="N1920" t="s">
        <v>3314</v>
      </c>
      <c r="O1920" t="s">
        <v>1524</v>
      </c>
      <c r="Q1920" s="199">
        <v>10000</v>
      </c>
      <c r="S1920" t="s">
        <v>1786</v>
      </c>
      <c r="T1920" t="s">
        <v>2230</v>
      </c>
      <c r="U1920" s="201">
        <v>3.8025000000000002</v>
      </c>
      <c r="V1920" t="s">
        <v>3262</v>
      </c>
      <c r="W1920" t="s">
        <v>3352</v>
      </c>
      <c r="X1920" t="s">
        <v>3353</v>
      </c>
      <c r="Y1920" t="s">
        <v>3318</v>
      </c>
      <c r="Z1920" t="s">
        <v>3729</v>
      </c>
      <c r="AA1920">
        <v>811098</v>
      </c>
      <c r="AB1920" s="198">
        <v>37037</v>
      </c>
      <c r="AC1920" s="198">
        <v>37040</v>
      </c>
    </row>
    <row r="1921" spans="1:29" x14ac:dyDescent="0.2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30</v>
      </c>
      <c r="F1921" s="213">
        <f t="shared" si="150"/>
        <v>150000</v>
      </c>
      <c r="G1921" s="202">
        <v>1296985</v>
      </c>
      <c r="H1921" s="198">
        <v>37036.367268518516</v>
      </c>
      <c r="I1921" t="s">
        <v>3336</v>
      </c>
      <c r="M1921" t="s">
        <v>1785</v>
      </c>
      <c r="N1921" t="s">
        <v>3014</v>
      </c>
      <c r="O1921" t="s">
        <v>1701</v>
      </c>
      <c r="P1921" s="199">
        <v>5000</v>
      </c>
      <c r="S1921" t="s">
        <v>1786</v>
      </c>
      <c r="T1921" t="s">
        <v>2230</v>
      </c>
      <c r="U1921" s="201">
        <v>3.97</v>
      </c>
      <c r="V1921" t="s">
        <v>1700</v>
      </c>
      <c r="W1921" t="s">
        <v>3587</v>
      </c>
      <c r="X1921" t="s">
        <v>3016</v>
      </c>
      <c r="Y1921" t="s">
        <v>2250</v>
      </c>
      <c r="Z1921" t="s">
        <v>3729</v>
      </c>
      <c r="AA1921" t="s">
        <v>131</v>
      </c>
      <c r="AB1921" s="198">
        <v>37043.915972222225</v>
      </c>
      <c r="AC1921" s="198">
        <v>37072.915972222225</v>
      </c>
    </row>
    <row r="1922" spans="1:29" x14ac:dyDescent="0.2">
      <c r="A1922" s="44" t="str">
        <f t="shared" si="146"/>
        <v>US Natural Gas Financial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Financial</v>
      </c>
      <c r="E1922" s="44">
        <f>IF(VLOOKUP(S1922,'DD-Lookup'!$J$6:$L$50,3,FALSE)="Monthly",(YEAR(AC1922)-YEAR(AB1922))*12+MONTH(AC1922)-MONTH(AB1922)+1,(AC1922-AB1922+1))</f>
        <v>30</v>
      </c>
      <c r="F1922" s="213">
        <f t="shared" si="150"/>
        <v>600000</v>
      </c>
      <c r="G1922" s="202">
        <v>1296987</v>
      </c>
      <c r="H1922" s="198">
        <v>37036.367349537039</v>
      </c>
      <c r="I1922" t="s">
        <v>2730</v>
      </c>
      <c r="M1922" t="s">
        <v>1785</v>
      </c>
      <c r="N1922" t="s">
        <v>3014</v>
      </c>
      <c r="O1922" t="s">
        <v>3015</v>
      </c>
      <c r="Q1922" s="199">
        <v>20000</v>
      </c>
      <c r="S1922" t="s">
        <v>1786</v>
      </c>
      <c r="T1922" t="s">
        <v>2230</v>
      </c>
      <c r="U1922" s="201">
        <v>3.98</v>
      </c>
      <c r="V1922" t="s">
        <v>2125</v>
      </c>
      <c r="W1922" t="s">
        <v>3587</v>
      </c>
      <c r="X1922" t="s">
        <v>3016</v>
      </c>
      <c r="Y1922" t="s">
        <v>2250</v>
      </c>
      <c r="Z1922" t="s">
        <v>3729</v>
      </c>
      <c r="AA1922" t="s">
        <v>132</v>
      </c>
      <c r="AB1922" s="198">
        <v>37043.875</v>
      </c>
      <c r="AC1922" s="198">
        <v>37072.875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4</v>
      </c>
      <c r="F1923" s="213">
        <f t="shared" si="150"/>
        <v>20000</v>
      </c>
      <c r="G1923" s="202">
        <v>1296986</v>
      </c>
      <c r="H1923" s="198">
        <v>37036.367349537039</v>
      </c>
      <c r="I1923" t="s">
        <v>3393</v>
      </c>
      <c r="M1923" t="s">
        <v>1785</v>
      </c>
      <c r="N1923" t="s">
        <v>3314</v>
      </c>
      <c r="O1923" t="s">
        <v>1572</v>
      </c>
      <c r="Q1923" s="199">
        <v>5000</v>
      </c>
      <c r="S1923" t="s">
        <v>1786</v>
      </c>
      <c r="T1923" t="s">
        <v>2230</v>
      </c>
      <c r="U1923" s="201">
        <v>4.3</v>
      </c>
      <c r="V1923" t="s">
        <v>1867</v>
      </c>
      <c r="W1923" t="s">
        <v>1709</v>
      </c>
      <c r="X1923" t="s">
        <v>1710</v>
      </c>
      <c r="Y1923" t="s">
        <v>3318</v>
      </c>
      <c r="Z1923" t="s">
        <v>3729</v>
      </c>
      <c r="AA1923">
        <v>811099</v>
      </c>
      <c r="AB1923" s="198">
        <v>37037</v>
      </c>
      <c r="AC1923" s="198">
        <v>37040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4</v>
      </c>
      <c r="F1924" s="213">
        <f t="shared" si="150"/>
        <v>20000</v>
      </c>
      <c r="G1924" s="202">
        <v>1296989</v>
      </c>
      <c r="H1924" s="198">
        <v>37036.367384259262</v>
      </c>
      <c r="I1924" t="s">
        <v>1826</v>
      </c>
      <c r="M1924" t="s">
        <v>1785</v>
      </c>
      <c r="N1924" t="s">
        <v>3314</v>
      </c>
      <c r="O1924" t="s">
        <v>1567</v>
      </c>
      <c r="P1924" s="199">
        <v>5000</v>
      </c>
      <c r="S1924" t="s">
        <v>1786</v>
      </c>
      <c r="T1924" t="s">
        <v>2230</v>
      </c>
      <c r="U1924" s="201">
        <v>2.875</v>
      </c>
      <c r="V1924" t="s">
        <v>3235</v>
      </c>
      <c r="W1924" t="s">
        <v>1719</v>
      </c>
      <c r="X1924" t="s">
        <v>1710</v>
      </c>
      <c r="Y1924" t="s">
        <v>3318</v>
      </c>
      <c r="Z1924" t="s">
        <v>3729</v>
      </c>
      <c r="AA1924">
        <v>811101</v>
      </c>
      <c r="AB1924" s="198">
        <v>37037</v>
      </c>
      <c r="AC1924" s="198">
        <v>37040</v>
      </c>
    </row>
    <row r="1925" spans="1:29" x14ac:dyDescent="0.2">
      <c r="A1925" s="44" t="str">
        <f t="shared" si="146"/>
        <v xml:space="preserve"> Natural Gas Physical</v>
      </c>
      <c r="B1925" s="44" t="str">
        <f t="shared" si="147"/>
        <v/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4</v>
      </c>
      <c r="F1925" s="213">
        <f t="shared" si="150"/>
        <v>20000</v>
      </c>
      <c r="G1925" s="202">
        <v>1296990</v>
      </c>
      <c r="H1925" s="198">
        <v>37036.367395833331</v>
      </c>
      <c r="I1925" t="s">
        <v>1777</v>
      </c>
      <c r="M1925" t="s">
        <v>1785</v>
      </c>
      <c r="N1925" t="s">
        <v>1724</v>
      </c>
      <c r="O1925" t="s">
        <v>54</v>
      </c>
      <c r="Q1925" s="199">
        <v>5000</v>
      </c>
      <c r="S1925" t="s">
        <v>1786</v>
      </c>
      <c r="T1925" t="s">
        <v>2230</v>
      </c>
      <c r="U1925" s="201">
        <v>3.57</v>
      </c>
      <c r="V1925" t="s">
        <v>2330</v>
      </c>
      <c r="W1925" t="s">
        <v>3269</v>
      </c>
      <c r="X1925" t="s">
        <v>2324</v>
      </c>
      <c r="Y1925" t="s">
        <v>3318</v>
      </c>
      <c r="Z1925" t="s">
        <v>3730</v>
      </c>
      <c r="AA1925">
        <v>811102</v>
      </c>
      <c r="AB1925" s="198">
        <v>37037</v>
      </c>
      <c r="AC1925" s="198">
        <v>37040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4</v>
      </c>
      <c r="F1926" s="213">
        <f t="shared" si="150"/>
        <v>20000</v>
      </c>
      <c r="G1926" s="202">
        <v>1296991</v>
      </c>
      <c r="H1926" s="198">
        <v>37036.367465277777</v>
      </c>
      <c r="I1926" t="s">
        <v>3023</v>
      </c>
      <c r="M1926" t="s">
        <v>1785</v>
      </c>
      <c r="N1926" t="s">
        <v>3314</v>
      </c>
      <c r="O1926" t="s">
        <v>1544</v>
      </c>
      <c r="Q1926" s="199">
        <v>5000</v>
      </c>
      <c r="S1926" t="s">
        <v>1786</v>
      </c>
      <c r="T1926" t="s">
        <v>2230</v>
      </c>
      <c r="U1926" s="201">
        <v>3.7250000000000001</v>
      </c>
      <c r="V1926" t="s">
        <v>1877</v>
      </c>
      <c r="W1926" t="s">
        <v>3130</v>
      </c>
      <c r="X1926" t="s">
        <v>3338</v>
      </c>
      <c r="Y1926" t="s">
        <v>3318</v>
      </c>
      <c r="Z1926" t="s">
        <v>3729</v>
      </c>
      <c r="AA1926">
        <v>811103</v>
      </c>
      <c r="AB1926" s="198">
        <v>37037</v>
      </c>
      <c r="AC1926" s="198">
        <v>37040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4</v>
      </c>
      <c r="F1927" s="213">
        <f t="shared" si="150"/>
        <v>60000</v>
      </c>
      <c r="G1927" s="202">
        <v>1296993</v>
      </c>
      <c r="H1927" s="198">
        <v>37036.367476851854</v>
      </c>
      <c r="I1927" t="s">
        <v>3393</v>
      </c>
      <c r="M1927" t="s">
        <v>1785</v>
      </c>
      <c r="N1927" t="s">
        <v>3314</v>
      </c>
      <c r="O1927" t="s">
        <v>1034</v>
      </c>
      <c r="Q1927" s="199">
        <v>15000</v>
      </c>
      <c r="S1927" t="s">
        <v>1786</v>
      </c>
      <c r="T1927" t="s">
        <v>2230</v>
      </c>
      <c r="U1927" s="201">
        <v>3.8650000000000002</v>
      </c>
      <c r="V1927" t="s">
        <v>3132</v>
      </c>
      <c r="W1927" t="s">
        <v>2783</v>
      </c>
      <c r="X1927" t="s">
        <v>2784</v>
      </c>
      <c r="Y1927" t="s">
        <v>3318</v>
      </c>
      <c r="Z1927" t="s">
        <v>3729</v>
      </c>
      <c r="AA1927">
        <v>811104</v>
      </c>
      <c r="AB1927" s="198">
        <v>37037</v>
      </c>
      <c r="AC1927" s="198">
        <v>37040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6</v>
      </c>
      <c r="F1928" s="213">
        <f t="shared" si="150"/>
        <v>26448</v>
      </c>
      <c r="G1928" s="202">
        <v>1296992</v>
      </c>
      <c r="H1928" s="198">
        <v>37036.367476851854</v>
      </c>
      <c r="I1928" t="s">
        <v>2983</v>
      </c>
      <c r="M1928" t="s">
        <v>1785</v>
      </c>
      <c r="N1928" t="s">
        <v>3314</v>
      </c>
      <c r="O1928" t="s">
        <v>1036</v>
      </c>
      <c r="P1928" s="199">
        <v>4408</v>
      </c>
      <c r="S1928" t="s">
        <v>1786</v>
      </c>
      <c r="T1928" t="s">
        <v>2230</v>
      </c>
      <c r="U1928" s="201">
        <v>3.8050000000000002</v>
      </c>
      <c r="V1928" t="s">
        <v>3312</v>
      </c>
      <c r="W1928" t="s">
        <v>2790</v>
      </c>
      <c r="X1928" t="s">
        <v>2791</v>
      </c>
      <c r="Y1928" t="s">
        <v>3318</v>
      </c>
      <c r="Z1928" t="s">
        <v>3729</v>
      </c>
      <c r="AA1928">
        <v>811105</v>
      </c>
      <c r="AB1928" s="198">
        <v>37037.875</v>
      </c>
      <c r="AC1928" s="198">
        <v>37042.875</v>
      </c>
    </row>
    <row r="1929" spans="1:29" x14ac:dyDescent="0.2">
      <c r="A1929" s="44" t="str">
        <f t="shared" si="146"/>
        <v>US Natural Gas Financial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Financial</v>
      </c>
      <c r="E1929" s="44">
        <f>IF(VLOOKUP(S1929,'DD-Lookup'!$J$6:$L$50,3,FALSE)="Monthly",(YEAR(AC1929)-YEAR(AB1929))*12+MONTH(AC1929)-MONTH(AB1929)+1,(AC1929-AB1929+1))</f>
        <v>151</v>
      </c>
      <c r="F1929" s="213">
        <f t="shared" si="150"/>
        <v>377500</v>
      </c>
      <c r="G1929" s="202">
        <v>1296996</v>
      </c>
      <c r="H1929" s="198">
        <v>37036.367534722223</v>
      </c>
      <c r="I1929" t="s">
        <v>3019</v>
      </c>
      <c r="M1929" t="s">
        <v>1785</v>
      </c>
      <c r="N1929" t="s">
        <v>3014</v>
      </c>
      <c r="O1929" t="s">
        <v>3345</v>
      </c>
      <c r="Q1929" s="199">
        <v>2500</v>
      </c>
      <c r="S1929" t="s">
        <v>1786</v>
      </c>
      <c r="T1929" t="s">
        <v>2230</v>
      </c>
      <c r="U1929" s="201">
        <v>4.49</v>
      </c>
      <c r="V1929" t="s">
        <v>3020</v>
      </c>
      <c r="W1929" t="s">
        <v>3587</v>
      </c>
      <c r="X1929" t="s">
        <v>3016</v>
      </c>
      <c r="Y1929" t="s">
        <v>2250</v>
      </c>
      <c r="Z1929" t="s">
        <v>3729</v>
      </c>
      <c r="AA1929" t="s">
        <v>133</v>
      </c>
      <c r="AB1929" s="198">
        <v>37196</v>
      </c>
      <c r="AC1929" s="198">
        <v>37346</v>
      </c>
    </row>
    <row r="1930" spans="1:29" x14ac:dyDescent="0.2">
      <c r="A1930" s="44" t="str">
        <f t="shared" si="146"/>
        <v>US Power Physical</v>
      </c>
      <c r="B1930" s="44" t="str">
        <f t="shared" si="147"/>
        <v>US</v>
      </c>
      <c r="C1930" s="44" t="str">
        <f t="shared" si="148"/>
        <v>Power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30</v>
      </c>
      <c r="F1930" s="213">
        <f t="shared" si="150"/>
        <v>1500</v>
      </c>
      <c r="G1930" s="202">
        <v>1296998</v>
      </c>
      <c r="H1930" s="198">
        <v>37036.367546296293</v>
      </c>
      <c r="I1930" t="s">
        <v>2964</v>
      </c>
      <c r="M1930" t="s">
        <v>3451</v>
      </c>
      <c r="N1930" t="s">
        <v>1827</v>
      </c>
      <c r="O1930" t="s">
        <v>2837</v>
      </c>
      <c r="P1930" s="199">
        <v>50</v>
      </c>
      <c r="S1930" t="s">
        <v>1784</v>
      </c>
      <c r="T1930" t="s">
        <v>2230</v>
      </c>
      <c r="U1930" s="201">
        <v>59</v>
      </c>
      <c r="V1930" t="s">
        <v>2133</v>
      </c>
      <c r="W1930" t="s">
        <v>1848</v>
      </c>
      <c r="X1930" t="s">
        <v>2172</v>
      </c>
      <c r="Y1930" t="s">
        <v>2741</v>
      </c>
      <c r="Z1930" t="s">
        <v>3724</v>
      </c>
      <c r="AA1930">
        <v>623016.1</v>
      </c>
      <c r="AB1930" s="198">
        <v>37408.875</v>
      </c>
      <c r="AC1930" s="198">
        <v>37437.875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4</v>
      </c>
      <c r="F1931" s="213">
        <f t="shared" ref="F1931:F1994" si="155">E1931*SUM(P1931:Q1931)</f>
        <v>10000</v>
      </c>
      <c r="G1931" s="202">
        <v>1296997</v>
      </c>
      <c r="H1931" s="198">
        <v>37036.367546296293</v>
      </c>
      <c r="I1931" t="s">
        <v>3275</v>
      </c>
      <c r="M1931" t="s">
        <v>1785</v>
      </c>
      <c r="N1931" t="s">
        <v>3314</v>
      </c>
      <c r="O1931" t="s">
        <v>1518</v>
      </c>
      <c r="Q1931" s="199">
        <v>2500</v>
      </c>
      <c r="S1931" t="s">
        <v>1786</v>
      </c>
      <c r="T1931" t="s">
        <v>2230</v>
      </c>
      <c r="U1931" s="201">
        <v>3.9287999999999998</v>
      </c>
      <c r="V1931" t="s">
        <v>2321</v>
      </c>
      <c r="W1931" t="s">
        <v>3316</v>
      </c>
      <c r="X1931" t="s">
        <v>3317</v>
      </c>
      <c r="Y1931" t="s">
        <v>3318</v>
      </c>
      <c r="Z1931" t="s">
        <v>3729</v>
      </c>
      <c r="AA1931">
        <v>811106</v>
      </c>
      <c r="AB1931" s="198">
        <v>37037</v>
      </c>
      <c r="AC1931" s="198">
        <v>37040</v>
      </c>
    </row>
    <row r="1932" spans="1:29" x14ac:dyDescent="0.2">
      <c r="A1932" s="44" t="str">
        <f t="shared" si="151"/>
        <v>US Natural Gas Financial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Financial</v>
      </c>
      <c r="E1932" s="44">
        <f>IF(VLOOKUP(S1932,'DD-Lookup'!$J$6:$L$50,3,FALSE)="Monthly",(YEAR(AC1932)-YEAR(AB1932))*12+MONTH(AC1932)-MONTH(AB1932)+1,(AC1932-AB1932+1))</f>
        <v>30</v>
      </c>
      <c r="F1932" s="213">
        <f t="shared" si="155"/>
        <v>300000</v>
      </c>
      <c r="G1932" s="202">
        <v>1296999</v>
      </c>
      <c r="H1932" s="198">
        <v>37036.36755787037</v>
      </c>
      <c r="I1932" t="s">
        <v>1702</v>
      </c>
      <c r="M1932" t="s">
        <v>1785</v>
      </c>
      <c r="N1932" t="s">
        <v>3014</v>
      </c>
      <c r="O1932" t="s">
        <v>2313</v>
      </c>
      <c r="Q1932" s="199">
        <v>10000</v>
      </c>
      <c r="S1932" t="s">
        <v>1786</v>
      </c>
      <c r="T1932" t="s">
        <v>2230</v>
      </c>
      <c r="U1932" s="201">
        <v>3.89</v>
      </c>
      <c r="V1932" t="s">
        <v>2039</v>
      </c>
      <c r="W1932" t="s">
        <v>1775</v>
      </c>
      <c r="X1932" t="s">
        <v>1776</v>
      </c>
      <c r="Y1932" t="s">
        <v>2250</v>
      </c>
      <c r="Z1932" t="s">
        <v>3729</v>
      </c>
      <c r="AA1932" t="s">
        <v>134</v>
      </c>
      <c r="AB1932" s="198">
        <v>37043.875</v>
      </c>
      <c r="AC1932" s="198">
        <v>37072.875</v>
      </c>
    </row>
    <row r="1933" spans="1:29" x14ac:dyDescent="0.2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30</v>
      </c>
      <c r="F1933" s="213">
        <f t="shared" si="155"/>
        <v>300000</v>
      </c>
      <c r="G1933" s="202">
        <v>1297000</v>
      </c>
      <c r="H1933" s="198">
        <v>37036.367569444446</v>
      </c>
      <c r="I1933" t="s">
        <v>2093</v>
      </c>
      <c r="M1933" t="s">
        <v>1785</v>
      </c>
      <c r="N1933" t="s">
        <v>3014</v>
      </c>
      <c r="O1933" t="s">
        <v>2882</v>
      </c>
      <c r="Q1933" s="199">
        <v>10000</v>
      </c>
      <c r="S1933" t="s">
        <v>1786</v>
      </c>
      <c r="T1933" t="s">
        <v>2230</v>
      </c>
      <c r="U1933" s="201">
        <v>3.9975000000000001</v>
      </c>
      <c r="V1933" t="s">
        <v>3165</v>
      </c>
      <c r="W1933" t="s">
        <v>3179</v>
      </c>
      <c r="X1933" t="s">
        <v>3180</v>
      </c>
      <c r="Y1933" t="s">
        <v>2250</v>
      </c>
      <c r="Z1933" t="s">
        <v>3729</v>
      </c>
      <c r="AA1933" t="s">
        <v>135</v>
      </c>
      <c r="AB1933" s="198">
        <v>37043.875</v>
      </c>
      <c r="AC1933" s="198">
        <v>37072.875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4</v>
      </c>
      <c r="F1934" s="213">
        <f t="shared" si="155"/>
        <v>22196</v>
      </c>
      <c r="G1934" s="202">
        <v>1297001</v>
      </c>
      <c r="H1934" s="198">
        <v>37036.367604166669</v>
      </c>
      <c r="I1934" t="s">
        <v>3336</v>
      </c>
      <c r="M1934" t="s">
        <v>1785</v>
      </c>
      <c r="N1934" t="s">
        <v>3314</v>
      </c>
      <c r="O1934" t="s">
        <v>107</v>
      </c>
      <c r="Q1934" s="199">
        <v>5549</v>
      </c>
      <c r="S1934" t="s">
        <v>1786</v>
      </c>
      <c r="T1934" t="s">
        <v>2230</v>
      </c>
      <c r="U1934" s="201">
        <v>3.9312999999999998</v>
      </c>
      <c r="V1934" t="s">
        <v>3340</v>
      </c>
      <c r="W1934" t="s">
        <v>3316</v>
      </c>
      <c r="X1934" t="s">
        <v>3317</v>
      </c>
      <c r="Y1934" t="s">
        <v>3318</v>
      </c>
      <c r="Z1934" t="s">
        <v>3729</v>
      </c>
      <c r="AA1934">
        <v>811108</v>
      </c>
      <c r="AB1934" s="198">
        <v>37037</v>
      </c>
      <c r="AC1934" s="198">
        <v>37040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4</v>
      </c>
      <c r="F1935" s="213">
        <f t="shared" si="155"/>
        <v>20000</v>
      </c>
      <c r="G1935" s="202">
        <v>1297002</v>
      </c>
      <c r="H1935" s="198">
        <v>37036.367650462962</v>
      </c>
      <c r="I1935" t="s">
        <v>2779</v>
      </c>
      <c r="M1935" t="s">
        <v>1785</v>
      </c>
      <c r="N1935" t="s">
        <v>3314</v>
      </c>
      <c r="O1935" t="s">
        <v>1562</v>
      </c>
      <c r="Q1935" s="199">
        <v>5000</v>
      </c>
      <c r="S1935" t="s">
        <v>1786</v>
      </c>
      <c r="T1935" t="s">
        <v>2230</v>
      </c>
      <c r="U1935" s="201">
        <v>3.5750000000000002</v>
      </c>
      <c r="V1935" t="s">
        <v>3291</v>
      </c>
      <c r="W1935" t="s">
        <v>1719</v>
      </c>
      <c r="X1935" t="s">
        <v>1710</v>
      </c>
      <c r="Y1935" t="s">
        <v>3318</v>
      </c>
      <c r="Z1935" t="s">
        <v>3729</v>
      </c>
      <c r="AA1935">
        <v>811109</v>
      </c>
      <c r="AB1935" s="198">
        <v>37037</v>
      </c>
      <c r="AC1935" s="198">
        <v>37040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4</v>
      </c>
      <c r="F1936" s="213">
        <f t="shared" si="155"/>
        <v>40000</v>
      </c>
      <c r="G1936" s="202">
        <v>1297003</v>
      </c>
      <c r="H1936" s="198">
        <v>37036.367662037039</v>
      </c>
      <c r="I1936" t="s">
        <v>3013</v>
      </c>
      <c r="M1936" t="s">
        <v>1785</v>
      </c>
      <c r="N1936" t="s">
        <v>3314</v>
      </c>
      <c r="O1936" t="s">
        <v>1523</v>
      </c>
      <c r="P1936" s="199">
        <v>10000</v>
      </c>
      <c r="S1936" t="s">
        <v>1786</v>
      </c>
      <c r="T1936" t="s">
        <v>2230</v>
      </c>
      <c r="U1936" s="201">
        <v>3.87</v>
      </c>
      <c r="V1936" t="s">
        <v>3125</v>
      </c>
      <c r="W1936" t="s">
        <v>2783</v>
      </c>
      <c r="X1936" t="s">
        <v>2784</v>
      </c>
      <c r="Y1936" t="s">
        <v>3318</v>
      </c>
      <c r="Z1936" t="s">
        <v>3729</v>
      </c>
      <c r="AA1936">
        <v>811110</v>
      </c>
      <c r="AB1936" s="198">
        <v>37037</v>
      </c>
      <c r="AC1936" s="198">
        <v>37040</v>
      </c>
    </row>
    <row r="1937" spans="1:29" x14ac:dyDescent="0.2">
      <c r="A1937" s="44" t="str">
        <f t="shared" si="151"/>
        <v>US Crude Financial</v>
      </c>
      <c r="B1937" s="44" t="str">
        <f t="shared" si="152"/>
        <v>US</v>
      </c>
      <c r="C1937" s="44" t="str">
        <f t="shared" si="153"/>
        <v>Crude</v>
      </c>
      <c r="D1937" s="44" t="str">
        <f t="shared" si="154"/>
        <v>Financial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50000</v>
      </c>
      <c r="G1937" s="202">
        <v>1297004</v>
      </c>
      <c r="H1937" s="198">
        <v>37036.367662037039</v>
      </c>
      <c r="I1937" t="s">
        <v>3013</v>
      </c>
      <c r="M1937" t="s">
        <v>1994</v>
      </c>
      <c r="N1937" t="s">
        <v>2731</v>
      </c>
      <c r="O1937" t="s">
        <v>1815</v>
      </c>
      <c r="Q1937" s="199">
        <v>50000</v>
      </c>
      <c r="S1937" t="s">
        <v>1792</v>
      </c>
      <c r="T1937" t="s">
        <v>2230</v>
      </c>
      <c r="U1937" s="201">
        <v>28.31</v>
      </c>
      <c r="V1937" t="s">
        <v>2317</v>
      </c>
      <c r="W1937" t="s">
        <v>2733</v>
      </c>
      <c r="X1937" t="s">
        <v>2734</v>
      </c>
      <c r="Y1937" t="s">
        <v>3473</v>
      </c>
      <c r="Z1937" t="s">
        <v>3729</v>
      </c>
      <c r="AA1937">
        <v>107937</v>
      </c>
      <c r="AB1937" s="198">
        <v>37073</v>
      </c>
      <c r="AC1937" s="198">
        <v>37103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6</v>
      </c>
      <c r="F1938" s="213">
        <f t="shared" si="155"/>
        <v>330000</v>
      </c>
      <c r="G1938" s="202">
        <v>1297006</v>
      </c>
      <c r="H1938" s="198">
        <v>37036.367719907408</v>
      </c>
      <c r="I1938" t="s">
        <v>3215</v>
      </c>
      <c r="M1938" t="s">
        <v>1785</v>
      </c>
      <c r="N1938" t="s">
        <v>3014</v>
      </c>
      <c r="O1938" t="s">
        <v>1938</v>
      </c>
      <c r="Q1938" s="199">
        <v>55000</v>
      </c>
      <c r="S1938" t="s">
        <v>1786</v>
      </c>
      <c r="T1938" t="s">
        <v>2230</v>
      </c>
      <c r="U1938" s="201">
        <v>3.855</v>
      </c>
      <c r="V1938" t="s">
        <v>3101</v>
      </c>
      <c r="W1938" t="s">
        <v>3179</v>
      </c>
      <c r="X1938" t="s">
        <v>3180</v>
      </c>
      <c r="Y1938" t="s">
        <v>2250</v>
      </c>
      <c r="Z1938" t="s">
        <v>3729</v>
      </c>
      <c r="AA1938" t="s">
        <v>136</v>
      </c>
      <c r="AB1938" s="198">
        <v>37037.875</v>
      </c>
      <c r="AC1938" s="198">
        <v>37042.875</v>
      </c>
    </row>
    <row r="1939" spans="1:29" x14ac:dyDescent="0.2">
      <c r="A1939" s="44" t="str">
        <f t="shared" si="151"/>
        <v>US Crude Financial</v>
      </c>
      <c r="B1939" s="44" t="str">
        <f t="shared" si="152"/>
        <v>US</v>
      </c>
      <c r="C1939" s="44" t="str">
        <f t="shared" si="153"/>
        <v>Crude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1</v>
      </c>
      <c r="F1939" s="213">
        <f t="shared" si="155"/>
        <v>50000</v>
      </c>
      <c r="G1939" s="202">
        <v>1297005</v>
      </c>
      <c r="H1939" s="198">
        <v>37036.367719907408</v>
      </c>
      <c r="I1939" t="s">
        <v>3013</v>
      </c>
      <c r="M1939" t="s">
        <v>1994</v>
      </c>
      <c r="N1939" t="s">
        <v>2731</v>
      </c>
      <c r="O1939" t="s">
        <v>1815</v>
      </c>
      <c r="Q1939" s="199">
        <v>50000</v>
      </c>
      <c r="S1939" t="s">
        <v>1792</v>
      </c>
      <c r="T1939" t="s">
        <v>2230</v>
      </c>
      <c r="U1939" s="201">
        <v>28.33</v>
      </c>
      <c r="V1939" t="s">
        <v>3296</v>
      </c>
      <c r="W1939" t="s">
        <v>2733</v>
      </c>
      <c r="X1939" t="s">
        <v>2734</v>
      </c>
      <c r="Y1939" t="s">
        <v>3473</v>
      </c>
      <c r="Z1939" t="s">
        <v>3729</v>
      </c>
      <c r="AA1939">
        <v>107938</v>
      </c>
      <c r="AB1939" s="198">
        <v>37073</v>
      </c>
      <c r="AC1939" s="198">
        <v>37103</v>
      </c>
    </row>
    <row r="1940" spans="1:29" x14ac:dyDescent="0.2">
      <c r="A1940" s="44" t="str">
        <f t="shared" si="151"/>
        <v>US Natural Gas Financial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Financial</v>
      </c>
      <c r="E1940" s="44">
        <f>IF(VLOOKUP(S1940,'DD-Lookup'!$J$6:$L$50,3,FALSE)="Monthly",(YEAR(AC1940)-YEAR(AB1940))*12+MONTH(AC1940)-MONTH(AB1940)+1,(AC1940-AB1940+1))</f>
        <v>30</v>
      </c>
      <c r="F1940" s="213">
        <f t="shared" si="155"/>
        <v>3000</v>
      </c>
      <c r="G1940" s="202">
        <v>1297008</v>
      </c>
      <c r="H1940" s="198">
        <v>37036.367766203701</v>
      </c>
      <c r="I1940" t="s">
        <v>2170</v>
      </c>
      <c r="M1940" t="s">
        <v>1785</v>
      </c>
      <c r="N1940" t="s">
        <v>3290</v>
      </c>
      <c r="O1940" t="s">
        <v>2198</v>
      </c>
      <c r="P1940" s="199">
        <v>100</v>
      </c>
      <c r="S1940" t="s">
        <v>3221</v>
      </c>
      <c r="T1940" t="s">
        <v>2230</v>
      </c>
      <c r="U1940" s="201">
        <v>0.05</v>
      </c>
      <c r="V1940" t="s">
        <v>111</v>
      </c>
      <c r="W1940" t="s">
        <v>3222</v>
      </c>
      <c r="X1940" t="s">
        <v>3223</v>
      </c>
      <c r="Y1940" t="s">
        <v>2250</v>
      </c>
      <c r="Z1940" t="s">
        <v>3729</v>
      </c>
      <c r="AA1940" t="s">
        <v>137</v>
      </c>
      <c r="AB1940" s="198">
        <v>37043</v>
      </c>
      <c r="AC1940" s="198">
        <v>37072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4</v>
      </c>
      <c r="F1941" s="213">
        <f t="shared" si="155"/>
        <v>500</v>
      </c>
      <c r="G1941" s="202">
        <v>1297010</v>
      </c>
      <c r="H1941" s="198">
        <v>37036.367766203701</v>
      </c>
      <c r="I1941" t="s">
        <v>1699</v>
      </c>
      <c r="M1941" t="s">
        <v>1785</v>
      </c>
      <c r="N1941" t="s">
        <v>3314</v>
      </c>
      <c r="O1941" t="s">
        <v>1547</v>
      </c>
      <c r="Q1941" s="199">
        <v>125</v>
      </c>
      <c r="S1941" t="s">
        <v>1786</v>
      </c>
      <c r="T1941" t="s">
        <v>2230</v>
      </c>
      <c r="U1941" s="201">
        <v>4.0999999999999996</v>
      </c>
      <c r="V1941" t="s">
        <v>3240</v>
      </c>
      <c r="W1941" t="s">
        <v>3367</v>
      </c>
      <c r="X1941" t="s">
        <v>3368</v>
      </c>
      <c r="Y1941" t="s">
        <v>3318</v>
      </c>
      <c r="Z1941" t="s">
        <v>3729</v>
      </c>
      <c r="AA1941">
        <v>811111</v>
      </c>
      <c r="AB1941" s="198">
        <v>37037</v>
      </c>
      <c r="AC1941" s="198">
        <v>37040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30</v>
      </c>
      <c r="F1942" s="213">
        <f t="shared" si="155"/>
        <v>75000</v>
      </c>
      <c r="G1942" s="202">
        <v>1297011</v>
      </c>
      <c r="H1942" s="198">
        <v>37036.367777777778</v>
      </c>
      <c r="I1942" t="s">
        <v>3363</v>
      </c>
      <c r="M1942" t="s">
        <v>1785</v>
      </c>
      <c r="N1942" t="s">
        <v>3238</v>
      </c>
      <c r="O1942" t="s">
        <v>1924</v>
      </c>
      <c r="P1942" s="199">
        <v>2500</v>
      </c>
      <c r="S1942" t="s">
        <v>1786</v>
      </c>
      <c r="T1942" t="s">
        <v>2230</v>
      </c>
      <c r="U1942" s="201">
        <v>0.17</v>
      </c>
      <c r="V1942" t="s">
        <v>3157</v>
      </c>
      <c r="W1942" t="s">
        <v>1691</v>
      </c>
      <c r="X1942" t="s">
        <v>2875</v>
      </c>
      <c r="Y1942" t="s">
        <v>3318</v>
      </c>
      <c r="Z1942" t="s">
        <v>3729</v>
      </c>
      <c r="AA1942" t="s">
        <v>138</v>
      </c>
      <c r="AB1942" s="198">
        <v>37043.875</v>
      </c>
      <c r="AC1942" s="198">
        <v>37072.875</v>
      </c>
    </row>
    <row r="1943" spans="1:29" x14ac:dyDescent="0.2">
      <c r="A1943" s="44" t="str">
        <f t="shared" si="151"/>
        <v>US Power Physical</v>
      </c>
      <c r="B1943" s="44" t="str">
        <f t="shared" si="152"/>
        <v>US</v>
      </c>
      <c r="C1943" s="44" t="str">
        <f t="shared" si="153"/>
        <v>Power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</v>
      </c>
      <c r="G1943" s="202">
        <v>1297013</v>
      </c>
      <c r="H1943" s="198">
        <v>37036.367812500001</v>
      </c>
      <c r="I1943" t="s">
        <v>3013</v>
      </c>
      <c r="M1943" t="s">
        <v>3451</v>
      </c>
      <c r="N1943" t="s">
        <v>1739</v>
      </c>
      <c r="O1943" t="s">
        <v>2468</v>
      </c>
      <c r="Q1943" s="199">
        <v>1</v>
      </c>
      <c r="S1943" t="s">
        <v>1784</v>
      </c>
      <c r="T1943" t="s">
        <v>2230</v>
      </c>
      <c r="U1943" s="201">
        <v>35</v>
      </c>
      <c r="V1943" t="s">
        <v>3230</v>
      </c>
      <c r="W1943" t="s">
        <v>1741</v>
      </c>
      <c r="X1943" t="s">
        <v>1742</v>
      </c>
      <c r="Y1943" t="s">
        <v>2741</v>
      </c>
      <c r="Z1943" t="s">
        <v>3724</v>
      </c>
      <c r="AA1943">
        <v>622985.1</v>
      </c>
      <c r="AB1943" s="198">
        <v>37040.875</v>
      </c>
      <c r="AC1943" s="198">
        <v>37040.875</v>
      </c>
    </row>
    <row r="1944" spans="1:29" x14ac:dyDescent="0.2">
      <c r="A1944" s="44" t="str">
        <f t="shared" si="151"/>
        <v>US Natural Gas Financial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Financial</v>
      </c>
      <c r="E1944" s="44">
        <f>IF(VLOOKUP(S1944,'DD-Lookup'!$J$6:$L$50,3,FALSE)="Monthly",(YEAR(AC1944)-YEAR(AB1944))*12+MONTH(AC1944)-MONTH(AB1944)+1,(AC1944-AB1944+1))</f>
        <v>30</v>
      </c>
      <c r="F1944" s="213">
        <f t="shared" si="155"/>
        <v>300000</v>
      </c>
      <c r="G1944" s="202">
        <v>1297014</v>
      </c>
      <c r="H1944" s="198">
        <v>37036.367847222224</v>
      </c>
      <c r="I1944" t="s">
        <v>2093</v>
      </c>
      <c r="M1944" t="s">
        <v>1785</v>
      </c>
      <c r="N1944" t="s">
        <v>3014</v>
      </c>
      <c r="O1944" t="s">
        <v>1701</v>
      </c>
      <c r="P1944" s="199">
        <v>10000</v>
      </c>
      <c r="S1944" t="s">
        <v>1786</v>
      </c>
      <c r="T1944" t="s">
        <v>2230</v>
      </c>
      <c r="U1944" s="201">
        <v>3.9750000000000001</v>
      </c>
      <c r="V1944" t="s">
        <v>3165</v>
      </c>
      <c r="W1944" t="s">
        <v>3587</v>
      </c>
      <c r="X1944" t="s">
        <v>3016</v>
      </c>
      <c r="Y1944" t="s">
        <v>2250</v>
      </c>
      <c r="Z1944" t="s">
        <v>3729</v>
      </c>
      <c r="AA1944" t="s">
        <v>139</v>
      </c>
      <c r="AB1944" s="198">
        <v>37043.915972222225</v>
      </c>
      <c r="AC1944" s="198">
        <v>37072.915972222225</v>
      </c>
    </row>
    <row r="1945" spans="1:29" x14ac:dyDescent="0.2">
      <c r="A1945" s="44" t="str">
        <f t="shared" si="151"/>
        <v>US Crude Financial</v>
      </c>
      <c r="B1945" s="44" t="str">
        <f t="shared" si="152"/>
        <v>US</v>
      </c>
      <c r="C1945" s="44" t="str">
        <f t="shared" si="153"/>
        <v>Crude</v>
      </c>
      <c r="D1945" s="44" t="str">
        <f t="shared" si="154"/>
        <v>Financial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50000</v>
      </c>
      <c r="G1945" s="202">
        <v>1297016</v>
      </c>
      <c r="H1945" s="198">
        <v>37036.367893518516</v>
      </c>
      <c r="I1945" t="s">
        <v>2084</v>
      </c>
      <c r="M1945" t="s">
        <v>1994</v>
      </c>
      <c r="N1945" t="s">
        <v>2731</v>
      </c>
      <c r="O1945" t="s">
        <v>1815</v>
      </c>
      <c r="Q1945" s="199">
        <v>50000</v>
      </c>
      <c r="S1945" t="s">
        <v>1792</v>
      </c>
      <c r="T1945" t="s">
        <v>2230</v>
      </c>
      <c r="U1945" s="201">
        <v>28.33</v>
      </c>
      <c r="V1945" t="s">
        <v>2707</v>
      </c>
      <c r="W1945" t="s">
        <v>2733</v>
      </c>
      <c r="X1945" t="s">
        <v>2734</v>
      </c>
      <c r="Y1945" t="s">
        <v>3473</v>
      </c>
      <c r="Z1945" t="s">
        <v>3729</v>
      </c>
      <c r="AA1945">
        <v>107940</v>
      </c>
      <c r="AB1945" s="198">
        <v>37073</v>
      </c>
      <c r="AC1945" s="198">
        <v>37103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4</v>
      </c>
      <c r="F1946" s="213">
        <f t="shared" si="155"/>
        <v>16000</v>
      </c>
      <c r="G1946" s="202">
        <v>1297017</v>
      </c>
      <c r="H1946" s="198">
        <v>37036.367905092593</v>
      </c>
      <c r="I1946" t="s">
        <v>2794</v>
      </c>
      <c r="M1946" t="s">
        <v>1785</v>
      </c>
      <c r="N1946" t="s">
        <v>3314</v>
      </c>
      <c r="O1946" t="s">
        <v>1573</v>
      </c>
      <c r="P1946" s="199">
        <v>4000</v>
      </c>
      <c r="S1946" t="s">
        <v>1786</v>
      </c>
      <c r="T1946" t="s">
        <v>2230</v>
      </c>
      <c r="U1946" s="201">
        <v>3.7</v>
      </c>
      <c r="V1946" t="s">
        <v>2158</v>
      </c>
      <c r="W1946" t="s">
        <v>1709</v>
      </c>
      <c r="X1946" t="s">
        <v>1710</v>
      </c>
      <c r="Y1946" t="s">
        <v>3318</v>
      </c>
      <c r="Z1946" t="s">
        <v>3729</v>
      </c>
      <c r="AA1946">
        <v>811115</v>
      </c>
      <c r="AB1946" s="198">
        <v>37037</v>
      </c>
      <c r="AC1946" s="198">
        <v>37040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4</v>
      </c>
      <c r="F1947" s="213">
        <f t="shared" si="155"/>
        <v>40000</v>
      </c>
      <c r="G1947" s="202">
        <v>1297018</v>
      </c>
      <c r="H1947" s="198">
        <v>37036.367928240739</v>
      </c>
      <c r="I1947" t="s">
        <v>1843</v>
      </c>
      <c r="M1947" t="s">
        <v>1785</v>
      </c>
      <c r="N1947" t="s">
        <v>3314</v>
      </c>
      <c r="O1947" t="s">
        <v>1572</v>
      </c>
      <c r="P1947" s="199">
        <v>10000</v>
      </c>
      <c r="S1947" t="s">
        <v>1786</v>
      </c>
      <c r="T1947" t="s">
        <v>2230</v>
      </c>
      <c r="U1947" s="201">
        <v>4.2</v>
      </c>
      <c r="V1947" t="s">
        <v>1801</v>
      </c>
      <c r="W1947" t="s">
        <v>1709</v>
      </c>
      <c r="X1947" t="s">
        <v>1710</v>
      </c>
      <c r="Y1947" t="s">
        <v>3318</v>
      </c>
      <c r="Z1947" t="s">
        <v>3729</v>
      </c>
      <c r="AA1947">
        <v>811116</v>
      </c>
      <c r="AB1947" s="198">
        <v>37037</v>
      </c>
      <c r="AC1947" s="198">
        <v>37040</v>
      </c>
    </row>
    <row r="1948" spans="1:29" x14ac:dyDescent="0.2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30</v>
      </c>
      <c r="F1948" s="213">
        <f t="shared" si="155"/>
        <v>75000</v>
      </c>
      <c r="G1948" s="202">
        <v>1297020</v>
      </c>
      <c r="H1948" s="198">
        <v>37036.367939814816</v>
      </c>
      <c r="I1948" t="s">
        <v>2776</v>
      </c>
      <c r="M1948" t="s">
        <v>1785</v>
      </c>
      <c r="N1948" t="s">
        <v>3014</v>
      </c>
      <c r="O1948" t="s">
        <v>1701</v>
      </c>
      <c r="Q1948" s="199">
        <v>2500</v>
      </c>
      <c r="S1948" t="s">
        <v>1786</v>
      </c>
      <c r="T1948" t="s">
        <v>2230</v>
      </c>
      <c r="U1948" s="201">
        <v>3.9849999999999999</v>
      </c>
      <c r="V1948" t="s">
        <v>2778</v>
      </c>
      <c r="W1948" t="s">
        <v>3587</v>
      </c>
      <c r="X1948" t="s">
        <v>3016</v>
      </c>
      <c r="Y1948" t="s">
        <v>2250</v>
      </c>
      <c r="Z1948" t="s">
        <v>3729</v>
      </c>
      <c r="AA1948" t="s">
        <v>140</v>
      </c>
      <c r="AB1948" s="198">
        <v>37043.915972222225</v>
      </c>
      <c r="AC1948" s="198">
        <v>37072.915972222225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4</v>
      </c>
      <c r="F1949" s="213">
        <f t="shared" si="155"/>
        <v>100000</v>
      </c>
      <c r="G1949" s="202">
        <v>1297019</v>
      </c>
      <c r="H1949" s="198">
        <v>37036.367939814816</v>
      </c>
      <c r="I1949" t="s">
        <v>2964</v>
      </c>
      <c r="M1949" t="s">
        <v>1785</v>
      </c>
      <c r="N1949" t="s">
        <v>3314</v>
      </c>
      <c r="O1949" t="s">
        <v>1034</v>
      </c>
      <c r="P1949" s="199">
        <v>25000</v>
      </c>
      <c r="S1949" t="s">
        <v>1786</v>
      </c>
      <c r="T1949" t="s">
        <v>2230</v>
      </c>
      <c r="U1949" s="201">
        <v>3.86</v>
      </c>
      <c r="V1949" t="s">
        <v>3268</v>
      </c>
      <c r="W1949" t="s">
        <v>2783</v>
      </c>
      <c r="X1949" t="s">
        <v>2784</v>
      </c>
      <c r="Y1949" t="s">
        <v>3318</v>
      </c>
      <c r="Z1949" t="s">
        <v>3729</v>
      </c>
      <c r="AA1949">
        <v>811117</v>
      </c>
      <c r="AB1949" s="198">
        <v>37037</v>
      </c>
      <c r="AC1949" s="198">
        <v>37040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62</v>
      </c>
      <c r="F1950" s="213">
        <f t="shared" si="155"/>
        <v>3100</v>
      </c>
      <c r="G1950" s="202">
        <v>1297021</v>
      </c>
      <c r="H1950" s="198">
        <v>37036.367951388886</v>
      </c>
      <c r="I1950" t="s">
        <v>2964</v>
      </c>
      <c r="M1950" t="s">
        <v>3451</v>
      </c>
      <c r="N1950" t="s">
        <v>1827</v>
      </c>
      <c r="O1950" t="s">
        <v>3046</v>
      </c>
      <c r="P1950" s="199">
        <v>50</v>
      </c>
      <c r="S1950" t="s">
        <v>1784</v>
      </c>
      <c r="T1950" t="s">
        <v>2230</v>
      </c>
      <c r="U1950" s="201">
        <v>86.5</v>
      </c>
      <c r="V1950" t="s">
        <v>1484</v>
      </c>
      <c r="W1950" t="s">
        <v>1848</v>
      </c>
      <c r="X1950" t="s">
        <v>1849</v>
      </c>
      <c r="Y1950" t="s">
        <v>2741</v>
      </c>
      <c r="Z1950" t="s">
        <v>3724</v>
      </c>
      <c r="AA1950">
        <v>622986.1</v>
      </c>
      <c r="AB1950" s="198">
        <v>37073.71597222222</v>
      </c>
      <c r="AC1950" s="198">
        <v>37134.71597222222</v>
      </c>
    </row>
    <row r="1951" spans="1:29" x14ac:dyDescent="0.2">
      <c r="A1951" s="44" t="str">
        <f t="shared" si="151"/>
        <v>US Crude Financial</v>
      </c>
      <c r="B1951" s="44" t="str">
        <f t="shared" si="152"/>
        <v>US</v>
      </c>
      <c r="C1951" s="44" t="str">
        <f t="shared" si="153"/>
        <v>Crude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50000</v>
      </c>
      <c r="G1951" s="202">
        <v>1297022</v>
      </c>
      <c r="H1951" s="198">
        <v>37036.367962962962</v>
      </c>
      <c r="I1951" t="s">
        <v>3013</v>
      </c>
      <c r="M1951" t="s">
        <v>1994</v>
      </c>
      <c r="N1951" t="s">
        <v>2731</v>
      </c>
      <c r="O1951" t="s">
        <v>1815</v>
      </c>
      <c r="Q1951" s="199">
        <v>50000</v>
      </c>
      <c r="S1951" t="s">
        <v>1792</v>
      </c>
      <c r="T1951" t="s">
        <v>2230</v>
      </c>
      <c r="U1951" s="201">
        <v>28.35</v>
      </c>
      <c r="V1951" t="s">
        <v>2167</v>
      </c>
      <c r="W1951" t="s">
        <v>2733</v>
      </c>
      <c r="X1951" t="s">
        <v>2734</v>
      </c>
      <c r="Y1951" t="s">
        <v>3473</v>
      </c>
      <c r="Z1951" t="s">
        <v>3729</v>
      </c>
      <c r="AA1951">
        <v>107941</v>
      </c>
      <c r="AB1951" s="198">
        <v>37073</v>
      </c>
      <c r="AC1951" s="198">
        <v>37103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4</v>
      </c>
      <c r="F1952" s="213">
        <f t="shared" si="155"/>
        <v>6000</v>
      </c>
      <c r="G1952" s="202">
        <v>1297025</v>
      </c>
      <c r="H1952" s="198">
        <v>37036.368043981478</v>
      </c>
      <c r="I1952" t="s">
        <v>3359</v>
      </c>
      <c r="M1952" t="s">
        <v>1785</v>
      </c>
      <c r="N1952" t="s">
        <v>3314</v>
      </c>
      <c r="O1952" t="s">
        <v>1553</v>
      </c>
      <c r="Q1952" s="199">
        <v>1500</v>
      </c>
      <c r="S1952" t="s">
        <v>1786</v>
      </c>
      <c r="T1952" t="s">
        <v>2230</v>
      </c>
      <c r="U1952" s="201">
        <v>3.9312999999999998</v>
      </c>
      <c r="V1952" t="s">
        <v>1760</v>
      </c>
      <c r="W1952" t="s">
        <v>3316</v>
      </c>
      <c r="X1952" t="s">
        <v>3317</v>
      </c>
      <c r="Y1952" t="s">
        <v>3318</v>
      </c>
      <c r="Z1952" t="s">
        <v>3729</v>
      </c>
      <c r="AA1952">
        <v>811118</v>
      </c>
      <c r="AB1952" s="198">
        <v>37037</v>
      </c>
      <c r="AC1952" s="198">
        <v>37040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4</v>
      </c>
      <c r="F1953" s="213">
        <f t="shared" si="155"/>
        <v>31484</v>
      </c>
      <c r="G1953" s="202">
        <v>1297028</v>
      </c>
      <c r="H1953" s="198">
        <v>37036.368113425924</v>
      </c>
      <c r="I1953" t="s">
        <v>3210</v>
      </c>
      <c r="M1953" t="s">
        <v>1785</v>
      </c>
      <c r="N1953" t="s">
        <v>3238</v>
      </c>
      <c r="O1953" t="s">
        <v>141</v>
      </c>
      <c r="P1953" s="199">
        <v>7871</v>
      </c>
      <c r="S1953" t="s">
        <v>1786</v>
      </c>
      <c r="T1953" t="s">
        <v>2230</v>
      </c>
      <c r="U1953" s="201">
        <v>0</v>
      </c>
      <c r="V1953" t="s">
        <v>1858</v>
      </c>
      <c r="W1953" t="s">
        <v>3352</v>
      </c>
      <c r="X1953" t="s">
        <v>1859</v>
      </c>
      <c r="Y1953" t="s">
        <v>3318</v>
      </c>
      <c r="Z1953" t="s">
        <v>3729</v>
      </c>
      <c r="AA1953">
        <v>811120</v>
      </c>
      <c r="AB1953" s="198">
        <v>37037</v>
      </c>
      <c r="AC1953" s="198">
        <v>37040</v>
      </c>
    </row>
    <row r="1954" spans="1:29" x14ac:dyDescent="0.2">
      <c r="A1954" s="44" t="str">
        <f t="shared" si="151"/>
        <v>US Crude Financial</v>
      </c>
      <c r="B1954" s="44" t="str">
        <f t="shared" si="152"/>
        <v>US</v>
      </c>
      <c r="C1954" s="44" t="str">
        <f t="shared" si="153"/>
        <v>Crude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50000</v>
      </c>
      <c r="G1954" s="202">
        <v>1297026</v>
      </c>
      <c r="H1954" s="198">
        <v>37036.368113425924</v>
      </c>
      <c r="I1954" t="s">
        <v>2730</v>
      </c>
      <c r="M1954" t="s">
        <v>1994</v>
      </c>
      <c r="N1954" t="s">
        <v>2731</v>
      </c>
      <c r="O1954" t="s">
        <v>1815</v>
      </c>
      <c r="Q1954" s="199">
        <v>50000</v>
      </c>
      <c r="S1954" t="s">
        <v>1792</v>
      </c>
      <c r="T1954" t="s">
        <v>2230</v>
      </c>
      <c r="U1954" s="201">
        <v>28.37</v>
      </c>
      <c r="V1954" t="s">
        <v>2732</v>
      </c>
      <c r="W1954" t="s">
        <v>2733</v>
      </c>
      <c r="X1954" t="s">
        <v>2734</v>
      </c>
      <c r="Y1954" t="s">
        <v>3473</v>
      </c>
      <c r="Z1954" t="s">
        <v>3729</v>
      </c>
      <c r="AA1954">
        <v>107942</v>
      </c>
      <c r="AB1954" s="198">
        <v>37073</v>
      </c>
      <c r="AC1954" s="198">
        <v>37103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4</v>
      </c>
      <c r="F1955" s="213">
        <f t="shared" si="155"/>
        <v>16800</v>
      </c>
      <c r="G1955" s="202">
        <v>1297027</v>
      </c>
      <c r="H1955" s="198">
        <v>37036.368113425924</v>
      </c>
      <c r="I1955" t="s">
        <v>3237</v>
      </c>
      <c r="M1955" t="s">
        <v>1785</v>
      </c>
      <c r="N1955" t="s">
        <v>3314</v>
      </c>
      <c r="O1955" t="s">
        <v>1580</v>
      </c>
      <c r="Q1955" s="199">
        <v>4200</v>
      </c>
      <c r="S1955" t="s">
        <v>1786</v>
      </c>
      <c r="T1955" t="s">
        <v>2230</v>
      </c>
      <c r="U1955" s="201">
        <v>3.835</v>
      </c>
      <c r="V1955" t="s">
        <v>2345</v>
      </c>
      <c r="W1955" t="s">
        <v>2790</v>
      </c>
      <c r="X1955" t="s">
        <v>2791</v>
      </c>
      <c r="Y1955" t="s">
        <v>3318</v>
      </c>
      <c r="Z1955" t="s">
        <v>3729</v>
      </c>
      <c r="AA1955">
        <v>811119</v>
      </c>
      <c r="AB1955" s="198">
        <v>37037</v>
      </c>
      <c r="AC1955" s="198">
        <v>37040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4</v>
      </c>
      <c r="F1956" s="213">
        <f t="shared" si="155"/>
        <v>20000</v>
      </c>
      <c r="G1956" s="202">
        <v>1297029</v>
      </c>
      <c r="H1956" s="198">
        <v>37036.368125000001</v>
      </c>
      <c r="I1956" t="s">
        <v>3319</v>
      </c>
      <c r="M1956" t="s">
        <v>1785</v>
      </c>
      <c r="N1956" t="s">
        <v>3314</v>
      </c>
      <c r="O1956" t="s">
        <v>1544</v>
      </c>
      <c r="P1956" s="199">
        <v>5000</v>
      </c>
      <c r="S1956" t="s">
        <v>1786</v>
      </c>
      <c r="T1956" t="s">
        <v>2230</v>
      </c>
      <c r="U1956" s="201">
        <v>3.72</v>
      </c>
      <c r="V1956" t="s">
        <v>3320</v>
      </c>
      <c r="W1956" t="s">
        <v>3130</v>
      </c>
      <c r="X1956" t="s">
        <v>3338</v>
      </c>
      <c r="Y1956" t="s">
        <v>3318</v>
      </c>
      <c r="Z1956" t="s">
        <v>3729</v>
      </c>
      <c r="AA1956">
        <v>811121</v>
      </c>
      <c r="AB1956" s="198">
        <v>37037</v>
      </c>
      <c r="AC1956" s="198">
        <v>37040</v>
      </c>
    </row>
    <row r="1957" spans="1:29" x14ac:dyDescent="0.2">
      <c r="A1957" s="44" t="str">
        <f t="shared" si="151"/>
        <v>US Natural Gas Financial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Financial</v>
      </c>
      <c r="E1957" s="44">
        <f>IF(VLOOKUP(S1957,'DD-Lookup'!$J$6:$L$50,3,FALSE)="Monthly",(YEAR(AC1957)-YEAR(AB1957))*12+MONTH(AC1957)-MONTH(AB1957)+1,(AC1957-AB1957+1))</f>
        <v>30</v>
      </c>
      <c r="F1957" s="213">
        <f t="shared" si="155"/>
        <v>600000</v>
      </c>
      <c r="G1957" s="202">
        <v>1297030</v>
      </c>
      <c r="H1957" s="198">
        <v>37036.368136574078</v>
      </c>
      <c r="I1957" t="s">
        <v>3336</v>
      </c>
      <c r="M1957" t="s">
        <v>1785</v>
      </c>
      <c r="N1957" t="s">
        <v>3014</v>
      </c>
      <c r="O1957" t="s">
        <v>3015</v>
      </c>
      <c r="Q1957" s="199">
        <v>20000</v>
      </c>
      <c r="S1957" t="s">
        <v>1786</v>
      </c>
      <c r="T1957" t="s">
        <v>2230</v>
      </c>
      <c r="U1957" s="201">
        <v>3.99</v>
      </c>
      <c r="V1957" t="s">
        <v>3339</v>
      </c>
      <c r="W1957" t="s">
        <v>3587</v>
      </c>
      <c r="X1957" t="s">
        <v>3016</v>
      </c>
      <c r="Y1957" t="s">
        <v>2250</v>
      </c>
      <c r="Z1957" t="s">
        <v>3729</v>
      </c>
      <c r="AA1957" t="s">
        <v>142</v>
      </c>
      <c r="AB1957" s="198">
        <v>37043.875</v>
      </c>
      <c r="AC1957" s="198">
        <v>37072.875</v>
      </c>
    </row>
    <row r="1958" spans="1:29" x14ac:dyDescent="0.2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4</v>
      </c>
      <c r="F1958" s="213">
        <f t="shared" si="155"/>
        <v>40000</v>
      </c>
      <c r="G1958" s="202">
        <v>1297031</v>
      </c>
      <c r="H1958" s="198">
        <v>37036.368148148147</v>
      </c>
      <c r="I1958" t="s">
        <v>3331</v>
      </c>
      <c r="M1958" t="s">
        <v>1785</v>
      </c>
      <c r="N1958" t="s">
        <v>3346</v>
      </c>
      <c r="O1958" t="s">
        <v>1500</v>
      </c>
      <c r="Q1958" s="199">
        <v>10000</v>
      </c>
      <c r="S1958" t="s">
        <v>1786</v>
      </c>
      <c r="T1958" t="s">
        <v>2230</v>
      </c>
      <c r="U1958" s="201">
        <v>4.1100000000000003</v>
      </c>
      <c r="V1958" t="s">
        <v>3495</v>
      </c>
      <c r="W1958" t="s">
        <v>3347</v>
      </c>
      <c r="X1958" t="s">
        <v>3348</v>
      </c>
      <c r="Y1958" t="s">
        <v>3318</v>
      </c>
      <c r="Z1958" t="s">
        <v>3729</v>
      </c>
      <c r="AA1958">
        <v>811122</v>
      </c>
      <c r="AB1958" s="198">
        <v>37037</v>
      </c>
      <c r="AC1958" s="198">
        <v>37040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4</v>
      </c>
      <c r="F1959" s="213">
        <f t="shared" si="155"/>
        <v>40000</v>
      </c>
      <c r="G1959" s="202">
        <v>1297032</v>
      </c>
      <c r="H1959" s="198">
        <v>37036.368171296293</v>
      </c>
      <c r="I1959" t="s">
        <v>3336</v>
      </c>
      <c r="M1959" t="s">
        <v>1785</v>
      </c>
      <c r="N1959" t="s">
        <v>3314</v>
      </c>
      <c r="O1959" t="s">
        <v>1573</v>
      </c>
      <c r="P1959" s="199">
        <v>10000</v>
      </c>
      <c r="S1959" t="s">
        <v>1786</v>
      </c>
      <c r="T1959" t="s">
        <v>2230</v>
      </c>
      <c r="U1959" s="201">
        <v>3.7</v>
      </c>
      <c r="V1959" t="s">
        <v>1763</v>
      </c>
      <c r="W1959" t="s">
        <v>1709</v>
      </c>
      <c r="X1959" t="s">
        <v>1710</v>
      </c>
      <c r="Y1959" t="s">
        <v>3318</v>
      </c>
      <c r="Z1959" t="s">
        <v>3729</v>
      </c>
      <c r="AA1959">
        <v>811126</v>
      </c>
      <c r="AB1959" s="198">
        <v>37037</v>
      </c>
      <c r="AC1959" s="198">
        <v>37040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4</v>
      </c>
      <c r="F1960" s="213">
        <f t="shared" si="155"/>
        <v>40000</v>
      </c>
      <c r="G1960" s="202">
        <v>1297033</v>
      </c>
      <c r="H1960" s="198">
        <v>37036.368171296293</v>
      </c>
      <c r="I1960" t="s">
        <v>1826</v>
      </c>
      <c r="M1960" t="s">
        <v>1785</v>
      </c>
      <c r="N1960" t="s">
        <v>3314</v>
      </c>
      <c r="O1960" t="s">
        <v>1040</v>
      </c>
      <c r="Q1960" s="199">
        <v>10000</v>
      </c>
      <c r="S1960" t="s">
        <v>1786</v>
      </c>
      <c r="T1960" t="s">
        <v>2230</v>
      </c>
      <c r="U1960" s="201">
        <v>3.8450000000000002</v>
      </c>
      <c r="V1960" t="s">
        <v>1808</v>
      </c>
      <c r="W1960" t="s">
        <v>3159</v>
      </c>
      <c r="X1960" t="s">
        <v>3241</v>
      </c>
      <c r="Y1960" t="s">
        <v>3318</v>
      </c>
      <c r="Z1960" t="s">
        <v>3729</v>
      </c>
      <c r="AA1960">
        <v>811123</v>
      </c>
      <c r="AB1960" s="198">
        <v>37037</v>
      </c>
      <c r="AC1960" s="198">
        <v>37040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4</v>
      </c>
      <c r="F1961" s="213">
        <f t="shared" si="155"/>
        <v>20000</v>
      </c>
      <c r="G1961" s="202">
        <v>1297035</v>
      </c>
      <c r="H1961" s="198">
        <v>37036.368194444447</v>
      </c>
      <c r="I1961" t="s">
        <v>2964</v>
      </c>
      <c r="M1961" t="s">
        <v>1785</v>
      </c>
      <c r="N1961" t="s">
        <v>3314</v>
      </c>
      <c r="O1961" t="s">
        <v>1566</v>
      </c>
      <c r="P1961" s="199">
        <v>5000</v>
      </c>
      <c r="S1961" t="s">
        <v>1786</v>
      </c>
      <c r="T1961" t="s">
        <v>2230</v>
      </c>
      <c r="U1961" s="201">
        <v>2.4900000000000002</v>
      </c>
      <c r="V1961" t="s">
        <v>2469</v>
      </c>
      <c r="W1961" t="s">
        <v>1732</v>
      </c>
      <c r="X1961" t="s">
        <v>1710</v>
      </c>
      <c r="Y1961" t="s">
        <v>3318</v>
      </c>
      <c r="Z1961" t="s">
        <v>3729</v>
      </c>
      <c r="AA1961">
        <v>811125</v>
      </c>
      <c r="AB1961" s="198">
        <v>37037</v>
      </c>
      <c r="AC1961" s="198">
        <v>37040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4</v>
      </c>
      <c r="F1962" s="213">
        <f t="shared" si="155"/>
        <v>10000</v>
      </c>
      <c r="G1962" s="202">
        <v>1297034</v>
      </c>
      <c r="H1962" s="198">
        <v>37036.368194444447</v>
      </c>
      <c r="I1962" t="s">
        <v>3341</v>
      </c>
      <c r="M1962" t="s">
        <v>1785</v>
      </c>
      <c r="N1962" t="s">
        <v>3314</v>
      </c>
      <c r="O1962" t="s">
        <v>1543</v>
      </c>
      <c r="Q1962" s="199">
        <v>2500</v>
      </c>
      <c r="S1962" t="s">
        <v>1786</v>
      </c>
      <c r="T1962" t="s">
        <v>2230</v>
      </c>
      <c r="U1962" s="201">
        <v>3.7</v>
      </c>
      <c r="V1962" t="s">
        <v>2112</v>
      </c>
      <c r="W1962" t="s">
        <v>3130</v>
      </c>
      <c r="X1962" t="s">
        <v>3338</v>
      </c>
      <c r="Y1962" t="s">
        <v>3318</v>
      </c>
      <c r="Z1962" t="s">
        <v>3729</v>
      </c>
      <c r="AA1962">
        <v>811124</v>
      </c>
      <c r="AB1962" s="198">
        <v>37037</v>
      </c>
      <c r="AC1962" s="198">
        <v>37040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4</v>
      </c>
      <c r="F1963" s="213">
        <f t="shared" si="155"/>
        <v>10000</v>
      </c>
      <c r="G1963" s="202">
        <v>1297036</v>
      </c>
      <c r="H1963" s="198">
        <v>37036.36822916667</v>
      </c>
      <c r="I1963" t="s">
        <v>3341</v>
      </c>
      <c r="M1963" t="s">
        <v>1785</v>
      </c>
      <c r="N1963" t="s">
        <v>3314</v>
      </c>
      <c r="O1963" t="s">
        <v>1543</v>
      </c>
      <c r="Q1963" s="199">
        <v>2500</v>
      </c>
      <c r="S1963" t="s">
        <v>1786</v>
      </c>
      <c r="T1963" t="s">
        <v>2230</v>
      </c>
      <c r="U1963" s="201">
        <v>3.7025000000000001</v>
      </c>
      <c r="V1963" t="s">
        <v>2112</v>
      </c>
      <c r="W1963" t="s">
        <v>3130</v>
      </c>
      <c r="X1963" t="s">
        <v>3338</v>
      </c>
      <c r="Y1963" t="s">
        <v>3318</v>
      </c>
      <c r="Z1963" t="s">
        <v>3729</v>
      </c>
      <c r="AA1963">
        <v>811127</v>
      </c>
      <c r="AB1963" s="198">
        <v>37037</v>
      </c>
      <c r="AC1963" s="198">
        <v>37040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4</v>
      </c>
      <c r="F1964" s="213">
        <f t="shared" si="155"/>
        <v>100000</v>
      </c>
      <c r="G1964" s="202">
        <v>1297038</v>
      </c>
      <c r="H1964" s="198">
        <v>37036.36822916667</v>
      </c>
      <c r="I1964" t="s">
        <v>3196</v>
      </c>
      <c r="M1964" t="s">
        <v>1785</v>
      </c>
      <c r="N1964" t="s">
        <v>3314</v>
      </c>
      <c r="O1964" t="s">
        <v>1034</v>
      </c>
      <c r="Q1964" s="199">
        <v>25000</v>
      </c>
      <c r="S1964" t="s">
        <v>1786</v>
      </c>
      <c r="T1964" t="s">
        <v>2230</v>
      </c>
      <c r="U1964" s="201">
        <v>3.86</v>
      </c>
      <c r="V1964" t="s">
        <v>1797</v>
      </c>
      <c r="W1964" t="s">
        <v>2783</v>
      </c>
      <c r="X1964" t="s">
        <v>2784</v>
      </c>
      <c r="Y1964" t="s">
        <v>3318</v>
      </c>
      <c r="Z1964" t="s">
        <v>3729</v>
      </c>
      <c r="AA1964">
        <v>811128</v>
      </c>
      <c r="AB1964" s="198">
        <v>37037</v>
      </c>
      <c r="AC1964" s="198">
        <v>37040</v>
      </c>
    </row>
    <row r="1965" spans="1:29" x14ac:dyDescent="0.2">
      <c r="A1965" s="44" t="str">
        <f t="shared" si="151"/>
        <v xml:space="preserve"> Natural Gas Physical</v>
      </c>
      <c r="B1965" s="44" t="str">
        <f t="shared" si="152"/>
        <v/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4</v>
      </c>
      <c r="F1965" s="213">
        <f t="shared" si="155"/>
        <v>20000</v>
      </c>
      <c r="G1965" s="202">
        <v>1297040</v>
      </c>
      <c r="H1965" s="198">
        <v>37036.368275462963</v>
      </c>
      <c r="I1965" t="s">
        <v>2334</v>
      </c>
      <c r="M1965" t="s">
        <v>1785</v>
      </c>
      <c r="N1965" t="s">
        <v>1724</v>
      </c>
      <c r="O1965" t="s">
        <v>143</v>
      </c>
      <c r="Q1965" s="199">
        <v>5000</v>
      </c>
      <c r="S1965" t="s">
        <v>1786</v>
      </c>
      <c r="T1965" t="s">
        <v>2230</v>
      </c>
      <c r="U1965" s="201">
        <v>3.585</v>
      </c>
      <c r="V1965" t="s">
        <v>2338</v>
      </c>
      <c r="W1965" t="s">
        <v>3269</v>
      </c>
      <c r="X1965" t="s">
        <v>2324</v>
      </c>
      <c r="Y1965" t="s">
        <v>3318</v>
      </c>
      <c r="Z1965" t="s">
        <v>3730</v>
      </c>
      <c r="AA1965">
        <v>811129</v>
      </c>
      <c r="AB1965" s="198">
        <v>37037</v>
      </c>
      <c r="AC1965" s="198">
        <v>37040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4</v>
      </c>
      <c r="F1966" s="213">
        <f t="shared" si="155"/>
        <v>10000</v>
      </c>
      <c r="G1966" s="202">
        <v>1297039</v>
      </c>
      <c r="H1966" s="198">
        <v>37036.368275462963</v>
      </c>
      <c r="I1966" t="s">
        <v>3275</v>
      </c>
      <c r="M1966" t="s">
        <v>1785</v>
      </c>
      <c r="N1966" t="s">
        <v>3314</v>
      </c>
      <c r="O1966" t="s">
        <v>1518</v>
      </c>
      <c r="Q1966" s="199">
        <v>2500</v>
      </c>
      <c r="S1966" t="s">
        <v>1786</v>
      </c>
      <c r="T1966" t="s">
        <v>2230</v>
      </c>
      <c r="U1966" s="201">
        <v>3.9338000000000002</v>
      </c>
      <c r="V1966" t="s">
        <v>2321</v>
      </c>
      <c r="W1966" t="s">
        <v>3316</v>
      </c>
      <c r="X1966" t="s">
        <v>3317</v>
      </c>
      <c r="Y1966" t="s">
        <v>3318</v>
      </c>
      <c r="Z1966" t="s">
        <v>3729</v>
      </c>
      <c r="AA1966">
        <v>811130</v>
      </c>
      <c r="AB1966" s="198">
        <v>37037</v>
      </c>
      <c r="AC1966" s="198">
        <v>37040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4</v>
      </c>
      <c r="F1967" s="213">
        <f t="shared" si="155"/>
        <v>6248</v>
      </c>
      <c r="G1967" s="202">
        <v>1297041</v>
      </c>
      <c r="H1967" s="198">
        <v>37036.368287037039</v>
      </c>
      <c r="I1967" t="s">
        <v>3023</v>
      </c>
      <c r="M1967" t="s">
        <v>1785</v>
      </c>
      <c r="N1967" t="s">
        <v>3314</v>
      </c>
      <c r="O1967" t="s">
        <v>1544</v>
      </c>
      <c r="Q1967" s="199">
        <v>1562</v>
      </c>
      <c r="S1967" t="s">
        <v>1786</v>
      </c>
      <c r="T1967" t="s">
        <v>2230</v>
      </c>
      <c r="U1967" s="201">
        <v>3.7225000000000001</v>
      </c>
      <c r="V1967" t="s">
        <v>1877</v>
      </c>
      <c r="W1967" t="s">
        <v>3130</v>
      </c>
      <c r="X1967" t="s">
        <v>3338</v>
      </c>
      <c r="Y1967" t="s">
        <v>3318</v>
      </c>
      <c r="Z1967" t="s">
        <v>3729</v>
      </c>
      <c r="AA1967">
        <v>811131</v>
      </c>
      <c r="AB1967" s="198">
        <v>37037</v>
      </c>
      <c r="AC1967" s="198">
        <v>37040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4</v>
      </c>
      <c r="F1968" s="213">
        <f t="shared" si="155"/>
        <v>20000</v>
      </c>
      <c r="G1968" s="202">
        <v>1297042</v>
      </c>
      <c r="H1968" s="198">
        <v>37036.368379629632</v>
      </c>
      <c r="I1968" t="s">
        <v>3336</v>
      </c>
      <c r="M1968" t="s">
        <v>1785</v>
      </c>
      <c r="N1968" t="s">
        <v>3314</v>
      </c>
      <c r="O1968" t="s">
        <v>1518</v>
      </c>
      <c r="Q1968" s="199">
        <v>5000</v>
      </c>
      <c r="S1968" t="s">
        <v>1786</v>
      </c>
      <c r="T1968" t="s">
        <v>2230</v>
      </c>
      <c r="U1968" s="201">
        <v>3.9338000000000002</v>
      </c>
      <c r="V1968" t="s">
        <v>3340</v>
      </c>
      <c r="W1968" t="s">
        <v>3316</v>
      </c>
      <c r="X1968" t="s">
        <v>3317</v>
      </c>
      <c r="Y1968" t="s">
        <v>3318</v>
      </c>
      <c r="Z1968" t="s">
        <v>3729</v>
      </c>
      <c r="AA1968">
        <v>811132</v>
      </c>
      <c r="AB1968" s="198">
        <v>37037</v>
      </c>
      <c r="AC1968" s="198">
        <v>37040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4</v>
      </c>
      <c r="F1969" s="213">
        <f t="shared" si="155"/>
        <v>17528</v>
      </c>
      <c r="G1969" s="202">
        <v>1297043</v>
      </c>
      <c r="H1969" s="198">
        <v>37036.368437500001</v>
      </c>
      <c r="I1969" t="s">
        <v>2999</v>
      </c>
      <c r="M1969" t="s">
        <v>1785</v>
      </c>
      <c r="N1969" t="s">
        <v>3314</v>
      </c>
      <c r="O1969" t="s">
        <v>1602</v>
      </c>
      <c r="Q1969" s="199">
        <v>4382</v>
      </c>
      <c r="S1969" t="s">
        <v>1786</v>
      </c>
      <c r="T1969" t="s">
        <v>2230</v>
      </c>
      <c r="U1969" s="201">
        <v>4.0949999999999998</v>
      </c>
      <c r="V1969" t="s">
        <v>3152</v>
      </c>
      <c r="W1969" t="s">
        <v>3367</v>
      </c>
      <c r="X1969" t="s">
        <v>3368</v>
      </c>
      <c r="Y1969" t="s">
        <v>3318</v>
      </c>
      <c r="Z1969" t="s">
        <v>3729</v>
      </c>
      <c r="AA1969">
        <v>811133</v>
      </c>
      <c r="AB1969" s="198">
        <v>37037</v>
      </c>
      <c r="AC1969" s="198">
        <v>37040</v>
      </c>
    </row>
    <row r="1970" spans="1:29" x14ac:dyDescent="0.2">
      <c r="A1970" s="44" t="str">
        <f t="shared" si="151"/>
        <v>US Crude Financial</v>
      </c>
      <c r="B1970" s="44" t="str">
        <f t="shared" si="152"/>
        <v>US</v>
      </c>
      <c r="C1970" s="44" t="str">
        <f t="shared" si="153"/>
        <v>Crude</v>
      </c>
      <c r="D1970" s="44" t="str">
        <f t="shared" si="154"/>
        <v>Financial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50000</v>
      </c>
      <c r="G1970" s="202">
        <v>1297044</v>
      </c>
      <c r="H1970" s="198">
        <v>37036.368449074071</v>
      </c>
      <c r="I1970" t="s">
        <v>3167</v>
      </c>
      <c r="M1970" t="s">
        <v>1994</v>
      </c>
      <c r="N1970" t="s">
        <v>2731</v>
      </c>
      <c r="O1970" t="s">
        <v>3104</v>
      </c>
      <c r="P1970" s="199">
        <v>50000</v>
      </c>
      <c r="S1970" t="s">
        <v>1792</v>
      </c>
      <c r="T1970" t="s">
        <v>2230</v>
      </c>
      <c r="U1970" s="201">
        <v>28.35</v>
      </c>
      <c r="V1970" t="s">
        <v>2335</v>
      </c>
      <c r="W1970" t="s">
        <v>2733</v>
      </c>
      <c r="X1970" t="s">
        <v>2803</v>
      </c>
      <c r="Y1970" t="s">
        <v>3473</v>
      </c>
      <c r="Z1970" t="s">
        <v>3729</v>
      </c>
      <c r="AA1970">
        <v>107943</v>
      </c>
      <c r="AB1970" s="198">
        <v>37073</v>
      </c>
      <c r="AC1970" s="198">
        <v>37103</v>
      </c>
    </row>
    <row r="1971" spans="1:29" x14ac:dyDescent="0.2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30</v>
      </c>
      <c r="F1971" s="213">
        <f t="shared" si="155"/>
        <v>300000</v>
      </c>
      <c r="G1971" s="202">
        <v>1297045</v>
      </c>
      <c r="H1971" s="198">
        <v>37036.368495370371</v>
      </c>
      <c r="I1971" t="s">
        <v>3363</v>
      </c>
      <c r="M1971" t="s">
        <v>1785</v>
      </c>
      <c r="N1971" t="s">
        <v>3014</v>
      </c>
      <c r="O1971" t="s">
        <v>1077</v>
      </c>
      <c r="Q1971" s="199">
        <v>10000</v>
      </c>
      <c r="S1971" t="s">
        <v>1786</v>
      </c>
      <c r="T1971" t="s">
        <v>2230</v>
      </c>
      <c r="U1971" s="201">
        <v>-3.5000000000000003E-2</v>
      </c>
      <c r="V1971" t="s">
        <v>3498</v>
      </c>
      <c r="W1971" t="s">
        <v>1775</v>
      </c>
      <c r="X1971" t="s">
        <v>1776</v>
      </c>
      <c r="Y1971" t="s">
        <v>2250</v>
      </c>
      <c r="Z1971" t="s">
        <v>3729</v>
      </c>
      <c r="AA1971" t="s">
        <v>144</v>
      </c>
      <c r="AB1971" s="198">
        <v>37043.875</v>
      </c>
      <c r="AC1971" s="198">
        <v>37072.875</v>
      </c>
    </row>
    <row r="1972" spans="1:29" x14ac:dyDescent="0.2">
      <c r="A1972" s="44" t="str">
        <f t="shared" si="151"/>
        <v>US Power Physical</v>
      </c>
      <c r="B1972" s="44" t="str">
        <f t="shared" si="152"/>
        <v>US</v>
      </c>
      <c r="C1972" s="44" t="str">
        <f t="shared" si="153"/>
        <v>Power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31</v>
      </c>
      <c r="F1972" s="213">
        <f t="shared" si="155"/>
        <v>1550</v>
      </c>
      <c r="G1972" s="202">
        <v>1297046</v>
      </c>
      <c r="H1972" s="198">
        <v>37036.368495370371</v>
      </c>
      <c r="I1972" t="s">
        <v>3008</v>
      </c>
      <c r="M1972" t="s">
        <v>3451</v>
      </c>
      <c r="N1972" t="s">
        <v>1827</v>
      </c>
      <c r="O1972" t="s">
        <v>2105</v>
      </c>
      <c r="Q1972" s="199">
        <v>50</v>
      </c>
      <c r="S1972" t="s">
        <v>1784</v>
      </c>
      <c r="T1972" t="s">
        <v>2230</v>
      </c>
      <c r="U1972" s="201">
        <v>96</v>
      </c>
      <c r="V1972" t="s">
        <v>1657</v>
      </c>
      <c r="W1972" t="s">
        <v>1848</v>
      </c>
      <c r="X1972" t="s">
        <v>1849</v>
      </c>
      <c r="Y1972" t="s">
        <v>2741</v>
      </c>
      <c r="Z1972" t="s">
        <v>3724</v>
      </c>
      <c r="AA1972">
        <v>622988.1</v>
      </c>
      <c r="AB1972" s="198">
        <v>37073.875</v>
      </c>
      <c r="AC1972" s="198">
        <v>37103.875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4</v>
      </c>
      <c r="F1973" s="213">
        <f t="shared" si="155"/>
        <v>40000</v>
      </c>
      <c r="G1973" s="202">
        <v>1297047</v>
      </c>
      <c r="H1973" s="198">
        <v>37036.368518518517</v>
      </c>
      <c r="I1973" t="s">
        <v>3359</v>
      </c>
      <c r="M1973" t="s">
        <v>1785</v>
      </c>
      <c r="N1973" t="s">
        <v>3314</v>
      </c>
      <c r="O1973" t="s">
        <v>1518</v>
      </c>
      <c r="Q1973" s="199">
        <v>10000</v>
      </c>
      <c r="S1973" t="s">
        <v>1786</v>
      </c>
      <c r="T1973" t="s">
        <v>2230</v>
      </c>
      <c r="U1973" s="201">
        <v>3.9350000000000001</v>
      </c>
      <c r="V1973" t="s">
        <v>1760</v>
      </c>
      <c r="W1973" t="s">
        <v>3316</v>
      </c>
      <c r="X1973" t="s">
        <v>3317</v>
      </c>
      <c r="Y1973" t="s">
        <v>3318</v>
      </c>
      <c r="Z1973" t="s">
        <v>3729</v>
      </c>
      <c r="AA1973">
        <v>811135</v>
      </c>
      <c r="AB1973" s="198">
        <v>37037</v>
      </c>
      <c r="AC1973" s="198">
        <v>37040</v>
      </c>
    </row>
    <row r="1974" spans="1:29" x14ac:dyDescent="0.2">
      <c r="A1974" s="44" t="str">
        <f t="shared" si="151"/>
        <v xml:space="preserve"> Natural Gas Financial</v>
      </c>
      <c r="B1974" s="44" t="str">
        <f t="shared" si="152"/>
        <v/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151</v>
      </c>
      <c r="F1974" s="213">
        <f t="shared" si="155"/>
        <v>755000</v>
      </c>
      <c r="G1974" s="202">
        <v>1297048</v>
      </c>
      <c r="H1974" s="198">
        <v>37036.368564814817</v>
      </c>
      <c r="I1974" t="s">
        <v>3231</v>
      </c>
      <c r="M1974" t="s">
        <v>1785</v>
      </c>
      <c r="N1974" t="s">
        <v>2189</v>
      </c>
      <c r="O1974" t="s">
        <v>2143</v>
      </c>
      <c r="P1974" s="199">
        <v>5000</v>
      </c>
      <c r="S1974" t="s">
        <v>1786</v>
      </c>
      <c r="T1974" t="s">
        <v>2230</v>
      </c>
      <c r="U1974" s="201">
        <v>-0.32</v>
      </c>
      <c r="V1974" t="s">
        <v>2323</v>
      </c>
      <c r="W1974" t="s">
        <v>2191</v>
      </c>
      <c r="X1974" t="s">
        <v>2192</v>
      </c>
      <c r="Y1974" t="s">
        <v>2250</v>
      </c>
      <c r="Z1974" t="s">
        <v>3730</v>
      </c>
      <c r="AA1974" t="s">
        <v>145</v>
      </c>
      <c r="AB1974" s="198">
        <v>37196</v>
      </c>
      <c r="AC1974" s="198">
        <v>37346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214</v>
      </c>
      <c r="F1975" s="213">
        <f t="shared" si="155"/>
        <v>1070000</v>
      </c>
      <c r="G1975" s="202">
        <v>1297049</v>
      </c>
      <c r="H1975" s="198">
        <v>37036.368576388886</v>
      </c>
      <c r="I1975" t="s">
        <v>3313</v>
      </c>
      <c r="M1975" t="s">
        <v>1785</v>
      </c>
      <c r="N1975" t="s">
        <v>3328</v>
      </c>
      <c r="O1975" t="s">
        <v>2842</v>
      </c>
      <c r="P1975" s="199">
        <v>5000</v>
      </c>
      <c r="S1975" t="s">
        <v>1786</v>
      </c>
      <c r="T1975" t="s">
        <v>2230</v>
      </c>
      <c r="U1975" s="201">
        <v>1.42</v>
      </c>
      <c r="V1975" t="s">
        <v>1860</v>
      </c>
      <c r="W1975" t="s">
        <v>3188</v>
      </c>
      <c r="X1975" t="s">
        <v>3189</v>
      </c>
      <c r="Y1975" t="s">
        <v>2250</v>
      </c>
      <c r="Z1975" t="s">
        <v>3729</v>
      </c>
      <c r="AA1975" t="s">
        <v>146</v>
      </c>
      <c r="AB1975" s="198">
        <v>37347</v>
      </c>
      <c r="AC1975" s="198">
        <v>37560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4</v>
      </c>
      <c r="F1976" s="213">
        <f t="shared" si="155"/>
        <v>20000</v>
      </c>
      <c r="G1976" s="202">
        <v>1297052</v>
      </c>
      <c r="H1976" s="198">
        <v>37036.368692129632</v>
      </c>
      <c r="I1976" t="s">
        <v>2202</v>
      </c>
      <c r="M1976" t="s">
        <v>1785</v>
      </c>
      <c r="N1976" t="s">
        <v>3314</v>
      </c>
      <c r="O1976" t="s">
        <v>1558</v>
      </c>
      <c r="Q1976" s="199">
        <v>5000</v>
      </c>
      <c r="S1976" t="s">
        <v>1786</v>
      </c>
      <c r="T1976" t="s">
        <v>2230</v>
      </c>
      <c r="U1976" s="201">
        <v>3.7025000000000001</v>
      </c>
      <c r="V1976" t="s">
        <v>1855</v>
      </c>
      <c r="W1976" t="s">
        <v>3130</v>
      </c>
      <c r="X1976" t="s">
        <v>3338</v>
      </c>
      <c r="Y1976" t="s">
        <v>3318</v>
      </c>
      <c r="Z1976" t="s">
        <v>3729</v>
      </c>
      <c r="AA1976">
        <v>811137</v>
      </c>
      <c r="AB1976" s="198">
        <v>37037</v>
      </c>
      <c r="AC1976" s="198">
        <v>37040</v>
      </c>
    </row>
    <row r="1977" spans="1:29" x14ac:dyDescent="0.2">
      <c r="A1977" s="44" t="str">
        <f t="shared" si="151"/>
        <v>US Power Physical</v>
      </c>
      <c r="B1977" s="44" t="str">
        <f t="shared" si="152"/>
        <v>US</v>
      </c>
      <c r="C1977" s="44" t="str">
        <f t="shared" si="153"/>
        <v>Power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30</v>
      </c>
      <c r="F1977" s="213">
        <f t="shared" si="155"/>
        <v>750</v>
      </c>
      <c r="G1977" s="202">
        <v>1297053</v>
      </c>
      <c r="H1977" s="198">
        <v>37036.368703703702</v>
      </c>
      <c r="I1977" t="s">
        <v>1764</v>
      </c>
      <c r="M1977" t="s">
        <v>3451</v>
      </c>
      <c r="N1977" t="s">
        <v>1737</v>
      </c>
      <c r="O1977" t="s">
        <v>147</v>
      </c>
      <c r="P1977" s="199">
        <v>25</v>
      </c>
      <c r="S1977" t="s">
        <v>1784</v>
      </c>
      <c r="T1977" t="s">
        <v>2230</v>
      </c>
      <c r="U1977" s="201">
        <v>150</v>
      </c>
      <c r="V1977" t="s">
        <v>148</v>
      </c>
      <c r="W1977" t="s">
        <v>3263</v>
      </c>
      <c r="X1977" t="s">
        <v>3264</v>
      </c>
      <c r="Y1977" t="s">
        <v>2741</v>
      </c>
      <c r="Z1977" t="s">
        <v>3724</v>
      </c>
      <c r="AA1977">
        <v>622989.1</v>
      </c>
      <c r="AB1977" s="198">
        <v>37043.875</v>
      </c>
      <c r="AC1977" s="198">
        <v>37072.875</v>
      </c>
    </row>
    <row r="1978" spans="1:29" x14ac:dyDescent="0.2">
      <c r="A1978" s="44" t="str">
        <f t="shared" si="151"/>
        <v>US Power Physical</v>
      </c>
      <c r="B1978" s="44" t="str">
        <f t="shared" si="152"/>
        <v>US</v>
      </c>
      <c r="C1978" s="44" t="str">
        <f t="shared" si="153"/>
        <v>Power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5</v>
      </c>
      <c r="F1978" s="213">
        <f t="shared" si="155"/>
        <v>250</v>
      </c>
      <c r="G1978" s="202">
        <v>1297054</v>
      </c>
      <c r="H1978" s="198">
        <v>37036.368738425925</v>
      </c>
      <c r="I1978" t="s">
        <v>1842</v>
      </c>
      <c r="M1978" t="s">
        <v>3451</v>
      </c>
      <c r="N1978" t="s">
        <v>1827</v>
      </c>
      <c r="O1978" t="s">
        <v>2863</v>
      </c>
      <c r="P1978" s="199">
        <v>50</v>
      </c>
      <c r="S1978" t="s">
        <v>1784</v>
      </c>
      <c r="T1978" t="s">
        <v>2230</v>
      </c>
      <c r="U1978" s="201">
        <v>57</v>
      </c>
      <c r="V1978" t="s">
        <v>3499</v>
      </c>
      <c r="W1978" t="s">
        <v>1844</v>
      </c>
      <c r="X1978" t="s">
        <v>1845</v>
      </c>
      <c r="Y1978" t="s">
        <v>2741</v>
      </c>
      <c r="Z1978" t="s">
        <v>3724</v>
      </c>
      <c r="AA1978">
        <v>622990.1</v>
      </c>
      <c r="AB1978" s="198">
        <v>37046.875</v>
      </c>
      <c r="AC1978" s="198">
        <v>37050.875</v>
      </c>
    </row>
    <row r="1979" spans="1:29" x14ac:dyDescent="0.2">
      <c r="A1979" s="44" t="str">
        <f t="shared" si="151"/>
        <v>US Crude Financial</v>
      </c>
      <c r="B1979" s="44" t="str">
        <f t="shared" si="152"/>
        <v>US</v>
      </c>
      <c r="C1979" s="44" t="str">
        <f t="shared" si="153"/>
        <v>Crude</v>
      </c>
      <c r="D1979" s="44" t="str">
        <f t="shared" si="154"/>
        <v>Financial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50000</v>
      </c>
      <c r="G1979" s="202">
        <v>1297055</v>
      </c>
      <c r="H1979" s="198">
        <v>37036.368750000001</v>
      </c>
      <c r="I1979" t="s">
        <v>3167</v>
      </c>
      <c r="M1979" t="s">
        <v>1994</v>
      </c>
      <c r="N1979" t="s">
        <v>2731</v>
      </c>
      <c r="O1979" t="s">
        <v>3104</v>
      </c>
      <c r="P1979" s="199">
        <v>50000</v>
      </c>
      <c r="S1979" t="s">
        <v>1792</v>
      </c>
      <c r="T1979" t="s">
        <v>2230</v>
      </c>
      <c r="U1979" s="201">
        <v>28.31</v>
      </c>
      <c r="V1979" t="s">
        <v>2335</v>
      </c>
      <c r="W1979" t="s">
        <v>2733</v>
      </c>
      <c r="X1979" t="s">
        <v>2803</v>
      </c>
      <c r="Y1979" t="s">
        <v>3473</v>
      </c>
      <c r="Z1979" t="s">
        <v>3729</v>
      </c>
      <c r="AA1979">
        <v>107945</v>
      </c>
      <c r="AB1979" s="198">
        <v>37073</v>
      </c>
      <c r="AC1979" s="198">
        <v>37103</v>
      </c>
    </row>
    <row r="1980" spans="1:29" x14ac:dyDescent="0.2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365</v>
      </c>
      <c r="F1980" s="213">
        <f t="shared" si="155"/>
        <v>1825000</v>
      </c>
      <c r="G1980" s="202">
        <v>1297056</v>
      </c>
      <c r="H1980" s="198">
        <v>37036.368784722225</v>
      </c>
      <c r="I1980" t="s">
        <v>3313</v>
      </c>
      <c r="M1980" t="s">
        <v>1785</v>
      </c>
      <c r="N1980" t="s">
        <v>3014</v>
      </c>
      <c r="O1980" t="s">
        <v>3370</v>
      </c>
      <c r="P1980" s="199">
        <v>5000</v>
      </c>
      <c r="S1980" t="s">
        <v>1786</v>
      </c>
      <c r="T1980" t="s">
        <v>2230</v>
      </c>
      <c r="U1980" s="201">
        <v>4.2249999999999996</v>
      </c>
      <c r="V1980" t="s">
        <v>2798</v>
      </c>
      <c r="W1980" t="s">
        <v>3587</v>
      </c>
      <c r="X1980" t="s">
        <v>3016</v>
      </c>
      <c r="Y1980" t="s">
        <v>2250</v>
      </c>
      <c r="Z1980" t="s">
        <v>3729</v>
      </c>
      <c r="AA1980" t="s">
        <v>149</v>
      </c>
      <c r="AB1980" s="198">
        <v>37257.875</v>
      </c>
      <c r="AC1980" s="198">
        <v>37621.875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4</v>
      </c>
      <c r="F1981" s="213">
        <f t="shared" si="155"/>
        <v>10000</v>
      </c>
      <c r="G1981" s="202">
        <v>1297057</v>
      </c>
      <c r="H1981" s="198">
        <v>37036.368796296294</v>
      </c>
      <c r="I1981" t="s">
        <v>3393</v>
      </c>
      <c r="M1981" t="s">
        <v>1785</v>
      </c>
      <c r="N1981" t="s">
        <v>3314</v>
      </c>
      <c r="O1981" t="s">
        <v>1543</v>
      </c>
      <c r="P1981" s="199">
        <v>2500</v>
      </c>
      <c r="S1981" t="s">
        <v>1786</v>
      </c>
      <c r="T1981" t="s">
        <v>2230</v>
      </c>
      <c r="U1981" s="201">
        <v>3.7</v>
      </c>
      <c r="V1981" t="s">
        <v>3132</v>
      </c>
      <c r="W1981" t="s">
        <v>3130</v>
      </c>
      <c r="X1981" t="s">
        <v>3338</v>
      </c>
      <c r="Y1981" t="s">
        <v>3318</v>
      </c>
      <c r="Z1981" t="s">
        <v>3729</v>
      </c>
      <c r="AA1981">
        <v>811138</v>
      </c>
      <c r="AB1981" s="198">
        <v>37037</v>
      </c>
      <c r="AC1981" s="198">
        <v>37040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4</v>
      </c>
      <c r="F1982" s="213">
        <f t="shared" si="155"/>
        <v>20000</v>
      </c>
      <c r="G1982" s="202">
        <v>1297058</v>
      </c>
      <c r="H1982" s="198">
        <v>37036.368819444448</v>
      </c>
      <c r="I1982" t="s">
        <v>2775</v>
      </c>
      <c r="M1982" t="s">
        <v>1785</v>
      </c>
      <c r="N1982" t="s">
        <v>3314</v>
      </c>
      <c r="O1982" t="s">
        <v>1602</v>
      </c>
      <c r="P1982" s="199">
        <v>5000</v>
      </c>
      <c r="S1982" t="s">
        <v>1786</v>
      </c>
      <c r="T1982" t="s">
        <v>2230</v>
      </c>
      <c r="U1982" s="201">
        <v>4.09</v>
      </c>
      <c r="V1982" t="s">
        <v>3494</v>
      </c>
      <c r="W1982" t="s">
        <v>3367</v>
      </c>
      <c r="X1982" t="s">
        <v>3368</v>
      </c>
      <c r="Y1982" t="s">
        <v>3318</v>
      </c>
      <c r="Z1982" t="s">
        <v>3729</v>
      </c>
      <c r="AA1982">
        <v>811139</v>
      </c>
      <c r="AB1982" s="198">
        <v>37037</v>
      </c>
      <c r="AC1982" s="198">
        <v>37040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4</v>
      </c>
      <c r="F1983" s="213">
        <f t="shared" si="155"/>
        <v>19448</v>
      </c>
      <c r="G1983" s="202">
        <v>1297059</v>
      </c>
      <c r="H1983" s="198">
        <v>37036.36886574074</v>
      </c>
      <c r="I1983" t="s">
        <v>2775</v>
      </c>
      <c r="M1983" t="s">
        <v>1785</v>
      </c>
      <c r="N1983" t="s">
        <v>3314</v>
      </c>
      <c r="O1983" t="s">
        <v>1547</v>
      </c>
      <c r="P1983" s="199">
        <v>4862</v>
      </c>
      <c r="S1983" t="s">
        <v>1786</v>
      </c>
      <c r="T1983" t="s">
        <v>2230</v>
      </c>
      <c r="U1983" s="201">
        <v>4.09</v>
      </c>
      <c r="V1983" t="s">
        <v>3494</v>
      </c>
      <c r="W1983" t="s">
        <v>3367</v>
      </c>
      <c r="X1983" t="s">
        <v>3368</v>
      </c>
      <c r="Y1983" t="s">
        <v>3318</v>
      </c>
      <c r="Z1983" t="s">
        <v>3729</v>
      </c>
      <c r="AA1983">
        <v>811140</v>
      </c>
      <c r="AB1983" s="198">
        <v>37037</v>
      </c>
      <c r="AC1983" s="198">
        <v>37040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4</v>
      </c>
      <c r="F1984" s="213">
        <f t="shared" si="155"/>
        <v>40000</v>
      </c>
      <c r="G1984" s="202">
        <v>1297060</v>
      </c>
      <c r="H1984" s="198">
        <v>37036.36891203704</v>
      </c>
      <c r="I1984" t="s">
        <v>3054</v>
      </c>
      <c r="M1984" t="s">
        <v>1785</v>
      </c>
      <c r="N1984" t="s">
        <v>3314</v>
      </c>
      <c r="O1984" t="s">
        <v>1055</v>
      </c>
      <c r="Q1984" s="199">
        <v>10000</v>
      </c>
      <c r="S1984" t="s">
        <v>1786</v>
      </c>
      <c r="T1984" t="s">
        <v>2230</v>
      </c>
      <c r="U1984" s="201">
        <v>4.1150000000000002</v>
      </c>
      <c r="V1984" t="s">
        <v>3055</v>
      </c>
      <c r="W1984" t="s">
        <v>2800</v>
      </c>
      <c r="X1984" t="s">
        <v>2801</v>
      </c>
      <c r="Y1984" t="s">
        <v>3318</v>
      </c>
      <c r="Z1984" t="s">
        <v>3729</v>
      </c>
      <c r="AA1984">
        <v>811142</v>
      </c>
      <c r="AB1984" s="198">
        <v>37037</v>
      </c>
      <c r="AC1984" s="198">
        <v>37040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4</v>
      </c>
      <c r="F1985" s="213">
        <f t="shared" si="155"/>
        <v>16000</v>
      </c>
      <c r="G1985" s="202">
        <v>1297061</v>
      </c>
      <c r="H1985" s="198">
        <v>37036.368935185186</v>
      </c>
      <c r="I1985" t="s">
        <v>3021</v>
      </c>
      <c r="M1985" t="s">
        <v>1785</v>
      </c>
      <c r="N1985" t="s">
        <v>3314</v>
      </c>
      <c r="O1985" t="s">
        <v>2316</v>
      </c>
      <c r="P1985" s="199">
        <v>4000</v>
      </c>
      <c r="S1985" t="s">
        <v>1786</v>
      </c>
      <c r="T1985" t="s">
        <v>2230</v>
      </c>
      <c r="U1985" s="201">
        <v>4.1349999999999998</v>
      </c>
      <c r="V1985" t="s">
        <v>3483</v>
      </c>
      <c r="W1985" t="s">
        <v>1691</v>
      </c>
      <c r="X1985" t="s">
        <v>1697</v>
      </c>
      <c r="Y1985" t="s">
        <v>3318</v>
      </c>
      <c r="Z1985" t="s">
        <v>3729</v>
      </c>
      <c r="AA1985">
        <v>811143</v>
      </c>
      <c r="AB1985" s="198">
        <v>37037</v>
      </c>
      <c r="AC1985" s="198">
        <v>37040</v>
      </c>
    </row>
    <row r="1986" spans="1:29" x14ac:dyDescent="0.2">
      <c r="A1986" s="44" t="str">
        <f t="shared" si="151"/>
        <v xml:space="preserve"> Natural Gas Physical</v>
      </c>
      <c r="B1986" s="44" t="str">
        <f t="shared" si="152"/>
        <v/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4</v>
      </c>
      <c r="F1986" s="213">
        <f t="shared" si="155"/>
        <v>20000</v>
      </c>
      <c r="G1986" s="202">
        <v>1297062</v>
      </c>
      <c r="H1986" s="198">
        <v>37036.368958333333</v>
      </c>
      <c r="I1986" t="s">
        <v>3231</v>
      </c>
      <c r="M1986" t="s">
        <v>1785</v>
      </c>
      <c r="N1986" t="s">
        <v>1724</v>
      </c>
      <c r="O1986" t="s">
        <v>54</v>
      </c>
      <c r="P1986" s="199">
        <v>5000</v>
      </c>
      <c r="S1986" t="s">
        <v>1786</v>
      </c>
      <c r="T1986" t="s">
        <v>2230</v>
      </c>
      <c r="U1986" s="201">
        <v>3.57</v>
      </c>
      <c r="V1986" t="s">
        <v>2142</v>
      </c>
      <c r="W1986" t="s">
        <v>3269</v>
      </c>
      <c r="X1986" t="s">
        <v>2324</v>
      </c>
      <c r="Y1986" t="s">
        <v>3318</v>
      </c>
      <c r="Z1986" t="s">
        <v>3730</v>
      </c>
      <c r="AA1986">
        <v>811144</v>
      </c>
      <c r="AB1986" s="198">
        <v>37037</v>
      </c>
      <c r="AC1986" s="198">
        <v>37040</v>
      </c>
    </row>
    <row r="1987" spans="1:29" x14ac:dyDescent="0.2">
      <c r="A1987" s="44" t="str">
        <f t="shared" si="151"/>
        <v>US Natural Gas Financial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Financial</v>
      </c>
      <c r="E1987" s="44">
        <f>IF(VLOOKUP(S1987,'DD-Lookup'!$J$6:$L$50,3,FALSE)="Monthly",(YEAR(AC1987)-YEAR(AB1987))*12+MONTH(AC1987)-MONTH(AB1987)+1,(AC1987-AB1987+1))</f>
        <v>365</v>
      </c>
      <c r="F1987" s="213">
        <f t="shared" si="155"/>
        <v>1825000</v>
      </c>
      <c r="G1987" s="202">
        <v>1297063</v>
      </c>
      <c r="H1987" s="198">
        <v>37036.368981481479</v>
      </c>
      <c r="I1987" t="s">
        <v>2202</v>
      </c>
      <c r="M1987" t="s">
        <v>1785</v>
      </c>
      <c r="N1987" t="s">
        <v>3014</v>
      </c>
      <c r="O1987" t="s">
        <v>3370</v>
      </c>
      <c r="P1987" s="199">
        <v>5000</v>
      </c>
      <c r="S1987" t="s">
        <v>1786</v>
      </c>
      <c r="T1987" t="s">
        <v>2230</v>
      </c>
      <c r="U1987" s="201">
        <v>4.22</v>
      </c>
      <c r="V1987" t="s">
        <v>2887</v>
      </c>
      <c r="W1987" t="s">
        <v>3587</v>
      </c>
      <c r="X1987" t="s">
        <v>3016</v>
      </c>
      <c r="Y1987" t="s">
        <v>2250</v>
      </c>
      <c r="Z1987" t="s">
        <v>3729</v>
      </c>
      <c r="AA1987" t="s">
        <v>150</v>
      </c>
      <c r="AB1987" s="198">
        <v>37257.875</v>
      </c>
      <c r="AC1987" s="198">
        <v>37621.875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4</v>
      </c>
      <c r="F1988" s="213">
        <f t="shared" si="155"/>
        <v>20000</v>
      </c>
      <c r="G1988" s="202">
        <v>1297064</v>
      </c>
      <c r="H1988" s="198">
        <v>37036.369085648148</v>
      </c>
      <c r="I1988" t="s">
        <v>3023</v>
      </c>
      <c r="M1988" t="s">
        <v>1785</v>
      </c>
      <c r="N1988" t="s">
        <v>3314</v>
      </c>
      <c r="O1988" t="s">
        <v>1547</v>
      </c>
      <c r="P1988" s="199">
        <v>5000</v>
      </c>
      <c r="S1988" t="s">
        <v>1786</v>
      </c>
      <c r="T1988" t="s">
        <v>2230</v>
      </c>
      <c r="U1988" s="201">
        <v>4.085</v>
      </c>
      <c r="V1988" t="s">
        <v>3381</v>
      </c>
      <c r="W1988" t="s">
        <v>3367</v>
      </c>
      <c r="X1988" t="s">
        <v>3368</v>
      </c>
      <c r="Y1988" t="s">
        <v>3318</v>
      </c>
      <c r="Z1988" t="s">
        <v>3729</v>
      </c>
      <c r="AA1988">
        <v>811146</v>
      </c>
      <c r="AB1988" s="198">
        <v>37037</v>
      </c>
      <c r="AC1988" s="198">
        <v>37040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4</v>
      </c>
      <c r="F1989" s="213">
        <f t="shared" si="155"/>
        <v>400</v>
      </c>
      <c r="G1989" s="202">
        <v>1297065</v>
      </c>
      <c r="H1989" s="198">
        <v>37036.369108796294</v>
      </c>
      <c r="I1989" t="s">
        <v>3196</v>
      </c>
      <c r="M1989" t="s">
        <v>1785</v>
      </c>
      <c r="N1989" t="s">
        <v>3314</v>
      </c>
      <c r="O1989" t="s">
        <v>1543</v>
      </c>
      <c r="P1989" s="199">
        <v>100</v>
      </c>
      <c r="S1989" t="s">
        <v>1786</v>
      </c>
      <c r="T1989" t="s">
        <v>2230</v>
      </c>
      <c r="U1989" s="201">
        <v>3.6974999999999998</v>
      </c>
      <c r="V1989" t="s">
        <v>3197</v>
      </c>
      <c r="W1989" t="s">
        <v>3130</v>
      </c>
      <c r="X1989" t="s">
        <v>3338</v>
      </c>
      <c r="Y1989" t="s">
        <v>3318</v>
      </c>
      <c r="Z1989" t="s">
        <v>3729</v>
      </c>
      <c r="AA1989">
        <v>811147</v>
      </c>
      <c r="AB1989" s="198">
        <v>37037</v>
      </c>
      <c r="AC1989" s="198">
        <v>37040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4</v>
      </c>
      <c r="F1990" s="213">
        <f t="shared" si="155"/>
        <v>16876</v>
      </c>
      <c r="G1990" s="202">
        <v>1297066</v>
      </c>
      <c r="H1990" s="198">
        <v>37036.369131944448</v>
      </c>
      <c r="I1990" t="s">
        <v>2983</v>
      </c>
      <c r="M1990" t="s">
        <v>1785</v>
      </c>
      <c r="N1990" t="s">
        <v>3314</v>
      </c>
      <c r="O1990" t="s">
        <v>1547</v>
      </c>
      <c r="Q1990" s="199">
        <v>4219</v>
      </c>
      <c r="S1990" t="s">
        <v>1786</v>
      </c>
      <c r="T1990" t="s">
        <v>2230</v>
      </c>
      <c r="U1990" s="201">
        <v>4.09</v>
      </c>
      <c r="V1990" t="s">
        <v>3343</v>
      </c>
      <c r="W1990" t="s">
        <v>3367</v>
      </c>
      <c r="X1990" t="s">
        <v>3368</v>
      </c>
      <c r="Y1990" t="s">
        <v>3318</v>
      </c>
      <c r="Z1990" t="s">
        <v>3729</v>
      </c>
      <c r="AA1990">
        <v>811148</v>
      </c>
      <c r="AB1990" s="198">
        <v>37037</v>
      </c>
      <c r="AC1990" s="198">
        <v>37040</v>
      </c>
    </row>
    <row r="1991" spans="1:29" x14ac:dyDescent="0.2">
      <c r="A1991" s="44" t="str">
        <f t="shared" si="151"/>
        <v xml:space="preserve"> Natural Gas Physical</v>
      </c>
      <c r="B1991" s="44" t="str">
        <f t="shared" si="152"/>
        <v/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4</v>
      </c>
      <c r="F1991" s="213">
        <f t="shared" si="155"/>
        <v>20000</v>
      </c>
      <c r="G1991" s="202">
        <v>1297067</v>
      </c>
      <c r="H1991" s="198">
        <v>37036.369155092594</v>
      </c>
      <c r="I1991" t="s">
        <v>2334</v>
      </c>
      <c r="M1991" t="s">
        <v>1785</v>
      </c>
      <c r="N1991" t="s">
        <v>1724</v>
      </c>
      <c r="O1991" t="s">
        <v>54</v>
      </c>
      <c r="Q1991" s="199">
        <v>5000</v>
      </c>
      <c r="S1991" t="s">
        <v>1786</v>
      </c>
      <c r="T1991" t="s">
        <v>2230</v>
      </c>
      <c r="U1991" s="201">
        <v>3.585</v>
      </c>
      <c r="V1991" t="s">
        <v>2338</v>
      </c>
      <c r="W1991" t="s">
        <v>3269</v>
      </c>
      <c r="X1991" t="s">
        <v>2324</v>
      </c>
      <c r="Y1991" t="s">
        <v>3318</v>
      </c>
      <c r="Z1991" t="s">
        <v>3730</v>
      </c>
      <c r="AA1991">
        <v>811149</v>
      </c>
      <c r="AB1991" s="198">
        <v>37037</v>
      </c>
      <c r="AC1991" s="198">
        <v>37040</v>
      </c>
    </row>
    <row r="1992" spans="1:29" x14ac:dyDescent="0.2">
      <c r="A1992" s="44" t="str">
        <f t="shared" si="151"/>
        <v>US Natural Gas Financial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Financial</v>
      </c>
      <c r="E1992" s="44">
        <f>IF(VLOOKUP(S1992,'DD-Lookup'!$J$6:$L$50,3,FALSE)="Monthly",(YEAR(AC1992)-YEAR(AB1992))*12+MONTH(AC1992)-MONTH(AB1992)+1,(AC1992-AB1992+1))</f>
        <v>30</v>
      </c>
      <c r="F1992" s="213">
        <f t="shared" si="155"/>
        <v>150000</v>
      </c>
      <c r="G1992" s="202">
        <v>1297068</v>
      </c>
      <c r="H1992" s="198">
        <v>37036.369166666664</v>
      </c>
      <c r="I1992" t="s">
        <v>2776</v>
      </c>
      <c r="M1992" t="s">
        <v>1785</v>
      </c>
      <c r="N1992" t="s">
        <v>3014</v>
      </c>
      <c r="O1992" t="s">
        <v>1701</v>
      </c>
      <c r="Q1992" s="199">
        <v>5000</v>
      </c>
      <c r="S1992" t="s">
        <v>1786</v>
      </c>
      <c r="T1992" t="s">
        <v>2230</v>
      </c>
      <c r="U1992" s="201">
        <v>3.9874999999999998</v>
      </c>
      <c r="V1992" t="s">
        <v>2778</v>
      </c>
      <c r="W1992" t="s">
        <v>3587</v>
      </c>
      <c r="X1992" t="s">
        <v>3016</v>
      </c>
      <c r="Y1992" t="s">
        <v>2250</v>
      </c>
      <c r="Z1992" t="s">
        <v>3729</v>
      </c>
      <c r="AA1992" t="s">
        <v>151</v>
      </c>
      <c r="AB1992" s="198">
        <v>37043.915972222225</v>
      </c>
      <c r="AC1992" s="198">
        <v>37072.915972222225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4</v>
      </c>
      <c r="F1993" s="213">
        <f t="shared" si="155"/>
        <v>26124</v>
      </c>
      <c r="G1993" s="202">
        <v>1297069</v>
      </c>
      <c r="H1993" s="198">
        <v>37036.369166666664</v>
      </c>
      <c r="I1993" t="s">
        <v>1843</v>
      </c>
      <c r="M1993" t="s">
        <v>1785</v>
      </c>
      <c r="N1993" t="s">
        <v>1766</v>
      </c>
      <c r="O1993" t="s">
        <v>2466</v>
      </c>
      <c r="P1993" s="199">
        <v>6531</v>
      </c>
      <c r="S1993" t="s">
        <v>1786</v>
      </c>
      <c r="T1993" t="s">
        <v>2230</v>
      </c>
      <c r="U1993" s="201">
        <v>3.7949999999999999</v>
      </c>
      <c r="V1993" t="s">
        <v>1802</v>
      </c>
      <c r="W1993" t="s">
        <v>3081</v>
      </c>
      <c r="X1993" t="s">
        <v>1767</v>
      </c>
      <c r="Y1993" t="s">
        <v>3318</v>
      </c>
      <c r="Z1993" t="s">
        <v>1768</v>
      </c>
      <c r="AA1993">
        <v>811150</v>
      </c>
      <c r="AB1993" s="198">
        <v>37037</v>
      </c>
      <c r="AC1993" s="198">
        <v>37040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4</v>
      </c>
      <c r="F1994" s="213">
        <f t="shared" si="155"/>
        <v>20000</v>
      </c>
      <c r="G1994" s="202">
        <v>1297071</v>
      </c>
      <c r="H1994" s="198">
        <v>37036.369212962964</v>
      </c>
      <c r="I1994" t="s">
        <v>3363</v>
      </c>
      <c r="M1994" t="s">
        <v>1785</v>
      </c>
      <c r="N1994" t="s">
        <v>3314</v>
      </c>
      <c r="O1994" t="s">
        <v>2315</v>
      </c>
      <c r="Q1994" s="199">
        <v>5000</v>
      </c>
      <c r="S1994" t="s">
        <v>1786</v>
      </c>
      <c r="T1994" t="s">
        <v>2230</v>
      </c>
      <c r="U1994" s="201">
        <v>4.18</v>
      </c>
      <c r="V1994" t="s">
        <v>3365</v>
      </c>
      <c r="W1994" t="s">
        <v>1691</v>
      </c>
      <c r="X1994" t="s">
        <v>1697</v>
      </c>
      <c r="Y1994" t="s">
        <v>3318</v>
      </c>
      <c r="Z1994" t="s">
        <v>3729</v>
      </c>
      <c r="AA1994">
        <v>811151</v>
      </c>
      <c r="AB1994" s="198">
        <v>37037</v>
      </c>
      <c r="AC1994" s="198">
        <v>37040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4</v>
      </c>
      <c r="F1995" s="213">
        <f t="shared" ref="F1995:F2058" si="160">E1995*SUM(P1995:Q1995)</f>
        <v>8000</v>
      </c>
      <c r="G1995" s="202">
        <v>1297072</v>
      </c>
      <c r="H1995" s="198">
        <v>37036.369270833333</v>
      </c>
      <c r="I1995" t="s">
        <v>2983</v>
      </c>
      <c r="M1995" t="s">
        <v>1785</v>
      </c>
      <c r="N1995" t="s">
        <v>3314</v>
      </c>
      <c r="O1995" t="s">
        <v>2475</v>
      </c>
      <c r="Q1995" s="199">
        <v>2000</v>
      </c>
      <c r="S1995" t="s">
        <v>1786</v>
      </c>
      <c r="T1995" t="s">
        <v>2230</v>
      </c>
      <c r="U1995" s="201">
        <v>3.72</v>
      </c>
      <c r="V1995" t="s">
        <v>3315</v>
      </c>
      <c r="W1995" t="s">
        <v>3352</v>
      </c>
      <c r="X1995" t="s">
        <v>3353</v>
      </c>
      <c r="Y1995" t="s">
        <v>3318</v>
      </c>
      <c r="Z1995" t="s">
        <v>3729</v>
      </c>
      <c r="AA1995">
        <v>811152</v>
      </c>
      <c r="AB1995" s="198">
        <v>37037</v>
      </c>
      <c r="AC1995" s="198">
        <v>37040</v>
      </c>
    </row>
    <row r="1996" spans="1:29" x14ac:dyDescent="0.2">
      <c r="A1996" s="44" t="str">
        <f t="shared" si="156"/>
        <v>US Natural Gas Financial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30</v>
      </c>
      <c r="F1996" s="213">
        <f t="shared" si="160"/>
        <v>150000</v>
      </c>
      <c r="G1996" s="202">
        <v>1297073</v>
      </c>
      <c r="H1996" s="198">
        <v>37036.369363425925</v>
      </c>
      <c r="I1996" t="s">
        <v>2026</v>
      </c>
      <c r="M1996" t="s">
        <v>1785</v>
      </c>
      <c r="N1996" t="s">
        <v>3014</v>
      </c>
      <c r="O1996" t="s">
        <v>3015</v>
      </c>
      <c r="Q1996" s="199">
        <v>5000</v>
      </c>
      <c r="S1996" t="s">
        <v>1786</v>
      </c>
      <c r="T1996" t="s">
        <v>2230</v>
      </c>
      <c r="U1996" s="201">
        <v>3.99</v>
      </c>
      <c r="V1996" t="s">
        <v>2027</v>
      </c>
      <c r="W1996" t="s">
        <v>3587</v>
      </c>
      <c r="X1996" t="s">
        <v>3016</v>
      </c>
      <c r="Y1996" t="s">
        <v>2250</v>
      </c>
      <c r="Z1996" t="s">
        <v>3729</v>
      </c>
      <c r="AA1996" t="s">
        <v>152</v>
      </c>
      <c r="AB1996" s="198">
        <v>37043.875</v>
      </c>
      <c r="AC1996" s="198">
        <v>37072.875</v>
      </c>
    </row>
    <row r="1997" spans="1:29" x14ac:dyDescent="0.2">
      <c r="A1997" s="44" t="str">
        <f t="shared" si="156"/>
        <v xml:space="preserve"> Metals Financial</v>
      </c>
      <c r="B1997" s="44" t="str">
        <f t="shared" si="157"/>
        <v/>
      </c>
      <c r="C1997" s="44" t="str">
        <f t="shared" si="158"/>
        <v>Metals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</v>
      </c>
      <c r="G1997" s="202">
        <v>1297074</v>
      </c>
      <c r="H1997" s="198">
        <v>37036.369409722225</v>
      </c>
      <c r="I1997" t="s">
        <v>2617</v>
      </c>
      <c r="M1997" t="s">
        <v>1791</v>
      </c>
      <c r="N1997" t="s">
        <v>2227</v>
      </c>
      <c r="O1997" t="s">
        <v>2228</v>
      </c>
      <c r="P1997" s="199">
        <v>5</v>
      </c>
      <c r="S1997" t="s">
        <v>2229</v>
      </c>
      <c r="T1997" t="s">
        <v>2230</v>
      </c>
      <c r="U1997" s="201">
        <v>1732</v>
      </c>
      <c r="V1997" t="s">
        <v>2743</v>
      </c>
      <c r="W1997" t="s">
        <v>2236</v>
      </c>
      <c r="X1997" t="s">
        <v>2232</v>
      </c>
      <c r="Y1997" t="s">
        <v>2233</v>
      </c>
      <c r="Z1997" t="s">
        <v>2234</v>
      </c>
      <c r="AA1997">
        <v>2152812</v>
      </c>
    </row>
    <row r="1998" spans="1:29" x14ac:dyDescent="0.2">
      <c r="A1998" s="44" t="str">
        <f t="shared" si="156"/>
        <v>US Power Physical</v>
      </c>
      <c r="B1998" s="44" t="str">
        <f t="shared" si="157"/>
        <v>US</v>
      </c>
      <c r="C1998" s="44" t="str">
        <f t="shared" si="158"/>
        <v>Power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30</v>
      </c>
      <c r="F1998" s="213">
        <f t="shared" si="160"/>
        <v>750</v>
      </c>
      <c r="G1998" s="202">
        <v>1297076</v>
      </c>
      <c r="H1998" s="198">
        <v>37036.369421296295</v>
      </c>
      <c r="I1998" t="s">
        <v>3008</v>
      </c>
      <c r="M1998" t="s">
        <v>3451</v>
      </c>
      <c r="N1998" t="s">
        <v>1737</v>
      </c>
      <c r="O1998" t="s">
        <v>2175</v>
      </c>
      <c r="P1998" s="199">
        <v>25</v>
      </c>
      <c r="S1998" t="s">
        <v>1784</v>
      </c>
      <c r="T1998" t="s">
        <v>2230</v>
      </c>
      <c r="U1998" s="201">
        <v>275</v>
      </c>
      <c r="V1998" t="s">
        <v>2950</v>
      </c>
      <c r="W1998" t="s">
        <v>3263</v>
      </c>
      <c r="X1998" t="s">
        <v>3264</v>
      </c>
      <c r="Y1998" t="s">
        <v>2741</v>
      </c>
      <c r="Z1998" t="s">
        <v>3724</v>
      </c>
      <c r="AA1998">
        <v>622991.1</v>
      </c>
      <c r="AB1998" s="198">
        <v>37043.875</v>
      </c>
      <c r="AC1998" s="198">
        <v>37072.875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4</v>
      </c>
      <c r="F1999" s="213">
        <f t="shared" si="160"/>
        <v>80000</v>
      </c>
      <c r="G1999" s="202">
        <v>1297075</v>
      </c>
      <c r="H1999" s="198">
        <v>37036.369421296295</v>
      </c>
      <c r="I1999" t="s">
        <v>3359</v>
      </c>
      <c r="M1999" t="s">
        <v>1785</v>
      </c>
      <c r="N1999" t="s">
        <v>3314</v>
      </c>
      <c r="O1999" t="s">
        <v>1055</v>
      </c>
      <c r="Q1999" s="199">
        <v>20000</v>
      </c>
      <c r="S1999" t="s">
        <v>1786</v>
      </c>
      <c r="T1999" t="s">
        <v>2230</v>
      </c>
      <c r="U1999" s="201">
        <v>4.1150000000000002</v>
      </c>
      <c r="V1999" t="s">
        <v>2933</v>
      </c>
      <c r="W1999" t="s">
        <v>2800</v>
      </c>
      <c r="X1999" t="s">
        <v>2801</v>
      </c>
      <c r="Y1999" t="s">
        <v>3318</v>
      </c>
      <c r="Z1999" t="s">
        <v>3729</v>
      </c>
      <c r="AA1999">
        <v>811153</v>
      </c>
      <c r="AB1999" s="198">
        <v>37037</v>
      </c>
      <c r="AC1999" s="198">
        <v>37040</v>
      </c>
    </row>
    <row r="2000" spans="1:29" x14ac:dyDescent="0.2">
      <c r="A2000" s="44" t="str">
        <f t="shared" si="156"/>
        <v>US Power Physical</v>
      </c>
      <c r="B2000" s="44" t="str">
        <f t="shared" si="157"/>
        <v>US</v>
      </c>
      <c r="C2000" s="44" t="str">
        <f t="shared" si="158"/>
        <v>Power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30</v>
      </c>
      <c r="F2000" s="213">
        <f t="shared" si="160"/>
        <v>1500</v>
      </c>
      <c r="G2000" s="202">
        <v>1297078</v>
      </c>
      <c r="H2000" s="198">
        <v>37036.369444444441</v>
      </c>
      <c r="I2000" t="s">
        <v>2999</v>
      </c>
      <c r="M2000" t="s">
        <v>3451</v>
      </c>
      <c r="N2000" t="s">
        <v>1827</v>
      </c>
      <c r="O2000" t="s">
        <v>3009</v>
      </c>
      <c r="Q2000" s="199">
        <v>50</v>
      </c>
      <c r="S2000" t="s">
        <v>1784</v>
      </c>
      <c r="T2000" t="s">
        <v>2230</v>
      </c>
      <c r="U2000" s="201">
        <v>58.5</v>
      </c>
      <c r="V2000" t="s">
        <v>2417</v>
      </c>
      <c r="W2000" t="s">
        <v>1848</v>
      </c>
      <c r="X2000" t="s">
        <v>1832</v>
      </c>
      <c r="Y2000" t="s">
        <v>2741</v>
      </c>
      <c r="Z2000" t="s">
        <v>3724</v>
      </c>
      <c r="AA2000">
        <v>622992.1</v>
      </c>
      <c r="AB2000" s="198">
        <v>37043.71597222222</v>
      </c>
      <c r="AC2000" s="198">
        <v>37072.71597222222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4</v>
      </c>
      <c r="F2001" s="213">
        <f t="shared" si="160"/>
        <v>1000</v>
      </c>
      <c r="G2001" s="202">
        <v>1297077</v>
      </c>
      <c r="H2001" s="198">
        <v>37036.369444444441</v>
      </c>
      <c r="I2001" t="s">
        <v>3275</v>
      </c>
      <c r="M2001" t="s">
        <v>1785</v>
      </c>
      <c r="N2001" t="s">
        <v>3314</v>
      </c>
      <c r="O2001" t="s">
        <v>1518</v>
      </c>
      <c r="Q2001" s="199">
        <v>250</v>
      </c>
      <c r="S2001" t="s">
        <v>1786</v>
      </c>
      <c r="T2001" t="s">
        <v>2230</v>
      </c>
      <c r="U2001" s="201">
        <v>3.9363000000000001</v>
      </c>
      <c r="V2001" t="s">
        <v>2321</v>
      </c>
      <c r="W2001" t="s">
        <v>3316</v>
      </c>
      <c r="X2001" t="s">
        <v>3317</v>
      </c>
      <c r="Y2001" t="s">
        <v>3318</v>
      </c>
      <c r="Z2001" t="s">
        <v>3729</v>
      </c>
      <c r="AA2001">
        <v>811154</v>
      </c>
      <c r="AB2001" s="198">
        <v>37037</v>
      </c>
      <c r="AC2001" s="198">
        <v>37040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4</v>
      </c>
      <c r="F2002" s="213">
        <f t="shared" si="160"/>
        <v>20000</v>
      </c>
      <c r="G2002" s="202">
        <v>1297079</v>
      </c>
      <c r="H2002" s="198">
        <v>37036.369479166664</v>
      </c>
      <c r="I2002" t="s">
        <v>3393</v>
      </c>
      <c r="M2002" t="s">
        <v>1785</v>
      </c>
      <c r="N2002" t="s">
        <v>3314</v>
      </c>
      <c r="O2002" t="s">
        <v>1545</v>
      </c>
      <c r="Q2002" s="199">
        <v>5000</v>
      </c>
      <c r="S2002" t="s">
        <v>1786</v>
      </c>
      <c r="T2002" t="s">
        <v>2230</v>
      </c>
      <c r="U2002" s="201">
        <v>3.71</v>
      </c>
      <c r="V2002" t="s">
        <v>3132</v>
      </c>
      <c r="W2002" t="s">
        <v>3130</v>
      </c>
      <c r="X2002" t="s">
        <v>3338</v>
      </c>
      <c r="Y2002" t="s">
        <v>3318</v>
      </c>
      <c r="Z2002" t="s">
        <v>3729</v>
      </c>
      <c r="AA2002">
        <v>811155</v>
      </c>
      <c r="AB2002" s="198">
        <v>37037</v>
      </c>
      <c r="AC2002" s="198">
        <v>37040</v>
      </c>
    </row>
    <row r="2003" spans="1:29" x14ac:dyDescent="0.2">
      <c r="A2003" s="44" t="str">
        <f t="shared" si="156"/>
        <v>US Power Physical</v>
      </c>
      <c r="B2003" s="44" t="str">
        <f t="shared" si="157"/>
        <v>US</v>
      </c>
      <c r="C2003" s="44" t="str">
        <f t="shared" si="158"/>
        <v>Power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50</v>
      </c>
      <c r="G2003" s="202">
        <v>1297080</v>
      </c>
      <c r="H2003" s="198">
        <v>37036.369513888887</v>
      </c>
      <c r="I2003" t="s">
        <v>1826</v>
      </c>
      <c r="M2003" t="s">
        <v>3451</v>
      </c>
      <c r="N2003" t="s">
        <v>1827</v>
      </c>
      <c r="O2003" t="s">
        <v>1429</v>
      </c>
      <c r="Q2003" s="199">
        <v>50</v>
      </c>
      <c r="S2003" t="s">
        <v>1784</v>
      </c>
      <c r="T2003" t="s">
        <v>2230</v>
      </c>
      <c r="U2003" s="201">
        <v>30.35</v>
      </c>
      <c r="V2003" t="s">
        <v>153</v>
      </c>
      <c r="W2003" t="s">
        <v>1844</v>
      </c>
      <c r="X2003" t="s">
        <v>1845</v>
      </c>
      <c r="Y2003" t="s">
        <v>2741</v>
      </c>
      <c r="Z2003" t="s">
        <v>3724</v>
      </c>
      <c r="AA2003">
        <v>622993.1</v>
      </c>
      <c r="AB2003" s="198">
        <v>37040.875</v>
      </c>
      <c r="AC2003" s="198">
        <v>37040.875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4</v>
      </c>
      <c r="F2004" s="213">
        <f t="shared" si="160"/>
        <v>100000</v>
      </c>
      <c r="G2004" s="202">
        <v>1297082</v>
      </c>
      <c r="H2004" s="198">
        <v>37036.36954861111</v>
      </c>
      <c r="I2004" t="s">
        <v>2202</v>
      </c>
      <c r="M2004" t="s">
        <v>1785</v>
      </c>
      <c r="N2004" t="s">
        <v>3314</v>
      </c>
      <c r="O2004" t="s">
        <v>1034</v>
      </c>
      <c r="Q2004" s="199">
        <v>25000</v>
      </c>
      <c r="S2004" t="s">
        <v>1786</v>
      </c>
      <c r="T2004" t="s">
        <v>2230</v>
      </c>
      <c r="U2004" s="201">
        <v>3.8650000000000002</v>
      </c>
      <c r="V2004" t="s">
        <v>2805</v>
      </c>
      <c r="W2004" t="s">
        <v>2783</v>
      </c>
      <c r="X2004" t="s">
        <v>2784</v>
      </c>
      <c r="Y2004" t="s">
        <v>3318</v>
      </c>
      <c r="Z2004" t="s">
        <v>3729</v>
      </c>
      <c r="AA2004">
        <v>811156</v>
      </c>
      <c r="AB2004" s="198">
        <v>37037</v>
      </c>
      <c r="AC2004" s="198">
        <v>37040</v>
      </c>
    </row>
    <row r="2005" spans="1:29" x14ac:dyDescent="0.2">
      <c r="A2005" s="44" t="str">
        <f t="shared" si="156"/>
        <v>US Power Physical</v>
      </c>
      <c r="B2005" s="44" t="str">
        <f t="shared" si="157"/>
        <v>US</v>
      </c>
      <c r="C2005" s="44" t="str">
        <f t="shared" si="158"/>
        <v>Power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50</v>
      </c>
      <c r="G2005" s="202">
        <v>1297083</v>
      </c>
      <c r="H2005" s="198">
        <v>37036.36959490741</v>
      </c>
      <c r="I2005" t="s">
        <v>1826</v>
      </c>
      <c r="M2005" t="s">
        <v>3451</v>
      </c>
      <c r="N2005" t="s">
        <v>1827</v>
      </c>
      <c r="O2005" t="s">
        <v>1429</v>
      </c>
      <c r="Q2005" s="199">
        <v>50</v>
      </c>
      <c r="S2005" t="s">
        <v>1784</v>
      </c>
      <c r="T2005" t="s">
        <v>2230</v>
      </c>
      <c r="U2005" s="201">
        <v>30.45</v>
      </c>
      <c r="V2005" t="s">
        <v>153</v>
      </c>
      <c r="W2005" t="s">
        <v>1844</v>
      </c>
      <c r="X2005" t="s">
        <v>1845</v>
      </c>
      <c r="Y2005" t="s">
        <v>2741</v>
      </c>
      <c r="Z2005" t="s">
        <v>3724</v>
      </c>
      <c r="AA2005">
        <v>622994.1</v>
      </c>
      <c r="AB2005" s="198">
        <v>37040.875</v>
      </c>
      <c r="AC2005" s="198">
        <v>37040.875</v>
      </c>
    </row>
    <row r="2006" spans="1:29" x14ac:dyDescent="0.2">
      <c r="A2006" s="44" t="str">
        <f t="shared" si="156"/>
        <v>US Crude Financial</v>
      </c>
      <c r="B2006" s="44" t="str">
        <f t="shared" si="157"/>
        <v>US</v>
      </c>
      <c r="C2006" s="44" t="str">
        <f t="shared" si="158"/>
        <v>Crude</v>
      </c>
      <c r="D2006" s="44" t="str">
        <f t="shared" si="159"/>
        <v>Financial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50000</v>
      </c>
      <c r="G2006" s="202">
        <v>1297084</v>
      </c>
      <c r="H2006" s="198">
        <v>37036.369618055556</v>
      </c>
      <c r="I2006" t="s">
        <v>3013</v>
      </c>
      <c r="M2006" t="s">
        <v>1994</v>
      </c>
      <c r="N2006" t="s">
        <v>2731</v>
      </c>
      <c r="O2006" t="s">
        <v>1815</v>
      </c>
      <c r="Q2006" s="199">
        <v>50000</v>
      </c>
      <c r="S2006" t="s">
        <v>1792</v>
      </c>
      <c r="T2006" t="s">
        <v>2230</v>
      </c>
      <c r="U2006" s="201">
        <v>28.31</v>
      </c>
      <c r="V2006" t="s">
        <v>3296</v>
      </c>
      <c r="W2006" t="s">
        <v>2733</v>
      </c>
      <c r="X2006" t="s">
        <v>2734</v>
      </c>
      <c r="Y2006" t="s">
        <v>3473</v>
      </c>
      <c r="Z2006" t="s">
        <v>3729</v>
      </c>
      <c r="AA2006">
        <v>107947</v>
      </c>
      <c r="AB2006" s="198">
        <v>37073</v>
      </c>
      <c r="AC2006" s="198">
        <v>37103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4</v>
      </c>
      <c r="F2007" s="213">
        <f t="shared" si="160"/>
        <v>40000</v>
      </c>
      <c r="G2007" s="202">
        <v>1297085</v>
      </c>
      <c r="H2007" s="198">
        <v>37036.369641203702</v>
      </c>
      <c r="I2007" t="s">
        <v>3336</v>
      </c>
      <c r="M2007" t="s">
        <v>1785</v>
      </c>
      <c r="N2007" t="s">
        <v>3314</v>
      </c>
      <c r="O2007" t="s">
        <v>1611</v>
      </c>
      <c r="Q2007" s="199">
        <v>10000</v>
      </c>
      <c r="S2007" t="s">
        <v>1786</v>
      </c>
      <c r="T2007" t="s">
        <v>2230</v>
      </c>
      <c r="U2007" s="201">
        <v>10.4</v>
      </c>
      <c r="V2007" t="s">
        <v>3143</v>
      </c>
      <c r="W2007" t="s">
        <v>1757</v>
      </c>
      <c r="X2007" t="s">
        <v>1710</v>
      </c>
      <c r="Y2007" t="s">
        <v>3318</v>
      </c>
      <c r="Z2007" t="s">
        <v>3729</v>
      </c>
      <c r="AA2007">
        <v>811157</v>
      </c>
      <c r="AB2007" s="198">
        <v>37037</v>
      </c>
      <c r="AC2007" s="198">
        <v>37040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4</v>
      </c>
      <c r="F2008" s="213">
        <f t="shared" si="160"/>
        <v>40000</v>
      </c>
      <c r="G2008" s="202">
        <v>1297087</v>
      </c>
      <c r="H2008" s="198">
        <v>37036.369675925926</v>
      </c>
      <c r="I2008" t="s">
        <v>3336</v>
      </c>
      <c r="M2008" t="s">
        <v>1785</v>
      </c>
      <c r="N2008" t="s">
        <v>3314</v>
      </c>
      <c r="O2008" t="s">
        <v>1581</v>
      </c>
      <c r="Q2008" s="199">
        <v>10000</v>
      </c>
      <c r="S2008" t="s">
        <v>1786</v>
      </c>
      <c r="T2008" t="s">
        <v>2230</v>
      </c>
      <c r="U2008" s="201">
        <v>10.45</v>
      </c>
      <c r="V2008" t="s">
        <v>3143</v>
      </c>
      <c r="W2008" t="s">
        <v>1757</v>
      </c>
      <c r="X2008" t="s">
        <v>1710</v>
      </c>
      <c r="Y2008" t="s">
        <v>3318</v>
      </c>
      <c r="Z2008" t="s">
        <v>3729</v>
      </c>
      <c r="AA2008">
        <v>811159</v>
      </c>
      <c r="AB2008" s="198">
        <v>37037</v>
      </c>
      <c r="AC2008" s="198">
        <v>37040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4</v>
      </c>
      <c r="F2009" s="213">
        <f t="shared" si="160"/>
        <v>14076</v>
      </c>
      <c r="G2009" s="202">
        <v>1297086</v>
      </c>
      <c r="H2009" s="198">
        <v>37036.369675925926</v>
      </c>
      <c r="I2009" t="s">
        <v>2006</v>
      </c>
      <c r="M2009" t="s">
        <v>1785</v>
      </c>
      <c r="N2009" t="s">
        <v>3314</v>
      </c>
      <c r="O2009" t="s">
        <v>2533</v>
      </c>
      <c r="P2009" s="199">
        <v>3519</v>
      </c>
      <c r="S2009" t="s">
        <v>1786</v>
      </c>
      <c r="T2009" t="s">
        <v>2230</v>
      </c>
      <c r="U2009" s="201">
        <v>3.73</v>
      </c>
      <c r="V2009" t="s">
        <v>1771</v>
      </c>
      <c r="W2009" t="s">
        <v>3352</v>
      </c>
      <c r="X2009" t="s">
        <v>3353</v>
      </c>
      <c r="Y2009" t="s">
        <v>3318</v>
      </c>
      <c r="Z2009" t="s">
        <v>3729</v>
      </c>
      <c r="AA2009">
        <v>811158</v>
      </c>
      <c r="AB2009" s="198">
        <v>37037</v>
      </c>
      <c r="AC2009" s="198">
        <v>37040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4</v>
      </c>
      <c r="F2010" s="213">
        <f t="shared" si="160"/>
        <v>20000</v>
      </c>
      <c r="G2010" s="202">
        <v>1297088</v>
      </c>
      <c r="H2010" s="198">
        <v>37036.369722222225</v>
      </c>
      <c r="I2010" t="s">
        <v>2006</v>
      </c>
      <c r="M2010" t="s">
        <v>1785</v>
      </c>
      <c r="N2010" t="s">
        <v>3314</v>
      </c>
      <c r="O2010" t="s">
        <v>2533</v>
      </c>
      <c r="P2010" s="199">
        <v>5000</v>
      </c>
      <c r="S2010" t="s">
        <v>1786</v>
      </c>
      <c r="T2010" t="s">
        <v>2230</v>
      </c>
      <c r="U2010" s="201">
        <v>3.7250000000000001</v>
      </c>
      <c r="V2010" t="s">
        <v>1771</v>
      </c>
      <c r="W2010" t="s">
        <v>3352</v>
      </c>
      <c r="X2010" t="s">
        <v>3353</v>
      </c>
      <c r="Y2010" t="s">
        <v>3318</v>
      </c>
      <c r="Z2010" t="s">
        <v>3729</v>
      </c>
      <c r="AA2010">
        <v>811160</v>
      </c>
      <c r="AB2010" s="198">
        <v>37037</v>
      </c>
      <c r="AC2010" s="198">
        <v>37040</v>
      </c>
    </row>
    <row r="2011" spans="1:29" x14ac:dyDescent="0.2">
      <c r="A2011" s="44" t="str">
        <f t="shared" si="156"/>
        <v xml:space="preserve"> Metals Financial</v>
      </c>
      <c r="B2011" s="44" t="str">
        <f t="shared" si="157"/>
        <v/>
      </c>
      <c r="C2011" s="44" t="str">
        <f t="shared" si="158"/>
        <v>Metals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1</v>
      </c>
      <c r="F2011" s="213">
        <f t="shared" si="160"/>
        <v>3</v>
      </c>
      <c r="G2011" s="202">
        <v>1297089</v>
      </c>
      <c r="H2011" s="198">
        <v>37036.369745370372</v>
      </c>
      <c r="I2011" t="s">
        <v>2252</v>
      </c>
      <c r="M2011" t="s">
        <v>1791</v>
      </c>
      <c r="N2011" t="s">
        <v>2227</v>
      </c>
      <c r="O2011" t="s">
        <v>2228</v>
      </c>
      <c r="P2011" s="199">
        <v>3</v>
      </c>
      <c r="S2011" t="s">
        <v>2229</v>
      </c>
      <c r="T2011" t="s">
        <v>2230</v>
      </c>
      <c r="U2011" s="201">
        <v>1732</v>
      </c>
      <c r="V2011" t="s">
        <v>2296</v>
      </c>
      <c r="W2011" t="s">
        <v>2236</v>
      </c>
      <c r="X2011" t="s">
        <v>2232</v>
      </c>
      <c r="Y2011" t="s">
        <v>2233</v>
      </c>
      <c r="Z2011" t="s">
        <v>2234</v>
      </c>
      <c r="AA2011">
        <v>2152816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4</v>
      </c>
      <c r="F2012" s="213">
        <f t="shared" si="160"/>
        <v>20000</v>
      </c>
      <c r="G2012" s="202">
        <v>1297090</v>
      </c>
      <c r="H2012" s="198">
        <v>37036.369814814818</v>
      </c>
      <c r="I2012" t="s">
        <v>2516</v>
      </c>
      <c r="M2012" t="s">
        <v>1785</v>
      </c>
      <c r="N2012" t="s">
        <v>1766</v>
      </c>
      <c r="O2012" t="s">
        <v>2517</v>
      </c>
      <c r="Q2012" s="199">
        <v>5000</v>
      </c>
      <c r="S2012" t="s">
        <v>1786</v>
      </c>
      <c r="T2012" t="s">
        <v>2230</v>
      </c>
      <c r="U2012" s="201">
        <v>3.62</v>
      </c>
      <c r="V2012" t="s">
        <v>2518</v>
      </c>
      <c r="W2012" t="s">
        <v>3081</v>
      </c>
      <c r="X2012" t="s">
        <v>1767</v>
      </c>
      <c r="Y2012" t="s">
        <v>3318</v>
      </c>
      <c r="Z2012" t="s">
        <v>1768</v>
      </c>
      <c r="AA2012">
        <v>811162</v>
      </c>
      <c r="AB2012" s="198">
        <v>37037</v>
      </c>
      <c r="AC2012" s="198">
        <v>37040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4</v>
      </c>
      <c r="F2013" s="213">
        <f t="shared" si="160"/>
        <v>976</v>
      </c>
      <c r="G2013" s="202">
        <v>1297092</v>
      </c>
      <c r="H2013" s="198">
        <v>37036.36990740741</v>
      </c>
      <c r="I2013" t="s">
        <v>1843</v>
      </c>
      <c r="M2013" t="s">
        <v>1785</v>
      </c>
      <c r="N2013" t="s">
        <v>3314</v>
      </c>
      <c r="O2013" t="s">
        <v>1547</v>
      </c>
      <c r="Q2013" s="199">
        <v>244</v>
      </c>
      <c r="S2013" t="s">
        <v>1786</v>
      </c>
      <c r="T2013" t="s">
        <v>2230</v>
      </c>
      <c r="U2013" s="201">
        <v>4.0949999999999998</v>
      </c>
      <c r="V2013" t="s">
        <v>154</v>
      </c>
      <c r="W2013" t="s">
        <v>3367</v>
      </c>
      <c r="X2013" t="s">
        <v>3368</v>
      </c>
      <c r="Y2013" t="s">
        <v>3318</v>
      </c>
      <c r="Z2013" t="s">
        <v>3729</v>
      </c>
      <c r="AA2013">
        <v>811163</v>
      </c>
      <c r="AB2013" s="198">
        <v>37037</v>
      </c>
      <c r="AC2013" s="198">
        <v>37040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4</v>
      </c>
      <c r="F2014" s="213">
        <f t="shared" si="160"/>
        <v>20000</v>
      </c>
      <c r="G2014" s="202">
        <v>1297093</v>
      </c>
      <c r="H2014" s="198">
        <v>37036.369930555556</v>
      </c>
      <c r="I2014" t="s">
        <v>2983</v>
      </c>
      <c r="M2014" t="s">
        <v>1785</v>
      </c>
      <c r="N2014" t="s">
        <v>3314</v>
      </c>
      <c r="O2014" t="s">
        <v>1545</v>
      </c>
      <c r="Q2014" s="199">
        <v>5000</v>
      </c>
      <c r="S2014" t="s">
        <v>1786</v>
      </c>
      <c r="T2014" t="s">
        <v>2230</v>
      </c>
      <c r="U2014" s="201">
        <v>3.7225000000000001</v>
      </c>
      <c r="V2014" t="s">
        <v>3315</v>
      </c>
      <c r="W2014" t="s">
        <v>3130</v>
      </c>
      <c r="X2014" t="s">
        <v>3338</v>
      </c>
      <c r="Y2014" t="s">
        <v>3318</v>
      </c>
      <c r="Z2014" t="s">
        <v>3729</v>
      </c>
      <c r="AA2014">
        <v>811164</v>
      </c>
      <c r="AB2014" s="198">
        <v>37037</v>
      </c>
      <c r="AC2014" s="198">
        <v>37040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4</v>
      </c>
      <c r="F2015" s="213">
        <f t="shared" si="160"/>
        <v>4000</v>
      </c>
      <c r="G2015" s="202">
        <v>1297094</v>
      </c>
      <c r="H2015" s="198">
        <v>37036.369988425926</v>
      </c>
      <c r="I2015" t="s">
        <v>3393</v>
      </c>
      <c r="M2015" t="s">
        <v>1785</v>
      </c>
      <c r="N2015" t="s">
        <v>3314</v>
      </c>
      <c r="O2015" t="s">
        <v>1041</v>
      </c>
      <c r="Q2015" s="199">
        <v>1000</v>
      </c>
      <c r="S2015" t="s">
        <v>1786</v>
      </c>
      <c r="T2015" t="s">
        <v>2230</v>
      </c>
      <c r="U2015" s="201">
        <v>3.8050000000000002</v>
      </c>
      <c r="V2015" t="s">
        <v>1690</v>
      </c>
      <c r="W2015" t="s">
        <v>3159</v>
      </c>
      <c r="X2015" t="s">
        <v>1713</v>
      </c>
      <c r="Y2015" t="s">
        <v>3318</v>
      </c>
      <c r="Z2015" t="s">
        <v>3729</v>
      </c>
      <c r="AA2015">
        <v>811165</v>
      </c>
      <c r="AB2015" s="198">
        <v>37037</v>
      </c>
      <c r="AC2015" s="198">
        <v>37040</v>
      </c>
    </row>
    <row r="2016" spans="1:29" x14ac:dyDescent="0.2">
      <c r="A2016" s="44" t="str">
        <f t="shared" si="156"/>
        <v>US Natural Gas Financial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Financial</v>
      </c>
      <c r="E2016" s="44">
        <f>IF(VLOOKUP(S2016,'DD-Lookup'!$J$6:$L$50,3,FALSE)="Monthly",(YEAR(AC2016)-YEAR(AB2016))*12+MONTH(AC2016)-MONTH(AB2016)+1,(AC2016-AB2016+1))</f>
        <v>365</v>
      </c>
      <c r="F2016" s="213">
        <f t="shared" si="160"/>
        <v>1825000</v>
      </c>
      <c r="G2016" s="202">
        <v>1297095</v>
      </c>
      <c r="H2016" s="198">
        <v>37036.370000000003</v>
      </c>
      <c r="I2016" t="s">
        <v>3313</v>
      </c>
      <c r="M2016" t="s">
        <v>1785</v>
      </c>
      <c r="N2016" t="s">
        <v>3014</v>
      </c>
      <c r="O2016" t="s">
        <v>3370</v>
      </c>
      <c r="P2016" s="199">
        <v>5000</v>
      </c>
      <c r="S2016" t="s">
        <v>1786</v>
      </c>
      <c r="T2016" t="s">
        <v>2230</v>
      </c>
      <c r="U2016" s="201">
        <v>4.22</v>
      </c>
      <c r="V2016" t="s">
        <v>2798</v>
      </c>
      <c r="W2016" t="s">
        <v>3587</v>
      </c>
      <c r="X2016" t="s">
        <v>3016</v>
      </c>
      <c r="Y2016" t="s">
        <v>2250</v>
      </c>
      <c r="Z2016" t="s">
        <v>3729</v>
      </c>
      <c r="AA2016" t="s">
        <v>155</v>
      </c>
      <c r="AB2016" s="198">
        <v>37257.875</v>
      </c>
      <c r="AC2016" s="198">
        <v>37621.875</v>
      </c>
    </row>
    <row r="2017" spans="1:29" x14ac:dyDescent="0.2">
      <c r="A2017" s="44" t="str">
        <f t="shared" si="156"/>
        <v xml:space="preserve"> Metals Financial</v>
      </c>
      <c r="B2017" s="44" t="str">
        <f t="shared" si="157"/>
        <v/>
      </c>
      <c r="C2017" s="44" t="str">
        <f t="shared" si="158"/>
        <v>Metals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12</v>
      </c>
      <c r="G2017" s="202">
        <v>1297096</v>
      </c>
      <c r="H2017" s="198">
        <v>37036.370011574072</v>
      </c>
      <c r="I2017" t="s">
        <v>2284</v>
      </c>
      <c r="M2017" t="s">
        <v>1791</v>
      </c>
      <c r="N2017" t="s">
        <v>2227</v>
      </c>
      <c r="O2017" t="s">
        <v>2228</v>
      </c>
      <c r="P2017" s="199">
        <v>12</v>
      </c>
      <c r="S2017" t="s">
        <v>2229</v>
      </c>
      <c r="T2017" t="s">
        <v>2230</v>
      </c>
      <c r="U2017" s="201">
        <v>1732</v>
      </c>
      <c r="V2017" t="s">
        <v>2300</v>
      </c>
      <c r="W2017" t="s">
        <v>2236</v>
      </c>
      <c r="X2017" t="s">
        <v>2232</v>
      </c>
      <c r="Y2017" t="s">
        <v>2233</v>
      </c>
      <c r="Z2017" t="s">
        <v>2234</v>
      </c>
      <c r="AA2017">
        <v>2152818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4</v>
      </c>
      <c r="F2018" s="213">
        <f t="shared" si="160"/>
        <v>10000</v>
      </c>
      <c r="G2018" s="202">
        <v>1297097</v>
      </c>
      <c r="H2018" s="198">
        <v>37036.370011574072</v>
      </c>
      <c r="I2018" t="s">
        <v>1720</v>
      </c>
      <c r="M2018" t="s">
        <v>1785</v>
      </c>
      <c r="N2018" t="s">
        <v>3314</v>
      </c>
      <c r="O2018" t="s">
        <v>1543</v>
      </c>
      <c r="Q2018" s="199">
        <v>2500</v>
      </c>
      <c r="S2018" t="s">
        <v>1786</v>
      </c>
      <c r="T2018" t="s">
        <v>2230</v>
      </c>
      <c r="U2018" s="201">
        <v>3.7025000000000001</v>
      </c>
      <c r="V2018" t="s">
        <v>2919</v>
      </c>
      <c r="W2018" t="s">
        <v>3130</v>
      </c>
      <c r="X2018" t="s">
        <v>3338</v>
      </c>
      <c r="Y2018" t="s">
        <v>3318</v>
      </c>
      <c r="Z2018" t="s">
        <v>3729</v>
      </c>
      <c r="AA2018">
        <v>811166</v>
      </c>
      <c r="AB2018" s="198">
        <v>37037</v>
      </c>
      <c r="AC2018" s="198">
        <v>37040</v>
      </c>
    </row>
    <row r="2019" spans="1:29" x14ac:dyDescent="0.2">
      <c r="A2019" s="44" t="str">
        <f t="shared" si="156"/>
        <v>US Crude Financial</v>
      </c>
      <c r="B2019" s="44" t="str">
        <f t="shared" si="157"/>
        <v>US</v>
      </c>
      <c r="C2019" s="44" t="str">
        <f t="shared" si="158"/>
        <v>Crude</v>
      </c>
      <c r="D2019" s="44" t="str">
        <f t="shared" si="159"/>
        <v>Financial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50000</v>
      </c>
      <c r="G2019" s="202">
        <v>1297098</v>
      </c>
      <c r="H2019" s="198">
        <v>37036.370034722226</v>
      </c>
      <c r="I2019" t="s">
        <v>3013</v>
      </c>
      <c r="M2019" t="s">
        <v>1994</v>
      </c>
      <c r="N2019" t="s">
        <v>2731</v>
      </c>
      <c r="O2019" t="s">
        <v>1815</v>
      </c>
      <c r="P2019" s="199">
        <v>50000</v>
      </c>
      <c r="S2019" t="s">
        <v>1792</v>
      </c>
      <c r="T2019" t="s">
        <v>2230</v>
      </c>
      <c r="U2019" s="201">
        <v>28.29</v>
      </c>
      <c r="V2019" t="s">
        <v>2317</v>
      </c>
      <c r="W2019" t="s">
        <v>2733</v>
      </c>
      <c r="X2019" t="s">
        <v>2734</v>
      </c>
      <c r="Y2019" t="s">
        <v>3473</v>
      </c>
      <c r="Z2019" t="s">
        <v>3729</v>
      </c>
      <c r="AA2019">
        <v>107949</v>
      </c>
      <c r="AB2019" s="198">
        <v>37073</v>
      </c>
      <c r="AC2019" s="198">
        <v>37103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4</v>
      </c>
      <c r="F2020" s="213">
        <f t="shared" si="160"/>
        <v>10000</v>
      </c>
      <c r="G2020" s="202">
        <v>1297100</v>
      </c>
      <c r="H2020" s="198">
        <v>37036.370057870372</v>
      </c>
      <c r="I2020" t="s">
        <v>1720</v>
      </c>
      <c r="M2020" t="s">
        <v>1785</v>
      </c>
      <c r="N2020" t="s">
        <v>3314</v>
      </c>
      <c r="O2020" t="s">
        <v>1543</v>
      </c>
      <c r="Q2020" s="199">
        <v>2500</v>
      </c>
      <c r="S2020" t="s">
        <v>1786</v>
      </c>
      <c r="T2020" t="s">
        <v>2230</v>
      </c>
      <c r="U2020" s="201">
        <v>3.7050000000000001</v>
      </c>
      <c r="V2020" t="s">
        <v>2919</v>
      </c>
      <c r="W2020" t="s">
        <v>3130</v>
      </c>
      <c r="X2020" t="s">
        <v>3338</v>
      </c>
      <c r="Y2020" t="s">
        <v>3318</v>
      </c>
      <c r="Z2020" t="s">
        <v>3729</v>
      </c>
      <c r="AA2020">
        <v>811168</v>
      </c>
      <c r="AB2020" s="198">
        <v>37037</v>
      </c>
      <c r="AC2020" s="198">
        <v>37040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4</v>
      </c>
      <c r="F2021" s="213">
        <f t="shared" si="160"/>
        <v>22872</v>
      </c>
      <c r="G2021" s="202">
        <v>1297099</v>
      </c>
      <c r="H2021" s="198">
        <v>37036.370057870372</v>
      </c>
      <c r="I2021" t="s">
        <v>1826</v>
      </c>
      <c r="M2021" t="s">
        <v>1785</v>
      </c>
      <c r="N2021" t="s">
        <v>3314</v>
      </c>
      <c r="O2021" t="s">
        <v>1526</v>
      </c>
      <c r="Q2021" s="199">
        <v>5718</v>
      </c>
      <c r="S2021" t="s">
        <v>1786</v>
      </c>
      <c r="T2021" t="s">
        <v>2230</v>
      </c>
      <c r="U2021" s="201">
        <v>3.7225000000000001</v>
      </c>
      <c r="V2021" t="s">
        <v>3274</v>
      </c>
      <c r="W2021" t="s">
        <v>3352</v>
      </c>
      <c r="X2021" t="s">
        <v>3353</v>
      </c>
      <c r="Y2021" t="s">
        <v>3318</v>
      </c>
      <c r="Z2021" t="s">
        <v>3729</v>
      </c>
      <c r="AA2021">
        <v>811167</v>
      </c>
      <c r="AB2021" s="198">
        <v>37037</v>
      </c>
      <c r="AC2021" s="198">
        <v>37040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4</v>
      </c>
      <c r="F2022" s="213">
        <f t="shared" si="160"/>
        <v>80000</v>
      </c>
      <c r="G2022" s="202">
        <v>1297101</v>
      </c>
      <c r="H2022" s="198">
        <v>37036.370081018518</v>
      </c>
      <c r="I2022" t="s">
        <v>3078</v>
      </c>
      <c r="M2022" t="s">
        <v>1785</v>
      </c>
      <c r="N2022" t="s">
        <v>3314</v>
      </c>
      <c r="O2022" t="s">
        <v>1034</v>
      </c>
      <c r="Q2022" s="199">
        <v>20000</v>
      </c>
      <c r="S2022" t="s">
        <v>1786</v>
      </c>
      <c r="T2022" t="s">
        <v>2230</v>
      </c>
      <c r="U2022" s="201">
        <v>3.87</v>
      </c>
      <c r="V2022" t="s">
        <v>3079</v>
      </c>
      <c r="W2022" t="s">
        <v>2783</v>
      </c>
      <c r="X2022" t="s">
        <v>2784</v>
      </c>
      <c r="Y2022" t="s">
        <v>3318</v>
      </c>
      <c r="Z2022" t="s">
        <v>3729</v>
      </c>
      <c r="AA2022">
        <v>811169</v>
      </c>
      <c r="AB2022" s="198">
        <v>37037</v>
      </c>
      <c r="AC2022" s="198">
        <v>37040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4</v>
      </c>
      <c r="F2023" s="213">
        <f t="shared" si="160"/>
        <v>20000</v>
      </c>
      <c r="G2023" s="202">
        <v>1297102</v>
      </c>
      <c r="H2023" s="198">
        <v>37036.370092592595</v>
      </c>
      <c r="I2023" t="s">
        <v>3342</v>
      </c>
      <c r="M2023" t="s">
        <v>1785</v>
      </c>
      <c r="N2023" t="s">
        <v>3314</v>
      </c>
      <c r="O2023" t="s">
        <v>1558</v>
      </c>
      <c r="Q2023" s="199">
        <v>5000</v>
      </c>
      <c r="S2023" t="s">
        <v>1786</v>
      </c>
      <c r="T2023" t="s">
        <v>2230</v>
      </c>
      <c r="U2023" s="201">
        <v>3.7025000000000001</v>
      </c>
      <c r="V2023" t="s">
        <v>2804</v>
      </c>
      <c r="W2023" t="s">
        <v>3130</v>
      </c>
      <c r="X2023" t="s">
        <v>3338</v>
      </c>
      <c r="Y2023" t="s">
        <v>3318</v>
      </c>
      <c r="Z2023" t="s">
        <v>3729</v>
      </c>
      <c r="AA2023">
        <v>811170</v>
      </c>
      <c r="AB2023" s="198">
        <v>37037</v>
      </c>
      <c r="AC2023" s="198">
        <v>37040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4</v>
      </c>
      <c r="F2024" s="213">
        <f t="shared" si="160"/>
        <v>1648</v>
      </c>
      <c r="G2024" s="202">
        <v>1297103</v>
      </c>
      <c r="H2024" s="198">
        <v>37036.370115740741</v>
      </c>
      <c r="I2024" t="s">
        <v>3336</v>
      </c>
      <c r="M2024" t="s">
        <v>1785</v>
      </c>
      <c r="N2024" t="s">
        <v>3314</v>
      </c>
      <c r="O2024" t="s">
        <v>1547</v>
      </c>
      <c r="Q2024" s="199">
        <v>412</v>
      </c>
      <c r="S2024" t="s">
        <v>1786</v>
      </c>
      <c r="T2024" t="s">
        <v>2230</v>
      </c>
      <c r="U2024" s="201">
        <v>4.0949999999999998</v>
      </c>
      <c r="V2024" t="s">
        <v>3340</v>
      </c>
      <c r="W2024" t="s">
        <v>3367</v>
      </c>
      <c r="X2024" t="s">
        <v>3368</v>
      </c>
      <c r="Y2024" t="s">
        <v>3318</v>
      </c>
      <c r="Z2024" t="s">
        <v>3729</v>
      </c>
      <c r="AA2024">
        <v>811171</v>
      </c>
      <c r="AB2024" s="198">
        <v>37037</v>
      </c>
      <c r="AC2024" s="198">
        <v>37040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4</v>
      </c>
      <c r="F2025" s="213">
        <f t="shared" si="160"/>
        <v>22800</v>
      </c>
      <c r="G2025" s="202">
        <v>1297104</v>
      </c>
      <c r="H2025" s="198">
        <v>37036.370138888888</v>
      </c>
      <c r="I2025" t="s">
        <v>1826</v>
      </c>
      <c r="M2025" t="s">
        <v>1785</v>
      </c>
      <c r="N2025" t="s">
        <v>3314</v>
      </c>
      <c r="O2025" t="s">
        <v>1040</v>
      </c>
      <c r="P2025" s="199">
        <v>5700</v>
      </c>
      <c r="S2025" t="s">
        <v>1786</v>
      </c>
      <c r="T2025" t="s">
        <v>2230</v>
      </c>
      <c r="U2025" s="201">
        <v>3.84</v>
      </c>
      <c r="V2025" t="s">
        <v>1808</v>
      </c>
      <c r="W2025" t="s">
        <v>3159</v>
      </c>
      <c r="X2025" t="s">
        <v>3241</v>
      </c>
      <c r="Y2025" t="s">
        <v>3318</v>
      </c>
      <c r="Z2025" t="s">
        <v>3729</v>
      </c>
      <c r="AA2025">
        <v>811172</v>
      </c>
      <c r="AB2025" s="198">
        <v>37037</v>
      </c>
      <c r="AC2025" s="198">
        <v>37040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4</v>
      </c>
      <c r="F2026" s="213">
        <f t="shared" si="160"/>
        <v>20000</v>
      </c>
      <c r="G2026" s="202">
        <v>1297105</v>
      </c>
      <c r="H2026" s="198">
        <v>37036.370162037034</v>
      </c>
      <c r="I2026" t="s">
        <v>3336</v>
      </c>
      <c r="M2026" t="s">
        <v>1785</v>
      </c>
      <c r="N2026" t="s">
        <v>3314</v>
      </c>
      <c r="O2026" t="s">
        <v>1547</v>
      </c>
      <c r="Q2026" s="199">
        <v>5000</v>
      </c>
      <c r="S2026" t="s">
        <v>1786</v>
      </c>
      <c r="T2026" t="s">
        <v>2230</v>
      </c>
      <c r="U2026" s="201">
        <v>4.0999999999999996</v>
      </c>
      <c r="V2026" t="s">
        <v>3340</v>
      </c>
      <c r="W2026" t="s">
        <v>3367</v>
      </c>
      <c r="X2026" t="s">
        <v>3368</v>
      </c>
      <c r="Y2026" t="s">
        <v>3318</v>
      </c>
      <c r="Z2026" t="s">
        <v>3729</v>
      </c>
      <c r="AA2026">
        <v>811173</v>
      </c>
      <c r="AB2026" s="198">
        <v>37037</v>
      </c>
      <c r="AC2026" s="198">
        <v>37040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4</v>
      </c>
      <c r="F2027" s="213">
        <f t="shared" si="160"/>
        <v>40000</v>
      </c>
      <c r="G2027" s="202">
        <v>1297106</v>
      </c>
      <c r="H2027" s="198">
        <v>37036.370162037034</v>
      </c>
      <c r="I2027" t="s">
        <v>3204</v>
      </c>
      <c r="M2027" t="s">
        <v>1785</v>
      </c>
      <c r="N2027" t="s">
        <v>3314</v>
      </c>
      <c r="O2027" t="s">
        <v>1055</v>
      </c>
      <c r="Q2027" s="199">
        <v>10000</v>
      </c>
      <c r="S2027" t="s">
        <v>1786</v>
      </c>
      <c r="T2027" t="s">
        <v>2230</v>
      </c>
      <c r="U2027" s="201">
        <v>4.12</v>
      </c>
      <c r="V2027" t="s">
        <v>3205</v>
      </c>
      <c r="W2027" t="s">
        <v>2800</v>
      </c>
      <c r="X2027" t="s">
        <v>2801</v>
      </c>
      <c r="Y2027" t="s">
        <v>3318</v>
      </c>
      <c r="Z2027" t="s">
        <v>3729</v>
      </c>
      <c r="AA2027">
        <v>811174</v>
      </c>
      <c r="AB2027" s="198">
        <v>37037</v>
      </c>
      <c r="AC2027" s="198">
        <v>37040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4</v>
      </c>
      <c r="F2028" s="213">
        <f t="shared" si="160"/>
        <v>20000</v>
      </c>
      <c r="G2028" s="202">
        <v>1297107</v>
      </c>
      <c r="H2028" s="198">
        <v>37036.370162037034</v>
      </c>
      <c r="I2028" t="s">
        <v>3244</v>
      </c>
      <c r="M2028" t="s">
        <v>1785</v>
      </c>
      <c r="N2028" t="s">
        <v>3314</v>
      </c>
      <c r="O2028" t="s">
        <v>1034</v>
      </c>
      <c r="Q2028" s="199">
        <v>5000</v>
      </c>
      <c r="S2028" t="s">
        <v>1786</v>
      </c>
      <c r="T2028" t="s">
        <v>2230</v>
      </c>
      <c r="U2028" s="201">
        <v>3.87</v>
      </c>
      <c r="V2028" t="s">
        <v>3245</v>
      </c>
      <c r="W2028" t="s">
        <v>2783</v>
      </c>
      <c r="X2028" t="s">
        <v>2784</v>
      </c>
      <c r="Y2028" t="s">
        <v>3318</v>
      </c>
      <c r="Z2028" t="s">
        <v>3729</v>
      </c>
      <c r="AA2028">
        <v>811175</v>
      </c>
      <c r="AB2028" s="198">
        <v>37037</v>
      </c>
      <c r="AC2028" s="198">
        <v>37040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4</v>
      </c>
      <c r="F2029" s="213">
        <f t="shared" si="160"/>
        <v>20000</v>
      </c>
      <c r="G2029" s="202">
        <v>1297109</v>
      </c>
      <c r="H2029" s="198">
        <v>37036.370185185187</v>
      </c>
      <c r="I2029" t="s">
        <v>3023</v>
      </c>
      <c r="M2029" t="s">
        <v>1785</v>
      </c>
      <c r="N2029" t="s">
        <v>3314</v>
      </c>
      <c r="O2029" t="s">
        <v>1562</v>
      </c>
      <c r="P2029" s="199">
        <v>5000</v>
      </c>
      <c r="S2029" t="s">
        <v>1786</v>
      </c>
      <c r="T2029" t="s">
        <v>2230</v>
      </c>
      <c r="U2029" s="201">
        <v>3.55</v>
      </c>
      <c r="V2029" t="s">
        <v>3270</v>
      </c>
      <c r="W2029" t="s">
        <v>1719</v>
      </c>
      <c r="X2029" t="s">
        <v>1710</v>
      </c>
      <c r="Y2029" t="s">
        <v>3318</v>
      </c>
      <c r="Z2029" t="s">
        <v>3729</v>
      </c>
      <c r="AA2029">
        <v>811176</v>
      </c>
      <c r="AB2029" s="198">
        <v>37037</v>
      </c>
      <c r="AC2029" s="198">
        <v>37040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4</v>
      </c>
      <c r="F2030" s="213">
        <f t="shared" si="160"/>
        <v>7064</v>
      </c>
      <c r="G2030" s="202">
        <v>1297110</v>
      </c>
      <c r="H2030" s="198">
        <v>37036.370185185187</v>
      </c>
      <c r="I2030" t="s">
        <v>3275</v>
      </c>
      <c r="M2030" t="s">
        <v>1785</v>
      </c>
      <c r="N2030" t="s">
        <v>3314</v>
      </c>
      <c r="O2030" t="s">
        <v>1518</v>
      </c>
      <c r="Q2030" s="199">
        <v>1766</v>
      </c>
      <c r="S2030" t="s">
        <v>1786</v>
      </c>
      <c r="T2030" t="s">
        <v>2230</v>
      </c>
      <c r="U2030" s="201">
        <v>3.9363000000000001</v>
      </c>
      <c r="V2030" t="s">
        <v>2321</v>
      </c>
      <c r="W2030" t="s">
        <v>3316</v>
      </c>
      <c r="X2030" t="s">
        <v>3317</v>
      </c>
      <c r="Y2030" t="s">
        <v>3318</v>
      </c>
      <c r="Z2030" t="s">
        <v>3729</v>
      </c>
      <c r="AA2030">
        <v>811177</v>
      </c>
      <c r="AB2030" s="198">
        <v>37037</v>
      </c>
      <c r="AC2030" s="198">
        <v>37040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4</v>
      </c>
      <c r="F2031" s="213">
        <f t="shared" si="160"/>
        <v>2472</v>
      </c>
      <c r="G2031" s="202">
        <v>1297111</v>
      </c>
      <c r="H2031" s="198">
        <v>37036.370196759257</v>
      </c>
      <c r="I2031" t="s">
        <v>3336</v>
      </c>
      <c r="M2031" t="s">
        <v>1785</v>
      </c>
      <c r="N2031" t="s">
        <v>3314</v>
      </c>
      <c r="O2031" t="s">
        <v>1602</v>
      </c>
      <c r="Q2031" s="199">
        <v>618</v>
      </c>
      <c r="S2031" t="s">
        <v>1786</v>
      </c>
      <c r="T2031" t="s">
        <v>2230</v>
      </c>
      <c r="U2031" s="201">
        <v>4.0999999999999996</v>
      </c>
      <c r="V2031" t="s">
        <v>3340</v>
      </c>
      <c r="W2031" t="s">
        <v>3367</v>
      </c>
      <c r="X2031" t="s">
        <v>3368</v>
      </c>
      <c r="Y2031" t="s">
        <v>3318</v>
      </c>
      <c r="Z2031" t="s">
        <v>3729</v>
      </c>
      <c r="AA2031">
        <v>811179</v>
      </c>
      <c r="AB2031" s="198">
        <v>37037</v>
      </c>
      <c r="AC2031" s="198">
        <v>37040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4</v>
      </c>
      <c r="F2032" s="213">
        <f t="shared" si="160"/>
        <v>20000</v>
      </c>
      <c r="G2032" s="202">
        <v>1297112</v>
      </c>
      <c r="H2032" s="198">
        <v>37036.370208333334</v>
      </c>
      <c r="I2032" t="s">
        <v>2983</v>
      </c>
      <c r="M2032" t="s">
        <v>1785</v>
      </c>
      <c r="N2032" t="s">
        <v>3314</v>
      </c>
      <c r="O2032" t="s">
        <v>1567</v>
      </c>
      <c r="P2032" s="199">
        <v>5000</v>
      </c>
      <c r="S2032" t="s">
        <v>1786</v>
      </c>
      <c r="T2032" t="s">
        <v>2230</v>
      </c>
      <c r="U2032" s="201">
        <v>2.9</v>
      </c>
      <c r="V2032" t="s">
        <v>2042</v>
      </c>
      <c r="W2032" t="s">
        <v>1719</v>
      </c>
      <c r="X2032" t="s">
        <v>1710</v>
      </c>
      <c r="Y2032" t="s">
        <v>3318</v>
      </c>
      <c r="Z2032" t="s">
        <v>3729</v>
      </c>
      <c r="AA2032">
        <v>811178</v>
      </c>
      <c r="AB2032" s="198">
        <v>37037</v>
      </c>
      <c r="AC2032" s="198">
        <v>37040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4</v>
      </c>
      <c r="F2033" s="213">
        <f t="shared" si="160"/>
        <v>20000</v>
      </c>
      <c r="G2033" s="202">
        <v>1297114</v>
      </c>
      <c r="H2033" s="198">
        <v>37036.370243055557</v>
      </c>
      <c r="I2033" t="s">
        <v>3336</v>
      </c>
      <c r="M2033" t="s">
        <v>1785</v>
      </c>
      <c r="N2033" t="s">
        <v>3314</v>
      </c>
      <c r="O2033" t="s">
        <v>1602</v>
      </c>
      <c r="Q2033" s="199">
        <v>5000</v>
      </c>
      <c r="S2033" t="s">
        <v>1786</v>
      </c>
      <c r="T2033" t="s">
        <v>2230</v>
      </c>
      <c r="U2033" s="201">
        <v>4.1050000000000004</v>
      </c>
      <c r="V2033" t="s">
        <v>3340</v>
      </c>
      <c r="W2033" t="s">
        <v>3367</v>
      </c>
      <c r="X2033" t="s">
        <v>3368</v>
      </c>
      <c r="Y2033" t="s">
        <v>3318</v>
      </c>
      <c r="Z2033" t="s">
        <v>3729</v>
      </c>
      <c r="AA2033">
        <v>811180</v>
      </c>
      <c r="AB2033" s="198">
        <v>37037</v>
      </c>
      <c r="AC2033" s="198">
        <v>37040</v>
      </c>
    </row>
    <row r="2034" spans="1:29" x14ac:dyDescent="0.2">
      <c r="A2034" s="44" t="str">
        <f t="shared" si="156"/>
        <v xml:space="preserve"> Natural Gas Physical</v>
      </c>
      <c r="B2034" s="44" t="str">
        <f t="shared" si="157"/>
        <v/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4</v>
      </c>
      <c r="F2034" s="213">
        <f t="shared" si="160"/>
        <v>40000</v>
      </c>
      <c r="G2034" s="202">
        <v>1297116</v>
      </c>
      <c r="H2034" s="198">
        <v>37036.370254629626</v>
      </c>
      <c r="I2034" t="s">
        <v>3331</v>
      </c>
      <c r="M2034" t="s">
        <v>1785</v>
      </c>
      <c r="N2034" t="s">
        <v>3346</v>
      </c>
      <c r="O2034" t="s">
        <v>1500</v>
      </c>
      <c r="Q2034" s="199">
        <v>10000</v>
      </c>
      <c r="S2034" t="s">
        <v>1786</v>
      </c>
      <c r="T2034" t="s">
        <v>2230</v>
      </c>
      <c r="U2034" s="201">
        <v>4.1150000000000002</v>
      </c>
      <c r="V2034" t="s">
        <v>3495</v>
      </c>
      <c r="W2034" t="s">
        <v>3347</v>
      </c>
      <c r="X2034" t="s">
        <v>3348</v>
      </c>
      <c r="Y2034" t="s">
        <v>3318</v>
      </c>
      <c r="Z2034" t="s">
        <v>3729</v>
      </c>
      <c r="AA2034">
        <v>811182</v>
      </c>
      <c r="AB2034" s="198">
        <v>37037</v>
      </c>
      <c r="AC2034" s="198">
        <v>37040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4</v>
      </c>
      <c r="F2035" s="213">
        <f t="shared" si="160"/>
        <v>20000</v>
      </c>
      <c r="G2035" s="202">
        <v>1297115</v>
      </c>
      <c r="H2035" s="198">
        <v>37036.370254629626</v>
      </c>
      <c r="I2035" t="s">
        <v>3342</v>
      </c>
      <c r="M2035" t="s">
        <v>1785</v>
      </c>
      <c r="N2035" t="s">
        <v>3314</v>
      </c>
      <c r="O2035" t="s">
        <v>1558</v>
      </c>
      <c r="Q2035" s="199">
        <v>5000</v>
      </c>
      <c r="S2035" t="s">
        <v>1786</v>
      </c>
      <c r="T2035" t="s">
        <v>2230</v>
      </c>
      <c r="U2035" s="201">
        <v>3.71</v>
      </c>
      <c r="V2035" t="s">
        <v>2804</v>
      </c>
      <c r="W2035" t="s">
        <v>3130</v>
      </c>
      <c r="X2035" t="s">
        <v>3338</v>
      </c>
      <c r="Y2035" t="s">
        <v>3318</v>
      </c>
      <c r="Z2035" t="s">
        <v>3729</v>
      </c>
      <c r="AA2035">
        <v>811181</v>
      </c>
      <c r="AB2035" s="198">
        <v>37037</v>
      </c>
      <c r="AC2035" s="198">
        <v>37040</v>
      </c>
    </row>
    <row r="2036" spans="1:29" x14ac:dyDescent="0.2">
      <c r="A2036" s="44" t="str">
        <f t="shared" si="156"/>
        <v>US Natural Gas Financial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Financial</v>
      </c>
      <c r="E2036" s="44">
        <f>IF(VLOOKUP(S2036,'DD-Lookup'!$J$6:$L$50,3,FALSE)="Monthly",(YEAR(AC2036)-YEAR(AB2036))*12+MONTH(AC2036)-MONTH(AB2036)+1,(AC2036-AB2036+1))</f>
        <v>365</v>
      </c>
      <c r="F2036" s="213">
        <f t="shared" si="160"/>
        <v>3285000</v>
      </c>
      <c r="G2036" s="202">
        <v>1297119</v>
      </c>
      <c r="H2036" s="198">
        <v>37036.370266203703</v>
      </c>
      <c r="I2036" t="s">
        <v>3313</v>
      </c>
      <c r="M2036" t="s">
        <v>1785</v>
      </c>
      <c r="N2036" t="s">
        <v>3014</v>
      </c>
      <c r="O2036" t="s">
        <v>3370</v>
      </c>
      <c r="P2036" s="199">
        <v>9000</v>
      </c>
      <c r="S2036" t="s">
        <v>1786</v>
      </c>
      <c r="T2036" t="s">
        <v>2230</v>
      </c>
      <c r="U2036" s="201">
        <v>4.22</v>
      </c>
      <c r="V2036" t="s">
        <v>2798</v>
      </c>
      <c r="W2036" t="s">
        <v>3587</v>
      </c>
      <c r="X2036" t="s">
        <v>3016</v>
      </c>
      <c r="Y2036" t="s">
        <v>2250</v>
      </c>
      <c r="Z2036" t="s">
        <v>3729</v>
      </c>
      <c r="AA2036" t="s">
        <v>156</v>
      </c>
      <c r="AB2036" s="198">
        <v>37257.875</v>
      </c>
      <c r="AC2036" s="198">
        <v>37621.875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4</v>
      </c>
      <c r="F2037" s="213">
        <f t="shared" si="160"/>
        <v>3244</v>
      </c>
      <c r="G2037" s="202">
        <v>1297118</v>
      </c>
      <c r="H2037" s="198">
        <v>37036.370266203703</v>
      </c>
      <c r="I2037" t="s">
        <v>3393</v>
      </c>
      <c r="M2037" t="s">
        <v>1785</v>
      </c>
      <c r="N2037" t="s">
        <v>3314</v>
      </c>
      <c r="O2037" t="s">
        <v>1534</v>
      </c>
      <c r="Q2037" s="199">
        <v>811</v>
      </c>
      <c r="S2037" t="s">
        <v>1786</v>
      </c>
      <c r="T2037" t="s">
        <v>2230</v>
      </c>
      <c r="U2037" s="201">
        <v>3.7925</v>
      </c>
      <c r="V2037" t="s">
        <v>3132</v>
      </c>
      <c r="W2037" t="s">
        <v>3352</v>
      </c>
      <c r="X2037" t="s">
        <v>3353</v>
      </c>
      <c r="Y2037" t="s">
        <v>3318</v>
      </c>
      <c r="Z2037" t="s">
        <v>3729</v>
      </c>
      <c r="AA2037">
        <v>811183</v>
      </c>
      <c r="AB2037" s="198">
        <v>37037</v>
      </c>
      <c r="AC2037" s="198">
        <v>37040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4</v>
      </c>
      <c r="F2038" s="213">
        <f t="shared" si="160"/>
        <v>40000</v>
      </c>
      <c r="G2038" s="202">
        <v>1297122</v>
      </c>
      <c r="H2038" s="198">
        <v>37036.37027777778</v>
      </c>
      <c r="I2038" t="s">
        <v>2964</v>
      </c>
      <c r="M2038" t="s">
        <v>1785</v>
      </c>
      <c r="N2038" t="s">
        <v>3314</v>
      </c>
      <c r="O2038" t="s">
        <v>1581</v>
      </c>
      <c r="Q2038" s="199">
        <v>10000</v>
      </c>
      <c r="S2038" t="s">
        <v>1786</v>
      </c>
      <c r="T2038" t="s">
        <v>2230</v>
      </c>
      <c r="U2038" s="201">
        <v>10.6</v>
      </c>
      <c r="V2038" t="s">
        <v>2812</v>
      </c>
      <c r="W2038" t="s">
        <v>1757</v>
      </c>
      <c r="X2038" t="s">
        <v>1710</v>
      </c>
      <c r="Y2038" t="s">
        <v>3318</v>
      </c>
      <c r="Z2038" t="s">
        <v>3729</v>
      </c>
      <c r="AA2038">
        <v>811185</v>
      </c>
      <c r="AB2038" s="198">
        <v>37037</v>
      </c>
      <c r="AC2038" s="198">
        <v>37040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4</v>
      </c>
      <c r="F2039" s="213">
        <f t="shared" si="160"/>
        <v>40000</v>
      </c>
      <c r="G2039" s="202">
        <v>1297120</v>
      </c>
      <c r="H2039" s="198">
        <v>37036.37027777778</v>
      </c>
      <c r="I2039" t="s">
        <v>2964</v>
      </c>
      <c r="M2039" t="s">
        <v>1785</v>
      </c>
      <c r="N2039" t="s">
        <v>3314</v>
      </c>
      <c r="O2039" t="s">
        <v>1611</v>
      </c>
      <c r="Q2039" s="199">
        <v>10000</v>
      </c>
      <c r="S2039" t="s">
        <v>1786</v>
      </c>
      <c r="T2039" t="s">
        <v>2230</v>
      </c>
      <c r="U2039" s="201">
        <v>10.55</v>
      </c>
      <c r="V2039" t="s">
        <v>157</v>
      </c>
      <c r="W2039" t="s">
        <v>1757</v>
      </c>
      <c r="X2039" t="s">
        <v>1710</v>
      </c>
      <c r="Y2039" t="s">
        <v>3318</v>
      </c>
      <c r="Z2039" t="s">
        <v>3729</v>
      </c>
      <c r="AA2039">
        <v>811184</v>
      </c>
      <c r="AB2039" s="198">
        <v>37037</v>
      </c>
      <c r="AC2039" s="198">
        <v>37040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4</v>
      </c>
      <c r="F2040" s="213">
        <f t="shared" si="160"/>
        <v>20000</v>
      </c>
      <c r="G2040" s="202">
        <v>1297121</v>
      </c>
      <c r="H2040" s="198">
        <v>37036.37027777778</v>
      </c>
      <c r="I2040" t="s">
        <v>3008</v>
      </c>
      <c r="M2040" t="s">
        <v>1785</v>
      </c>
      <c r="N2040" t="s">
        <v>3314</v>
      </c>
      <c r="O2040" t="s">
        <v>1518</v>
      </c>
      <c r="Q2040" s="199">
        <v>5000</v>
      </c>
      <c r="S2040" t="s">
        <v>1786</v>
      </c>
      <c r="T2040" t="s">
        <v>2230</v>
      </c>
      <c r="U2040" s="201">
        <v>3.9363000000000001</v>
      </c>
      <c r="V2040" t="s">
        <v>2846</v>
      </c>
      <c r="W2040" t="s">
        <v>3316</v>
      </c>
      <c r="X2040" t="s">
        <v>3317</v>
      </c>
      <c r="Y2040" t="s">
        <v>3318</v>
      </c>
      <c r="Z2040" t="s">
        <v>3729</v>
      </c>
      <c r="AA2040">
        <v>811186</v>
      </c>
      <c r="AB2040" s="198">
        <v>37037</v>
      </c>
      <c r="AC2040" s="198">
        <v>37040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4</v>
      </c>
      <c r="F2041" s="213">
        <f t="shared" si="160"/>
        <v>20000</v>
      </c>
      <c r="G2041" s="202">
        <v>1297124</v>
      </c>
      <c r="H2041" s="198">
        <v>37036.370312500003</v>
      </c>
      <c r="I2041" t="s">
        <v>2779</v>
      </c>
      <c r="M2041" t="s">
        <v>1785</v>
      </c>
      <c r="N2041" t="s">
        <v>3314</v>
      </c>
      <c r="O2041" t="s">
        <v>1562</v>
      </c>
      <c r="Q2041" s="199">
        <v>5000</v>
      </c>
      <c r="S2041" t="s">
        <v>1786</v>
      </c>
      <c r="T2041" t="s">
        <v>2230</v>
      </c>
      <c r="U2041" s="201">
        <v>3.5750000000000002</v>
      </c>
      <c r="V2041" t="s">
        <v>3291</v>
      </c>
      <c r="W2041" t="s">
        <v>1719</v>
      </c>
      <c r="X2041" t="s">
        <v>1710</v>
      </c>
      <c r="Y2041" t="s">
        <v>3318</v>
      </c>
      <c r="Z2041" t="s">
        <v>3729</v>
      </c>
      <c r="AA2041">
        <v>811188</v>
      </c>
      <c r="AB2041" s="198">
        <v>37037</v>
      </c>
      <c r="AC2041" s="198">
        <v>37040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4</v>
      </c>
      <c r="F2042" s="213">
        <f t="shared" si="160"/>
        <v>40000</v>
      </c>
      <c r="G2042" s="202">
        <v>1297126</v>
      </c>
      <c r="H2042" s="198">
        <v>37036.370335648149</v>
      </c>
      <c r="I2042" t="s">
        <v>2964</v>
      </c>
      <c r="M2042" t="s">
        <v>1785</v>
      </c>
      <c r="N2042" t="s">
        <v>3314</v>
      </c>
      <c r="O2042" t="s">
        <v>1581</v>
      </c>
      <c r="Q2042" s="199">
        <v>10000</v>
      </c>
      <c r="S2042" t="s">
        <v>1786</v>
      </c>
      <c r="T2042" t="s">
        <v>2230</v>
      </c>
      <c r="U2042" s="201">
        <v>10.75</v>
      </c>
      <c r="V2042" t="s">
        <v>2812</v>
      </c>
      <c r="W2042" t="s">
        <v>1757</v>
      </c>
      <c r="X2042" t="s">
        <v>1710</v>
      </c>
      <c r="Y2042" t="s">
        <v>3318</v>
      </c>
      <c r="Z2042" t="s">
        <v>3729</v>
      </c>
      <c r="AA2042">
        <v>811190</v>
      </c>
      <c r="AB2042" s="198">
        <v>37037</v>
      </c>
      <c r="AC2042" s="198">
        <v>37040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4</v>
      </c>
      <c r="F2043" s="213">
        <f t="shared" si="160"/>
        <v>40000</v>
      </c>
      <c r="G2043" s="202">
        <v>1297125</v>
      </c>
      <c r="H2043" s="198">
        <v>37036.370335648149</v>
      </c>
      <c r="I2043" t="s">
        <v>2964</v>
      </c>
      <c r="M2043" t="s">
        <v>1785</v>
      </c>
      <c r="N2043" t="s">
        <v>3314</v>
      </c>
      <c r="O2043" t="s">
        <v>1611</v>
      </c>
      <c r="Q2043" s="199">
        <v>10000</v>
      </c>
      <c r="S2043" t="s">
        <v>1786</v>
      </c>
      <c r="T2043" t="s">
        <v>2230</v>
      </c>
      <c r="U2043" s="201">
        <v>10.7</v>
      </c>
      <c r="V2043" t="s">
        <v>157</v>
      </c>
      <c r="W2043" t="s">
        <v>1757</v>
      </c>
      <c r="X2043" t="s">
        <v>1710</v>
      </c>
      <c r="Y2043" t="s">
        <v>3318</v>
      </c>
      <c r="Z2043" t="s">
        <v>3729</v>
      </c>
      <c r="AA2043">
        <v>811189</v>
      </c>
      <c r="AB2043" s="198">
        <v>37037</v>
      </c>
      <c r="AC2043" s="198">
        <v>37040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4</v>
      </c>
      <c r="F2044" s="213">
        <f t="shared" si="160"/>
        <v>20000</v>
      </c>
      <c r="G2044" s="202">
        <v>1297127</v>
      </c>
      <c r="H2044" s="198">
        <v>37036.370335648149</v>
      </c>
      <c r="I2044" t="s">
        <v>3008</v>
      </c>
      <c r="M2044" t="s">
        <v>1785</v>
      </c>
      <c r="N2044" t="s">
        <v>3314</v>
      </c>
      <c r="O2044" t="s">
        <v>1055</v>
      </c>
      <c r="Q2044" s="199">
        <v>5000</v>
      </c>
      <c r="S2044" t="s">
        <v>1786</v>
      </c>
      <c r="T2044" t="s">
        <v>2230</v>
      </c>
      <c r="U2044" s="201">
        <v>4.12</v>
      </c>
      <c r="V2044" t="s">
        <v>158</v>
      </c>
      <c r="W2044" t="s">
        <v>2800</v>
      </c>
      <c r="X2044" t="s">
        <v>2801</v>
      </c>
      <c r="Y2044" t="s">
        <v>3318</v>
      </c>
      <c r="Z2044" t="s">
        <v>3729</v>
      </c>
      <c r="AA2044">
        <v>811191</v>
      </c>
      <c r="AB2044" s="198">
        <v>37037</v>
      </c>
      <c r="AC2044" s="198">
        <v>37040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4</v>
      </c>
      <c r="F2045" s="213">
        <f t="shared" si="160"/>
        <v>11936</v>
      </c>
      <c r="G2045" s="202">
        <v>1297128</v>
      </c>
      <c r="H2045" s="198">
        <v>37036.370370370372</v>
      </c>
      <c r="I2045" t="s">
        <v>3336</v>
      </c>
      <c r="M2045" t="s">
        <v>1785</v>
      </c>
      <c r="N2045" t="s">
        <v>3314</v>
      </c>
      <c r="O2045" t="s">
        <v>1518</v>
      </c>
      <c r="Q2045" s="199">
        <v>2984</v>
      </c>
      <c r="S2045" t="s">
        <v>1786</v>
      </c>
      <c r="T2045" t="s">
        <v>2230</v>
      </c>
      <c r="U2045" s="201">
        <v>3.9363000000000001</v>
      </c>
      <c r="V2045" t="s">
        <v>3340</v>
      </c>
      <c r="W2045" t="s">
        <v>3316</v>
      </c>
      <c r="X2045" t="s">
        <v>3317</v>
      </c>
      <c r="Y2045" t="s">
        <v>3318</v>
      </c>
      <c r="Z2045" t="s">
        <v>3729</v>
      </c>
      <c r="AA2045">
        <v>811192</v>
      </c>
      <c r="AB2045" s="198">
        <v>37037</v>
      </c>
      <c r="AC2045" s="198">
        <v>37040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4</v>
      </c>
      <c r="F2046" s="213">
        <f t="shared" si="160"/>
        <v>40000</v>
      </c>
      <c r="G2046" s="202">
        <v>1297129</v>
      </c>
      <c r="H2046" s="198">
        <v>37036.370381944442</v>
      </c>
      <c r="I2046" t="s">
        <v>2964</v>
      </c>
      <c r="M2046" t="s">
        <v>1785</v>
      </c>
      <c r="N2046" t="s">
        <v>3314</v>
      </c>
      <c r="O2046" t="s">
        <v>1581</v>
      </c>
      <c r="Q2046" s="199">
        <v>10000</v>
      </c>
      <c r="S2046" t="s">
        <v>1786</v>
      </c>
      <c r="T2046" t="s">
        <v>2230</v>
      </c>
      <c r="U2046" s="201">
        <v>10.9</v>
      </c>
      <c r="V2046" t="s">
        <v>2812</v>
      </c>
      <c r="W2046" t="s">
        <v>1757</v>
      </c>
      <c r="X2046" t="s">
        <v>1710</v>
      </c>
      <c r="Y2046" t="s">
        <v>3318</v>
      </c>
      <c r="Z2046" t="s">
        <v>3729</v>
      </c>
      <c r="AA2046">
        <v>811193</v>
      </c>
      <c r="AB2046" s="198">
        <v>37037</v>
      </c>
      <c r="AC2046" s="198">
        <v>37040</v>
      </c>
    </row>
    <row r="2047" spans="1:29" x14ac:dyDescent="0.2">
      <c r="A2047" s="44" t="str">
        <f t="shared" si="156"/>
        <v>US Power Physical</v>
      </c>
      <c r="B2047" s="44" t="str">
        <f t="shared" si="157"/>
        <v>US</v>
      </c>
      <c r="C2047" s="44" t="str">
        <f t="shared" si="158"/>
        <v>Power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3</v>
      </c>
      <c r="F2047" s="213">
        <f t="shared" si="160"/>
        <v>150</v>
      </c>
      <c r="G2047" s="202">
        <v>1297131</v>
      </c>
      <c r="H2047" s="198">
        <v>37036.370393518519</v>
      </c>
      <c r="I2047" t="s">
        <v>1829</v>
      </c>
      <c r="M2047" t="s">
        <v>3451</v>
      </c>
      <c r="N2047" t="s">
        <v>1827</v>
      </c>
      <c r="O2047" t="s">
        <v>99</v>
      </c>
      <c r="P2047" s="199">
        <v>50</v>
      </c>
      <c r="S2047" t="s">
        <v>1784</v>
      </c>
      <c r="T2047" t="s">
        <v>2230</v>
      </c>
      <c r="U2047" s="201">
        <v>28.5</v>
      </c>
      <c r="V2047" t="s">
        <v>1830</v>
      </c>
      <c r="W2047" t="s">
        <v>1839</v>
      </c>
      <c r="X2047" t="s">
        <v>1832</v>
      </c>
      <c r="Y2047" t="s">
        <v>2741</v>
      </c>
      <c r="Z2047" t="s">
        <v>3724</v>
      </c>
      <c r="AA2047">
        <v>622996.1</v>
      </c>
      <c r="AB2047" s="198">
        <v>37041.875</v>
      </c>
      <c r="AC2047" s="198">
        <v>37043.875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4</v>
      </c>
      <c r="F2048" s="213">
        <f t="shared" si="160"/>
        <v>40000</v>
      </c>
      <c r="G2048" s="202">
        <v>1297132</v>
      </c>
      <c r="H2048" s="198">
        <v>37036.370428240742</v>
      </c>
      <c r="I2048" t="s">
        <v>3336</v>
      </c>
      <c r="M2048" t="s">
        <v>1785</v>
      </c>
      <c r="N2048" t="s">
        <v>3314</v>
      </c>
      <c r="O2048" t="s">
        <v>1518</v>
      </c>
      <c r="Q2048" s="199">
        <v>10000</v>
      </c>
      <c r="S2048" t="s">
        <v>1786</v>
      </c>
      <c r="T2048" t="s">
        <v>2230</v>
      </c>
      <c r="U2048" s="201">
        <v>3.9375</v>
      </c>
      <c r="V2048" t="s">
        <v>3340</v>
      </c>
      <c r="W2048" t="s">
        <v>3316</v>
      </c>
      <c r="X2048" t="s">
        <v>3317</v>
      </c>
      <c r="Y2048" t="s">
        <v>3318</v>
      </c>
      <c r="Z2048" t="s">
        <v>3729</v>
      </c>
      <c r="AA2048">
        <v>811194</v>
      </c>
      <c r="AB2048" s="198">
        <v>37037</v>
      </c>
      <c r="AC2048" s="198">
        <v>37040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4</v>
      </c>
      <c r="F2049" s="213">
        <f t="shared" si="160"/>
        <v>20000</v>
      </c>
      <c r="G2049" s="202">
        <v>1297133</v>
      </c>
      <c r="H2049" s="198">
        <v>37036.370462962965</v>
      </c>
      <c r="I2049" t="s">
        <v>3341</v>
      </c>
      <c r="M2049" t="s">
        <v>1785</v>
      </c>
      <c r="N2049" t="s">
        <v>3314</v>
      </c>
      <c r="O2049" t="s">
        <v>1546</v>
      </c>
      <c r="Q2049" s="199">
        <v>5000</v>
      </c>
      <c r="S2049" t="s">
        <v>1786</v>
      </c>
      <c r="T2049" t="s">
        <v>2230</v>
      </c>
      <c r="U2049" s="201">
        <v>3.7124999999999999</v>
      </c>
      <c r="V2049" t="s">
        <v>3131</v>
      </c>
      <c r="W2049" t="s">
        <v>3130</v>
      </c>
      <c r="X2049" t="s">
        <v>3338</v>
      </c>
      <c r="Y2049" t="s">
        <v>3318</v>
      </c>
      <c r="Z2049" t="s">
        <v>3729</v>
      </c>
      <c r="AA2049">
        <v>811195</v>
      </c>
      <c r="AB2049" s="198">
        <v>37037</v>
      </c>
      <c r="AC2049" s="198">
        <v>37040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4</v>
      </c>
      <c r="F2050" s="213">
        <f t="shared" si="160"/>
        <v>40000</v>
      </c>
      <c r="G2050" s="202">
        <v>1297135</v>
      </c>
      <c r="H2050" s="198">
        <v>37036.370497685188</v>
      </c>
      <c r="I2050" t="s">
        <v>3336</v>
      </c>
      <c r="M2050" t="s">
        <v>1785</v>
      </c>
      <c r="N2050" t="s">
        <v>3314</v>
      </c>
      <c r="O2050" t="s">
        <v>1518</v>
      </c>
      <c r="Q2050" s="199">
        <v>10000</v>
      </c>
      <c r="S2050" t="s">
        <v>1786</v>
      </c>
      <c r="T2050" t="s">
        <v>2230</v>
      </c>
      <c r="U2050" s="201">
        <v>3.9388000000000001</v>
      </c>
      <c r="V2050" t="s">
        <v>3340</v>
      </c>
      <c r="W2050" t="s">
        <v>3316</v>
      </c>
      <c r="X2050" t="s">
        <v>3317</v>
      </c>
      <c r="Y2050" t="s">
        <v>3318</v>
      </c>
      <c r="Z2050" t="s">
        <v>3729</v>
      </c>
      <c r="AA2050">
        <v>811198</v>
      </c>
      <c r="AB2050" s="198">
        <v>37037</v>
      </c>
      <c r="AC2050" s="198">
        <v>37040</v>
      </c>
    </row>
    <row r="2051" spans="1:29" x14ac:dyDescent="0.2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4</v>
      </c>
      <c r="F2051" s="213">
        <f t="shared" si="160"/>
        <v>12700</v>
      </c>
      <c r="G2051" s="202">
        <v>1297134</v>
      </c>
      <c r="H2051" s="198">
        <v>37036.370497685188</v>
      </c>
      <c r="I2051" t="s">
        <v>1704</v>
      </c>
      <c r="M2051" t="s">
        <v>1785</v>
      </c>
      <c r="N2051" t="s">
        <v>3314</v>
      </c>
      <c r="O2051" t="s">
        <v>1545</v>
      </c>
      <c r="Q2051" s="199">
        <v>3175</v>
      </c>
      <c r="S2051" t="s">
        <v>1786</v>
      </c>
      <c r="T2051" t="s">
        <v>2230</v>
      </c>
      <c r="U2051" s="201">
        <v>3.7349999999999999</v>
      </c>
      <c r="V2051" t="s">
        <v>3033</v>
      </c>
      <c r="W2051" t="s">
        <v>3130</v>
      </c>
      <c r="X2051" t="s">
        <v>3338</v>
      </c>
      <c r="Y2051" t="s">
        <v>3318</v>
      </c>
      <c r="Z2051" t="s">
        <v>3729</v>
      </c>
      <c r="AA2051">
        <v>811197</v>
      </c>
      <c r="AB2051" s="198">
        <v>37037</v>
      </c>
      <c r="AC2051" s="198">
        <v>37040</v>
      </c>
    </row>
    <row r="2052" spans="1:29" x14ac:dyDescent="0.2">
      <c r="A2052" s="44" t="str">
        <f t="shared" si="156"/>
        <v>US Power Physical</v>
      </c>
      <c r="B2052" s="44" t="str">
        <f t="shared" si="157"/>
        <v>US</v>
      </c>
      <c r="C2052" s="44" t="str">
        <f t="shared" si="158"/>
        <v>Power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62</v>
      </c>
      <c r="F2052" s="213">
        <f t="shared" si="160"/>
        <v>3100</v>
      </c>
      <c r="G2052" s="202">
        <v>1297136</v>
      </c>
      <c r="H2052" s="198">
        <v>37036.370532407411</v>
      </c>
      <c r="I2052" t="s">
        <v>2964</v>
      </c>
      <c r="M2052" t="s">
        <v>3451</v>
      </c>
      <c r="N2052" t="s">
        <v>1827</v>
      </c>
      <c r="O2052" t="s">
        <v>3046</v>
      </c>
      <c r="Q2052" s="199">
        <v>50</v>
      </c>
      <c r="S2052" t="s">
        <v>1784</v>
      </c>
      <c r="T2052" t="s">
        <v>2230</v>
      </c>
      <c r="U2052" s="201">
        <v>87</v>
      </c>
      <c r="V2052" t="s">
        <v>1484</v>
      </c>
      <c r="W2052" t="s">
        <v>1848</v>
      </c>
      <c r="X2052" t="s">
        <v>1849</v>
      </c>
      <c r="Y2052" t="s">
        <v>2741</v>
      </c>
      <c r="Z2052" t="s">
        <v>3724</v>
      </c>
      <c r="AA2052">
        <v>622998.1</v>
      </c>
      <c r="AB2052" s="198">
        <v>37073.71597222222</v>
      </c>
      <c r="AC2052" s="198">
        <v>37134.71597222222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4</v>
      </c>
      <c r="F2053" s="213">
        <f t="shared" si="160"/>
        <v>34000</v>
      </c>
      <c r="G2053" s="202">
        <v>1297137</v>
      </c>
      <c r="H2053" s="198">
        <v>37036.370578703703</v>
      </c>
      <c r="I2053" t="s">
        <v>3344</v>
      </c>
      <c r="M2053" t="s">
        <v>1785</v>
      </c>
      <c r="N2053" t="s">
        <v>3314</v>
      </c>
      <c r="O2053" t="s">
        <v>1553</v>
      </c>
      <c r="Q2053" s="199">
        <v>8500</v>
      </c>
      <c r="S2053" t="s">
        <v>1786</v>
      </c>
      <c r="T2053" t="s">
        <v>2230</v>
      </c>
      <c r="U2053" s="201">
        <v>3.94</v>
      </c>
      <c r="V2053" t="s">
        <v>3201</v>
      </c>
      <c r="W2053" t="s">
        <v>3316</v>
      </c>
      <c r="X2053" t="s">
        <v>3317</v>
      </c>
      <c r="Y2053" t="s">
        <v>3318</v>
      </c>
      <c r="Z2053" t="s">
        <v>3729</v>
      </c>
      <c r="AA2053">
        <v>811199</v>
      </c>
      <c r="AB2053" s="198">
        <v>37037</v>
      </c>
      <c r="AC2053" s="198">
        <v>37040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4</v>
      </c>
      <c r="F2054" s="213">
        <f t="shared" si="160"/>
        <v>40000</v>
      </c>
      <c r="G2054" s="202">
        <v>1297138</v>
      </c>
      <c r="H2054" s="198">
        <v>37036.37060185185</v>
      </c>
      <c r="I2054" t="s">
        <v>2983</v>
      </c>
      <c r="M2054" t="s">
        <v>1785</v>
      </c>
      <c r="N2054" t="s">
        <v>3314</v>
      </c>
      <c r="O2054" t="s">
        <v>1518</v>
      </c>
      <c r="Q2054" s="199">
        <v>10000</v>
      </c>
      <c r="S2054" t="s">
        <v>1786</v>
      </c>
      <c r="T2054" t="s">
        <v>2230</v>
      </c>
      <c r="U2054" s="201">
        <v>3.94</v>
      </c>
      <c r="V2054" t="s">
        <v>3343</v>
      </c>
      <c r="W2054" t="s">
        <v>3316</v>
      </c>
      <c r="X2054" t="s">
        <v>3317</v>
      </c>
      <c r="Y2054" t="s">
        <v>3318</v>
      </c>
      <c r="Z2054" t="s">
        <v>3729</v>
      </c>
      <c r="AA2054">
        <v>811201</v>
      </c>
      <c r="AB2054" s="198">
        <v>37037</v>
      </c>
      <c r="AC2054" s="198">
        <v>37040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4</v>
      </c>
      <c r="F2055" s="213">
        <f t="shared" si="160"/>
        <v>20000</v>
      </c>
      <c r="G2055" s="202">
        <v>1297139</v>
      </c>
      <c r="H2055" s="198">
        <v>37036.370648148149</v>
      </c>
      <c r="I2055" t="s">
        <v>31</v>
      </c>
      <c r="M2055" t="s">
        <v>1785</v>
      </c>
      <c r="N2055" t="s">
        <v>3314</v>
      </c>
      <c r="O2055" t="s">
        <v>1602</v>
      </c>
      <c r="P2055" s="199">
        <v>5000</v>
      </c>
      <c r="S2055" t="s">
        <v>1786</v>
      </c>
      <c r="T2055" t="s">
        <v>2230</v>
      </c>
      <c r="U2055" s="201">
        <v>4.0999999999999996</v>
      </c>
      <c r="V2055" t="s">
        <v>32</v>
      </c>
      <c r="W2055" t="s">
        <v>3367</v>
      </c>
      <c r="X2055" t="s">
        <v>3368</v>
      </c>
      <c r="Y2055" t="s">
        <v>3318</v>
      </c>
      <c r="Z2055" t="s">
        <v>3729</v>
      </c>
      <c r="AA2055">
        <v>811202</v>
      </c>
      <c r="AB2055" s="198">
        <v>37037</v>
      </c>
      <c r="AC2055" s="198">
        <v>37040</v>
      </c>
    </row>
    <row r="2056" spans="1:29" x14ac:dyDescent="0.2">
      <c r="A2056" s="44" t="str">
        <f t="shared" si="156"/>
        <v xml:space="preserve"> Oil Products Financial</v>
      </c>
      <c r="B2056" s="44" t="str">
        <f t="shared" si="157"/>
        <v/>
      </c>
      <c r="C2056" s="44" t="str">
        <f t="shared" si="158"/>
        <v>Oil Products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</v>
      </c>
      <c r="F2056" s="213">
        <f t="shared" si="160"/>
        <v>7500</v>
      </c>
      <c r="G2056" s="202">
        <v>1297140</v>
      </c>
      <c r="H2056" s="198">
        <v>37036.370648148149</v>
      </c>
      <c r="I2056" t="s">
        <v>2200</v>
      </c>
      <c r="M2056" t="s">
        <v>1789</v>
      </c>
      <c r="N2056" t="s">
        <v>2087</v>
      </c>
      <c r="O2056" t="s">
        <v>2088</v>
      </c>
      <c r="P2056" s="199">
        <v>2500</v>
      </c>
      <c r="S2056" t="s">
        <v>2089</v>
      </c>
      <c r="T2056" t="s">
        <v>2230</v>
      </c>
      <c r="U2056" s="201">
        <v>4.8499999999999996</v>
      </c>
      <c r="V2056" t="s">
        <v>2090</v>
      </c>
      <c r="W2056" t="s">
        <v>2962</v>
      </c>
      <c r="X2056" t="s">
        <v>2963</v>
      </c>
      <c r="Y2056" t="s">
        <v>2250</v>
      </c>
      <c r="Z2056" t="s">
        <v>2611</v>
      </c>
      <c r="AA2056" t="s">
        <v>159</v>
      </c>
      <c r="AB2056" s="198">
        <v>37073</v>
      </c>
      <c r="AC2056" s="198">
        <v>37164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4</v>
      </c>
      <c r="F2057" s="213">
        <f t="shared" si="160"/>
        <v>40000</v>
      </c>
      <c r="G2057" s="202">
        <v>1297141</v>
      </c>
      <c r="H2057" s="198">
        <v>37036.370659722219</v>
      </c>
      <c r="I2057" t="s">
        <v>3319</v>
      </c>
      <c r="M2057" t="s">
        <v>1785</v>
      </c>
      <c r="N2057" t="s">
        <v>3314</v>
      </c>
      <c r="O2057" t="s">
        <v>1518</v>
      </c>
      <c r="Q2057" s="199">
        <v>10000</v>
      </c>
      <c r="S2057" t="s">
        <v>1786</v>
      </c>
      <c r="T2057" t="s">
        <v>2230</v>
      </c>
      <c r="U2057" s="201">
        <v>3.9413</v>
      </c>
      <c r="V2057" t="s">
        <v>3351</v>
      </c>
      <c r="W2057" t="s">
        <v>3316</v>
      </c>
      <c r="X2057" t="s">
        <v>3317</v>
      </c>
      <c r="Y2057" t="s">
        <v>3318</v>
      </c>
      <c r="Z2057" t="s">
        <v>3729</v>
      </c>
      <c r="AA2057">
        <v>811203</v>
      </c>
      <c r="AB2057" s="198">
        <v>37037</v>
      </c>
      <c r="AC2057" s="198">
        <v>37040</v>
      </c>
    </row>
    <row r="2058" spans="1:29" x14ac:dyDescent="0.2">
      <c r="A2058" s="44" t="str">
        <f t="shared" si="156"/>
        <v>US Crude Financial</v>
      </c>
      <c r="B2058" s="44" t="str">
        <f t="shared" si="157"/>
        <v>US</v>
      </c>
      <c r="C2058" s="44" t="str">
        <f t="shared" si="158"/>
        <v>Crude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35000</v>
      </c>
      <c r="G2058" s="202">
        <v>1297143</v>
      </c>
      <c r="H2058" s="198">
        <v>37036.370717592596</v>
      </c>
      <c r="I2058" t="s">
        <v>2730</v>
      </c>
      <c r="M2058" t="s">
        <v>1994</v>
      </c>
      <c r="N2058" t="s">
        <v>2731</v>
      </c>
      <c r="O2058" t="s">
        <v>1815</v>
      </c>
      <c r="Q2058" s="199">
        <v>35000</v>
      </c>
      <c r="S2058" t="s">
        <v>1792</v>
      </c>
      <c r="T2058" t="s">
        <v>2230</v>
      </c>
      <c r="U2058" s="201">
        <v>28.29</v>
      </c>
      <c r="V2058" t="s">
        <v>2732</v>
      </c>
      <c r="W2058" t="s">
        <v>2733</v>
      </c>
      <c r="X2058" t="s">
        <v>2734</v>
      </c>
      <c r="Y2058" t="s">
        <v>3473</v>
      </c>
      <c r="Z2058" t="s">
        <v>3729</v>
      </c>
      <c r="AA2058">
        <v>107951</v>
      </c>
      <c r="AB2058" s="198">
        <v>37073</v>
      </c>
      <c r="AC2058" s="198">
        <v>37103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4</v>
      </c>
      <c r="F2059" s="213">
        <f t="shared" ref="F2059:F2122" si="165">E2059*SUM(P2059:Q2059)</f>
        <v>22552</v>
      </c>
      <c r="G2059" s="202">
        <v>1297144</v>
      </c>
      <c r="H2059" s="198">
        <v>37036.370740740742</v>
      </c>
      <c r="I2059" t="s">
        <v>1702</v>
      </c>
      <c r="M2059" t="s">
        <v>1785</v>
      </c>
      <c r="N2059" t="s">
        <v>3314</v>
      </c>
      <c r="O2059" t="s">
        <v>2533</v>
      </c>
      <c r="Q2059" s="199">
        <v>5638</v>
      </c>
      <c r="S2059" t="s">
        <v>1786</v>
      </c>
      <c r="T2059" t="s">
        <v>2230</v>
      </c>
      <c r="U2059" s="201">
        <v>3.7250000000000001</v>
      </c>
      <c r="V2059" t="s">
        <v>1703</v>
      </c>
      <c r="W2059" t="s">
        <v>3352</v>
      </c>
      <c r="X2059" t="s">
        <v>3353</v>
      </c>
      <c r="Y2059" t="s">
        <v>3318</v>
      </c>
      <c r="Z2059" t="s">
        <v>3729</v>
      </c>
      <c r="AA2059">
        <v>811205</v>
      </c>
      <c r="AB2059" s="198">
        <v>37037</v>
      </c>
      <c r="AC2059" s="198">
        <v>37040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4</v>
      </c>
      <c r="F2060" s="213">
        <f t="shared" si="165"/>
        <v>100000</v>
      </c>
      <c r="G2060" s="202">
        <v>1297146</v>
      </c>
      <c r="H2060" s="198">
        <v>37036.370787037034</v>
      </c>
      <c r="I2060" t="s">
        <v>2964</v>
      </c>
      <c r="M2060" t="s">
        <v>1785</v>
      </c>
      <c r="N2060" t="s">
        <v>3314</v>
      </c>
      <c r="O2060" t="s">
        <v>1034</v>
      </c>
      <c r="P2060" s="199">
        <v>25000</v>
      </c>
      <c r="S2060" t="s">
        <v>1786</v>
      </c>
      <c r="T2060" t="s">
        <v>2230</v>
      </c>
      <c r="U2060" s="201">
        <v>3.8650000000000002</v>
      </c>
      <c r="V2060" t="s">
        <v>3268</v>
      </c>
      <c r="W2060" t="s">
        <v>2783</v>
      </c>
      <c r="X2060" t="s">
        <v>2784</v>
      </c>
      <c r="Y2060" t="s">
        <v>3318</v>
      </c>
      <c r="Z2060" t="s">
        <v>3729</v>
      </c>
      <c r="AA2060">
        <v>811206</v>
      </c>
      <c r="AB2060" s="198">
        <v>37037</v>
      </c>
      <c r="AC2060" s="198">
        <v>37040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4</v>
      </c>
      <c r="F2061" s="213">
        <f t="shared" si="165"/>
        <v>40000</v>
      </c>
      <c r="G2061" s="202">
        <v>1297147</v>
      </c>
      <c r="H2061" s="198">
        <v>37036.370798611111</v>
      </c>
      <c r="I2061" t="s">
        <v>3344</v>
      </c>
      <c r="M2061" t="s">
        <v>1785</v>
      </c>
      <c r="N2061" t="s">
        <v>3314</v>
      </c>
      <c r="O2061" t="s">
        <v>1518</v>
      </c>
      <c r="Q2061" s="199">
        <v>10000</v>
      </c>
      <c r="S2061" t="s">
        <v>1786</v>
      </c>
      <c r="T2061" t="s">
        <v>2230</v>
      </c>
      <c r="U2061" s="201">
        <v>3.9424999999999999</v>
      </c>
      <c r="V2061" t="s">
        <v>3201</v>
      </c>
      <c r="W2061" t="s">
        <v>3316</v>
      </c>
      <c r="X2061" t="s">
        <v>3317</v>
      </c>
      <c r="Y2061" t="s">
        <v>3318</v>
      </c>
      <c r="Z2061" t="s">
        <v>3729</v>
      </c>
      <c r="AA2061">
        <v>811207</v>
      </c>
      <c r="AB2061" s="198">
        <v>37037</v>
      </c>
      <c r="AC2061" s="198">
        <v>37040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4</v>
      </c>
      <c r="F2062" s="213">
        <f t="shared" si="165"/>
        <v>40000</v>
      </c>
      <c r="G2062" s="202">
        <v>1297148</v>
      </c>
      <c r="H2062" s="198">
        <v>37036.370844907404</v>
      </c>
      <c r="I2062" t="s">
        <v>2964</v>
      </c>
      <c r="M2062" t="s">
        <v>1785</v>
      </c>
      <c r="N2062" t="s">
        <v>3314</v>
      </c>
      <c r="O2062" t="s">
        <v>1572</v>
      </c>
      <c r="Q2062" s="199">
        <v>10000</v>
      </c>
      <c r="S2062" t="s">
        <v>1786</v>
      </c>
      <c r="T2062" t="s">
        <v>2230</v>
      </c>
      <c r="U2062" s="201">
        <v>4.2</v>
      </c>
      <c r="V2062" t="s">
        <v>157</v>
      </c>
      <c r="W2062" t="s">
        <v>1709</v>
      </c>
      <c r="X2062" t="s">
        <v>1710</v>
      </c>
      <c r="Y2062" t="s">
        <v>3318</v>
      </c>
      <c r="Z2062" t="s">
        <v>3729</v>
      </c>
      <c r="AA2062">
        <v>811208</v>
      </c>
      <c r="AB2062" s="198">
        <v>37037</v>
      </c>
      <c r="AC2062" s="198">
        <v>37040</v>
      </c>
    </row>
    <row r="2063" spans="1:29" x14ac:dyDescent="0.2">
      <c r="A2063" s="44" t="str">
        <f t="shared" si="161"/>
        <v xml:space="preserve"> Natural Gas Physical</v>
      </c>
      <c r="B2063" s="44" t="str">
        <f t="shared" si="162"/>
        <v/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4</v>
      </c>
      <c r="F2063" s="213">
        <f t="shared" si="165"/>
        <v>28000</v>
      </c>
      <c r="G2063" s="202">
        <v>1297149</v>
      </c>
      <c r="H2063" s="198">
        <v>37036.370879629627</v>
      </c>
      <c r="I2063" t="s">
        <v>1843</v>
      </c>
      <c r="M2063" t="s">
        <v>1785</v>
      </c>
      <c r="N2063" t="s">
        <v>3346</v>
      </c>
      <c r="O2063" t="s">
        <v>1500</v>
      </c>
      <c r="Q2063" s="199">
        <v>7000</v>
      </c>
      <c r="S2063" t="s">
        <v>1786</v>
      </c>
      <c r="T2063" t="s">
        <v>2230</v>
      </c>
      <c r="U2063" s="201">
        <v>4.12</v>
      </c>
      <c r="V2063" t="s">
        <v>2524</v>
      </c>
      <c r="W2063" t="s">
        <v>3347</v>
      </c>
      <c r="X2063" t="s">
        <v>3348</v>
      </c>
      <c r="Y2063" t="s">
        <v>3318</v>
      </c>
      <c r="Z2063" t="s">
        <v>3729</v>
      </c>
      <c r="AA2063">
        <v>811209</v>
      </c>
      <c r="AB2063" s="198">
        <v>37037</v>
      </c>
      <c r="AC2063" s="198">
        <v>37040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4</v>
      </c>
      <c r="F2064" s="213">
        <f t="shared" si="165"/>
        <v>36000</v>
      </c>
      <c r="G2064" s="202">
        <v>1297150</v>
      </c>
      <c r="H2064" s="198">
        <v>37036.370891203704</v>
      </c>
      <c r="I2064" t="s">
        <v>1755</v>
      </c>
      <c r="M2064" t="s">
        <v>1785</v>
      </c>
      <c r="N2064" t="s">
        <v>3314</v>
      </c>
      <c r="O2064" t="s">
        <v>1527</v>
      </c>
      <c r="Q2064" s="199">
        <v>9000</v>
      </c>
      <c r="S2064" t="s">
        <v>1786</v>
      </c>
      <c r="T2064" t="s">
        <v>2230</v>
      </c>
      <c r="U2064" s="201">
        <v>3.8125</v>
      </c>
      <c r="V2064" t="s">
        <v>2836</v>
      </c>
      <c r="W2064" t="s">
        <v>3352</v>
      </c>
      <c r="X2064" t="s">
        <v>3353</v>
      </c>
      <c r="Y2064" t="s">
        <v>3318</v>
      </c>
      <c r="Z2064" t="s">
        <v>3729</v>
      </c>
      <c r="AA2064">
        <v>811210</v>
      </c>
      <c r="AB2064" s="198">
        <v>37037</v>
      </c>
      <c r="AC2064" s="198">
        <v>37040</v>
      </c>
    </row>
    <row r="2065" spans="1:29" x14ac:dyDescent="0.2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30</v>
      </c>
      <c r="F2065" s="213">
        <f t="shared" si="165"/>
        <v>15000</v>
      </c>
      <c r="G2065" s="202">
        <v>1297151</v>
      </c>
      <c r="H2065" s="198">
        <v>37036.370937500003</v>
      </c>
      <c r="I2065" t="s">
        <v>1702</v>
      </c>
      <c r="M2065" t="s">
        <v>1785</v>
      </c>
      <c r="N2065" t="s">
        <v>3328</v>
      </c>
      <c r="O2065" t="s">
        <v>3192</v>
      </c>
      <c r="Q2065" s="199">
        <v>500</v>
      </c>
      <c r="S2065" t="s">
        <v>1786</v>
      </c>
      <c r="T2065" t="s">
        <v>2230</v>
      </c>
      <c r="U2065" s="201">
        <v>6.85</v>
      </c>
      <c r="V2065" t="s">
        <v>3153</v>
      </c>
      <c r="W2065" t="s">
        <v>3188</v>
      </c>
      <c r="X2065" t="s">
        <v>3189</v>
      </c>
      <c r="Y2065" t="s">
        <v>2250</v>
      </c>
      <c r="Z2065" t="s">
        <v>3729</v>
      </c>
      <c r="AA2065" t="s">
        <v>160</v>
      </c>
      <c r="AB2065" s="198">
        <v>37135.875</v>
      </c>
      <c r="AC2065" s="198">
        <v>37164.875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4</v>
      </c>
      <c r="F2066" s="213">
        <f t="shared" si="165"/>
        <v>40000</v>
      </c>
      <c r="G2066" s="202">
        <v>1297152</v>
      </c>
      <c r="H2066" s="198">
        <v>37036.370937500003</v>
      </c>
      <c r="I2066" t="s">
        <v>2058</v>
      </c>
      <c r="M2066" t="s">
        <v>1785</v>
      </c>
      <c r="N2066" t="s">
        <v>3314</v>
      </c>
      <c r="O2066" t="s">
        <v>1518</v>
      </c>
      <c r="Q2066" s="199">
        <v>10000</v>
      </c>
      <c r="S2066" t="s">
        <v>1786</v>
      </c>
      <c r="T2066" t="s">
        <v>2230</v>
      </c>
      <c r="U2066" s="201">
        <v>3.9438</v>
      </c>
      <c r="V2066" t="s">
        <v>2059</v>
      </c>
      <c r="W2066" t="s">
        <v>3316</v>
      </c>
      <c r="X2066" t="s">
        <v>3317</v>
      </c>
      <c r="Y2066" t="s">
        <v>3318</v>
      </c>
      <c r="Z2066" t="s">
        <v>3729</v>
      </c>
      <c r="AA2066">
        <v>811211</v>
      </c>
      <c r="AB2066" s="198">
        <v>37037</v>
      </c>
      <c r="AC2066" s="198">
        <v>37040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4</v>
      </c>
      <c r="F2067" s="213">
        <f t="shared" si="165"/>
        <v>40000</v>
      </c>
      <c r="G2067" s="202">
        <v>1297153</v>
      </c>
      <c r="H2067" s="198">
        <v>37036.371018518519</v>
      </c>
      <c r="I2067" t="s">
        <v>3393</v>
      </c>
      <c r="M2067" t="s">
        <v>1785</v>
      </c>
      <c r="N2067" t="s">
        <v>3314</v>
      </c>
      <c r="O2067" t="s">
        <v>1527</v>
      </c>
      <c r="P2067" s="199">
        <v>10000</v>
      </c>
      <c r="S2067" t="s">
        <v>1786</v>
      </c>
      <c r="T2067" t="s">
        <v>2230</v>
      </c>
      <c r="U2067" s="201">
        <v>3.81</v>
      </c>
      <c r="V2067" t="s">
        <v>3132</v>
      </c>
      <c r="W2067" t="s">
        <v>3352</v>
      </c>
      <c r="X2067" t="s">
        <v>3353</v>
      </c>
      <c r="Y2067" t="s">
        <v>3318</v>
      </c>
      <c r="Z2067" t="s">
        <v>3729</v>
      </c>
      <c r="AA2067">
        <v>811213</v>
      </c>
      <c r="AB2067" s="198">
        <v>37037</v>
      </c>
      <c r="AC2067" s="198">
        <v>37040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4</v>
      </c>
      <c r="F2068" s="213">
        <f t="shared" si="165"/>
        <v>40000</v>
      </c>
      <c r="G2068" s="202">
        <v>1297154</v>
      </c>
      <c r="H2068" s="198">
        <v>37036.371030092596</v>
      </c>
      <c r="I2068" t="s">
        <v>2964</v>
      </c>
      <c r="M2068" t="s">
        <v>1785</v>
      </c>
      <c r="N2068" t="s">
        <v>3314</v>
      </c>
      <c r="O2068" t="s">
        <v>1572</v>
      </c>
      <c r="P2068" s="199">
        <v>10000</v>
      </c>
      <c r="S2068" t="s">
        <v>1786</v>
      </c>
      <c r="T2068" t="s">
        <v>2230</v>
      </c>
      <c r="U2068" s="201">
        <v>4.0999999999999996</v>
      </c>
      <c r="V2068" t="s">
        <v>157</v>
      </c>
      <c r="W2068" t="s">
        <v>1709</v>
      </c>
      <c r="X2068" t="s">
        <v>1710</v>
      </c>
      <c r="Y2068" t="s">
        <v>3318</v>
      </c>
      <c r="Z2068" t="s">
        <v>3729</v>
      </c>
      <c r="AA2068">
        <v>811212</v>
      </c>
      <c r="AB2068" s="198">
        <v>37037</v>
      </c>
      <c r="AC2068" s="198">
        <v>37040</v>
      </c>
    </row>
    <row r="2069" spans="1:29" x14ac:dyDescent="0.2">
      <c r="A2069" s="44" t="str">
        <f t="shared" si="161"/>
        <v>US Natural Gas Financial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Financial</v>
      </c>
      <c r="E2069" s="44">
        <f>IF(VLOOKUP(S2069,'DD-Lookup'!$J$6:$L$50,3,FALSE)="Monthly",(YEAR(AC2069)-YEAR(AB2069))*12+MONTH(AC2069)-MONTH(AB2069)+1,(AC2069-AB2069+1))</f>
        <v>30</v>
      </c>
      <c r="F2069" s="213">
        <f t="shared" si="165"/>
        <v>300000</v>
      </c>
      <c r="G2069" s="202">
        <v>1297155</v>
      </c>
      <c r="H2069" s="198">
        <v>37036.371041666665</v>
      </c>
      <c r="I2069" t="s">
        <v>3322</v>
      </c>
      <c r="M2069" t="s">
        <v>1785</v>
      </c>
      <c r="N2069" t="s">
        <v>3328</v>
      </c>
      <c r="O2069" t="s">
        <v>3082</v>
      </c>
      <c r="Q2069" s="199">
        <v>10000</v>
      </c>
      <c r="S2069" t="s">
        <v>1786</v>
      </c>
      <c r="T2069" t="s">
        <v>2230</v>
      </c>
      <c r="U2069" s="201">
        <v>-0.03</v>
      </c>
      <c r="V2069" t="s">
        <v>2179</v>
      </c>
      <c r="W2069" t="s">
        <v>3179</v>
      </c>
      <c r="X2069" t="s">
        <v>3180</v>
      </c>
      <c r="Y2069" t="s">
        <v>2250</v>
      </c>
      <c r="Z2069" t="s">
        <v>3729</v>
      </c>
      <c r="AA2069" t="s">
        <v>161</v>
      </c>
      <c r="AB2069" s="198">
        <v>37043.875</v>
      </c>
      <c r="AC2069" s="198">
        <v>37072.875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4</v>
      </c>
      <c r="F2070" s="213">
        <f t="shared" si="165"/>
        <v>10000</v>
      </c>
      <c r="G2070" s="202">
        <v>1297156</v>
      </c>
      <c r="H2070" s="198">
        <v>37036.371064814812</v>
      </c>
      <c r="I2070" t="s">
        <v>3275</v>
      </c>
      <c r="M2070" t="s">
        <v>1785</v>
      </c>
      <c r="N2070" t="s">
        <v>3314</v>
      </c>
      <c r="O2070" t="s">
        <v>1518</v>
      </c>
      <c r="Q2070" s="199">
        <v>2500</v>
      </c>
      <c r="S2070" t="s">
        <v>1786</v>
      </c>
      <c r="T2070" t="s">
        <v>2230</v>
      </c>
      <c r="U2070" s="201">
        <v>3.9449999999999998</v>
      </c>
      <c r="V2070" t="s">
        <v>2321</v>
      </c>
      <c r="W2070" t="s">
        <v>3316</v>
      </c>
      <c r="X2070" t="s">
        <v>3317</v>
      </c>
      <c r="Y2070" t="s">
        <v>3318</v>
      </c>
      <c r="Z2070" t="s">
        <v>3729</v>
      </c>
      <c r="AA2070">
        <v>811214</v>
      </c>
      <c r="AB2070" s="198">
        <v>37037</v>
      </c>
      <c r="AC2070" s="198">
        <v>37040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4</v>
      </c>
      <c r="F2071" s="213">
        <f t="shared" si="165"/>
        <v>17200</v>
      </c>
      <c r="G2071" s="202">
        <v>1297157</v>
      </c>
      <c r="H2071" s="198">
        <v>37036.371145833335</v>
      </c>
      <c r="I2071" t="s">
        <v>3393</v>
      </c>
      <c r="M2071" t="s">
        <v>1785</v>
      </c>
      <c r="N2071" t="s">
        <v>3314</v>
      </c>
      <c r="O2071" t="s">
        <v>1040</v>
      </c>
      <c r="P2071" s="199">
        <v>4300</v>
      </c>
      <c r="S2071" t="s">
        <v>1786</v>
      </c>
      <c r="T2071" t="s">
        <v>2230</v>
      </c>
      <c r="U2071" s="201">
        <v>3.84</v>
      </c>
      <c r="V2071" t="s">
        <v>3369</v>
      </c>
      <c r="W2071" t="s">
        <v>3159</v>
      </c>
      <c r="X2071" t="s">
        <v>3241</v>
      </c>
      <c r="Y2071" t="s">
        <v>3318</v>
      </c>
      <c r="Z2071" t="s">
        <v>3729</v>
      </c>
      <c r="AA2071">
        <v>811215</v>
      </c>
      <c r="AB2071" s="198">
        <v>37037</v>
      </c>
      <c r="AC2071" s="198">
        <v>37040</v>
      </c>
    </row>
    <row r="2072" spans="1:29" x14ac:dyDescent="0.2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3</v>
      </c>
      <c r="F2072" s="213">
        <f t="shared" si="165"/>
        <v>15000</v>
      </c>
      <c r="G2072" s="202">
        <v>1297158</v>
      </c>
      <c r="H2072" s="198">
        <v>37036.371180555558</v>
      </c>
      <c r="I2072" t="s">
        <v>2353</v>
      </c>
      <c r="M2072" t="s">
        <v>1785</v>
      </c>
      <c r="N2072" t="s">
        <v>1724</v>
      </c>
      <c r="O2072" t="s">
        <v>103</v>
      </c>
      <c r="P2072" s="199">
        <v>5000</v>
      </c>
      <c r="S2072" t="s">
        <v>2308</v>
      </c>
      <c r="T2072" t="s">
        <v>1725</v>
      </c>
      <c r="U2072" s="201">
        <v>5.19</v>
      </c>
      <c r="V2072" t="s">
        <v>2354</v>
      </c>
      <c r="W2072" t="s">
        <v>1726</v>
      </c>
      <c r="X2072" t="s">
        <v>1727</v>
      </c>
      <c r="Y2072" t="s">
        <v>3318</v>
      </c>
      <c r="Z2072" t="s">
        <v>3730</v>
      </c>
      <c r="AA2072">
        <v>811216</v>
      </c>
      <c r="AB2072" s="198">
        <v>37036.875</v>
      </c>
      <c r="AC2072" s="198">
        <v>37038.875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4</v>
      </c>
      <c r="F2073" s="213">
        <f t="shared" si="165"/>
        <v>1332</v>
      </c>
      <c r="G2073" s="202">
        <v>1297160</v>
      </c>
      <c r="H2073" s="198">
        <v>37036.371203703704</v>
      </c>
      <c r="I2073" t="s">
        <v>1699</v>
      </c>
      <c r="M2073" t="s">
        <v>1785</v>
      </c>
      <c r="N2073" t="s">
        <v>3314</v>
      </c>
      <c r="O2073" t="s">
        <v>1602</v>
      </c>
      <c r="P2073" s="199">
        <v>333</v>
      </c>
      <c r="S2073" t="s">
        <v>1786</v>
      </c>
      <c r="T2073" t="s">
        <v>2230</v>
      </c>
      <c r="U2073" s="201">
        <v>4.0949999999999998</v>
      </c>
      <c r="V2073" t="s">
        <v>2348</v>
      </c>
      <c r="W2073" t="s">
        <v>3367</v>
      </c>
      <c r="X2073" t="s">
        <v>3368</v>
      </c>
      <c r="Y2073" t="s">
        <v>3318</v>
      </c>
      <c r="Z2073" t="s">
        <v>3729</v>
      </c>
      <c r="AA2073">
        <v>811217</v>
      </c>
      <c r="AB2073" s="198">
        <v>37037</v>
      </c>
      <c r="AC2073" s="198">
        <v>37040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4</v>
      </c>
      <c r="F2074" s="213">
        <f t="shared" si="165"/>
        <v>100000</v>
      </c>
      <c r="G2074" s="202">
        <v>1297159</v>
      </c>
      <c r="H2074" s="198">
        <v>37036.371203703704</v>
      </c>
      <c r="I2074" t="s">
        <v>3196</v>
      </c>
      <c r="M2074" t="s">
        <v>1785</v>
      </c>
      <c r="N2074" t="s">
        <v>3314</v>
      </c>
      <c r="O2074" t="s">
        <v>1034</v>
      </c>
      <c r="P2074" s="199">
        <v>25000</v>
      </c>
      <c r="S2074" t="s">
        <v>1786</v>
      </c>
      <c r="T2074" t="s">
        <v>2230</v>
      </c>
      <c r="U2074" s="201">
        <v>3.86</v>
      </c>
      <c r="V2074" t="s">
        <v>1797</v>
      </c>
      <c r="W2074" t="s">
        <v>2783</v>
      </c>
      <c r="X2074" t="s">
        <v>2784</v>
      </c>
      <c r="Y2074" t="s">
        <v>3318</v>
      </c>
      <c r="Z2074" t="s">
        <v>3729</v>
      </c>
      <c r="AA2074">
        <v>811218</v>
      </c>
      <c r="AB2074" s="198">
        <v>37037</v>
      </c>
      <c r="AC2074" s="198">
        <v>37040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4</v>
      </c>
      <c r="F2075" s="213">
        <f t="shared" si="165"/>
        <v>40000</v>
      </c>
      <c r="G2075" s="202">
        <v>1297161</v>
      </c>
      <c r="H2075" s="198">
        <v>37036.371261574073</v>
      </c>
      <c r="I2075" t="s">
        <v>2964</v>
      </c>
      <c r="M2075" t="s">
        <v>1785</v>
      </c>
      <c r="N2075" t="s">
        <v>3314</v>
      </c>
      <c r="O2075" t="s">
        <v>1572</v>
      </c>
      <c r="P2075" s="199">
        <v>10000</v>
      </c>
      <c r="S2075" t="s">
        <v>1786</v>
      </c>
      <c r="T2075" t="s">
        <v>2230</v>
      </c>
      <c r="U2075" s="201">
        <v>4</v>
      </c>
      <c r="V2075" t="s">
        <v>157</v>
      </c>
      <c r="W2075" t="s">
        <v>1709</v>
      </c>
      <c r="X2075" t="s">
        <v>1710</v>
      </c>
      <c r="Y2075" t="s">
        <v>3318</v>
      </c>
      <c r="Z2075" t="s">
        <v>3729</v>
      </c>
      <c r="AA2075">
        <v>811219</v>
      </c>
      <c r="AB2075" s="198">
        <v>37037</v>
      </c>
      <c r="AC2075" s="198">
        <v>37040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4</v>
      </c>
      <c r="F2076" s="213">
        <f t="shared" si="165"/>
        <v>40000</v>
      </c>
      <c r="G2076" s="202">
        <v>1297165</v>
      </c>
      <c r="H2076" s="198">
        <v>37036.371400462966</v>
      </c>
      <c r="I2076" t="s">
        <v>1693</v>
      </c>
      <c r="M2076" t="s">
        <v>1785</v>
      </c>
      <c r="N2076" t="s">
        <v>3314</v>
      </c>
      <c r="O2076" t="s">
        <v>1034</v>
      </c>
      <c r="Q2076" s="199">
        <v>10000</v>
      </c>
      <c r="S2076" t="s">
        <v>1786</v>
      </c>
      <c r="T2076" t="s">
        <v>2230</v>
      </c>
      <c r="U2076" s="201">
        <v>3.86</v>
      </c>
      <c r="V2076" t="s">
        <v>3174</v>
      </c>
      <c r="W2076" t="s">
        <v>2783</v>
      </c>
      <c r="X2076" t="s">
        <v>2784</v>
      </c>
      <c r="Y2076" t="s">
        <v>3318</v>
      </c>
      <c r="Z2076" t="s">
        <v>3729</v>
      </c>
      <c r="AA2076">
        <v>811220</v>
      </c>
      <c r="AB2076" s="198">
        <v>37037</v>
      </c>
      <c r="AC2076" s="198">
        <v>37040</v>
      </c>
    </row>
    <row r="2077" spans="1:29" x14ac:dyDescent="0.2">
      <c r="A2077" s="44" t="str">
        <f t="shared" si="161"/>
        <v>US Natural Gas Financial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Financial</v>
      </c>
      <c r="E2077" s="44">
        <f>IF(VLOOKUP(S2077,'DD-Lookup'!$J$6:$L$50,3,FALSE)="Monthly",(YEAR(AC2077)-YEAR(AB2077))*12+MONTH(AC2077)-MONTH(AB2077)+1,(AC2077-AB2077+1))</f>
        <v>30</v>
      </c>
      <c r="F2077" s="213">
        <f t="shared" si="165"/>
        <v>60000</v>
      </c>
      <c r="G2077" s="202">
        <v>1297167</v>
      </c>
      <c r="H2077" s="198">
        <v>37036.371435185189</v>
      </c>
      <c r="I2077" t="s">
        <v>1702</v>
      </c>
      <c r="M2077" t="s">
        <v>1785</v>
      </c>
      <c r="N2077" t="s">
        <v>3328</v>
      </c>
      <c r="O2077" t="s">
        <v>162</v>
      </c>
      <c r="Q2077" s="199">
        <v>2000</v>
      </c>
      <c r="S2077" t="s">
        <v>1786</v>
      </c>
      <c r="T2077" t="s">
        <v>2230</v>
      </c>
      <c r="U2077" s="201">
        <v>7.4999999999999997E-3</v>
      </c>
      <c r="V2077" t="s">
        <v>2810</v>
      </c>
      <c r="W2077" t="s">
        <v>3211</v>
      </c>
      <c r="X2077" t="s">
        <v>3212</v>
      </c>
      <c r="Y2077" t="s">
        <v>2250</v>
      </c>
      <c r="Z2077" t="s">
        <v>3729</v>
      </c>
      <c r="AA2077" t="s">
        <v>163</v>
      </c>
      <c r="AB2077" s="198">
        <v>37043.875</v>
      </c>
      <c r="AC2077" s="198">
        <v>37072.875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4</v>
      </c>
      <c r="F2078" s="213">
        <f t="shared" si="165"/>
        <v>60000</v>
      </c>
      <c r="G2078" s="202">
        <v>1297169</v>
      </c>
      <c r="H2078" s="198">
        <v>37036.371446759258</v>
      </c>
      <c r="I2078" t="s">
        <v>2202</v>
      </c>
      <c r="M2078" t="s">
        <v>1785</v>
      </c>
      <c r="N2078" t="s">
        <v>3314</v>
      </c>
      <c r="O2078" t="s">
        <v>1034</v>
      </c>
      <c r="Q2078" s="199">
        <v>15000</v>
      </c>
      <c r="S2078" t="s">
        <v>1786</v>
      </c>
      <c r="T2078" t="s">
        <v>2230</v>
      </c>
      <c r="U2078" s="201">
        <v>3.86</v>
      </c>
      <c r="V2078" t="s">
        <v>2805</v>
      </c>
      <c r="W2078" t="s">
        <v>2783</v>
      </c>
      <c r="X2078" t="s">
        <v>2784</v>
      </c>
      <c r="Y2078" t="s">
        <v>3318</v>
      </c>
      <c r="Z2078" t="s">
        <v>3729</v>
      </c>
      <c r="AA2078">
        <v>811221</v>
      </c>
      <c r="AB2078" s="198">
        <v>37037</v>
      </c>
      <c r="AC2078" s="198">
        <v>37040</v>
      </c>
    </row>
    <row r="2079" spans="1:29" x14ac:dyDescent="0.2">
      <c r="A2079" s="44" t="str">
        <f t="shared" si="161"/>
        <v>US Crude Financial</v>
      </c>
      <c r="B2079" s="44" t="str">
        <f t="shared" si="162"/>
        <v>US</v>
      </c>
      <c r="C2079" s="44" t="str">
        <f t="shared" si="163"/>
        <v>Crude</v>
      </c>
      <c r="D2079" s="44" t="str">
        <f t="shared" si="164"/>
        <v>Financial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50000</v>
      </c>
      <c r="G2079" s="202">
        <v>1297168</v>
      </c>
      <c r="H2079" s="198">
        <v>37036.371446759258</v>
      </c>
      <c r="I2079" t="s">
        <v>3013</v>
      </c>
      <c r="M2079" t="s">
        <v>1994</v>
      </c>
      <c r="N2079" t="s">
        <v>2731</v>
      </c>
      <c r="O2079" t="s">
        <v>1815</v>
      </c>
      <c r="Q2079" s="199">
        <v>50000</v>
      </c>
      <c r="S2079" t="s">
        <v>1792</v>
      </c>
      <c r="T2079" t="s">
        <v>2230</v>
      </c>
      <c r="U2079" s="201">
        <v>28.31</v>
      </c>
      <c r="V2079" t="s">
        <v>3296</v>
      </c>
      <c r="W2079" t="s">
        <v>2733</v>
      </c>
      <c r="X2079" t="s">
        <v>2734</v>
      </c>
      <c r="Y2079" t="s">
        <v>3473</v>
      </c>
      <c r="Z2079" t="s">
        <v>3729</v>
      </c>
      <c r="AA2079">
        <v>107952</v>
      </c>
      <c r="AB2079" s="198">
        <v>37073</v>
      </c>
      <c r="AC2079" s="198">
        <v>37103</v>
      </c>
    </row>
    <row r="2080" spans="1:29" x14ac:dyDescent="0.2">
      <c r="A2080" s="44" t="str">
        <f t="shared" si="161"/>
        <v>US Power Physical</v>
      </c>
      <c r="B2080" s="44" t="str">
        <f t="shared" si="162"/>
        <v>US</v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</v>
      </c>
      <c r="G2080" s="202">
        <v>1297170</v>
      </c>
      <c r="H2080" s="198">
        <v>37036.371539351851</v>
      </c>
      <c r="I2080" t="s">
        <v>1826</v>
      </c>
      <c r="M2080" t="s">
        <v>3451</v>
      </c>
      <c r="N2080" t="s">
        <v>1827</v>
      </c>
      <c r="O2080" t="s">
        <v>1429</v>
      </c>
      <c r="Q2080" s="199">
        <v>50</v>
      </c>
      <c r="S2080" t="s">
        <v>1784</v>
      </c>
      <c r="T2080" t="s">
        <v>2230</v>
      </c>
      <c r="U2080" s="201">
        <v>30.55</v>
      </c>
      <c r="V2080" t="s">
        <v>153</v>
      </c>
      <c r="W2080" t="s">
        <v>1844</v>
      </c>
      <c r="X2080" t="s">
        <v>1845</v>
      </c>
      <c r="Y2080" t="s">
        <v>2741</v>
      </c>
      <c r="Z2080" t="s">
        <v>3724</v>
      </c>
      <c r="AA2080">
        <v>622999.1</v>
      </c>
      <c r="AB2080" s="198">
        <v>37040.875</v>
      </c>
      <c r="AC2080" s="198">
        <v>37040.875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4</v>
      </c>
      <c r="F2081" s="213">
        <f t="shared" si="165"/>
        <v>40000</v>
      </c>
      <c r="G2081" s="202">
        <v>1297171</v>
      </c>
      <c r="H2081" s="198">
        <v>37036.371562499997</v>
      </c>
      <c r="I2081" t="s">
        <v>2794</v>
      </c>
      <c r="M2081" t="s">
        <v>1785</v>
      </c>
      <c r="N2081" t="s">
        <v>3314</v>
      </c>
      <c r="O2081" t="s">
        <v>1581</v>
      </c>
      <c r="P2081" s="199">
        <v>10000</v>
      </c>
      <c r="S2081" t="s">
        <v>1786</v>
      </c>
      <c r="T2081" t="s">
        <v>2230</v>
      </c>
      <c r="U2081" s="201">
        <v>10.95</v>
      </c>
      <c r="V2081" t="s">
        <v>1708</v>
      </c>
      <c r="W2081" t="s">
        <v>1757</v>
      </c>
      <c r="X2081" t="s">
        <v>1710</v>
      </c>
      <c r="Y2081" t="s">
        <v>3318</v>
      </c>
      <c r="Z2081" t="s">
        <v>3729</v>
      </c>
      <c r="AA2081">
        <v>811222</v>
      </c>
      <c r="AB2081" s="198">
        <v>37037</v>
      </c>
      <c r="AC2081" s="198">
        <v>37040</v>
      </c>
    </row>
    <row r="2082" spans="1:29" x14ac:dyDescent="0.2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30</v>
      </c>
      <c r="F2082" s="213">
        <f t="shared" si="165"/>
        <v>600000</v>
      </c>
      <c r="G2082" s="202">
        <v>1297172</v>
      </c>
      <c r="H2082" s="198">
        <v>37036.371574074074</v>
      </c>
      <c r="I2082" t="s">
        <v>3360</v>
      </c>
      <c r="M2082" t="s">
        <v>1785</v>
      </c>
      <c r="N2082" t="s">
        <v>3014</v>
      </c>
      <c r="O2082" t="s">
        <v>3015</v>
      </c>
      <c r="Q2082" s="199">
        <v>20000</v>
      </c>
      <c r="S2082" t="s">
        <v>1786</v>
      </c>
      <c r="T2082" t="s">
        <v>2230</v>
      </c>
      <c r="U2082" s="201">
        <v>3.99</v>
      </c>
      <c r="V2082" t="s">
        <v>3361</v>
      </c>
      <c r="W2082" t="s">
        <v>3587</v>
      </c>
      <c r="X2082" t="s">
        <v>3016</v>
      </c>
      <c r="Y2082" t="s">
        <v>2250</v>
      </c>
      <c r="Z2082" t="s">
        <v>3729</v>
      </c>
      <c r="AA2082" t="s">
        <v>164</v>
      </c>
      <c r="AB2082" s="198">
        <v>37043.875</v>
      </c>
      <c r="AC2082" s="198">
        <v>37072.875</v>
      </c>
    </row>
    <row r="2083" spans="1:29" x14ac:dyDescent="0.2">
      <c r="A2083" s="44" t="str">
        <f t="shared" si="161"/>
        <v>US Natural Gas Financial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31</v>
      </c>
      <c r="F2083" s="213">
        <f t="shared" si="165"/>
        <v>155000</v>
      </c>
      <c r="G2083" s="202">
        <v>1297174</v>
      </c>
      <c r="H2083" s="198">
        <v>37036.371620370373</v>
      </c>
      <c r="I2083" t="s">
        <v>2964</v>
      </c>
      <c r="M2083" t="s">
        <v>1785</v>
      </c>
      <c r="N2083" t="s">
        <v>3328</v>
      </c>
      <c r="O2083" t="s">
        <v>3191</v>
      </c>
      <c r="P2083" s="199">
        <v>5000</v>
      </c>
      <c r="S2083" t="s">
        <v>1786</v>
      </c>
      <c r="T2083" t="s">
        <v>2230</v>
      </c>
      <c r="U2083" s="201">
        <v>7.3</v>
      </c>
      <c r="V2083" t="s">
        <v>165</v>
      </c>
      <c r="W2083" t="s">
        <v>3188</v>
      </c>
      <c r="X2083" t="s">
        <v>3189</v>
      </c>
      <c r="Y2083" t="s">
        <v>2250</v>
      </c>
      <c r="Z2083" t="s">
        <v>3729</v>
      </c>
      <c r="AA2083" t="s">
        <v>166</v>
      </c>
      <c r="AB2083" s="198">
        <v>37104.875</v>
      </c>
      <c r="AC2083" s="198">
        <v>37134.875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4</v>
      </c>
      <c r="F2084" s="213">
        <f t="shared" si="165"/>
        <v>18416</v>
      </c>
      <c r="G2084" s="202">
        <v>1297173</v>
      </c>
      <c r="H2084" s="198">
        <v>37036.371620370373</v>
      </c>
      <c r="I2084" t="s">
        <v>2779</v>
      </c>
      <c r="M2084" t="s">
        <v>1785</v>
      </c>
      <c r="N2084" t="s">
        <v>3314</v>
      </c>
      <c r="O2084" t="s">
        <v>1562</v>
      </c>
      <c r="Q2084" s="199">
        <v>4604</v>
      </c>
      <c r="S2084" t="s">
        <v>1786</v>
      </c>
      <c r="T2084" t="s">
        <v>2230</v>
      </c>
      <c r="U2084" s="201">
        <v>3.6</v>
      </c>
      <c r="V2084" t="s">
        <v>3291</v>
      </c>
      <c r="W2084" t="s">
        <v>1719</v>
      </c>
      <c r="X2084" t="s">
        <v>1710</v>
      </c>
      <c r="Y2084" t="s">
        <v>3318</v>
      </c>
      <c r="Z2084" t="s">
        <v>3729</v>
      </c>
      <c r="AA2084">
        <v>811223</v>
      </c>
      <c r="AB2084" s="198">
        <v>37037</v>
      </c>
      <c r="AC2084" s="198">
        <v>37040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4</v>
      </c>
      <c r="F2085" s="213">
        <f t="shared" si="165"/>
        <v>100000</v>
      </c>
      <c r="G2085" s="202">
        <v>1297175</v>
      </c>
      <c r="H2085" s="198">
        <v>37036.371655092589</v>
      </c>
      <c r="I2085" t="s">
        <v>3196</v>
      </c>
      <c r="M2085" t="s">
        <v>1785</v>
      </c>
      <c r="N2085" t="s">
        <v>3314</v>
      </c>
      <c r="O2085" t="s">
        <v>1034</v>
      </c>
      <c r="Q2085" s="199">
        <v>25000</v>
      </c>
      <c r="S2085" t="s">
        <v>1786</v>
      </c>
      <c r="T2085" t="s">
        <v>2230</v>
      </c>
      <c r="U2085" s="201">
        <v>3.8650000000000002</v>
      </c>
      <c r="V2085" t="s">
        <v>1797</v>
      </c>
      <c r="W2085" t="s">
        <v>2783</v>
      </c>
      <c r="X2085" t="s">
        <v>2784</v>
      </c>
      <c r="Y2085" t="s">
        <v>3318</v>
      </c>
      <c r="Z2085" t="s">
        <v>3729</v>
      </c>
      <c r="AA2085">
        <v>811224</v>
      </c>
      <c r="AB2085" s="198">
        <v>37037</v>
      </c>
      <c r="AC2085" s="198">
        <v>37040</v>
      </c>
    </row>
    <row r="2086" spans="1:29" x14ac:dyDescent="0.2">
      <c r="A2086" s="44" t="str">
        <f t="shared" si="161"/>
        <v>US Power Physical</v>
      </c>
      <c r="B2086" s="44" t="str">
        <f t="shared" si="162"/>
        <v>US</v>
      </c>
      <c r="C2086" s="44" t="str">
        <f t="shared" si="163"/>
        <v>Power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50</v>
      </c>
      <c r="G2086" s="202">
        <v>1297176</v>
      </c>
      <c r="H2086" s="198">
        <v>37036.371666666666</v>
      </c>
      <c r="I2086" t="s">
        <v>1826</v>
      </c>
      <c r="M2086" t="s">
        <v>3451</v>
      </c>
      <c r="N2086" t="s">
        <v>1827</v>
      </c>
      <c r="O2086" t="s">
        <v>1429</v>
      </c>
      <c r="Q2086" s="199">
        <v>50</v>
      </c>
      <c r="S2086" t="s">
        <v>1784</v>
      </c>
      <c r="T2086" t="s">
        <v>2230</v>
      </c>
      <c r="U2086" s="201">
        <v>30.65</v>
      </c>
      <c r="V2086" t="s">
        <v>153</v>
      </c>
      <c r="W2086" t="s">
        <v>1844</v>
      </c>
      <c r="X2086" t="s">
        <v>1845</v>
      </c>
      <c r="Y2086" t="s">
        <v>2741</v>
      </c>
      <c r="Z2086" t="s">
        <v>3724</v>
      </c>
      <c r="AA2086">
        <v>623000.1</v>
      </c>
      <c r="AB2086" s="198">
        <v>37040.875</v>
      </c>
      <c r="AC2086" s="198">
        <v>37040.875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4</v>
      </c>
      <c r="F2087" s="213">
        <f t="shared" si="165"/>
        <v>20000</v>
      </c>
      <c r="G2087" s="202">
        <v>1297177</v>
      </c>
      <c r="H2087" s="198">
        <v>37036.371678240743</v>
      </c>
      <c r="I2087" t="s">
        <v>1716</v>
      </c>
      <c r="M2087" t="s">
        <v>1785</v>
      </c>
      <c r="N2087" t="s">
        <v>3314</v>
      </c>
      <c r="O2087" t="s">
        <v>1055</v>
      </c>
      <c r="Q2087" s="199">
        <v>5000</v>
      </c>
      <c r="S2087" t="s">
        <v>1786</v>
      </c>
      <c r="T2087" t="s">
        <v>2230</v>
      </c>
      <c r="U2087" s="201">
        <v>4.125</v>
      </c>
      <c r="V2087" t="s">
        <v>3277</v>
      </c>
      <c r="W2087" t="s">
        <v>2800</v>
      </c>
      <c r="X2087" t="s">
        <v>2801</v>
      </c>
      <c r="Y2087" t="s">
        <v>3318</v>
      </c>
      <c r="Z2087" t="s">
        <v>3729</v>
      </c>
      <c r="AA2087">
        <v>811225</v>
      </c>
      <c r="AB2087" s="198">
        <v>37037</v>
      </c>
      <c r="AC2087" s="198">
        <v>37040</v>
      </c>
    </row>
    <row r="2088" spans="1:29" x14ac:dyDescent="0.2">
      <c r="A2088" s="44" t="str">
        <f t="shared" si="161"/>
        <v>US Natural Gas Financial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6</v>
      </c>
      <c r="F2088" s="213">
        <f t="shared" si="165"/>
        <v>180000</v>
      </c>
      <c r="G2088" s="202">
        <v>1297178</v>
      </c>
      <c r="H2088" s="198">
        <v>37036.371724537035</v>
      </c>
      <c r="I2088" t="s">
        <v>3215</v>
      </c>
      <c r="M2088" t="s">
        <v>1785</v>
      </c>
      <c r="N2088" t="s">
        <v>3014</v>
      </c>
      <c r="O2088" t="s">
        <v>1933</v>
      </c>
      <c r="Q2088" s="199">
        <v>30000</v>
      </c>
      <c r="S2088" t="s">
        <v>1786</v>
      </c>
      <c r="T2088" t="s">
        <v>2230</v>
      </c>
      <c r="U2088" s="201">
        <v>3.88</v>
      </c>
      <c r="V2088" t="s">
        <v>3101</v>
      </c>
      <c r="W2088" t="s">
        <v>3372</v>
      </c>
      <c r="X2088" t="s">
        <v>2774</v>
      </c>
      <c r="Y2088" t="s">
        <v>2250</v>
      </c>
      <c r="Z2088" t="s">
        <v>3729</v>
      </c>
      <c r="AA2088" t="s">
        <v>167</v>
      </c>
      <c r="AB2088" s="198">
        <v>37037.875</v>
      </c>
      <c r="AC2088" s="198">
        <v>37042.875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4</v>
      </c>
      <c r="F2089" s="213">
        <f t="shared" si="165"/>
        <v>12000</v>
      </c>
      <c r="G2089" s="202">
        <v>1297179</v>
      </c>
      <c r="H2089" s="198">
        <v>37036.371724537035</v>
      </c>
      <c r="I2089" t="s">
        <v>3261</v>
      </c>
      <c r="M2089" t="s">
        <v>1785</v>
      </c>
      <c r="N2089" t="s">
        <v>3314</v>
      </c>
      <c r="O2089" t="s">
        <v>1524</v>
      </c>
      <c r="Q2089" s="199">
        <v>3000</v>
      </c>
      <c r="S2089" t="s">
        <v>1786</v>
      </c>
      <c r="T2089" t="s">
        <v>2230</v>
      </c>
      <c r="U2089" s="201">
        <v>3.8025000000000002</v>
      </c>
      <c r="V2089" t="s">
        <v>3262</v>
      </c>
      <c r="W2089" t="s">
        <v>3352</v>
      </c>
      <c r="X2089" t="s">
        <v>3353</v>
      </c>
      <c r="Y2089" t="s">
        <v>3318</v>
      </c>
      <c r="Z2089" t="s">
        <v>3729</v>
      </c>
      <c r="AA2089">
        <v>811226</v>
      </c>
      <c r="AB2089" s="198">
        <v>37037</v>
      </c>
      <c r="AC2089" s="198">
        <v>37040</v>
      </c>
    </row>
    <row r="2090" spans="1:29" x14ac:dyDescent="0.2">
      <c r="A2090" s="44" t="str">
        <f t="shared" si="161"/>
        <v>US Power Physical</v>
      </c>
      <c r="B2090" s="44" t="str">
        <f t="shared" si="162"/>
        <v>US</v>
      </c>
      <c r="C2090" s="44" t="str">
        <f t="shared" si="163"/>
        <v>Power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62</v>
      </c>
      <c r="F2090" s="213">
        <f t="shared" si="165"/>
        <v>3100</v>
      </c>
      <c r="G2090" s="202">
        <v>1297181</v>
      </c>
      <c r="H2090" s="198">
        <v>37036.371736111112</v>
      </c>
      <c r="I2090" t="s">
        <v>3300</v>
      </c>
      <c r="M2090" t="s">
        <v>3451</v>
      </c>
      <c r="N2090" t="s">
        <v>1827</v>
      </c>
      <c r="O2090" t="s">
        <v>3046</v>
      </c>
      <c r="Q2090" s="199">
        <v>50</v>
      </c>
      <c r="S2090" t="s">
        <v>1784</v>
      </c>
      <c r="T2090" t="s">
        <v>2230</v>
      </c>
      <c r="U2090" s="201">
        <v>88</v>
      </c>
      <c r="V2090" t="s">
        <v>1926</v>
      </c>
      <c r="W2090" t="s">
        <v>1848</v>
      </c>
      <c r="X2090" t="s">
        <v>1849</v>
      </c>
      <c r="Y2090" t="s">
        <v>2741</v>
      </c>
      <c r="Z2090" t="s">
        <v>3724</v>
      </c>
      <c r="AA2090">
        <v>623002.1</v>
      </c>
      <c r="AB2090" s="198">
        <v>37073.71597222222</v>
      </c>
      <c r="AC2090" s="198">
        <v>37134.71597222222</v>
      </c>
    </row>
    <row r="2091" spans="1:29" x14ac:dyDescent="0.2">
      <c r="A2091" s="44" t="str">
        <f t="shared" si="161"/>
        <v>US Power Physical</v>
      </c>
      <c r="B2091" s="44" t="str">
        <f t="shared" si="162"/>
        <v>US</v>
      </c>
      <c r="C2091" s="44" t="str">
        <f t="shared" si="163"/>
        <v>Power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50</v>
      </c>
      <c r="G2091" s="202">
        <v>1297180</v>
      </c>
      <c r="H2091" s="198">
        <v>37036.371736111112</v>
      </c>
      <c r="I2091" t="s">
        <v>1826</v>
      </c>
      <c r="M2091" t="s">
        <v>3451</v>
      </c>
      <c r="N2091" t="s">
        <v>1827</v>
      </c>
      <c r="O2091" t="s">
        <v>1429</v>
      </c>
      <c r="Q2091" s="199">
        <v>50</v>
      </c>
      <c r="S2091" t="s">
        <v>1784</v>
      </c>
      <c r="T2091" t="s">
        <v>2230</v>
      </c>
      <c r="U2091" s="201">
        <v>30.75</v>
      </c>
      <c r="V2091" t="s">
        <v>153</v>
      </c>
      <c r="W2091" t="s">
        <v>1844</v>
      </c>
      <c r="X2091" t="s">
        <v>1845</v>
      </c>
      <c r="Y2091" t="s">
        <v>2741</v>
      </c>
      <c r="Z2091" t="s">
        <v>3724</v>
      </c>
      <c r="AA2091">
        <v>623001.1</v>
      </c>
      <c r="AB2091" s="198">
        <v>37040.875</v>
      </c>
      <c r="AC2091" s="198">
        <v>37040.875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30</v>
      </c>
      <c r="F2092" s="213">
        <f t="shared" si="165"/>
        <v>150000</v>
      </c>
      <c r="G2092" s="202">
        <v>1297182</v>
      </c>
      <c r="H2092" s="198">
        <v>37036.371736111112</v>
      </c>
      <c r="I2092" t="s">
        <v>3393</v>
      </c>
      <c r="M2092" t="s">
        <v>1785</v>
      </c>
      <c r="N2092" t="s">
        <v>3314</v>
      </c>
      <c r="O2092" t="s">
        <v>2827</v>
      </c>
      <c r="Q2092" s="199">
        <v>5000</v>
      </c>
      <c r="S2092" t="s">
        <v>1786</v>
      </c>
      <c r="T2092" t="s">
        <v>2230</v>
      </c>
      <c r="U2092" s="201">
        <v>2.6850000000000001</v>
      </c>
      <c r="V2092" t="s">
        <v>2403</v>
      </c>
      <c r="W2092" t="s">
        <v>2813</v>
      </c>
      <c r="X2092" t="s">
        <v>1710</v>
      </c>
      <c r="Y2092" t="s">
        <v>3318</v>
      </c>
      <c r="Z2092" t="s">
        <v>3729</v>
      </c>
      <c r="AA2092" t="s">
        <v>168</v>
      </c>
      <c r="AB2092" s="198">
        <v>37043.875</v>
      </c>
      <c r="AC2092" s="198">
        <v>37072.875</v>
      </c>
    </row>
    <row r="2093" spans="1:29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4</v>
      </c>
      <c r="F2093" s="213">
        <f t="shared" si="165"/>
        <v>2000</v>
      </c>
      <c r="G2093" s="202">
        <v>1297183</v>
      </c>
      <c r="H2093" s="198">
        <v>37036.371782407405</v>
      </c>
      <c r="I2093" t="s">
        <v>1699</v>
      </c>
      <c r="M2093" t="s">
        <v>1785</v>
      </c>
      <c r="N2093" t="s">
        <v>3314</v>
      </c>
      <c r="O2093" t="s">
        <v>1547</v>
      </c>
      <c r="Q2093" s="199">
        <v>500</v>
      </c>
      <c r="S2093" t="s">
        <v>1786</v>
      </c>
      <c r="T2093" t="s">
        <v>2230</v>
      </c>
      <c r="U2093" s="201">
        <v>4.1050000000000004</v>
      </c>
      <c r="V2093" t="s">
        <v>2348</v>
      </c>
      <c r="W2093" t="s">
        <v>3367</v>
      </c>
      <c r="X2093" t="s">
        <v>3368</v>
      </c>
      <c r="Y2093" t="s">
        <v>3318</v>
      </c>
      <c r="Z2093" t="s">
        <v>3729</v>
      </c>
      <c r="AA2093">
        <v>811228</v>
      </c>
      <c r="AB2093" s="198">
        <v>37037</v>
      </c>
      <c r="AC2093" s="198">
        <v>37040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4</v>
      </c>
      <c r="F2094" s="213">
        <f t="shared" si="165"/>
        <v>1328</v>
      </c>
      <c r="G2094" s="202">
        <v>1297184</v>
      </c>
      <c r="H2094" s="198">
        <v>37036.371805555558</v>
      </c>
      <c r="I2094" t="s">
        <v>2006</v>
      </c>
      <c r="M2094" t="s">
        <v>1785</v>
      </c>
      <c r="N2094" t="s">
        <v>3314</v>
      </c>
      <c r="O2094" t="s">
        <v>1562</v>
      </c>
      <c r="P2094" s="199">
        <v>332</v>
      </c>
      <c r="S2094" t="s">
        <v>1786</v>
      </c>
      <c r="T2094" t="s">
        <v>2230</v>
      </c>
      <c r="U2094" s="201">
        <v>3.55</v>
      </c>
      <c r="V2094" t="s">
        <v>1769</v>
      </c>
      <c r="W2094" t="s">
        <v>1719</v>
      </c>
      <c r="X2094" t="s">
        <v>1710</v>
      </c>
      <c r="Y2094" t="s">
        <v>3318</v>
      </c>
      <c r="Z2094" t="s">
        <v>3729</v>
      </c>
      <c r="AA2094">
        <v>811229</v>
      </c>
      <c r="AB2094" s="198">
        <v>37037</v>
      </c>
      <c r="AC2094" s="198">
        <v>37040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4</v>
      </c>
      <c r="F2095" s="213">
        <f t="shared" si="165"/>
        <v>40000</v>
      </c>
      <c r="G2095" s="202">
        <v>1297186</v>
      </c>
      <c r="H2095" s="198">
        <v>37036.371805555558</v>
      </c>
      <c r="I2095" t="s">
        <v>3078</v>
      </c>
      <c r="M2095" t="s">
        <v>1785</v>
      </c>
      <c r="N2095" t="s">
        <v>3314</v>
      </c>
      <c r="O2095" t="s">
        <v>1034</v>
      </c>
      <c r="Q2095" s="199">
        <v>10000</v>
      </c>
      <c r="S2095" t="s">
        <v>1786</v>
      </c>
      <c r="T2095" t="s">
        <v>2230</v>
      </c>
      <c r="U2095" s="201">
        <v>3.8650000000000002</v>
      </c>
      <c r="V2095" t="s">
        <v>3079</v>
      </c>
      <c r="W2095" t="s">
        <v>2783</v>
      </c>
      <c r="X2095" t="s">
        <v>2784</v>
      </c>
      <c r="Y2095" t="s">
        <v>3318</v>
      </c>
      <c r="Z2095" t="s">
        <v>3729</v>
      </c>
      <c r="AA2095">
        <v>811230</v>
      </c>
      <c r="AB2095" s="198">
        <v>37037</v>
      </c>
      <c r="AC2095" s="198">
        <v>37040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4</v>
      </c>
      <c r="F2096" s="213">
        <f t="shared" si="165"/>
        <v>25384</v>
      </c>
      <c r="G2096" s="202">
        <v>1297185</v>
      </c>
      <c r="H2096" s="198">
        <v>37036.371805555558</v>
      </c>
      <c r="I2096" t="s">
        <v>1755</v>
      </c>
      <c r="M2096" t="s">
        <v>1785</v>
      </c>
      <c r="N2096" t="s">
        <v>3314</v>
      </c>
      <c r="O2096" t="s">
        <v>1527</v>
      </c>
      <c r="Q2096" s="199">
        <v>6346</v>
      </c>
      <c r="S2096" t="s">
        <v>1786</v>
      </c>
      <c r="T2096" t="s">
        <v>2230</v>
      </c>
      <c r="U2096" s="201">
        <v>3.8125</v>
      </c>
      <c r="V2096" t="s">
        <v>2836</v>
      </c>
      <c r="W2096" t="s">
        <v>3352</v>
      </c>
      <c r="X2096" t="s">
        <v>3353</v>
      </c>
      <c r="Y2096" t="s">
        <v>3318</v>
      </c>
      <c r="Z2096" t="s">
        <v>3729</v>
      </c>
      <c r="AA2096">
        <v>811231</v>
      </c>
      <c r="AB2096" s="198">
        <v>37037</v>
      </c>
      <c r="AC2096" s="198">
        <v>37040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4</v>
      </c>
      <c r="F2097" s="213">
        <f t="shared" si="165"/>
        <v>2916</v>
      </c>
      <c r="G2097" s="202">
        <v>1297187</v>
      </c>
      <c r="H2097" s="198">
        <v>37036.371863425928</v>
      </c>
      <c r="I2097" t="s">
        <v>1702</v>
      </c>
      <c r="M2097" t="s">
        <v>1785</v>
      </c>
      <c r="N2097" t="s">
        <v>3314</v>
      </c>
      <c r="O2097" t="s">
        <v>1549</v>
      </c>
      <c r="P2097" s="199">
        <v>729</v>
      </c>
      <c r="S2097" t="s">
        <v>1786</v>
      </c>
      <c r="T2097" t="s">
        <v>2230</v>
      </c>
      <c r="U2097" s="201">
        <v>3.7774999999999999</v>
      </c>
      <c r="V2097" t="s">
        <v>3139</v>
      </c>
      <c r="W2097" t="s">
        <v>3352</v>
      </c>
      <c r="X2097" t="s">
        <v>3353</v>
      </c>
      <c r="Y2097" t="s">
        <v>3318</v>
      </c>
      <c r="Z2097" t="s">
        <v>3729</v>
      </c>
      <c r="AA2097">
        <v>811234</v>
      </c>
      <c r="AB2097" s="198">
        <v>37037</v>
      </c>
      <c r="AC2097" s="198">
        <v>37040</v>
      </c>
    </row>
    <row r="2098" spans="1:29" x14ac:dyDescent="0.2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365</v>
      </c>
      <c r="F2098" s="213">
        <f t="shared" si="165"/>
        <v>1825000</v>
      </c>
      <c r="G2098" s="202">
        <v>1297188</v>
      </c>
      <c r="H2098" s="198">
        <v>37036.371932870374</v>
      </c>
      <c r="I2098" t="s">
        <v>1694</v>
      </c>
      <c r="M2098" t="s">
        <v>1785</v>
      </c>
      <c r="N2098" t="s">
        <v>3014</v>
      </c>
      <c r="O2098" t="s">
        <v>3370</v>
      </c>
      <c r="P2098" s="199">
        <v>5000</v>
      </c>
      <c r="S2098" t="s">
        <v>1786</v>
      </c>
      <c r="T2098" t="s">
        <v>2230</v>
      </c>
      <c r="U2098" s="201">
        <v>4.22</v>
      </c>
      <c r="V2098" t="s">
        <v>1804</v>
      </c>
      <c r="W2098" t="s">
        <v>3587</v>
      </c>
      <c r="X2098" t="s">
        <v>3016</v>
      </c>
      <c r="Y2098" t="s">
        <v>2250</v>
      </c>
      <c r="Z2098" t="s">
        <v>3729</v>
      </c>
      <c r="AA2098" t="s">
        <v>169</v>
      </c>
      <c r="AB2098" s="198">
        <v>37257.875</v>
      </c>
      <c r="AC2098" s="198">
        <v>37621.875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4</v>
      </c>
      <c r="F2099" s="213">
        <f t="shared" si="165"/>
        <v>100000</v>
      </c>
      <c r="G2099" s="202">
        <v>1297189</v>
      </c>
      <c r="H2099" s="198">
        <v>37036.371932870374</v>
      </c>
      <c r="I2099" t="s">
        <v>2964</v>
      </c>
      <c r="M2099" t="s">
        <v>1785</v>
      </c>
      <c r="N2099" t="s">
        <v>3314</v>
      </c>
      <c r="O2099" t="s">
        <v>1034</v>
      </c>
      <c r="P2099" s="199">
        <v>25000</v>
      </c>
      <c r="S2099" t="s">
        <v>1786</v>
      </c>
      <c r="T2099" t="s">
        <v>2230</v>
      </c>
      <c r="U2099" s="201">
        <v>3.8650000000000002</v>
      </c>
      <c r="V2099" t="s">
        <v>3268</v>
      </c>
      <c r="W2099" t="s">
        <v>2783</v>
      </c>
      <c r="X2099" t="s">
        <v>2784</v>
      </c>
      <c r="Y2099" t="s">
        <v>3318</v>
      </c>
      <c r="Z2099" t="s">
        <v>3729</v>
      </c>
      <c r="AA2099">
        <v>811236</v>
      </c>
      <c r="AB2099" s="198">
        <v>37037</v>
      </c>
      <c r="AC2099" s="198">
        <v>37040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4</v>
      </c>
      <c r="F2100" s="213">
        <f t="shared" si="165"/>
        <v>20000</v>
      </c>
      <c r="G2100" s="202">
        <v>1297190</v>
      </c>
      <c r="H2100" s="198">
        <v>37036.37195601852</v>
      </c>
      <c r="I2100" t="s">
        <v>3261</v>
      </c>
      <c r="M2100" t="s">
        <v>1785</v>
      </c>
      <c r="N2100" t="s">
        <v>3314</v>
      </c>
      <c r="O2100" t="s">
        <v>1547</v>
      </c>
      <c r="P2100" s="199">
        <v>5000</v>
      </c>
      <c r="S2100" t="s">
        <v>1786</v>
      </c>
      <c r="T2100" t="s">
        <v>2230</v>
      </c>
      <c r="U2100" s="201">
        <v>4.0949999999999998</v>
      </c>
      <c r="V2100" t="s">
        <v>3262</v>
      </c>
      <c r="W2100" t="s">
        <v>3367</v>
      </c>
      <c r="X2100" t="s">
        <v>3368</v>
      </c>
      <c r="Y2100" t="s">
        <v>3318</v>
      </c>
      <c r="Z2100" t="s">
        <v>3729</v>
      </c>
      <c r="AA2100">
        <v>811237</v>
      </c>
      <c r="AB2100" s="198">
        <v>37037</v>
      </c>
      <c r="AC2100" s="198">
        <v>37040</v>
      </c>
    </row>
    <row r="2101" spans="1:29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30</v>
      </c>
      <c r="F2101" s="213">
        <f t="shared" si="165"/>
        <v>150000</v>
      </c>
      <c r="G2101" s="202">
        <v>1297191</v>
      </c>
      <c r="H2101" s="198">
        <v>37036.371990740743</v>
      </c>
      <c r="I2101" t="s">
        <v>3008</v>
      </c>
      <c r="M2101" t="s">
        <v>1785</v>
      </c>
      <c r="N2101" t="s">
        <v>3314</v>
      </c>
      <c r="O2101" t="s">
        <v>2811</v>
      </c>
      <c r="P2101" s="199">
        <v>5000</v>
      </c>
      <c r="S2101" t="s">
        <v>1786</v>
      </c>
      <c r="T2101" t="s">
        <v>2230</v>
      </c>
      <c r="U2101" s="201">
        <v>11.585000000000001</v>
      </c>
      <c r="V2101" t="s">
        <v>3247</v>
      </c>
      <c r="W2101" t="s">
        <v>2813</v>
      </c>
      <c r="X2101" t="s">
        <v>1710</v>
      </c>
      <c r="Y2101" t="s">
        <v>3318</v>
      </c>
      <c r="Z2101" t="s">
        <v>3729</v>
      </c>
      <c r="AA2101" t="s">
        <v>170</v>
      </c>
      <c r="AB2101" s="198">
        <v>37043.875</v>
      </c>
      <c r="AC2101" s="198">
        <v>37072.875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30</v>
      </c>
      <c r="F2102" s="213">
        <f t="shared" si="165"/>
        <v>150000</v>
      </c>
      <c r="G2102" s="202">
        <v>1297192</v>
      </c>
      <c r="H2102" s="198">
        <v>37036.372002314813</v>
      </c>
      <c r="I2102" t="s">
        <v>1748</v>
      </c>
      <c r="M2102" t="s">
        <v>1785</v>
      </c>
      <c r="N2102" t="s">
        <v>3314</v>
      </c>
      <c r="O2102" t="s">
        <v>2835</v>
      </c>
      <c r="Q2102" s="199">
        <v>5000</v>
      </c>
      <c r="S2102" t="s">
        <v>1786</v>
      </c>
      <c r="T2102" t="s">
        <v>2230</v>
      </c>
      <c r="U2102" s="201">
        <v>3.8925000000000001</v>
      </c>
      <c r="V2102" t="s">
        <v>2131</v>
      </c>
      <c r="W2102" t="s">
        <v>2813</v>
      </c>
      <c r="X2102" t="s">
        <v>1710</v>
      </c>
      <c r="Y2102" t="s">
        <v>3318</v>
      </c>
      <c r="Z2102" t="s">
        <v>3729</v>
      </c>
      <c r="AA2102" t="s">
        <v>171</v>
      </c>
      <c r="AB2102" s="198">
        <v>37043.875</v>
      </c>
      <c r="AC2102" s="198">
        <v>37072.875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4</v>
      </c>
      <c r="F2103" s="213">
        <f t="shared" si="165"/>
        <v>1484</v>
      </c>
      <c r="G2103" s="202">
        <v>1297195</v>
      </c>
      <c r="H2103" s="198">
        <v>37036.372094907405</v>
      </c>
      <c r="I2103" t="s">
        <v>1699</v>
      </c>
      <c r="M2103" t="s">
        <v>1785</v>
      </c>
      <c r="N2103" t="s">
        <v>3314</v>
      </c>
      <c r="O2103" t="s">
        <v>1547</v>
      </c>
      <c r="Q2103" s="199">
        <v>371</v>
      </c>
      <c r="S2103" t="s">
        <v>1786</v>
      </c>
      <c r="T2103" t="s">
        <v>2230</v>
      </c>
      <c r="U2103" s="201">
        <v>4.0999999999999996</v>
      </c>
      <c r="V2103" t="s">
        <v>3301</v>
      </c>
      <c r="W2103" t="s">
        <v>3367</v>
      </c>
      <c r="X2103" t="s">
        <v>3368</v>
      </c>
      <c r="Y2103" t="s">
        <v>3318</v>
      </c>
      <c r="Z2103" t="s">
        <v>3729</v>
      </c>
      <c r="AA2103">
        <v>811242</v>
      </c>
      <c r="AB2103" s="198">
        <v>37037</v>
      </c>
      <c r="AC2103" s="198">
        <v>37040</v>
      </c>
    </row>
    <row r="2104" spans="1:29" x14ac:dyDescent="0.2">
      <c r="A2104" s="44" t="str">
        <f t="shared" si="161"/>
        <v>US Crude Financial</v>
      </c>
      <c r="B2104" s="44" t="str">
        <f t="shared" si="162"/>
        <v>US</v>
      </c>
      <c r="C2104" s="44" t="str">
        <f t="shared" si="163"/>
        <v>Crude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50000</v>
      </c>
      <c r="G2104" s="202">
        <v>1297196</v>
      </c>
      <c r="H2104" s="198">
        <v>37036.372106481482</v>
      </c>
      <c r="I2104" t="s">
        <v>2730</v>
      </c>
      <c r="M2104" t="s">
        <v>1994</v>
      </c>
      <c r="N2104" t="s">
        <v>2731</v>
      </c>
      <c r="O2104" t="s">
        <v>1815</v>
      </c>
      <c r="Q2104" s="199">
        <v>50000</v>
      </c>
      <c r="S2104" t="s">
        <v>1792</v>
      </c>
      <c r="T2104" t="s">
        <v>2230</v>
      </c>
      <c r="U2104" s="201">
        <v>28.33</v>
      </c>
      <c r="V2104" t="s">
        <v>2732</v>
      </c>
      <c r="W2104" t="s">
        <v>2733</v>
      </c>
      <c r="X2104" t="s">
        <v>2734</v>
      </c>
      <c r="Y2104" t="s">
        <v>3473</v>
      </c>
      <c r="Z2104" t="s">
        <v>3729</v>
      </c>
      <c r="AA2104">
        <v>107953</v>
      </c>
      <c r="AB2104" s="198">
        <v>37073</v>
      </c>
      <c r="AC2104" s="198">
        <v>37103</v>
      </c>
    </row>
    <row r="2105" spans="1:29" x14ac:dyDescent="0.2">
      <c r="A2105" s="44" t="str">
        <f t="shared" si="161"/>
        <v xml:space="preserve"> Natural Gas Physical</v>
      </c>
      <c r="B2105" s="44" t="str">
        <f t="shared" si="162"/>
        <v/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6</v>
      </c>
      <c r="F2105" s="213">
        <f t="shared" si="165"/>
        <v>60000</v>
      </c>
      <c r="G2105" s="202">
        <v>1297198</v>
      </c>
      <c r="H2105" s="198">
        <v>37036.372129629628</v>
      </c>
      <c r="I2105" t="s">
        <v>3231</v>
      </c>
      <c r="M2105" t="s">
        <v>1785</v>
      </c>
      <c r="N2105" t="s">
        <v>1724</v>
      </c>
      <c r="O2105" t="s">
        <v>127</v>
      </c>
      <c r="P2105" s="199">
        <v>10000</v>
      </c>
      <c r="S2105" t="s">
        <v>2308</v>
      </c>
      <c r="T2105" t="s">
        <v>1725</v>
      </c>
      <c r="U2105" s="201">
        <v>5.21</v>
      </c>
      <c r="V2105" t="s">
        <v>2323</v>
      </c>
      <c r="W2105" t="s">
        <v>3285</v>
      </c>
      <c r="X2105" t="s">
        <v>1727</v>
      </c>
      <c r="Y2105" t="s">
        <v>3318</v>
      </c>
      <c r="Z2105" t="s">
        <v>3730</v>
      </c>
      <c r="AA2105">
        <v>811243</v>
      </c>
      <c r="AB2105" s="198">
        <v>37037.875</v>
      </c>
      <c r="AC2105" s="198">
        <v>37042.875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4</v>
      </c>
      <c r="F2106" s="213">
        <f t="shared" si="165"/>
        <v>40000</v>
      </c>
      <c r="G2106" s="202">
        <v>1297197</v>
      </c>
      <c r="H2106" s="198">
        <v>37036.372129629628</v>
      </c>
      <c r="I2106" t="s">
        <v>2918</v>
      </c>
      <c r="M2106" t="s">
        <v>1785</v>
      </c>
      <c r="N2106" t="s">
        <v>3314</v>
      </c>
      <c r="O2106" t="s">
        <v>1527</v>
      </c>
      <c r="P2106" s="199">
        <v>10000</v>
      </c>
      <c r="S2106" t="s">
        <v>1786</v>
      </c>
      <c r="T2106" t="s">
        <v>2230</v>
      </c>
      <c r="U2106" s="201">
        <v>3.8075000000000001</v>
      </c>
      <c r="V2106" t="s">
        <v>2936</v>
      </c>
      <c r="W2106" t="s">
        <v>3352</v>
      </c>
      <c r="X2106" t="s">
        <v>3353</v>
      </c>
      <c r="Y2106" t="s">
        <v>3318</v>
      </c>
      <c r="Z2106" t="s">
        <v>3729</v>
      </c>
      <c r="AA2106">
        <v>811244</v>
      </c>
      <c r="AB2106" s="198">
        <v>37037</v>
      </c>
      <c r="AC2106" s="198">
        <v>37040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4</v>
      </c>
      <c r="F2107" s="213">
        <f t="shared" si="165"/>
        <v>80000</v>
      </c>
      <c r="G2107" s="202">
        <v>1297199</v>
      </c>
      <c r="H2107" s="198">
        <v>37036.372152777774</v>
      </c>
      <c r="I2107" t="s">
        <v>3008</v>
      </c>
      <c r="M2107" t="s">
        <v>1785</v>
      </c>
      <c r="N2107" t="s">
        <v>3314</v>
      </c>
      <c r="O2107" t="s">
        <v>1055</v>
      </c>
      <c r="P2107" s="199">
        <v>20000</v>
      </c>
      <c r="S2107" t="s">
        <v>1786</v>
      </c>
      <c r="T2107" t="s">
        <v>2230</v>
      </c>
      <c r="U2107" s="201">
        <v>4.1150000000000002</v>
      </c>
      <c r="V2107" t="s">
        <v>3136</v>
      </c>
      <c r="W2107" t="s">
        <v>2800</v>
      </c>
      <c r="X2107" t="s">
        <v>2801</v>
      </c>
      <c r="Y2107" t="s">
        <v>3318</v>
      </c>
      <c r="Z2107" t="s">
        <v>3729</v>
      </c>
      <c r="AA2107">
        <v>811245</v>
      </c>
      <c r="AB2107" s="198">
        <v>37037</v>
      </c>
      <c r="AC2107" s="198">
        <v>37040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4</v>
      </c>
      <c r="F2108" s="213">
        <f t="shared" si="165"/>
        <v>8000</v>
      </c>
      <c r="G2108" s="202">
        <v>1297200</v>
      </c>
      <c r="H2108" s="198">
        <v>37036.372187499997</v>
      </c>
      <c r="I2108" t="s">
        <v>2983</v>
      </c>
      <c r="M2108" t="s">
        <v>1785</v>
      </c>
      <c r="N2108" t="s">
        <v>3314</v>
      </c>
      <c r="O2108" t="s">
        <v>1602</v>
      </c>
      <c r="P2108" s="199">
        <v>2000</v>
      </c>
      <c r="S2108" t="s">
        <v>1786</v>
      </c>
      <c r="T2108" t="s">
        <v>2230</v>
      </c>
      <c r="U2108" s="201">
        <v>4.0949999999999998</v>
      </c>
      <c r="V2108" t="s">
        <v>3315</v>
      </c>
      <c r="W2108" t="s">
        <v>3367</v>
      </c>
      <c r="X2108" t="s">
        <v>3368</v>
      </c>
      <c r="Y2108" t="s">
        <v>3318</v>
      </c>
      <c r="Z2108" t="s">
        <v>3729</v>
      </c>
      <c r="AA2108">
        <v>811246</v>
      </c>
      <c r="AB2108" s="198">
        <v>37037</v>
      </c>
      <c r="AC2108" s="198">
        <v>37040</v>
      </c>
    </row>
    <row r="2109" spans="1:29" x14ac:dyDescent="0.2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4</v>
      </c>
      <c r="F2109" s="213">
        <f t="shared" si="165"/>
        <v>20000</v>
      </c>
      <c r="G2109" s="202">
        <v>1297201</v>
      </c>
      <c r="H2109" s="198">
        <v>37036.372199074074</v>
      </c>
      <c r="I2109" t="s">
        <v>3336</v>
      </c>
      <c r="M2109" t="s">
        <v>1785</v>
      </c>
      <c r="N2109" t="s">
        <v>3314</v>
      </c>
      <c r="O2109" t="s">
        <v>1562</v>
      </c>
      <c r="Q2109" s="199">
        <v>5000</v>
      </c>
      <c r="S2109" t="s">
        <v>1786</v>
      </c>
      <c r="T2109" t="s">
        <v>2230</v>
      </c>
      <c r="U2109" s="201">
        <v>3.6</v>
      </c>
      <c r="V2109" t="s">
        <v>3214</v>
      </c>
      <c r="W2109" t="s">
        <v>1719</v>
      </c>
      <c r="X2109" t="s">
        <v>1710</v>
      </c>
      <c r="Y2109" t="s">
        <v>3318</v>
      </c>
      <c r="Z2109" t="s">
        <v>3729</v>
      </c>
      <c r="AA2109">
        <v>811247</v>
      </c>
      <c r="AB2109" s="198">
        <v>37037</v>
      </c>
      <c r="AC2109" s="198">
        <v>37040</v>
      </c>
    </row>
    <row r="2110" spans="1:29" x14ac:dyDescent="0.2">
      <c r="A2110" s="44" t="str">
        <f t="shared" si="161"/>
        <v xml:space="preserve"> Natural Gas Physical</v>
      </c>
      <c r="B2110" s="44" t="str">
        <f t="shared" si="162"/>
        <v/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4</v>
      </c>
      <c r="F2110" s="213">
        <f t="shared" si="165"/>
        <v>40000</v>
      </c>
      <c r="G2110" s="202">
        <v>1297202</v>
      </c>
      <c r="H2110" s="198">
        <v>37036.37222222222</v>
      </c>
      <c r="I2110" t="s">
        <v>3231</v>
      </c>
      <c r="M2110" t="s">
        <v>1785</v>
      </c>
      <c r="N2110" t="s">
        <v>1724</v>
      </c>
      <c r="O2110" t="s">
        <v>172</v>
      </c>
      <c r="P2110" s="199">
        <v>10000</v>
      </c>
      <c r="S2110" t="s">
        <v>2308</v>
      </c>
      <c r="T2110" t="s">
        <v>1725</v>
      </c>
      <c r="U2110" s="201">
        <v>5.1849999999999996</v>
      </c>
      <c r="V2110" t="s">
        <v>2323</v>
      </c>
      <c r="W2110" t="s">
        <v>1726</v>
      </c>
      <c r="X2110" t="s">
        <v>1727</v>
      </c>
      <c r="Y2110" t="s">
        <v>3318</v>
      </c>
      <c r="Z2110" t="s">
        <v>3730</v>
      </c>
      <c r="AA2110">
        <v>811248</v>
      </c>
      <c r="AB2110" s="198">
        <v>37036</v>
      </c>
      <c r="AC2110" s="198">
        <v>37039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4</v>
      </c>
      <c r="F2111" s="213">
        <f t="shared" si="165"/>
        <v>20000</v>
      </c>
      <c r="G2111" s="202">
        <v>1297203</v>
      </c>
      <c r="H2111" s="198">
        <v>37036.372303240743</v>
      </c>
      <c r="I2111" t="s">
        <v>2006</v>
      </c>
      <c r="M2111" t="s">
        <v>1785</v>
      </c>
      <c r="N2111" t="s">
        <v>3314</v>
      </c>
      <c r="O2111" t="s">
        <v>1562</v>
      </c>
      <c r="P2111" s="199">
        <v>5000</v>
      </c>
      <c r="S2111" t="s">
        <v>1786</v>
      </c>
      <c r="T2111" t="s">
        <v>2230</v>
      </c>
      <c r="U2111" s="201">
        <v>3.5750000000000002</v>
      </c>
      <c r="V2111" t="s">
        <v>1769</v>
      </c>
      <c r="W2111" t="s">
        <v>1719</v>
      </c>
      <c r="X2111" t="s">
        <v>1710</v>
      </c>
      <c r="Y2111" t="s">
        <v>3318</v>
      </c>
      <c r="Z2111" t="s">
        <v>3729</v>
      </c>
      <c r="AA2111">
        <v>811249</v>
      </c>
      <c r="AB2111" s="198">
        <v>37037</v>
      </c>
      <c r="AC2111" s="198">
        <v>37040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4</v>
      </c>
      <c r="F2112" s="213">
        <f t="shared" si="165"/>
        <v>20000</v>
      </c>
      <c r="G2112" s="202">
        <v>1297204</v>
      </c>
      <c r="H2112" s="198">
        <v>37036.372349537036</v>
      </c>
      <c r="I2112" t="s">
        <v>1748</v>
      </c>
      <c r="M2112" t="s">
        <v>1785</v>
      </c>
      <c r="N2112" t="s">
        <v>3314</v>
      </c>
      <c r="O2112" t="s">
        <v>1562</v>
      </c>
      <c r="Q2112" s="199">
        <v>5000</v>
      </c>
      <c r="S2112" t="s">
        <v>1786</v>
      </c>
      <c r="T2112" t="s">
        <v>2230</v>
      </c>
      <c r="U2112" s="201">
        <v>3.6</v>
      </c>
      <c r="V2112" t="s">
        <v>2131</v>
      </c>
      <c r="W2112" t="s">
        <v>1719</v>
      </c>
      <c r="X2112" t="s">
        <v>1710</v>
      </c>
      <c r="Y2112" t="s">
        <v>3318</v>
      </c>
      <c r="Z2112" t="s">
        <v>3729</v>
      </c>
      <c r="AA2112">
        <v>811250</v>
      </c>
      <c r="AB2112" s="198">
        <v>37037</v>
      </c>
      <c r="AC2112" s="198">
        <v>37040</v>
      </c>
    </row>
    <row r="2113" spans="1:29" x14ac:dyDescent="0.2">
      <c r="A2113" s="44" t="str">
        <f t="shared" si="161"/>
        <v>US Natural Gas Financial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Financial</v>
      </c>
      <c r="E2113" s="44">
        <f>IF(VLOOKUP(S2113,'DD-Lookup'!$J$6:$L$50,3,FALSE)="Monthly",(YEAR(AC2113)-YEAR(AB2113))*12+MONTH(AC2113)-MONTH(AB2113)+1,(AC2113-AB2113+1))</f>
        <v>30</v>
      </c>
      <c r="F2113" s="213">
        <f t="shared" si="165"/>
        <v>75000</v>
      </c>
      <c r="G2113" s="202">
        <v>1297206</v>
      </c>
      <c r="H2113" s="198">
        <v>37036.372372685182</v>
      </c>
      <c r="I2113" t="s">
        <v>1817</v>
      </c>
      <c r="M2113" t="s">
        <v>1785</v>
      </c>
      <c r="N2113" t="s">
        <v>3014</v>
      </c>
      <c r="O2113" t="s">
        <v>3015</v>
      </c>
      <c r="Q2113" s="199">
        <v>2500</v>
      </c>
      <c r="S2113" t="s">
        <v>1786</v>
      </c>
      <c r="T2113" t="s">
        <v>2230</v>
      </c>
      <c r="U2113" s="201">
        <v>3.9950000000000001</v>
      </c>
      <c r="V2113" t="s">
        <v>2873</v>
      </c>
      <c r="W2113" t="s">
        <v>3587</v>
      </c>
      <c r="X2113" t="s">
        <v>3016</v>
      </c>
      <c r="Y2113" t="s">
        <v>2250</v>
      </c>
      <c r="Z2113" t="s">
        <v>3729</v>
      </c>
      <c r="AA2113" t="s">
        <v>173</v>
      </c>
      <c r="AB2113" s="198">
        <v>37043.875</v>
      </c>
      <c r="AC2113" s="198">
        <v>37072.875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4</v>
      </c>
      <c r="F2114" s="213">
        <f t="shared" si="165"/>
        <v>20000</v>
      </c>
      <c r="G2114" s="202">
        <v>1297207</v>
      </c>
      <c r="H2114" s="198">
        <v>37036.372372685182</v>
      </c>
      <c r="I2114" t="s">
        <v>3023</v>
      </c>
      <c r="M2114" t="s">
        <v>1785</v>
      </c>
      <c r="N2114" t="s">
        <v>3314</v>
      </c>
      <c r="O2114" t="s">
        <v>1567</v>
      </c>
      <c r="P2114" s="199">
        <v>5000</v>
      </c>
      <c r="S2114" t="s">
        <v>1786</v>
      </c>
      <c r="T2114" t="s">
        <v>2230</v>
      </c>
      <c r="U2114" s="201">
        <v>2.9</v>
      </c>
      <c r="V2114" t="s">
        <v>2337</v>
      </c>
      <c r="W2114" t="s">
        <v>1719</v>
      </c>
      <c r="X2114" t="s">
        <v>1710</v>
      </c>
      <c r="Y2114" t="s">
        <v>3318</v>
      </c>
      <c r="Z2114" t="s">
        <v>3729</v>
      </c>
      <c r="AA2114">
        <v>811251</v>
      </c>
      <c r="AB2114" s="198">
        <v>37037</v>
      </c>
      <c r="AC2114" s="198">
        <v>37040</v>
      </c>
    </row>
    <row r="2115" spans="1:29" x14ac:dyDescent="0.2">
      <c r="A2115" s="44" t="str">
        <f t="shared" si="161"/>
        <v>US Power Physical</v>
      </c>
      <c r="B2115" s="44" t="str">
        <f t="shared" si="162"/>
        <v>US</v>
      </c>
      <c r="C2115" s="44" t="str">
        <f t="shared" si="163"/>
        <v>Power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365</v>
      </c>
      <c r="F2115" s="213">
        <f t="shared" si="165"/>
        <v>18250</v>
      </c>
      <c r="G2115" s="202">
        <v>1297205</v>
      </c>
      <c r="H2115" s="198">
        <v>37036.372372685182</v>
      </c>
      <c r="I2115" t="s">
        <v>1783</v>
      </c>
      <c r="M2115" t="s">
        <v>3451</v>
      </c>
      <c r="N2115" t="s">
        <v>1827</v>
      </c>
      <c r="O2115" t="s">
        <v>174</v>
      </c>
      <c r="P2115" s="199">
        <v>50</v>
      </c>
      <c r="S2115" t="s">
        <v>1784</v>
      </c>
      <c r="T2115" t="s">
        <v>2230</v>
      </c>
      <c r="U2115" s="201">
        <v>42.75</v>
      </c>
      <c r="V2115" t="s">
        <v>1440</v>
      </c>
      <c r="W2115" t="s">
        <v>1848</v>
      </c>
      <c r="X2115" t="s">
        <v>1849</v>
      </c>
      <c r="Y2115" t="s">
        <v>2741</v>
      </c>
      <c r="Z2115" t="s">
        <v>3724</v>
      </c>
      <c r="AA2115">
        <v>623003.1</v>
      </c>
      <c r="AB2115" s="198">
        <v>37257.710416666669</v>
      </c>
      <c r="AC2115" s="198">
        <v>37621.710416666669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4</v>
      </c>
      <c r="F2116" s="213">
        <f t="shared" si="165"/>
        <v>40000</v>
      </c>
      <c r="G2116" s="202">
        <v>1297208</v>
      </c>
      <c r="H2116" s="198">
        <v>37036.372384259259</v>
      </c>
      <c r="I2116" t="s">
        <v>175</v>
      </c>
      <c r="M2116" t="s">
        <v>1785</v>
      </c>
      <c r="N2116" t="s">
        <v>1766</v>
      </c>
      <c r="O2116" t="s">
        <v>2517</v>
      </c>
      <c r="Q2116" s="199">
        <v>10000</v>
      </c>
      <c r="S2116" t="s">
        <v>1786</v>
      </c>
      <c r="T2116" t="s">
        <v>2230</v>
      </c>
      <c r="U2116" s="201">
        <v>3.62</v>
      </c>
      <c r="V2116" t="s">
        <v>176</v>
      </c>
      <c r="W2116" t="s">
        <v>3081</v>
      </c>
      <c r="X2116" t="s">
        <v>1767</v>
      </c>
      <c r="Y2116" t="s">
        <v>3318</v>
      </c>
      <c r="Z2116" t="s">
        <v>1768</v>
      </c>
      <c r="AA2116">
        <v>811252</v>
      </c>
      <c r="AB2116" s="198">
        <v>37037</v>
      </c>
      <c r="AC2116" s="198">
        <v>37040</v>
      </c>
    </row>
    <row r="2117" spans="1:29" x14ac:dyDescent="0.2">
      <c r="A2117" s="44" t="str">
        <f t="shared" si="161"/>
        <v>US Natural Gas Financial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Financial</v>
      </c>
      <c r="E2117" s="44">
        <f>IF(VLOOKUP(S2117,'DD-Lookup'!$J$6:$L$50,3,FALSE)="Monthly",(YEAR(AC2117)-YEAR(AB2117))*12+MONTH(AC2117)-MONTH(AB2117)+1,(AC2117-AB2117+1))</f>
        <v>30</v>
      </c>
      <c r="F2117" s="213">
        <f t="shared" si="165"/>
        <v>225000</v>
      </c>
      <c r="G2117" s="202">
        <v>1297210</v>
      </c>
      <c r="H2117" s="198">
        <v>37036.372604166667</v>
      </c>
      <c r="I2117" t="s">
        <v>2776</v>
      </c>
      <c r="M2117" t="s">
        <v>1785</v>
      </c>
      <c r="N2117" t="s">
        <v>3014</v>
      </c>
      <c r="O2117" t="s">
        <v>1701</v>
      </c>
      <c r="Q2117" s="199">
        <v>7500</v>
      </c>
      <c r="S2117" t="s">
        <v>1786</v>
      </c>
      <c r="T2117" t="s">
        <v>2230</v>
      </c>
      <c r="U2117" s="201">
        <v>3.9925000000000002</v>
      </c>
      <c r="V2117" t="s">
        <v>2778</v>
      </c>
      <c r="W2117" t="s">
        <v>3587</v>
      </c>
      <c r="X2117" t="s">
        <v>3016</v>
      </c>
      <c r="Y2117" t="s">
        <v>2250</v>
      </c>
      <c r="Z2117" t="s">
        <v>3729</v>
      </c>
      <c r="AA2117" t="s">
        <v>177</v>
      </c>
      <c r="AB2117" s="198">
        <v>37043.915972222225</v>
      </c>
      <c r="AC2117" s="198">
        <v>37072.915972222225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4</v>
      </c>
      <c r="F2118" s="213">
        <f t="shared" si="165"/>
        <v>30000</v>
      </c>
      <c r="G2118" s="202">
        <v>1297211</v>
      </c>
      <c r="H2118" s="198">
        <v>37036.372650462959</v>
      </c>
      <c r="I2118" t="s">
        <v>3393</v>
      </c>
      <c r="M2118" t="s">
        <v>1785</v>
      </c>
      <c r="N2118" t="s">
        <v>3314</v>
      </c>
      <c r="O2118" t="s">
        <v>2316</v>
      </c>
      <c r="Q2118" s="199">
        <v>7500</v>
      </c>
      <c r="S2118" t="s">
        <v>1786</v>
      </c>
      <c r="T2118" t="s">
        <v>2230</v>
      </c>
      <c r="U2118" s="201">
        <v>4.1475</v>
      </c>
      <c r="V2118" t="s">
        <v>2156</v>
      </c>
      <c r="W2118" t="s">
        <v>1691</v>
      </c>
      <c r="X2118" t="s">
        <v>1697</v>
      </c>
      <c r="Y2118" t="s">
        <v>3318</v>
      </c>
      <c r="Z2118" t="s">
        <v>3729</v>
      </c>
      <c r="AA2118">
        <v>811254</v>
      </c>
      <c r="AB2118" s="198">
        <v>37037</v>
      </c>
      <c r="AC2118" s="198">
        <v>37040</v>
      </c>
    </row>
    <row r="2119" spans="1:29" x14ac:dyDescent="0.2">
      <c r="A2119" s="44" t="str">
        <f t="shared" si="161"/>
        <v>US Natural Gas Financial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153</v>
      </c>
      <c r="F2119" s="213">
        <f t="shared" si="165"/>
        <v>765000</v>
      </c>
      <c r="G2119" s="202">
        <v>1297212</v>
      </c>
      <c r="H2119" s="198">
        <v>37036.372685185182</v>
      </c>
      <c r="I2119" t="s">
        <v>3313</v>
      </c>
      <c r="M2119" t="s">
        <v>1785</v>
      </c>
      <c r="N2119" t="s">
        <v>3014</v>
      </c>
      <c r="O2119" t="s">
        <v>2777</v>
      </c>
      <c r="P2119" s="199">
        <v>5000</v>
      </c>
      <c r="S2119" t="s">
        <v>1786</v>
      </c>
      <c r="T2119" t="s">
        <v>2230</v>
      </c>
      <c r="U2119" s="201">
        <v>4.1100000000000003</v>
      </c>
      <c r="V2119" t="s">
        <v>2798</v>
      </c>
      <c r="W2119" t="s">
        <v>3587</v>
      </c>
      <c r="X2119" t="s">
        <v>3016</v>
      </c>
      <c r="Y2119" t="s">
        <v>2250</v>
      </c>
      <c r="Z2119" t="s">
        <v>3729</v>
      </c>
      <c r="AA2119" t="s">
        <v>178</v>
      </c>
      <c r="AB2119" s="198">
        <v>37043</v>
      </c>
      <c r="AC2119" s="198">
        <v>37195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30</v>
      </c>
      <c r="F2120" s="213">
        <f t="shared" si="165"/>
        <v>150000</v>
      </c>
      <c r="G2120" s="202">
        <v>1297213</v>
      </c>
      <c r="H2120" s="198">
        <v>37036.372696759259</v>
      </c>
      <c r="I2120" t="s">
        <v>1748</v>
      </c>
      <c r="M2120" t="s">
        <v>1785</v>
      </c>
      <c r="N2120" t="s">
        <v>3314</v>
      </c>
      <c r="O2120" t="s">
        <v>2835</v>
      </c>
      <c r="P2120" s="199">
        <v>5000</v>
      </c>
      <c r="S2120" t="s">
        <v>1786</v>
      </c>
      <c r="T2120" t="s">
        <v>2230</v>
      </c>
      <c r="U2120" s="201">
        <v>3.8875000000000002</v>
      </c>
      <c r="V2120" t="s">
        <v>2131</v>
      </c>
      <c r="W2120" t="s">
        <v>2813</v>
      </c>
      <c r="X2120" t="s">
        <v>1710</v>
      </c>
      <c r="Y2120" t="s">
        <v>3318</v>
      </c>
      <c r="Z2120" t="s">
        <v>3729</v>
      </c>
      <c r="AA2120" t="s">
        <v>179</v>
      </c>
      <c r="AB2120" s="198">
        <v>37043.875</v>
      </c>
      <c r="AC2120" s="198">
        <v>37072.875</v>
      </c>
    </row>
    <row r="2121" spans="1:29" x14ac:dyDescent="0.2">
      <c r="A2121" s="44" t="str">
        <f t="shared" si="161"/>
        <v>US Natural Gas Financial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30</v>
      </c>
      <c r="F2121" s="213">
        <f t="shared" si="165"/>
        <v>300000</v>
      </c>
      <c r="G2121" s="202">
        <v>1297214</v>
      </c>
      <c r="H2121" s="198">
        <v>37036.372719907406</v>
      </c>
      <c r="I2121" t="s">
        <v>2986</v>
      </c>
      <c r="M2121" t="s">
        <v>1785</v>
      </c>
      <c r="N2121" t="s">
        <v>3014</v>
      </c>
      <c r="O2121" t="s">
        <v>2882</v>
      </c>
      <c r="Q2121" s="199">
        <v>10000</v>
      </c>
      <c r="S2121" t="s">
        <v>1786</v>
      </c>
      <c r="T2121" t="s">
        <v>2230</v>
      </c>
      <c r="U2121" s="201">
        <v>4.01</v>
      </c>
      <c r="V2121" t="s">
        <v>2838</v>
      </c>
      <c r="W2121" t="s">
        <v>3179</v>
      </c>
      <c r="X2121" t="s">
        <v>3180</v>
      </c>
      <c r="Y2121" t="s">
        <v>2250</v>
      </c>
      <c r="Z2121" t="s">
        <v>3729</v>
      </c>
      <c r="AA2121" t="s">
        <v>180</v>
      </c>
      <c r="AB2121" s="198">
        <v>37043.875</v>
      </c>
      <c r="AC2121" s="198">
        <v>37072.875</v>
      </c>
    </row>
    <row r="2122" spans="1:29" x14ac:dyDescent="0.2">
      <c r="A2122" s="44" t="str">
        <f t="shared" si="161"/>
        <v>US Natural Gas Financial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Financial</v>
      </c>
      <c r="E2122" s="44">
        <f>IF(VLOOKUP(S2122,'DD-Lookup'!$J$6:$L$50,3,FALSE)="Monthly",(YEAR(AC2122)-YEAR(AB2122))*12+MONTH(AC2122)-MONTH(AB2122)+1,(AC2122-AB2122+1))</f>
        <v>30</v>
      </c>
      <c r="F2122" s="213">
        <f t="shared" si="165"/>
        <v>150000</v>
      </c>
      <c r="G2122" s="202">
        <v>1297215</v>
      </c>
      <c r="H2122" s="198">
        <v>37036.372754629629</v>
      </c>
      <c r="I2122" t="s">
        <v>3393</v>
      </c>
      <c r="M2122" t="s">
        <v>1785</v>
      </c>
      <c r="N2122" t="s">
        <v>3328</v>
      </c>
      <c r="O2122" t="s">
        <v>1734</v>
      </c>
      <c r="P2122" s="199">
        <v>5000</v>
      </c>
      <c r="S2122" t="s">
        <v>1786</v>
      </c>
      <c r="T2122" t="s">
        <v>2230</v>
      </c>
      <c r="U2122" s="201">
        <v>-1.2350000000000001</v>
      </c>
      <c r="V2122" t="s">
        <v>2403</v>
      </c>
      <c r="W2122" t="s">
        <v>1735</v>
      </c>
      <c r="X2122" t="s">
        <v>1736</v>
      </c>
      <c r="Y2122" t="s">
        <v>2250</v>
      </c>
      <c r="Z2122" t="s">
        <v>3729</v>
      </c>
      <c r="AA2122" t="s">
        <v>181</v>
      </c>
      <c r="AB2122" s="198">
        <v>37043.875</v>
      </c>
      <c r="AC2122" s="198">
        <v>37072.875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4</v>
      </c>
      <c r="F2123" s="213">
        <f t="shared" ref="F2123:F2186" si="170">E2123*SUM(P2123:Q2123)</f>
        <v>20000</v>
      </c>
      <c r="G2123" s="202">
        <v>1297216</v>
      </c>
      <c r="H2123" s="198">
        <v>37036.372789351852</v>
      </c>
      <c r="I2123" t="s">
        <v>1702</v>
      </c>
      <c r="M2123" t="s">
        <v>1785</v>
      </c>
      <c r="N2123" t="s">
        <v>3314</v>
      </c>
      <c r="O2123" t="s">
        <v>1048</v>
      </c>
      <c r="Q2123" s="199">
        <v>5000</v>
      </c>
      <c r="S2123" t="s">
        <v>1786</v>
      </c>
      <c r="T2123" t="s">
        <v>2230</v>
      </c>
      <c r="U2123" s="201">
        <v>4.12</v>
      </c>
      <c r="V2123" t="s">
        <v>3155</v>
      </c>
      <c r="W2123" t="s">
        <v>1691</v>
      </c>
      <c r="X2123" t="s">
        <v>1692</v>
      </c>
      <c r="Y2123" t="s">
        <v>3318</v>
      </c>
      <c r="Z2123" t="s">
        <v>3729</v>
      </c>
      <c r="AA2123">
        <v>811257</v>
      </c>
      <c r="AB2123" s="198">
        <v>37037</v>
      </c>
      <c r="AC2123" s="198">
        <v>37040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4</v>
      </c>
      <c r="F2124" s="213">
        <f t="shared" si="170"/>
        <v>20000</v>
      </c>
      <c r="G2124" s="202">
        <v>1297219</v>
      </c>
      <c r="H2124" s="198">
        <v>37036.372812499998</v>
      </c>
      <c r="I2124" t="s">
        <v>2006</v>
      </c>
      <c r="M2124" t="s">
        <v>1785</v>
      </c>
      <c r="N2124" t="s">
        <v>3314</v>
      </c>
      <c r="O2124" t="s">
        <v>1056</v>
      </c>
      <c r="Q2124" s="199">
        <v>5000</v>
      </c>
      <c r="S2124" t="s">
        <v>1786</v>
      </c>
      <c r="T2124" t="s">
        <v>2230</v>
      </c>
      <c r="U2124" s="201">
        <v>3.75</v>
      </c>
      <c r="V2124" t="s">
        <v>1712</v>
      </c>
      <c r="W2124" t="s">
        <v>2790</v>
      </c>
      <c r="X2124" t="s">
        <v>1713</v>
      </c>
      <c r="Y2124" t="s">
        <v>3318</v>
      </c>
      <c r="Z2124" t="s">
        <v>3729</v>
      </c>
      <c r="AA2124">
        <v>811258</v>
      </c>
      <c r="AB2124" s="198">
        <v>37037</v>
      </c>
      <c r="AC2124" s="198">
        <v>37040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4</v>
      </c>
      <c r="F2125" s="213">
        <f t="shared" si="170"/>
        <v>19828</v>
      </c>
      <c r="G2125" s="202">
        <v>1297220</v>
      </c>
      <c r="H2125" s="198">
        <v>37036.372847222221</v>
      </c>
      <c r="I2125" t="s">
        <v>2030</v>
      </c>
      <c r="M2125" t="s">
        <v>1785</v>
      </c>
      <c r="N2125" t="s">
        <v>3314</v>
      </c>
      <c r="O2125" t="s">
        <v>1527</v>
      </c>
      <c r="P2125" s="199">
        <v>4957</v>
      </c>
      <c r="S2125" t="s">
        <v>1786</v>
      </c>
      <c r="T2125" t="s">
        <v>2230</v>
      </c>
      <c r="U2125" s="201">
        <v>3.8025000000000002</v>
      </c>
      <c r="V2125" t="s">
        <v>1871</v>
      </c>
      <c r="W2125" t="s">
        <v>3352</v>
      </c>
      <c r="X2125" t="s">
        <v>3353</v>
      </c>
      <c r="Y2125" t="s">
        <v>3318</v>
      </c>
      <c r="Z2125" t="s">
        <v>3729</v>
      </c>
      <c r="AA2125">
        <v>811259</v>
      </c>
      <c r="AB2125" s="198">
        <v>37037</v>
      </c>
      <c r="AC2125" s="198">
        <v>37040</v>
      </c>
    </row>
    <row r="2126" spans="1:29" x14ac:dyDescent="0.2">
      <c r="A2126" s="44" t="str">
        <f t="shared" si="166"/>
        <v>US Crude Financial</v>
      </c>
      <c r="B2126" s="44" t="str">
        <f t="shared" si="167"/>
        <v>US</v>
      </c>
      <c r="C2126" s="44" t="str">
        <f t="shared" si="168"/>
        <v>Crude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50000</v>
      </c>
      <c r="G2126" s="202">
        <v>1297222</v>
      </c>
      <c r="H2126" s="198">
        <v>37036.372928240744</v>
      </c>
      <c r="I2126" t="s">
        <v>3013</v>
      </c>
      <c r="M2126" t="s">
        <v>1994</v>
      </c>
      <c r="N2126" t="s">
        <v>2731</v>
      </c>
      <c r="O2126" t="s">
        <v>1815</v>
      </c>
      <c r="Q2126" s="199">
        <v>50000</v>
      </c>
      <c r="S2126" t="s">
        <v>1792</v>
      </c>
      <c r="T2126" t="s">
        <v>2230</v>
      </c>
      <c r="U2126" s="201">
        <v>28.35</v>
      </c>
      <c r="V2126" t="s">
        <v>2317</v>
      </c>
      <c r="W2126" t="s">
        <v>2733</v>
      </c>
      <c r="X2126" t="s">
        <v>2734</v>
      </c>
      <c r="Y2126" t="s">
        <v>3473</v>
      </c>
      <c r="Z2126" t="s">
        <v>3729</v>
      </c>
      <c r="AA2126">
        <v>107954</v>
      </c>
      <c r="AB2126" s="198">
        <v>37073</v>
      </c>
      <c r="AC2126" s="198">
        <v>37103</v>
      </c>
    </row>
    <row r="2127" spans="1:29" x14ac:dyDescent="0.2">
      <c r="A2127" s="44" t="str">
        <f t="shared" si="166"/>
        <v>US Natural Gas Financial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151</v>
      </c>
      <c r="F2127" s="213">
        <f t="shared" si="170"/>
        <v>377500</v>
      </c>
      <c r="G2127" s="202">
        <v>1297223</v>
      </c>
      <c r="H2127" s="198">
        <v>37036.372939814813</v>
      </c>
      <c r="I2127" t="s">
        <v>2792</v>
      </c>
      <c r="M2127" t="s">
        <v>1785</v>
      </c>
      <c r="N2127" t="s">
        <v>3014</v>
      </c>
      <c r="O2127" t="s">
        <v>3345</v>
      </c>
      <c r="Q2127" s="199">
        <v>2500</v>
      </c>
      <c r="S2127" t="s">
        <v>1786</v>
      </c>
      <c r="T2127" t="s">
        <v>2230</v>
      </c>
      <c r="U2127" s="201">
        <v>4.5049999999999999</v>
      </c>
      <c r="V2127" t="s">
        <v>3265</v>
      </c>
      <c r="W2127" t="s">
        <v>3587</v>
      </c>
      <c r="X2127" t="s">
        <v>3016</v>
      </c>
      <c r="Y2127" t="s">
        <v>2250</v>
      </c>
      <c r="Z2127" t="s">
        <v>3729</v>
      </c>
      <c r="AA2127" t="s">
        <v>182</v>
      </c>
      <c r="AB2127" s="198">
        <v>37196</v>
      </c>
      <c r="AC2127" s="198">
        <v>37346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4</v>
      </c>
      <c r="F2128" s="213">
        <f t="shared" si="170"/>
        <v>8956</v>
      </c>
      <c r="G2128" s="202">
        <v>1297224</v>
      </c>
      <c r="H2128" s="198">
        <v>37036.37295138889</v>
      </c>
      <c r="I2128" t="s">
        <v>1733</v>
      </c>
      <c r="M2128" t="s">
        <v>1785</v>
      </c>
      <c r="N2128" t="s">
        <v>3314</v>
      </c>
      <c r="O2128" t="s">
        <v>1048</v>
      </c>
      <c r="P2128" s="199">
        <v>2239</v>
      </c>
      <c r="S2128" t="s">
        <v>1786</v>
      </c>
      <c r="T2128" t="s">
        <v>2230</v>
      </c>
      <c r="U2128" s="201">
        <v>4.1100000000000003</v>
      </c>
      <c r="V2128" t="s">
        <v>2177</v>
      </c>
      <c r="W2128" t="s">
        <v>1691</v>
      </c>
      <c r="X2128" t="s">
        <v>1692</v>
      </c>
      <c r="Y2128" t="s">
        <v>3318</v>
      </c>
      <c r="Z2128" t="s">
        <v>3729</v>
      </c>
      <c r="AA2128">
        <v>811261</v>
      </c>
      <c r="AB2128" s="198">
        <v>37037</v>
      </c>
      <c r="AC2128" s="198">
        <v>37040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4</v>
      </c>
      <c r="F2129" s="213">
        <f t="shared" si="170"/>
        <v>14600</v>
      </c>
      <c r="G2129" s="202">
        <v>1297225</v>
      </c>
      <c r="H2129" s="198">
        <v>37036.37296296296</v>
      </c>
      <c r="I2129" t="s">
        <v>2999</v>
      </c>
      <c r="M2129" t="s">
        <v>1785</v>
      </c>
      <c r="N2129" t="s">
        <v>3314</v>
      </c>
      <c r="O2129" t="s">
        <v>107</v>
      </c>
      <c r="Q2129" s="199">
        <v>3650</v>
      </c>
      <c r="S2129" t="s">
        <v>1786</v>
      </c>
      <c r="T2129" t="s">
        <v>2230</v>
      </c>
      <c r="U2129" s="201">
        <v>3.9474999999999998</v>
      </c>
      <c r="V2129" t="s">
        <v>3152</v>
      </c>
      <c r="W2129" t="s">
        <v>3316</v>
      </c>
      <c r="X2129" t="s">
        <v>3317</v>
      </c>
      <c r="Y2129" t="s">
        <v>3318</v>
      </c>
      <c r="Z2129" t="s">
        <v>3729</v>
      </c>
      <c r="AA2129">
        <v>811262</v>
      </c>
      <c r="AB2129" s="198">
        <v>37037</v>
      </c>
      <c r="AC2129" s="198">
        <v>37040</v>
      </c>
    </row>
    <row r="2130" spans="1:29" x14ac:dyDescent="0.2">
      <c r="A2130" s="44" t="str">
        <f t="shared" si="166"/>
        <v>US Crude Financial</v>
      </c>
      <c r="B2130" s="44" t="str">
        <f t="shared" si="167"/>
        <v>US</v>
      </c>
      <c r="C2130" s="44" t="str">
        <f t="shared" si="168"/>
        <v>Crude</v>
      </c>
      <c r="D2130" s="44" t="str">
        <f t="shared" si="169"/>
        <v>Financial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50000</v>
      </c>
      <c r="G2130" s="202">
        <v>1297226</v>
      </c>
      <c r="H2130" s="198">
        <v>37036.37296296296</v>
      </c>
      <c r="I2130" t="s">
        <v>3167</v>
      </c>
      <c r="M2130" t="s">
        <v>1994</v>
      </c>
      <c r="N2130" t="s">
        <v>2731</v>
      </c>
      <c r="O2130" t="s">
        <v>3104</v>
      </c>
      <c r="Q2130" s="199">
        <v>50000</v>
      </c>
      <c r="S2130" t="s">
        <v>1792</v>
      </c>
      <c r="T2130" t="s">
        <v>2230</v>
      </c>
      <c r="U2130" s="201">
        <v>28.37</v>
      </c>
      <c r="V2130" t="s">
        <v>2335</v>
      </c>
      <c r="W2130" t="s">
        <v>2733</v>
      </c>
      <c r="X2130" t="s">
        <v>2803</v>
      </c>
      <c r="Y2130" t="s">
        <v>3473</v>
      </c>
      <c r="Z2130" t="s">
        <v>3729</v>
      </c>
      <c r="AA2130">
        <v>107955</v>
      </c>
      <c r="AB2130" s="198">
        <v>37073</v>
      </c>
      <c r="AC2130" s="198">
        <v>37103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4</v>
      </c>
      <c r="F2131" s="213">
        <f t="shared" si="170"/>
        <v>60000</v>
      </c>
      <c r="G2131" s="202">
        <v>1297227</v>
      </c>
      <c r="H2131" s="198">
        <v>37036.37300925926</v>
      </c>
      <c r="I2131" t="s">
        <v>1720</v>
      </c>
      <c r="M2131" t="s">
        <v>1785</v>
      </c>
      <c r="N2131" t="s">
        <v>1766</v>
      </c>
      <c r="O2131" t="s">
        <v>2517</v>
      </c>
      <c r="Q2131" s="199">
        <v>15000</v>
      </c>
      <c r="S2131" t="s">
        <v>1786</v>
      </c>
      <c r="T2131" t="s">
        <v>2230</v>
      </c>
      <c r="U2131" s="201">
        <v>3.62</v>
      </c>
      <c r="V2131" t="s">
        <v>2919</v>
      </c>
      <c r="W2131" t="s">
        <v>3081</v>
      </c>
      <c r="X2131" t="s">
        <v>1767</v>
      </c>
      <c r="Y2131" t="s">
        <v>3318</v>
      </c>
      <c r="Z2131" t="s">
        <v>1768</v>
      </c>
      <c r="AA2131">
        <v>811263</v>
      </c>
      <c r="AB2131" s="198">
        <v>37037</v>
      </c>
      <c r="AC2131" s="198">
        <v>37040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4</v>
      </c>
      <c r="F2132" s="213">
        <f t="shared" si="170"/>
        <v>20000</v>
      </c>
      <c r="G2132" s="202">
        <v>1297228</v>
      </c>
      <c r="H2132" s="198">
        <v>37036.373043981483</v>
      </c>
      <c r="I2132" t="s">
        <v>3023</v>
      </c>
      <c r="M2132" t="s">
        <v>1785</v>
      </c>
      <c r="N2132" t="s">
        <v>3314</v>
      </c>
      <c r="O2132" t="s">
        <v>1562</v>
      </c>
      <c r="P2132" s="199">
        <v>5000</v>
      </c>
      <c r="S2132" t="s">
        <v>1786</v>
      </c>
      <c r="T2132" t="s">
        <v>2230</v>
      </c>
      <c r="U2132" s="201">
        <v>3.5750000000000002</v>
      </c>
      <c r="V2132" t="s">
        <v>3270</v>
      </c>
      <c r="W2132" t="s">
        <v>1719</v>
      </c>
      <c r="X2132" t="s">
        <v>1710</v>
      </c>
      <c r="Y2132" t="s">
        <v>3318</v>
      </c>
      <c r="Z2132" t="s">
        <v>3729</v>
      </c>
      <c r="AA2132">
        <v>811264</v>
      </c>
      <c r="AB2132" s="198">
        <v>37037</v>
      </c>
      <c r="AC2132" s="198">
        <v>37040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4</v>
      </c>
      <c r="F2133" s="213">
        <f t="shared" si="170"/>
        <v>20000</v>
      </c>
      <c r="G2133" s="202">
        <v>1297229</v>
      </c>
      <c r="H2133" s="198">
        <v>37036.373055555552</v>
      </c>
      <c r="I2133" t="s">
        <v>1702</v>
      </c>
      <c r="M2133" t="s">
        <v>1785</v>
      </c>
      <c r="N2133" t="s">
        <v>3314</v>
      </c>
      <c r="O2133" t="s">
        <v>1048</v>
      </c>
      <c r="Q2133" s="199">
        <v>5000</v>
      </c>
      <c r="S2133" t="s">
        <v>1786</v>
      </c>
      <c r="T2133" t="s">
        <v>2230</v>
      </c>
      <c r="U2133" s="201">
        <v>4.12</v>
      </c>
      <c r="V2133" t="s">
        <v>3155</v>
      </c>
      <c r="W2133" t="s">
        <v>1691</v>
      </c>
      <c r="X2133" t="s">
        <v>1692</v>
      </c>
      <c r="Y2133" t="s">
        <v>3318</v>
      </c>
      <c r="Z2133" t="s">
        <v>3729</v>
      </c>
      <c r="AA2133">
        <v>811265</v>
      </c>
      <c r="AB2133" s="198">
        <v>37037</v>
      </c>
      <c r="AC2133" s="198">
        <v>37040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4</v>
      </c>
      <c r="F2134" s="213">
        <f t="shared" si="170"/>
        <v>14616</v>
      </c>
      <c r="G2134" s="202">
        <v>1297230</v>
      </c>
      <c r="H2134" s="198">
        <v>37036.373067129629</v>
      </c>
      <c r="I2134" t="s">
        <v>3341</v>
      </c>
      <c r="M2134" t="s">
        <v>1785</v>
      </c>
      <c r="N2134" t="s">
        <v>3314</v>
      </c>
      <c r="O2134" t="s">
        <v>1527</v>
      </c>
      <c r="Q2134" s="199">
        <v>3654</v>
      </c>
      <c r="S2134" t="s">
        <v>1786</v>
      </c>
      <c r="T2134" t="s">
        <v>2230</v>
      </c>
      <c r="U2134" s="201">
        <v>3.8075000000000001</v>
      </c>
      <c r="V2134" t="s">
        <v>3131</v>
      </c>
      <c r="W2134" t="s">
        <v>3352</v>
      </c>
      <c r="X2134" t="s">
        <v>3353</v>
      </c>
      <c r="Y2134" t="s">
        <v>3318</v>
      </c>
      <c r="Z2134" t="s">
        <v>3729</v>
      </c>
      <c r="AA2134">
        <v>811266</v>
      </c>
      <c r="AB2134" s="198">
        <v>37037</v>
      </c>
      <c r="AC2134" s="198">
        <v>37040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30</v>
      </c>
      <c r="F2135" s="213">
        <f t="shared" si="170"/>
        <v>90000</v>
      </c>
      <c r="G2135" s="202">
        <v>1297232</v>
      </c>
      <c r="H2135" s="198">
        <v>37036.373217592591</v>
      </c>
      <c r="I2135" t="s">
        <v>2788</v>
      </c>
      <c r="M2135" t="s">
        <v>1785</v>
      </c>
      <c r="N2135" t="s">
        <v>3238</v>
      </c>
      <c r="O2135" t="s">
        <v>1551</v>
      </c>
      <c r="Q2135" s="199">
        <v>3000</v>
      </c>
      <c r="S2135" t="s">
        <v>1786</v>
      </c>
      <c r="T2135" t="s">
        <v>2230</v>
      </c>
      <c r="U2135" s="201">
        <v>0.20250000000000001</v>
      </c>
      <c r="V2135" t="s">
        <v>2822</v>
      </c>
      <c r="W2135" t="s">
        <v>2800</v>
      </c>
      <c r="X2135" t="s">
        <v>2801</v>
      </c>
      <c r="Y2135" t="s">
        <v>3318</v>
      </c>
      <c r="Z2135" t="s">
        <v>3729</v>
      </c>
      <c r="AA2135" t="s">
        <v>183</v>
      </c>
      <c r="AB2135" s="198">
        <v>37043.875</v>
      </c>
      <c r="AC2135" s="198">
        <v>37072.875</v>
      </c>
    </row>
    <row r="2136" spans="1:29" x14ac:dyDescent="0.2">
      <c r="A2136" s="44" t="str">
        <f t="shared" si="166"/>
        <v>US Natural Gas Financial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30</v>
      </c>
      <c r="F2136" s="213">
        <f t="shared" si="170"/>
        <v>300000</v>
      </c>
      <c r="G2136" s="202">
        <v>1297234</v>
      </c>
      <c r="H2136" s="198">
        <v>37036.373263888891</v>
      </c>
      <c r="I2136" t="s">
        <v>3393</v>
      </c>
      <c r="M2136" t="s">
        <v>1785</v>
      </c>
      <c r="N2136" t="s">
        <v>3014</v>
      </c>
      <c r="O2136" t="s">
        <v>2396</v>
      </c>
      <c r="P2136" s="199">
        <v>10000</v>
      </c>
      <c r="S2136" t="s">
        <v>1786</v>
      </c>
      <c r="T2136" t="s">
        <v>2230</v>
      </c>
      <c r="U2136" s="201">
        <v>-3.7499999999999999E-2</v>
      </c>
      <c r="V2136" t="s">
        <v>2414</v>
      </c>
      <c r="W2136" t="s">
        <v>1775</v>
      </c>
      <c r="X2136" t="s">
        <v>1776</v>
      </c>
      <c r="Y2136" t="s">
        <v>2250</v>
      </c>
      <c r="Z2136" t="s">
        <v>3729</v>
      </c>
      <c r="AA2136" t="s">
        <v>184</v>
      </c>
      <c r="AB2136" s="198">
        <v>37043.875</v>
      </c>
      <c r="AC2136" s="198">
        <v>37072.875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4</v>
      </c>
      <c r="F2137" s="213">
        <f t="shared" si="170"/>
        <v>40000</v>
      </c>
      <c r="G2137" s="202">
        <v>1297235</v>
      </c>
      <c r="H2137" s="198">
        <v>37036.37332175926</v>
      </c>
      <c r="I2137" t="s">
        <v>3341</v>
      </c>
      <c r="M2137" t="s">
        <v>1785</v>
      </c>
      <c r="N2137" t="s">
        <v>3314</v>
      </c>
      <c r="O2137" t="s">
        <v>1527</v>
      </c>
      <c r="Q2137" s="199">
        <v>10000</v>
      </c>
      <c r="S2137" t="s">
        <v>1786</v>
      </c>
      <c r="T2137" t="s">
        <v>2230</v>
      </c>
      <c r="U2137" s="201">
        <v>3.81</v>
      </c>
      <c r="V2137" t="s">
        <v>2726</v>
      </c>
      <c r="W2137" t="s">
        <v>3352</v>
      </c>
      <c r="X2137" t="s">
        <v>3353</v>
      </c>
      <c r="Y2137" t="s">
        <v>3318</v>
      </c>
      <c r="Z2137" t="s">
        <v>3729</v>
      </c>
      <c r="AA2137">
        <v>811269</v>
      </c>
      <c r="AB2137" s="198">
        <v>37037</v>
      </c>
      <c r="AC2137" s="198">
        <v>37040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4</v>
      </c>
      <c r="F2138" s="213">
        <f t="shared" si="170"/>
        <v>30000</v>
      </c>
      <c r="G2138" s="202">
        <v>1297236</v>
      </c>
      <c r="H2138" s="198">
        <v>37036.373368055552</v>
      </c>
      <c r="I2138" t="s">
        <v>3019</v>
      </c>
      <c r="M2138" t="s">
        <v>1785</v>
      </c>
      <c r="N2138" t="s">
        <v>3314</v>
      </c>
      <c r="O2138" t="s">
        <v>1518</v>
      </c>
      <c r="Q2138" s="199">
        <v>7500</v>
      </c>
      <c r="S2138" t="s">
        <v>1786</v>
      </c>
      <c r="T2138" t="s">
        <v>2230</v>
      </c>
      <c r="U2138" s="201">
        <v>3.9449999999999998</v>
      </c>
      <c r="V2138" t="s">
        <v>3173</v>
      </c>
      <c r="W2138" t="s">
        <v>3316</v>
      </c>
      <c r="X2138" t="s">
        <v>3317</v>
      </c>
      <c r="Y2138" t="s">
        <v>3318</v>
      </c>
      <c r="Z2138" t="s">
        <v>3729</v>
      </c>
      <c r="AA2138">
        <v>811270</v>
      </c>
      <c r="AB2138" s="198">
        <v>37037</v>
      </c>
      <c r="AC2138" s="198">
        <v>37040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4</v>
      </c>
      <c r="F2139" s="213">
        <f t="shared" si="170"/>
        <v>5900</v>
      </c>
      <c r="G2139" s="202">
        <v>1297237</v>
      </c>
      <c r="H2139" s="198">
        <v>37036.373379629629</v>
      </c>
      <c r="I2139" t="s">
        <v>3336</v>
      </c>
      <c r="M2139" t="s">
        <v>1785</v>
      </c>
      <c r="N2139" t="s">
        <v>3314</v>
      </c>
      <c r="O2139" t="s">
        <v>1566</v>
      </c>
      <c r="Q2139" s="199">
        <v>1475</v>
      </c>
      <c r="S2139" t="s">
        <v>1786</v>
      </c>
      <c r="T2139" t="s">
        <v>2230</v>
      </c>
      <c r="U2139" s="201">
        <v>2.5049999999999999</v>
      </c>
      <c r="V2139" t="s">
        <v>1763</v>
      </c>
      <c r="W2139" t="s">
        <v>1732</v>
      </c>
      <c r="X2139" t="s">
        <v>1710</v>
      </c>
      <c r="Y2139" t="s">
        <v>3318</v>
      </c>
      <c r="Z2139" t="s">
        <v>3729</v>
      </c>
      <c r="AA2139">
        <v>811271</v>
      </c>
      <c r="AB2139" s="198">
        <v>37037</v>
      </c>
      <c r="AC2139" s="198">
        <v>37040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4</v>
      </c>
      <c r="F2140" s="213">
        <f t="shared" si="170"/>
        <v>20000</v>
      </c>
      <c r="G2140" s="202">
        <v>1297238</v>
      </c>
      <c r="H2140" s="198">
        <v>37036.373437499999</v>
      </c>
      <c r="I2140" t="s">
        <v>2964</v>
      </c>
      <c r="M2140" t="s">
        <v>1785</v>
      </c>
      <c r="N2140" t="s">
        <v>3314</v>
      </c>
      <c r="O2140" t="s">
        <v>1572</v>
      </c>
      <c r="P2140" s="199">
        <v>5000</v>
      </c>
      <c r="S2140" t="s">
        <v>1786</v>
      </c>
      <c r="T2140" t="s">
        <v>2230</v>
      </c>
      <c r="U2140" s="201">
        <v>3.9</v>
      </c>
      <c r="V2140" t="s">
        <v>157</v>
      </c>
      <c r="W2140" t="s">
        <v>1709</v>
      </c>
      <c r="X2140" t="s">
        <v>1710</v>
      </c>
      <c r="Y2140" t="s">
        <v>3318</v>
      </c>
      <c r="Z2140" t="s">
        <v>3729</v>
      </c>
      <c r="AA2140">
        <v>811272</v>
      </c>
      <c r="AB2140" s="198">
        <v>37037</v>
      </c>
      <c r="AC2140" s="198">
        <v>37040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4</v>
      </c>
      <c r="F2141" s="213">
        <f t="shared" si="170"/>
        <v>6000</v>
      </c>
      <c r="G2141" s="202">
        <v>1297239</v>
      </c>
      <c r="H2141" s="198">
        <v>37036.373437499999</v>
      </c>
      <c r="I2141" t="s">
        <v>3204</v>
      </c>
      <c r="M2141" t="s">
        <v>1785</v>
      </c>
      <c r="N2141" t="s">
        <v>3314</v>
      </c>
      <c r="O2141" t="s">
        <v>1518</v>
      </c>
      <c r="Q2141" s="199">
        <v>1500</v>
      </c>
      <c r="S2141" t="s">
        <v>1786</v>
      </c>
      <c r="T2141" t="s">
        <v>2230</v>
      </c>
      <c r="U2141" s="201">
        <v>3.9462999999999999</v>
      </c>
      <c r="V2141" t="s">
        <v>3205</v>
      </c>
      <c r="W2141" t="s">
        <v>3316</v>
      </c>
      <c r="X2141" t="s">
        <v>3317</v>
      </c>
      <c r="Y2141" t="s">
        <v>3318</v>
      </c>
      <c r="Z2141" t="s">
        <v>3729</v>
      </c>
      <c r="AA2141">
        <v>811273</v>
      </c>
      <c r="AB2141" s="198">
        <v>37037</v>
      </c>
      <c r="AC2141" s="198">
        <v>37040</v>
      </c>
    </row>
    <row r="2142" spans="1:29" x14ac:dyDescent="0.2">
      <c r="A2142" s="44" t="str">
        <f t="shared" si="166"/>
        <v>US Natural Gas Financial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Financial</v>
      </c>
      <c r="E2142" s="44">
        <f>IF(VLOOKUP(S2142,'DD-Lookup'!$J$6:$L$50,3,FALSE)="Monthly",(YEAR(AC2142)-YEAR(AB2142))*12+MONTH(AC2142)-MONTH(AB2142)+1,(AC2142-AB2142+1))</f>
        <v>31</v>
      </c>
      <c r="F2142" s="213">
        <f t="shared" si="170"/>
        <v>310000</v>
      </c>
      <c r="G2142" s="202">
        <v>1297240</v>
      </c>
      <c r="H2142" s="198">
        <v>37036.373449074075</v>
      </c>
      <c r="I2142" t="s">
        <v>3336</v>
      </c>
      <c r="M2142" t="s">
        <v>1785</v>
      </c>
      <c r="N2142" t="s">
        <v>3014</v>
      </c>
      <c r="O2142" t="s">
        <v>3327</v>
      </c>
      <c r="Q2142" s="199">
        <v>10000</v>
      </c>
      <c r="S2142" t="s">
        <v>1786</v>
      </c>
      <c r="T2142" t="s">
        <v>2230</v>
      </c>
      <c r="U2142" s="201">
        <v>4.0599999999999996</v>
      </c>
      <c r="V2142" t="s">
        <v>185</v>
      </c>
      <c r="W2142" t="s">
        <v>3587</v>
      </c>
      <c r="X2142" t="s">
        <v>3016</v>
      </c>
      <c r="Y2142" t="s">
        <v>2250</v>
      </c>
      <c r="Z2142" t="s">
        <v>3729</v>
      </c>
      <c r="AA2142" t="s">
        <v>186</v>
      </c>
      <c r="AB2142" s="198">
        <v>37073.875</v>
      </c>
      <c r="AC2142" s="198">
        <v>37103.875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4</v>
      </c>
      <c r="F2143" s="213">
        <f t="shared" si="170"/>
        <v>21588</v>
      </c>
      <c r="G2143" s="202">
        <v>1297242</v>
      </c>
      <c r="H2143" s="198">
        <v>37036.373460648145</v>
      </c>
      <c r="I2143" t="s">
        <v>1886</v>
      </c>
      <c r="M2143" t="s">
        <v>1785</v>
      </c>
      <c r="N2143" t="s">
        <v>3314</v>
      </c>
      <c r="O2143" t="s">
        <v>1550</v>
      </c>
      <c r="Q2143" s="199">
        <v>5397</v>
      </c>
      <c r="S2143" t="s">
        <v>1786</v>
      </c>
      <c r="T2143" t="s">
        <v>2230</v>
      </c>
      <c r="U2143" s="201">
        <v>4.1399999999999997</v>
      </c>
      <c r="V2143" t="s">
        <v>1887</v>
      </c>
      <c r="W2143" t="s">
        <v>1691</v>
      </c>
      <c r="X2143" t="s">
        <v>1697</v>
      </c>
      <c r="Y2143" t="s">
        <v>3318</v>
      </c>
      <c r="Z2143" t="s">
        <v>3729</v>
      </c>
      <c r="AA2143">
        <v>811274</v>
      </c>
      <c r="AB2143" s="198">
        <v>37037</v>
      </c>
      <c r="AC2143" s="198">
        <v>37040</v>
      </c>
    </row>
    <row r="2144" spans="1:29" x14ac:dyDescent="0.2">
      <c r="A2144" s="44" t="str">
        <f t="shared" si="166"/>
        <v xml:space="preserve"> Metals Financial</v>
      </c>
      <c r="B2144" s="44" t="str">
        <f t="shared" si="167"/>
        <v/>
      </c>
      <c r="C2144" s="44" t="str">
        <f t="shared" si="168"/>
        <v>Metals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20</v>
      </c>
      <c r="G2144" s="202">
        <v>1297244</v>
      </c>
      <c r="H2144" s="198">
        <v>37036.373530092591</v>
      </c>
      <c r="I2144" t="s">
        <v>2200</v>
      </c>
      <c r="M2144" t="s">
        <v>1791</v>
      </c>
      <c r="N2144" t="s">
        <v>2227</v>
      </c>
      <c r="O2144" t="s">
        <v>2228</v>
      </c>
      <c r="P2144" s="199">
        <v>20</v>
      </c>
      <c r="S2144" t="s">
        <v>2229</v>
      </c>
      <c r="T2144" t="s">
        <v>2230</v>
      </c>
      <c r="U2144" s="201">
        <v>1731</v>
      </c>
      <c r="V2144" t="s">
        <v>2244</v>
      </c>
      <c r="W2144" t="s">
        <v>2236</v>
      </c>
      <c r="X2144" t="s">
        <v>2232</v>
      </c>
      <c r="Y2144" t="s">
        <v>2233</v>
      </c>
      <c r="Z2144" t="s">
        <v>2234</v>
      </c>
      <c r="AA2144">
        <v>2152823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4</v>
      </c>
      <c r="F2145" s="213">
        <f t="shared" si="170"/>
        <v>34000</v>
      </c>
      <c r="G2145" s="202">
        <v>1297245</v>
      </c>
      <c r="H2145" s="198">
        <v>37036.373541666668</v>
      </c>
      <c r="I2145" t="s">
        <v>2006</v>
      </c>
      <c r="M2145" t="s">
        <v>1785</v>
      </c>
      <c r="N2145" t="s">
        <v>3314</v>
      </c>
      <c r="O2145" t="s">
        <v>1518</v>
      </c>
      <c r="Q2145" s="199">
        <v>8500</v>
      </c>
      <c r="S2145" t="s">
        <v>1786</v>
      </c>
      <c r="T2145" t="s">
        <v>2230</v>
      </c>
      <c r="U2145" s="201">
        <v>3.9462999999999999</v>
      </c>
      <c r="V2145" t="s">
        <v>3128</v>
      </c>
      <c r="W2145" t="s">
        <v>3316</v>
      </c>
      <c r="X2145" t="s">
        <v>3317</v>
      </c>
      <c r="Y2145" t="s">
        <v>3318</v>
      </c>
      <c r="Z2145" t="s">
        <v>3729</v>
      </c>
      <c r="AA2145">
        <v>811275</v>
      </c>
      <c r="AB2145" s="198">
        <v>37037</v>
      </c>
      <c r="AC2145" s="198">
        <v>37040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4</v>
      </c>
      <c r="F2146" s="213">
        <f t="shared" si="170"/>
        <v>4012</v>
      </c>
      <c r="G2146" s="202">
        <v>1297246</v>
      </c>
      <c r="H2146" s="198">
        <v>37036.373564814814</v>
      </c>
      <c r="I2146" t="s">
        <v>1755</v>
      </c>
      <c r="M2146" t="s">
        <v>1785</v>
      </c>
      <c r="N2146" t="s">
        <v>3314</v>
      </c>
      <c r="O2146" t="s">
        <v>1055</v>
      </c>
      <c r="Q2146" s="199">
        <v>1003</v>
      </c>
      <c r="S2146" t="s">
        <v>1786</v>
      </c>
      <c r="T2146" t="s">
        <v>2230</v>
      </c>
      <c r="U2146" s="201">
        <v>4.12</v>
      </c>
      <c r="V2146" t="s">
        <v>3229</v>
      </c>
      <c r="W2146" t="s">
        <v>2800</v>
      </c>
      <c r="X2146" t="s">
        <v>2801</v>
      </c>
      <c r="Y2146" t="s">
        <v>3318</v>
      </c>
      <c r="Z2146" t="s">
        <v>3729</v>
      </c>
      <c r="AA2146">
        <v>811276</v>
      </c>
      <c r="AB2146" s="198">
        <v>37037</v>
      </c>
      <c r="AC2146" s="198">
        <v>37040</v>
      </c>
    </row>
    <row r="2147" spans="1:29" x14ac:dyDescent="0.2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50000</v>
      </c>
      <c r="G2147" s="202">
        <v>1297247</v>
      </c>
      <c r="H2147" s="198">
        <v>37036.373564814814</v>
      </c>
      <c r="I2147" t="s">
        <v>3013</v>
      </c>
      <c r="M2147" t="s">
        <v>1994</v>
      </c>
      <c r="N2147" t="s">
        <v>2731</v>
      </c>
      <c r="O2147" t="s">
        <v>1815</v>
      </c>
      <c r="P2147" s="199">
        <v>50000</v>
      </c>
      <c r="S2147" t="s">
        <v>1792</v>
      </c>
      <c r="T2147" t="s">
        <v>2230</v>
      </c>
      <c r="U2147" s="201">
        <v>28.33</v>
      </c>
      <c r="V2147" t="s">
        <v>2167</v>
      </c>
      <c r="W2147" t="s">
        <v>2733</v>
      </c>
      <c r="X2147" t="s">
        <v>2734</v>
      </c>
      <c r="Y2147" t="s">
        <v>3473</v>
      </c>
      <c r="Z2147" t="s">
        <v>3729</v>
      </c>
      <c r="AA2147">
        <v>107957</v>
      </c>
      <c r="AB2147" s="198">
        <v>37073</v>
      </c>
      <c r="AC2147" s="198">
        <v>37103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4</v>
      </c>
      <c r="F2148" s="213">
        <f t="shared" si="170"/>
        <v>16516</v>
      </c>
      <c r="G2148" s="202">
        <v>1297248</v>
      </c>
      <c r="H2148" s="198">
        <v>37036.37358796296</v>
      </c>
      <c r="I2148" t="s">
        <v>2006</v>
      </c>
      <c r="M2148" t="s">
        <v>1785</v>
      </c>
      <c r="N2148" t="s">
        <v>3314</v>
      </c>
      <c r="O2148" t="s">
        <v>1547</v>
      </c>
      <c r="Q2148" s="199">
        <v>4129</v>
      </c>
      <c r="S2148" t="s">
        <v>1786</v>
      </c>
      <c r="T2148" t="s">
        <v>2230</v>
      </c>
      <c r="U2148" s="201">
        <v>4.0999999999999996</v>
      </c>
      <c r="V2148" t="s">
        <v>3128</v>
      </c>
      <c r="W2148" t="s">
        <v>3367</v>
      </c>
      <c r="X2148" t="s">
        <v>3368</v>
      </c>
      <c r="Y2148" t="s">
        <v>3318</v>
      </c>
      <c r="Z2148" t="s">
        <v>3729</v>
      </c>
      <c r="AA2148">
        <v>811277</v>
      </c>
      <c r="AB2148" s="198">
        <v>37037</v>
      </c>
      <c r="AC2148" s="198">
        <v>37040</v>
      </c>
    </row>
    <row r="2149" spans="1:29" x14ac:dyDescent="0.2">
      <c r="A2149" s="44" t="str">
        <f t="shared" si="166"/>
        <v>US Power Physical</v>
      </c>
      <c r="B2149" s="44" t="str">
        <f t="shared" si="167"/>
        <v>US</v>
      </c>
      <c r="C2149" s="44" t="str">
        <f t="shared" si="168"/>
        <v>Power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50</v>
      </c>
      <c r="G2149" s="202">
        <v>1297249</v>
      </c>
      <c r="H2149" s="198">
        <v>37036.373668981483</v>
      </c>
      <c r="I2149" t="s">
        <v>1829</v>
      </c>
      <c r="M2149" t="s">
        <v>3451</v>
      </c>
      <c r="N2149" t="s">
        <v>1827</v>
      </c>
      <c r="O2149" t="s">
        <v>1435</v>
      </c>
      <c r="P2149" s="199">
        <v>50</v>
      </c>
      <c r="S2149" t="s">
        <v>1784</v>
      </c>
      <c r="T2149" t="s">
        <v>2230</v>
      </c>
      <c r="U2149" s="201">
        <v>22</v>
      </c>
      <c r="V2149" t="s">
        <v>1830</v>
      </c>
      <c r="W2149" t="s">
        <v>1839</v>
      </c>
      <c r="X2149" t="s">
        <v>1832</v>
      </c>
      <c r="Y2149" t="s">
        <v>2741</v>
      </c>
      <c r="Z2149" t="s">
        <v>3724</v>
      </c>
      <c r="AA2149">
        <v>623004.1</v>
      </c>
      <c r="AB2149" s="198">
        <v>37040.875</v>
      </c>
      <c r="AC2149" s="198">
        <v>37040.875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4</v>
      </c>
      <c r="F2150" s="213">
        <f t="shared" si="170"/>
        <v>40000</v>
      </c>
      <c r="G2150" s="202">
        <v>1297252</v>
      </c>
      <c r="H2150" s="198">
        <v>37036.373738425929</v>
      </c>
      <c r="I2150" t="s">
        <v>1826</v>
      </c>
      <c r="M2150" t="s">
        <v>1785</v>
      </c>
      <c r="N2150" t="s">
        <v>3314</v>
      </c>
      <c r="O2150" t="s">
        <v>1527</v>
      </c>
      <c r="Q2150" s="199">
        <v>10000</v>
      </c>
      <c r="S2150" t="s">
        <v>1786</v>
      </c>
      <c r="T2150" t="s">
        <v>2230</v>
      </c>
      <c r="U2150" s="201">
        <v>3.8125</v>
      </c>
      <c r="V2150" t="s">
        <v>3274</v>
      </c>
      <c r="W2150" t="s">
        <v>3352</v>
      </c>
      <c r="X2150" t="s">
        <v>3353</v>
      </c>
      <c r="Y2150" t="s">
        <v>3318</v>
      </c>
      <c r="Z2150" t="s">
        <v>3729</v>
      </c>
      <c r="AA2150">
        <v>811280</v>
      </c>
      <c r="AB2150" s="198">
        <v>37037</v>
      </c>
      <c r="AC2150" s="198">
        <v>37040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4</v>
      </c>
      <c r="F2151" s="213">
        <f t="shared" si="170"/>
        <v>20000</v>
      </c>
      <c r="G2151" s="202">
        <v>1297253</v>
      </c>
      <c r="H2151" s="198">
        <v>37036.373761574076</v>
      </c>
      <c r="I2151" t="s">
        <v>3313</v>
      </c>
      <c r="M2151" t="s">
        <v>1785</v>
      </c>
      <c r="N2151" t="s">
        <v>3314</v>
      </c>
      <c r="O2151" t="s">
        <v>1572</v>
      </c>
      <c r="P2151" s="199">
        <v>5000</v>
      </c>
      <c r="S2151" t="s">
        <v>1786</v>
      </c>
      <c r="T2151" t="s">
        <v>2230</v>
      </c>
      <c r="U2151" s="201">
        <v>3.8</v>
      </c>
      <c r="V2151" t="s">
        <v>2473</v>
      </c>
      <c r="W2151" t="s">
        <v>1709</v>
      </c>
      <c r="X2151" t="s">
        <v>1710</v>
      </c>
      <c r="Y2151" t="s">
        <v>3318</v>
      </c>
      <c r="Z2151" t="s">
        <v>3729</v>
      </c>
      <c r="AA2151">
        <v>811281</v>
      </c>
      <c r="AB2151" s="198">
        <v>37037</v>
      </c>
      <c r="AC2151" s="198">
        <v>37040</v>
      </c>
    </row>
    <row r="2152" spans="1:29" x14ac:dyDescent="0.2">
      <c r="A2152" s="44" t="str">
        <f t="shared" si="166"/>
        <v>US Natural Gas Financial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Financial</v>
      </c>
      <c r="E2152" s="44">
        <f>IF(VLOOKUP(S2152,'DD-Lookup'!$J$6:$L$50,3,FALSE)="Monthly",(YEAR(AC2152)-YEAR(AB2152))*12+MONTH(AC2152)-MONTH(AB2152)+1,(AC2152-AB2152+1))</f>
        <v>30</v>
      </c>
      <c r="F2152" s="213">
        <f t="shared" si="170"/>
        <v>300000</v>
      </c>
      <c r="G2152" s="202">
        <v>1297254</v>
      </c>
      <c r="H2152" s="198">
        <v>37036.373773148145</v>
      </c>
      <c r="I2152" t="s">
        <v>3393</v>
      </c>
      <c r="M2152" t="s">
        <v>1785</v>
      </c>
      <c r="N2152" t="s">
        <v>3014</v>
      </c>
      <c r="O2152" t="s">
        <v>2957</v>
      </c>
      <c r="Q2152" s="199">
        <v>10000</v>
      </c>
      <c r="S2152" t="s">
        <v>1786</v>
      </c>
      <c r="T2152" t="s">
        <v>2230</v>
      </c>
      <c r="U2152" s="201">
        <v>-0.04</v>
      </c>
      <c r="V2152" t="s">
        <v>2414</v>
      </c>
      <c r="W2152" t="s">
        <v>3179</v>
      </c>
      <c r="X2152" t="s">
        <v>3180</v>
      </c>
      <c r="Y2152" t="s">
        <v>2250</v>
      </c>
      <c r="Z2152" t="s">
        <v>3729</v>
      </c>
      <c r="AA2152" t="s">
        <v>187</v>
      </c>
      <c r="AB2152" s="198">
        <v>37043.875</v>
      </c>
      <c r="AC2152" s="198">
        <v>37072.875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4</v>
      </c>
      <c r="F2153" s="213">
        <f t="shared" si="170"/>
        <v>10800</v>
      </c>
      <c r="G2153" s="202">
        <v>1297255</v>
      </c>
      <c r="H2153" s="198">
        <v>37036.373773148145</v>
      </c>
      <c r="I2153" t="s">
        <v>2918</v>
      </c>
      <c r="M2153" t="s">
        <v>1785</v>
      </c>
      <c r="N2153" t="s">
        <v>3314</v>
      </c>
      <c r="O2153" t="s">
        <v>1041</v>
      </c>
      <c r="Q2153" s="199">
        <v>2700</v>
      </c>
      <c r="S2153" t="s">
        <v>1786</v>
      </c>
      <c r="T2153" t="s">
        <v>2230</v>
      </c>
      <c r="U2153" s="201">
        <v>3.8050000000000002</v>
      </c>
      <c r="V2153" t="s">
        <v>2936</v>
      </c>
      <c r="W2153" t="s">
        <v>3159</v>
      </c>
      <c r="X2153" t="s">
        <v>1713</v>
      </c>
      <c r="Y2153" t="s">
        <v>3318</v>
      </c>
      <c r="Z2153" t="s">
        <v>3729</v>
      </c>
      <c r="AA2153">
        <v>811282</v>
      </c>
      <c r="AB2153" s="198">
        <v>37037</v>
      </c>
      <c r="AC2153" s="198">
        <v>37040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4</v>
      </c>
      <c r="F2154" s="213">
        <f t="shared" si="170"/>
        <v>20000</v>
      </c>
      <c r="G2154" s="202">
        <v>1297256</v>
      </c>
      <c r="H2154" s="198">
        <v>37036.373842592591</v>
      </c>
      <c r="I2154" t="s">
        <v>2983</v>
      </c>
      <c r="M2154" t="s">
        <v>1785</v>
      </c>
      <c r="N2154" t="s">
        <v>3314</v>
      </c>
      <c r="O2154" t="s">
        <v>1526</v>
      </c>
      <c r="Q2154" s="199">
        <v>5000</v>
      </c>
      <c r="S2154" t="s">
        <v>1786</v>
      </c>
      <c r="T2154" t="s">
        <v>2230</v>
      </c>
      <c r="U2154" s="201">
        <v>3.73</v>
      </c>
      <c r="V2154" t="s">
        <v>3315</v>
      </c>
      <c r="W2154" t="s">
        <v>3352</v>
      </c>
      <c r="X2154" t="s">
        <v>3353</v>
      </c>
      <c r="Y2154" t="s">
        <v>3318</v>
      </c>
      <c r="Z2154" t="s">
        <v>3729</v>
      </c>
      <c r="AA2154">
        <v>811283</v>
      </c>
      <c r="AB2154" s="198">
        <v>37037</v>
      </c>
      <c r="AC2154" s="198">
        <v>37040</v>
      </c>
    </row>
    <row r="2155" spans="1:29" x14ac:dyDescent="0.2">
      <c r="A2155" s="44" t="str">
        <f t="shared" si="166"/>
        <v>US Natural Gas Financial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Financial</v>
      </c>
      <c r="E2155" s="44">
        <f>IF(VLOOKUP(S2155,'DD-Lookup'!$J$6:$L$50,3,FALSE)="Monthly",(YEAR(AC2155)-YEAR(AB2155))*12+MONTH(AC2155)-MONTH(AB2155)+1,(AC2155-AB2155+1))</f>
        <v>6</v>
      </c>
      <c r="F2155" s="213">
        <f t="shared" si="170"/>
        <v>30000</v>
      </c>
      <c r="G2155" s="202">
        <v>1297259</v>
      </c>
      <c r="H2155" s="198">
        <v>37036.373854166668</v>
      </c>
      <c r="I2155" t="s">
        <v>1704</v>
      </c>
      <c r="M2155" t="s">
        <v>1785</v>
      </c>
      <c r="N2155" t="s">
        <v>3014</v>
      </c>
      <c r="O2155" t="s">
        <v>1933</v>
      </c>
      <c r="Q2155" s="199">
        <v>5000</v>
      </c>
      <c r="S2155" t="s">
        <v>1786</v>
      </c>
      <c r="T2155" t="s">
        <v>2230</v>
      </c>
      <c r="U2155" s="201">
        <v>3.8849999999999998</v>
      </c>
      <c r="V2155" t="s">
        <v>2925</v>
      </c>
      <c r="W2155" t="s">
        <v>3372</v>
      </c>
      <c r="X2155" t="s">
        <v>2774</v>
      </c>
      <c r="Y2155" t="s">
        <v>2250</v>
      </c>
      <c r="Z2155" t="s">
        <v>3729</v>
      </c>
      <c r="AA2155" t="s">
        <v>188</v>
      </c>
      <c r="AB2155" s="198">
        <v>37037.875</v>
      </c>
      <c r="AC2155" s="198">
        <v>37042.875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4</v>
      </c>
      <c r="F2156" s="213">
        <f t="shared" si="170"/>
        <v>100000</v>
      </c>
      <c r="G2156" s="202">
        <v>1297258</v>
      </c>
      <c r="H2156" s="198">
        <v>37036.373854166668</v>
      </c>
      <c r="I2156" t="s">
        <v>2006</v>
      </c>
      <c r="M2156" t="s">
        <v>1785</v>
      </c>
      <c r="N2156" t="s">
        <v>3314</v>
      </c>
      <c r="O2156" t="s">
        <v>1034</v>
      </c>
      <c r="Q2156" s="199">
        <v>25000</v>
      </c>
      <c r="S2156" t="s">
        <v>1786</v>
      </c>
      <c r="T2156" t="s">
        <v>2230</v>
      </c>
      <c r="U2156" s="201">
        <v>3.8650000000000002</v>
      </c>
      <c r="V2156" t="s">
        <v>1780</v>
      </c>
      <c r="W2156" t="s">
        <v>2783</v>
      </c>
      <c r="X2156" t="s">
        <v>2784</v>
      </c>
      <c r="Y2156" t="s">
        <v>3318</v>
      </c>
      <c r="Z2156" t="s">
        <v>3729</v>
      </c>
      <c r="AA2156">
        <v>811285</v>
      </c>
      <c r="AB2156" s="198">
        <v>37037</v>
      </c>
      <c r="AC2156" s="198">
        <v>37040</v>
      </c>
    </row>
    <row r="2157" spans="1:29" x14ac:dyDescent="0.2">
      <c r="A2157" s="44" t="str">
        <f t="shared" si="166"/>
        <v xml:space="preserve"> Natural Gas Physical</v>
      </c>
      <c r="B2157" s="44" t="str">
        <f t="shared" si="167"/>
        <v/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30</v>
      </c>
      <c r="F2157" s="213">
        <f t="shared" si="170"/>
        <v>150000</v>
      </c>
      <c r="G2157" s="202">
        <v>1297260</v>
      </c>
      <c r="H2157" s="198">
        <v>37036.373877314814</v>
      </c>
      <c r="I2157" t="s">
        <v>3087</v>
      </c>
      <c r="M2157" t="s">
        <v>1785</v>
      </c>
      <c r="N2157" t="s">
        <v>1724</v>
      </c>
      <c r="O2157" t="s">
        <v>2043</v>
      </c>
      <c r="Q2157" s="199">
        <v>5000</v>
      </c>
      <c r="S2157" t="s">
        <v>2308</v>
      </c>
      <c r="T2157" t="s">
        <v>1725</v>
      </c>
      <c r="U2157" s="201">
        <v>5.32</v>
      </c>
      <c r="V2157" t="s">
        <v>3088</v>
      </c>
      <c r="W2157" t="s">
        <v>3285</v>
      </c>
      <c r="X2157" t="s">
        <v>1727</v>
      </c>
      <c r="Y2157" t="s">
        <v>3318</v>
      </c>
      <c r="Z2157" t="s">
        <v>3730</v>
      </c>
      <c r="AA2157">
        <v>811286</v>
      </c>
      <c r="AB2157" s="198">
        <v>37043.875</v>
      </c>
      <c r="AC2157" s="198">
        <v>37072.875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4</v>
      </c>
      <c r="F2158" s="213">
        <f t="shared" si="170"/>
        <v>40000</v>
      </c>
      <c r="G2158" s="202">
        <v>1297262</v>
      </c>
      <c r="H2158" s="198">
        <v>37036.373888888891</v>
      </c>
      <c r="I2158" t="s">
        <v>1826</v>
      </c>
      <c r="M2158" t="s">
        <v>1785</v>
      </c>
      <c r="N2158" t="s">
        <v>3314</v>
      </c>
      <c r="O2158" t="s">
        <v>1572</v>
      </c>
      <c r="Q2158" s="199">
        <v>10000</v>
      </c>
      <c r="S2158" t="s">
        <v>1786</v>
      </c>
      <c r="T2158" t="s">
        <v>2230</v>
      </c>
      <c r="U2158" s="201">
        <v>3.9</v>
      </c>
      <c r="V2158" t="s">
        <v>3027</v>
      </c>
      <c r="W2158" t="s">
        <v>1709</v>
      </c>
      <c r="X2158" t="s">
        <v>1710</v>
      </c>
      <c r="Y2158" t="s">
        <v>3318</v>
      </c>
      <c r="Z2158" t="s">
        <v>3729</v>
      </c>
      <c r="AA2158">
        <v>811287</v>
      </c>
      <c r="AB2158" s="198">
        <v>37037</v>
      </c>
      <c r="AC2158" s="198">
        <v>37040</v>
      </c>
    </row>
    <row r="2159" spans="1:29" x14ac:dyDescent="0.2">
      <c r="A2159" s="44" t="str">
        <f t="shared" si="166"/>
        <v>US Crude Financial</v>
      </c>
      <c r="B2159" s="44" t="str">
        <f t="shared" si="167"/>
        <v>US</v>
      </c>
      <c r="C2159" s="44" t="str">
        <f t="shared" si="168"/>
        <v>Crude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50000</v>
      </c>
      <c r="G2159" s="202">
        <v>1297261</v>
      </c>
      <c r="H2159" s="198">
        <v>37036.373888888891</v>
      </c>
      <c r="I2159" t="s">
        <v>3013</v>
      </c>
      <c r="M2159" t="s">
        <v>1994</v>
      </c>
      <c r="N2159" t="s">
        <v>2731</v>
      </c>
      <c r="O2159" t="s">
        <v>1815</v>
      </c>
      <c r="P2159" s="199">
        <v>50000</v>
      </c>
      <c r="S2159" t="s">
        <v>1792</v>
      </c>
      <c r="T2159" t="s">
        <v>2230</v>
      </c>
      <c r="U2159" s="201">
        <v>28.31</v>
      </c>
      <c r="V2159" t="s">
        <v>2317</v>
      </c>
      <c r="W2159" t="s">
        <v>2733</v>
      </c>
      <c r="X2159" t="s">
        <v>2734</v>
      </c>
      <c r="Y2159" t="s">
        <v>3473</v>
      </c>
      <c r="Z2159" t="s">
        <v>3729</v>
      </c>
      <c r="AA2159">
        <v>107958</v>
      </c>
      <c r="AB2159" s="198">
        <v>37073</v>
      </c>
      <c r="AC2159" s="198">
        <v>37103</v>
      </c>
    </row>
    <row r="2160" spans="1:29" x14ac:dyDescent="0.2">
      <c r="A2160" s="44" t="str">
        <f t="shared" si="166"/>
        <v xml:space="preserve"> Natural Gas Physical</v>
      </c>
      <c r="B2160" s="44" t="str">
        <f t="shared" si="167"/>
        <v/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30</v>
      </c>
      <c r="F2160" s="213">
        <f t="shared" si="170"/>
        <v>150000</v>
      </c>
      <c r="G2160" s="202">
        <v>1297263</v>
      </c>
      <c r="H2160" s="198">
        <v>37036.373923611114</v>
      </c>
      <c r="I2160" t="s">
        <v>2775</v>
      </c>
      <c r="M2160" t="s">
        <v>1785</v>
      </c>
      <c r="N2160" t="s">
        <v>1724</v>
      </c>
      <c r="O2160" t="s">
        <v>2043</v>
      </c>
      <c r="Q2160" s="199">
        <v>5000</v>
      </c>
      <c r="S2160" t="s">
        <v>2308</v>
      </c>
      <c r="T2160" t="s">
        <v>1725</v>
      </c>
      <c r="U2160" s="201">
        <v>5.33</v>
      </c>
      <c r="V2160" t="s">
        <v>3095</v>
      </c>
      <c r="W2160" t="s">
        <v>3285</v>
      </c>
      <c r="X2160" t="s">
        <v>1727</v>
      </c>
      <c r="Y2160" t="s">
        <v>3318</v>
      </c>
      <c r="Z2160" t="s">
        <v>3730</v>
      </c>
      <c r="AA2160">
        <v>811288</v>
      </c>
      <c r="AB2160" s="198">
        <v>37043.875</v>
      </c>
      <c r="AC2160" s="198">
        <v>37072.875</v>
      </c>
    </row>
    <row r="2161" spans="1:29" x14ac:dyDescent="0.2">
      <c r="A2161" s="44" t="str">
        <f t="shared" si="166"/>
        <v xml:space="preserve"> Natural Gas Physical</v>
      </c>
      <c r="B2161" s="44" t="str">
        <f t="shared" si="167"/>
        <v/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4</v>
      </c>
      <c r="F2161" s="213">
        <f t="shared" si="170"/>
        <v>20000</v>
      </c>
      <c r="G2161" s="202">
        <v>1297264</v>
      </c>
      <c r="H2161" s="198">
        <v>37036.373935185184</v>
      </c>
      <c r="I2161" t="s">
        <v>3231</v>
      </c>
      <c r="M2161" t="s">
        <v>1785</v>
      </c>
      <c r="N2161" t="s">
        <v>1724</v>
      </c>
      <c r="O2161" t="s">
        <v>54</v>
      </c>
      <c r="Q2161" s="199">
        <v>5000</v>
      </c>
      <c r="S2161" t="s">
        <v>1786</v>
      </c>
      <c r="T2161" t="s">
        <v>2230</v>
      </c>
      <c r="U2161" s="201">
        <v>3.59</v>
      </c>
      <c r="V2161" t="s">
        <v>2142</v>
      </c>
      <c r="W2161" t="s">
        <v>3269</v>
      </c>
      <c r="X2161" t="s">
        <v>2324</v>
      </c>
      <c r="Y2161" t="s">
        <v>3318</v>
      </c>
      <c r="Z2161" t="s">
        <v>3730</v>
      </c>
      <c r="AA2161">
        <v>811289</v>
      </c>
      <c r="AB2161" s="198">
        <v>37037</v>
      </c>
      <c r="AC2161" s="198">
        <v>37040</v>
      </c>
    </row>
    <row r="2162" spans="1:29" x14ac:dyDescent="0.2">
      <c r="A2162" s="44" t="str">
        <f t="shared" si="166"/>
        <v>US Natural Gas Financial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Financial</v>
      </c>
      <c r="E2162" s="44">
        <f>IF(VLOOKUP(S2162,'DD-Lookup'!$J$6:$L$50,3,FALSE)="Monthly",(YEAR(AC2162)-YEAR(AB2162))*12+MONTH(AC2162)-MONTH(AB2162)+1,(AC2162-AB2162+1))</f>
        <v>30</v>
      </c>
      <c r="F2162" s="213">
        <f t="shared" si="170"/>
        <v>150000</v>
      </c>
      <c r="G2162" s="202">
        <v>1297265</v>
      </c>
      <c r="H2162" s="198">
        <v>37036.37394675926</v>
      </c>
      <c r="I2162" t="s">
        <v>3300</v>
      </c>
      <c r="M2162" t="s">
        <v>1785</v>
      </c>
      <c r="N2162" t="s">
        <v>3014</v>
      </c>
      <c r="O2162" t="s">
        <v>3015</v>
      </c>
      <c r="Q2162" s="199">
        <v>5000</v>
      </c>
      <c r="S2162" t="s">
        <v>1786</v>
      </c>
      <c r="T2162" t="s">
        <v>2230</v>
      </c>
      <c r="U2162" s="201">
        <v>4</v>
      </c>
      <c r="V2162" t="s">
        <v>2884</v>
      </c>
      <c r="W2162" t="s">
        <v>3587</v>
      </c>
      <c r="X2162" t="s">
        <v>3016</v>
      </c>
      <c r="Y2162" t="s">
        <v>2250</v>
      </c>
      <c r="Z2162" t="s">
        <v>3729</v>
      </c>
      <c r="AA2162" t="s">
        <v>189</v>
      </c>
      <c r="AB2162" s="198">
        <v>37043.875</v>
      </c>
      <c r="AC2162" s="198">
        <v>37072.875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4</v>
      </c>
      <c r="F2163" s="213">
        <f t="shared" si="170"/>
        <v>20000</v>
      </c>
      <c r="G2163" s="202">
        <v>1297266</v>
      </c>
      <c r="H2163" s="198">
        <v>37036.37395833333</v>
      </c>
      <c r="I2163" t="s">
        <v>3313</v>
      </c>
      <c r="M2163" t="s">
        <v>1785</v>
      </c>
      <c r="N2163" t="s">
        <v>3314</v>
      </c>
      <c r="O2163" t="s">
        <v>1572</v>
      </c>
      <c r="P2163" s="199">
        <v>5000</v>
      </c>
      <c r="S2163" t="s">
        <v>1786</v>
      </c>
      <c r="T2163" t="s">
        <v>2230</v>
      </c>
      <c r="U2163" s="201">
        <v>3.8</v>
      </c>
      <c r="V2163" t="s">
        <v>2473</v>
      </c>
      <c r="W2163" t="s">
        <v>1709</v>
      </c>
      <c r="X2163" t="s">
        <v>1710</v>
      </c>
      <c r="Y2163" t="s">
        <v>3318</v>
      </c>
      <c r="Z2163" t="s">
        <v>3729</v>
      </c>
      <c r="AA2163">
        <v>811290</v>
      </c>
      <c r="AB2163" s="198">
        <v>37037</v>
      </c>
      <c r="AC2163" s="198">
        <v>37040</v>
      </c>
    </row>
    <row r="2164" spans="1:29" x14ac:dyDescent="0.2">
      <c r="A2164" s="44" t="str">
        <f t="shared" si="166"/>
        <v>US Natural Gas Financial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Financial</v>
      </c>
      <c r="E2164" s="44">
        <f>IF(VLOOKUP(S2164,'DD-Lookup'!$J$6:$L$50,3,FALSE)="Monthly",(YEAR(AC2164)-YEAR(AB2164))*12+MONTH(AC2164)-MONTH(AB2164)+1,(AC2164-AB2164+1))</f>
        <v>31</v>
      </c>
      <c r="F2164" s="213">
        <f t="shared" si="170"/>
        <v>310000</v>
      </c>
      <c r="G2164" s="202">
        <v>1297268</v>
      </c>
      <c r="H2164" s="198">
        <v>37036.373981481483</v>
      </c>
      <c r="I2164" t="s">
        <v>3359</v>
      </c>
      <c r="M2164" t="s">
        <v>1785</v>
      </c>
      <c r="N2164" t="s">
        <v>3328</v>
      </c>
      <c r="O2164" t="s">
        <v>190</v>
      </c>
      <c r="P2164" s="199">
        <v>10000</v>
      </c>
      <c r="S2164" t="s">
        <v>1786</v>
      </c>
      <c r="T2164" t="s">
        <v>2230</v>
      </c>
      <c r="U2164" s="201">
        <v>3.2500000000000001E-2</v>
      </c>
      <c r="V2164" t="s">
        <v>3193</v>
      </c>
      <c r="W2164" t="s">
        <v>3179</v>
      </c>
      <c r="X2164" t="s">
        <v>3180</v>
      </c>
      <c r="Y2164" t="s">
        <v>2250</v>
      </c>
      <c r="Z2164" t="s">
        <v>3729</v>
      </c>
      <c r="AA2164" t="s">
        <v>191</v>
      </c>
      <c r="AB2164" s="198">
        <v>37073.875</v>
      </c>
      <c r="AC2164" s="198">
        <v>37103.875</v>
      </c>
    </row>
    <row r="2165" spans="1:29" x14ac:dyDescent="0.2">
      <c r="A2165" s="44" t="str">
        <f t="shared" si="166"/>
        <v>US Power Physical</v>
      </c>
      <c r="B2165" s="44" t="str">
        <f t="shared" si="167"/>
        <v>US</v>
      </c>
      <c r="C2165" s="44" t="str">
        <f t="shared" si="168"/>
        <v>Power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3</v>
      </c>
      <c r="F2165" s="213">
        <f t="shared" si="170"/>
        <v>150</v>
      </c>
      <c r="G2165" s="202">
        <v>1297267</v>
      </c>
      <c r="H2165" s="198">
        <v>37036.373981481483</v>
      </c>
      <c r="I2165" t="s">
        <v>1842</v>
      </c>
      <c r="M2165" t="s">
        <v>3451</v>
      </c>
      <c r="N2165" t="s">
        <v>1827</v>
      </c>
      <c r="O2165" t="s">
        <v>192</v>
      </c>
      <c r="P2165" s="199">
        <v>50</v>
      </c>
      <c r="S2165" t="s">
        <v>1784</v>
      </c>
      <c r="T2165" t="s">
        <v>2230</v>
      </c>
      <c r="U2165" s="201">
        <v>28.5</v>
      </c>
      <c r="V2165" t="s">
        <v>1656</v>
      </c>
      <c r="W2165" t="s">
        <v>3485</v>
      </c>
      <c r="X2165" t="s">
        <v>1837</v>
      </c>
      <c r="Y2165" t="s">
        <v>2741</v>
      </c>
      <c r="Z2165" t="s">
        <v>3724</v>
      </c>
      <c r="AA2165">
        <v>623005.1</v>
      </c>
      <c r="AB2165" s="198">
        <v>37041.875</v>
      </c>
      <c r="AC2165" s="198">
        <v>37043.875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4</v>
      </c>
      <c r="F2166" s="213">
        <f t="shared" si="170"/>
        <v>28000</v>
      </c>
      <c r="G2166" s="202">
        <v>1297269</v>
      </c>
      <c r="H2166" s="198">
        <v>37036.373981481483</v>
      </c>
      <c r="I2166" t="s">
        <v>3341</v>
      </c>
      <c r="M2166" t="s">
        <v>1785</v>
      </c>
      <c r="N2166" t="s">
        <v>3314</v>
      </c>
      <c r="O2166" t="s">
        <v>1524</v>
      </c>
      <c r="Q2166" s="199">
        <v>7000</v>
      </c>
      <c r="S2166" t="s">
        <v>1786</v>
      </c>
      <c r="T2166" t="s">
        <v>2230</v>
      </c>
      <c r="U2166" s="201">
        <v>3.8025000000000002</v>
      </c>
      <c r="V2166" t="s">
        <v>3131</v>
      </c>
      <c r="W2166" t="s">
        <v>3352</v>
      </c>
      <c r="X2166" t="s">
        <v>3353</v>
      </c>
      <c r="Y2166" t="s">
        <v>3318</v>
      </c>
      <c r="Z2166" t="s">
        <v>3729</v>
      </c>
      <c r="AA2166">
        <v>811291</v>
      </c>
      <c r="AB2166" s="198">
        <v>37037</v>
      </c>
      <c r="AC2166" s="198">
        <v>37040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4</v>
      </c>
      <c r="F2167" s="213">
        <f t="shared" si="170"/>
        <v>20000</v>
      </c>
      <c r="G2167" s="202">
        <v>1297270</v>
      </c>
      <c r="H2167" s="198">
        <v>37036.37400462963</v>
      </c>
      <c r="I2167" t="s">
        <v>2006</v>
      </c>
      <c r="M2167" t="s">
        <v>1785</v>
      </c>
      <c r="N2167" t="s">
        <v>3314</v>
      </c>
      <c r="O2167" t="s">
        <v>1567</v>
      </c>
      <c r="P2167" s="199">
        <v>5000</v>
      </c>
      <c r="S2167" t="s">
        <v>1786</v>
      </c>
      <c r="T2167" t="s">
        <v>2230</v>
      </c>
      <c r="U2167" s="201">
        <v>2.9</v>
      </c>
      <c r="V2167" t="s">
        <v>3186</v>
      </c>
      <c r="W2167" t="s">
        <v>1719</v>
      </c>
      <c r="X2167" t="s">
        <v>1710</v>
      </c>
      <c r="Y2167" t="s">
        <v>3318</v>
      </c>
      <c r="Z2167" t="s">
        <v>3729</v>
      </c>
      <c r="AA2167">
        <v>811292</v>
      </c>
      <c r="AB2167" s="198">
        <v>37037</v>
      </c>
      <c r="AC2167" s="198">
        <v>37040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4</v>
      </c>
      <c r="F2168" s="213">
        <f t="shared" si="170"/>
        <v>20000</v>
      </c>
      <c r="G2168" s="202">
        <v>1297273</v>
      </c>
      <c r="H2168" s="198">
        <v>37036.374016203707</v>
      </c>
      <c r="I2168" t="s">
        <v>2999</v>
      </c>
      <c r="M2168" t="s">
        <v>1785</v>
      </c>
      <c r="N2168" t="s">
        <v>3314</v>
      </c>
      <c r="O2168" t="s">
        <v>1602</v>
      </c>
      <c r="Q2168" s="199">
        <v>5000</v>
      </c>
      <c r="S2168" t="s">
        <v>1786</v>
      </c>
      <c r="T2168" t="s">
        <v>2230</v>
      </c>
      <c r="U2168" s="201">
        <v>4.1050000000000004</v>
      </c>
      <c r="V2168" t="s">
        <v>3152</v>
      </c>
      <c r="W2168" t="s">
        <v>3367</v>
      </c>
      <c r="X2168" t="s">
        <v>3368</v>
      </c>
      <c r="Y2168" t="s">
        <v>3318</v>
      </c>
      <c r="Z2168" t="s">
        <v>3729</v>
      </c>
      <c r="AA2168">
        <v>811294</v>
      </c>
      <c r="AB2168" s="198">
        <v>37037</v>
      </c>
      <c r="AC2168" s="198">
        <v>37040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4</v>
      </c>
      <c r="F2169" s="213">
        <f t="shared" si="170"/>
        <v>20172</v>
      </c>
      <c r="G2169" s="202">
        <v>1297271</v>
      </c>
      <c r="H2169" s="198">
        <v>37036.374016203707</v>
      </c>
      <c r="I2169" t="s">
        <v>1843</v>
      </c>
      <c r="M2169" t="s">
        <v>1785</v>
      </c>
      <c r="N2169" t="s">
        <v>3314</v>
      </c>
      <c r="O2169" t="s">
        <v>1527</v>
      </c>
      <c r="P2169" s="199">
        <v>5043</v>
      </c>
      <c r="S2169" t="s">
        <v>1786</v>
      </c>
      <c r="T2169" t="s">
        <v>2230</v>
      </c>
      <c r="U2169" s="201">
        <v>3.81</v>
      </c>
      <c r="V2169" t="s">
        <v>3090</v>
      </c>
      <c r="W2169" t="s">
        <v>3352</v>
      </c>
      <c r="X2169" t="s">
        <v>3353</v>
      </c>
      <c r="Y2169" t="s">
        <v>3318</v>
      </c>
      <c r="Z2169" t="s">
        <v>3729</v>
      </c>
      <c r="AA2169">
        <v>811293</v>
      </c>
      <c r="AB2169" s="198">
        <v>37037</v>
      </c>
      <c r="AC2169" s="198">
        <v>37040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4</v>
      </c>
      <c r="F2170" s="213">
        <f t="shared" si="170"/>
        <v>20000</v>
      </c>
      <c r="G2170" s="202">
        <v>1297274</v>
      </c>
      <c r="H2170" s="198">
        <v>37036.374027777776</v>
      </c>
      <c r="I2170" t="s">
        <v>2983</v>
      </c>
      <c r="M2170" t="s">
        <v>1785</v>
      </c>
      <c r="N2170" t="s">
        <v>3314</v>
      </c>
      <c r="O2170" t="s">
        <v>2315</v>
      </c>
      <c r="Q2170" s="199">
        <v>5000</v>
      </c>
      <c r="S2170" t="s">
        <v>1786</v>
      </c>
      <c r="T2170" t="s">
        <v>2230</v>
      </c>
      <c r="U2170" s="201">
        <v>4.1749999999999998</v>
      </c>
      <c r="V2170" t="s">
        <v>1683</v>
      </c>
      <c r="W2170" t="s">
        <v>1691</v>
      </c>
      <c r="X2170" t="s">
        <v>1697</v>
      </c>
      <c r="Y2170" t="s">
        <v>3318</v>
      </c>
      <c r="Z2170" t="s">
        <v>3729</v>
      </c>
      <c r="AA2170">
        <v>811295</v>
      </c>
      <c r="AB2170" s="198">
        <v>37037</v>
      </c>
      <c r="AC2170" s="198">
        <v>37040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4</v>
      </c>
      <c r="F2171" s="213">
        <f t="shared" si="170"/>
        <v>20000</v>
      </c>
      <c r="G2171" s="202">
        <v>1297275</v>
      </c>
      <c r="H2171" s="198">
        <v>37036.374050925922</v>
      </c>
      <c r="I2171" t="s">
        <v>3021</v>
      </c>
      <c r="M2171" t="s">
        <v>1785</v>
      </c>
      <c r="N2171" t="s">
        <v>3314</v>
      </c>
      <c r="O2171" t="s">
        <v>1034</v>
      </c>
      <c r="P2171" s="199">
        <v>5000</v>
      </c>
      <c r="S2171" t="s">
        <v>1786</v>
      </c>
      <c r="T2171" t="s">
        <v>2230</v>
      </c>
      <c r="U2171" s="201">
        <v>3.8650000000000002</v>
      </c>
      <c r="V2171" t="s">
        <v>3169</v>
      </c>
      <c r="W2171" t="s">
        <v>2783</v>
      </c>
      <c r="X2171" t="s">
        <v>2784</v>
      </c>
      <c r="Y2171" t="s">
        <v>3318</v>
      </c>
      <c r="Z2171" t="s">
        <v>3729</v>
      </c>
      <c r="AA2171">
        <v>811296</v>
      </c>
      <c r="AB2171" s="198">
        <v>37037</v>
      </c>
      <c r="AC2171" s="198">
        <v>37040</v>
      </c>
    </row>
    <row r="2172" spans="1:29" x14ac:dyDescent="0.2">
      <c r="A2172" s="44" t="str">
        <f t="shared" si="166"/>
        <v xml:space="preserve"> Natural Gas Physical</v>
      </c>
      <c r="B2172" s="44" t="str">
        <f t="shared" si="167"/>
        <v/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4</v>
      </c>
      <c r="F2172" s="213">
        <f t="shared" si="170"/>
        <v>8000</v>
      </c>
      <c r="G2172" s="202">
        <v>1297277</v>
      </c>
      <c r="H2172" s="198">
        <v>37036.374074074076</v>
      </c>
      <c r="I2172" t="s">
        <v>3231</v>
      </c>
      <c r="M2172" t="s">
        <v>1785</v>
      </c>
      <c r="N2172" t="s">
        <v>1724</v>
      </c>
      <c r="O2172" t="s">
        <v>54</v>
      </c>
      <c r="Q2172" s="199">
        <v>2000</v>
      </c>
      <c r="S2172" t="s">
        <v>1786</v>
      </c>
      <c r="T2172" t="s">
        <v>2230</v>
      </c>
      <c r="U2172" s="201">
        <v>3.605</v>
      </c>
      <c r="V2172" t="s">
        <v>2142</v>
      </c>
      <c r="W2172" t="s">
        <v>3269</v>
      </c>
      <c r="X2172" t="s">
        <v>2324</v>
      </c>
      <c r="Y2172" t="s">
        <v>3318</v>
      </c>
      <c r="Z2172" t="s">
        <v>3730</v>
      </c>
      <c r="AA2172">
        <v>811297</v>
      </c>
      <c r="AB2172" s="198">
        <v>37037</v>
      </c>
      <c r="AC2172" s="198">
        <v>37040</v>
      </c>
    </row>
    <row r="2173" spans="1:29" x14ac:dyDescent="0.2">
      <c r="A2173" s="44" t="str">
        <f t="shared" si="166"/>
        <v>US Natural Gas Financial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Financial</v>
      </c>
      <c r="E2173" s="44">
        <f>IF(VLOOKUP(S2173,'DD-Lookup'!$J$6:$L$50,3,FALSE)="Monthly",(YEAR(AC2173)-YEAR(AB2173))*12+MONTH(AC2173)-MONTH(AB2173)+1,(AC2173-AB2173+1))</f>
        <v>6</v>
      </c>
      <c r="F2173" s="213">
        <f t="shared" si="170"/>
        <v>90000</v>
      </c>
      <c r="G2173" s="202">
        <v>1297278</v>
      </c>
      <c r="H2173" s="198">
        <v>37036.374108796299</v>
      </c>
      <c r="I2173" t="s">
        <v>3393</v>
      </c>
      <c r="M2173" t="s">
        <v>1785</v>
      </c>
      <c r="N2173" t="s">
        <v>3014</v>
      </c>
      <c r="O2173" t="s">
        <v>193</v>
      </c>
      <c r="P2173" s="199">
        <v>15000</v>
      </c>
      <c r="S2173" t="s">
        <v>1786</v>
      </c>
      <c r="T2173" t="s">
        <v>2230</v>
      </c>
      <c r="U2173" s="201">
        <v>3.8050000000000002</v>
      </c>
      <c r="V2173" t="s">
        <v>2782</v>
      </c>
      <c r="W2173" t="s">
        <v>3211</v>
      </c>
      <c r="X2173" t="s">
        <v>3212</v>
      </c>
      <c r="Y2173" t="s">
        <v>2250</v>
      </c>
      <c r="Z2173" t="s">
        <v>3729</v>
      </c>
      <c r="AA2173" t="s">
        <v>194</v>
      </c>
      <c r="AB2173" s="198">
        <v>37037.875</v>
      </c>
      <c r="AC2173" s="198">
        <v>37042.875</v>
      </c>
    </row>
    <row r="2174" spans="1:29" x14ac:dyDescent="0.2">
      <c r="A2174" s="44" t="str">
        <f t="shared" si="166"/>
        <v>US Power Physical</v>
      </c>
      <c r="B2174" s="44" t="str">
        <f t="shared" si="167"/>
        <v>US</v>
      </c>
      <c r="C2174" s="44" t="str">
        <f t="shared" si="168"/>
        <v>Power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30</v>
      </c>
      <c r="F2174" s="213">
        <f t="shared" si="170"/>
        <v>1500</v>
      </c>
      <c r="G2174" s="202">
        <v>1297279</v>
      </c>
      <c r="H2174" s="198">
        <v>37036.374131944445</v>
      </c>
      <c r="I2174" t="s">
        <v>1829</v>
      </c>
      <c r="M2174" t="s">
        <v>3451</v>
      </c>
      <c r="N2174" t="s">
        <v>1827</v>
      </c>
      <c r="O2174" t="s">
        <v>3326</v>
      </c>
      <c r="Q2174" s="199">
        <v>50</v>
      </c>
      <c r="S2174" t="s">
        <v>1784</v>
      </c>
      <c r="T2174" t="s">
        <v>2230</v>
      </c>
      <c r="U2174" s="201">
        <v>57.5</v>
      </c>
      <c r="V2174" t="s">
        <v>2752</v>
      </c>
      <c r="W2174" t="s">
        <v>1844</v>
      </c>
      <c r="X2174" t="s">
        <v>2993</v>
      </c>
      <c r="Y2174" t="s">
        <v>2741</v>
      </c>
      <c r="Z2174" t="s">
        <v>3724</v>
      </c>
      <c r="AA2174">
        <v>623006.1</v>
      </c>
      <c r="AB2174" s="198">
        <v>37043.591666666667</v>
      </c>
      <c r="AC2174" s="198">
        <v>37072.591666666667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4</v>
      </c>
      <c r="F2175" s="213">
        <f t="shared" si="170"/>
        <v>80000</v>
      </c>
      <c r="G2175" s="202">
        <v>1297280</v>
      </c>
      <c r="H2175" s="198">
        <v>37036.374143518522</v>
      </c>
      <c r="I2175" t="s">
        <v>2964</v>
      </c>
      <c r="M2175" t="s">
        <v>1785</v>
      </c>
      <c r="N2175" t="s">
        <v>3314</v>
      </c>
      <c r="O2175" t="s">
        <v>1034</v>
      </c>
      <c r="P2175" s="199">
        <v>20000</v>
      </c>
      <c r="S2175" t="s">
        <v>1786</v>
      </c>
      <c r="T2175" t="s">
        <v>2230</v>
      </c>
      <c r="U2175" s="201">
        <v>3.8650000000000002</v>
      </c>
      <c r="V2175" t="s">
        <v>3268</v>
      </c>
      <c r="W2175" t="s">
        <v>2783</v>
      </c>
      <c r="X2175" t="s">
        <v>2784</v>
      </c>
      <c r="Y2175" t="s">
        <v>3318</v>
      </c>
      <c r="Z2175" t="s">
        <v>3729</v>
      </c>
      <c r="AA2175">
        <v>811298</v>
      </c>
      <c r="AB2175" s="198">
        <v>37037</v>
      </c>
      <c r="AC2175" s="198">
        <v>37040</v>
      </c>
    </row>
    <row r="2176" spans="1:29" x14ac:dyDescent="0.2">
      <c r="A2176" s="44" t="str">
        <f t="shared" si="166"/>
        <v>US Power Physical</v>
      </c>
      <c r="B2176" s="44" t="str">
        <f t="shared" si="167"/>
        <v>US</v>
      </c>
      <c r="C2176" s="44" t="str">
        <f t="shared" si="168"/>
        <v>Power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30</v>
      </c>
      <c r="F2176" s="213">
        <f t="shared" si="170"/>
        <v>1500</v>
      </c>
      <c r="G2176" s="202">
        <v>1297281</v>
      </c>
      <c r="H2176" s="198">
        <v>37036.374189814815</v>
      </c>
      <c r="I2176" t="s">
        <v>1826</v>
      </c>
      <c r="M2176" t="s">
        <v>3451</v>
      </c>
      <c r="N2176" t="s">
        <v>1827</v>
      </c>
      <c r="O2176" t="s">
        <v>3009</v>
      </c>
      <c r="Q2176" s="199">
        <v>50</v>
      </c>
      <c r="S2176" t="s">
        <v>1784</v>
      </c>
      <c r="T2176" t="s">
        <v>2230</v>
      </c>
      <c r="U2176" s="201">
        <v>58.6</v>
      </c>
      <c r="V2176" t="s">
        <v>153</v>
      </c>
      <c r="W2176" t="s">
        <v>1848</v>
      </c>
      <c r="X2176" t="s">
        <v>1832</v>
      </c>
      <c r="Y2176" t="s">
        <v>2741</v>
      </c>
      <c r="Z2176" t="s">
        <v>3724</v>
      </c>
      <c r="AA2176">
        <v>623007.1</v>
      </c>
      <c r="AB2176" s="198">
        <v>37043.71597222222</v>
      </c>
      <c r="AC2176" s="198">
        <v>37072.71597222222</v>
      </c>
    </row>
    <row r="2177" spans="1:29" x14ac:dyDescent="0.2">
      <c r="A2177" s="44" t="str">
        <f t="shared" si="166"/>
        <v xml:space="preserve"> Natural Gas Physical</v>
      </c>
      <c r="B2177" s="44" t="str">
        <f t="shared" si="167"/>
        <v/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4</v>
      </c>
      <c r="F2177" s="213">
        <f t="shared" si="170"/>
        <v>40000</v>
      </c>
      <c r="G2177" s="202">
        <v>1297282</v>
      </c>
      <c r="H2177" s="198">
        <v>37036.374201388891</v>
      </c>
      <c r="I2177" t="s">
        <v>3206</v>
      </c>
      <c r="M2177" t="s">
        <v>1785</v>
      </c>
      <c r="N2177" t="s">
        <v>3346</v>
      </c>
      <c r="O2177" t="s">
        <v>1500</v>
      </c>
      <c r="Q2177" s="199">
        <v>10000</v>
      </c>
      <c r="S2177" t="s">
        <v>1786</v>
      </c>
      <c r="T2177" t="s">
        <v>2230</v>
      </c>
      <c r="U2177" s="201">
        <v>4.125</v>
      </c>
      <c r="V2177" t="s">
        <v>3520</v>
      </c>
      <c r="W2177" t="s">
        <v>3347</v>
      </c>
      <c r="X2177" t="s">
        <v>3348</v>
      </c>
      <c r="Y2177" t="s">
        <v>3318</v>
      </c>
      <c r="Z2177" t="s">
        <v>3729</v>
      </c>
      <c r="AA2177">
        <v>811299</v>
      </c>
      <c r="AB2177" s="198">
        <v>37037</v>
      </c>
      <c r="AC2177" s="198">
        <v>37040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4</v>
      </c>
      <c r="F2178" s="213">
        <f t="shared" si="170"/>
        <v>10668</v>
      </c>
      <c r="G2178" s="202">
        <v>1297284</v>
      </c>
      <c r="H2178" s="198">
        <v>37036.374236111114</v>
      </c>
      <c r="I2178" t="s">
        <v>2983</v>
      </c>
      <c r="M2178" t="s">
        <v>1785</v>
      </c>
      <c r="N2178" t="s">
        <v>3314</v>
      </c>
      <c r="O2178" t="s">
        <v>1602</v>
      </c>
      <c r="P2178" s="199">
        <v>2667</v>
      </c>
      <c r="S2178" t="s">
        <v>1786</v>
      </c>
      <c r="T2178" t="s">
        <v>2230</v>
      </c>
      <c r="U2178" s="201">
        <v>4.0999999999999996</v>
      </c>
      <c r="V2178" t="s">
        <v>3315</v>
      </c>
      <c r="W2178" t="s">
        <v>3367</v>
      </c>
      <c r="X2178" t="s">
        <v>3368</v>
      </c>
      <c r="Y2178" t="s">
        <v>3318</v>
      </c>
      <c r="Z2178" t="s">
        <v>3729</v>
      </c>
      <c r="AA2178">
        <v>811300</v>
      </c>
      <c r="AB2178" s="198">
        <v>37037</v>
      </c>
      <c r="AC2178" s="198">
        <v>37040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4</v>
      </c>
      <c r="F2179" s="213">
        <f t="shared" si="170"/>
        <v>880</v>
      </c>
      <c r="G2179" s="202">
        <v>1297285</v>
      </c>
      <c r="H2179" s="198">
        <v>37036.374282407407</v>
      </c>
      <c r="I2179" t="s">
        <v>1755</v>
      </c>
      <c r="M2179" t="s">
        <v>1785</v>
      </c>
      <c r="N2179" t="s">
        <v>3314</v>
      </c>
      <c r="O2179" t="s">
        <v>1055</v>
      </c>
      <c r="Q2179" s="199">
        <v>220</v>
      </c>
      <c r="S2179" t="s">
        <v>1786</v>
      </c>
      <c r="T2179" t="s">
        <v>2230</v>
      </c>
      <c r="U2179" s="201">
        <v>4.12</v>
      </c>
      <c r="V2179" t="s">
        <v>3229</v>
      </c>
      <c r="W2179" t="s">
        <v>2800</v>
      </c>
      <c r="X2179" t="s">
        <v>2801</v>
      </c>
      <c r="Y2179" t="s">
        <v>3318</v>
      </c>
      <c r="Z2179" t="s">
        <v>3729</v>
      </c>
      <c r="AA2179">
        <v>811301</v>
      </c>
      <c r="AB2179" s="198">
        <v>37037</v>
      </c>
      <c r="AC2179" s="198">
        <v>37040</v>
      </c>
    </row>
    <row r="2180" spans="1:29" x14ac:dyDescent="0.2">
      <c r="A2180" s="44" t="str">
        <f t="shared" si="166"/>
        <v>US Crude Financial</v>
      </c>
      <c r="B2180" s="44" t="str">
        <f t="shared" si="167"/>
        <v>US</v>
      </c>
      <c r="C2180" s="44" t="str">
        <f t="shared" si="168"/>
        <v>Crude</v>
      </c>
      <c r="D2180" s="44" t="str">
        <f t="shared" si="169"/>
        <v>Financial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50000</v>
      </c>
      <c r="G2180" s="202">
        <v>1297286</v>
      </c>
      <c r="H2180" s="198">
        <v>37036.374305555553</v>
      </c>
      <c r="I2180" t="s">
        <v>3167</v>
      </c>
      <c r="M2180" t="s">
        <v>1994</v>
      </c>
      <c r="N2180" t="s">
        <v>2731</v>
      </c>
      <c r="O2180" t="s">
        <v>3104</v>
      </c>
      <c r="Q2180" s="199">
        <v>50000</v>
      </c>
      <c r="S2180" t="s">
        <v>1792</v>
      </c>
      <c r="T2180" t="s">
        <v>2230</v>
      </c>
      <c r="U2180" s="201">
        <v>28.31</v>
      </c>
      <c r="V2180" t="s">
        <v>2335</v>
      </c>
      <c r="W2180" t="s">
        <v>2733</v>
      </c>
      <c r="X2180" t="s">
        <v>2803</v>
      </c>
      <c r="Y2180" t="s">
        <v>3473</v>
      </c>
      <c r="Z2180" t="s">
        <v>3729</v>
      </c>
      <c r="AA2180">
        <v>107960</v>
      </c>
      <c r="AB2180" s="198">
        <v>37073</v>
      </c>
      <c r="AC2180" s="198">
        <v>37103</v>
      </c>
    </row>
    <row r="2181" spans="1:29" x14ac:dyDescent="0.2">
      <c r="A2181" s="44" t="str">
        <f t="shared" si="166"/>
        <v>US Power Physical</v>
      </c>
      <c r="B2181" s="44" t="str">
        <f t="shared" si="167"/>
        <v>US</v>
      </c>
      <c r="C2181" s="44" t="str">
        <f t="shared" si="168"/>
        <v>Power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3</v>
      </c>
      <c r="F2181" s="213">
        <f t="shared" si="170"/>
        <v>150</v>
      </c>
      <c r="G2181" s="202">
        <v>1297287</v>
      </c>
      <c r="H2181" s="198">
        <v>37036.37431712963</v>
      </c>
      <c r="I2181" t="s">
        <v>1843</v>
      </c>
      <c r="M2181" t="s">
        <v>3451</v>
      </c>
      <c r="N2181" t="s">
        <v>1827</v>
      </c>
      <c r="O2181" t="s">
        <v>1533</v>
      </c>
      <c r="Q2181" s="199">
        <v>50</v>
      </c>
      <c r="S2181" t="s">
        <v>1784</v>
      </c>
      <c r="T2181" t="s">
        <v>2230</v>
      </c>
      <c r="U2181" s="201">
        <v>33.5</v>
      </c>
      <c r="V2181" t="s">
        <v>2744</v>
      </c>
      <c r="W2181" t="s">
        <v>1844</v>
      </c>
      <c r="X2181" t="s">
        <v>1845</v>
      </c>
      <c r="Y2181" t="s">
        <v>2741</v>
      </c>
      <c r="Z2181" t="s">
        <v>3724</v>
      </c>
      <c r="AA2181">
        <v>623008.1</v>
      </c>
      <c r="AB2181" s="198">
        <v>37041.875</v>
      </c>
      <c r="AC2181" s="198">
        <v>37043.875</v>
      </c>
    </row>
    <row r="2182" spans="1:29" x14ac:dyDescent="0.2">
      <c r="A2182" s="44" t="str">
        <f t="shared" si="166"/>
        <v>US Natural Gas Financial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30</v>
      </c>
      <c r="F2182" s="213">
        <f t="shared" si="170"/>
        <v>150000</v>
      </c>
      <c r="G2182" s="202">
        <v>1297289</v>
      </c>
      <c r="H2182" s="198">
        <v>37036.374398148146</v>
      </c>
      <c r="I2182" t="s">
        <v>2202</v>
      </c>
      <c r="M2182" t="s">
        <v>1785</v>
      </c>
      <c r="N2182" t="s">
        <v>3014</v>
      </c>
      <c r="O2182" t="s">
        <v>3015</v>
      </c>
      <c r="P2182" s="199">
        <v>5000</v>
      </c>
      <c r="S2182" t="s">
        <v>1786</v>
      </c>
      <c r="T2182" t="s">
        <v>2230</v>
      </c>
      <c r="U2182" s="201">
        <v>3.99</v>
      </c>
      <c r="V2182" t="s">
        <v>2168</v>
      </c>
      <c r="W2182" t="s">
        <v>3587</v>
      </c>
      <c r="X2182" t="s">
        <v>3016</v>
      </c>
      <c r="Y2182" t="s">
        <v>2250</v>
      </c>
      <c r="Z2182" t="s">
        <v>3729</v>
      </c>
      <c r="AA2182" t="s">
        <v>195</v>
      </c>
      <c r="AB2182" s="198">
        <v>37043.875</v>
      </c>
      <c r="AC2182" s="198">
        <v>37072.875</v>
      </c>
    </row>
    <row r="2183" spans="1:29" x14ac:dyDescent="0.2">
      <c r="A2183" s="44" t="str">
        <f t="shared" si="166"/>
        <v>US Crude Financial</v>
      </c>
      <c r="B2183" s="44" t="str">
        <f t="shared" si="167"/>
        <v>US</v>
      </c>
      <c r="C2183" s="44" t="str">
        <f t="shared" si="168"/>
        <v>Crude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50000</v>
      </c>
      <c r="G2183" s="202">
        <v>1297290</v>
      </c>
      <c r="H2183" s="198">
        <v>37036.374398148146</v>
      </c>
      <c r="I2183" t="s">
        <v>2730</v>
      </c>
      <c r="M2183" t="s">
        <v>1994</v>
      </c>
      <c r="N2183" t="s">
        <v>2731</v>
      </c>
      <c r="O2183" t="s">
        <v>1815</v>
      </c>
      <c r="Q2183" s="199">
        <v>50000</v>
      </c>
      <c r="S2183" t="s">
        <v>1792</v>
      </c>
      <c r="T2183" t="s">
        <v>2230</v>
      </c>
      <c r="U2183" s="201">
        <v>28.33</v>
      </c>
      <c r="V2183" t="s">
        <v>2732</v>
      </c>
      <c r="W2183" t="s">
        <v>2733</v>
      </c>
      <c r="X2183" t="s">
        <v>2734</v>
      </c>
      <c r="Y2183" t="s">
        <v>3473</v>
      </c>
      <c r="Z2183" t="s">
        <v>3729</v>
      </c>
      <c r="AA2183">
        <v>107961</v>
      </c>
      <c r="AB2183" s="198">
        <v>37073</v>
      </c>
      <c r="AC2183" s="198">
        <v>37103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4</v>
      </c>
      <c r="F2184" s="213">
        <f t="shared" si="170"/>
        <v>20000</v>
      </c>
      <c r="G2184" s="202">
        <v>1297291</v>
      </c>
      <c r="H2184" s="198">
        <v>37036.374398148146</v>
      </c>
      <c r="I2184" t="s">
        <v>2983</v>
      </c>
      <c r="M2184" t="s">
        <v>1785</v>
      </c>
      <c r="N2184" t="s">
        <v>3314</v>
      </c>
      <c r="O2184" t="s">
        <v>1034</v>
      </c>
      <c r="Q2184" s="199">
        <v>5000</v>
      </c>
      <c r="S2184" t="s">
        <v>1786</v>
      </c>
      <c r="T2184" t="s">
        <v>2230</v>
      </c>
      <c r="U2184" s="201">
        <v>3.8650000000000002</v>
      </c>
      <c r="V2184" t="s">
        <v>3194</v>
      </c>
      <c r="W2184" t="s">
        <v>2783</v>
      </c>
      <c r="X2184" t="s">
        <v>2784</v>
      </c>
      <c r="Y2184" t="s">
        <v>3318</v>
      </c>
      <c r="Z2184" t="s">
        <v>3729</v>
      </c>
      <c r="AA2184">
        <v>811303</v>
      </c>
      <c r="AB2184" s="198">
        <v>37037</v>
      </c>
      <c r="AC2184" s="198">
        <v>37040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4</v>
      </c>
      <c r="F2185" s="213">
        <f t="shared" si="170"/>
        <v>20000</v>
      </c>
      <c r="G2185" s="202">
        <v>1297288</v>
      </c>
      <c r="H2185" s="198">
        <v>37036.374398148146</v>
      </c>
      <c r="I2185" t="s">
        <v>2006</v>
      </c>
      <c r="M2185" t="s">
        <v>1785</v>
      </c>
      <c r="N2185" t="s">
        <v>3314</v>
      </c>
      <c r="O2185" t="s">
        <v>1518</v>
      </c>
      <c r="Q2185" s="199">
        <v>5000</v>
      </c>
      <c r="S2185" t="s">
        <v>1786</v>
      </c>
      <c r="T2185" t="s">
        <v>2230</v>
      </c>
      <c r="U2185" s="201">
        <v>3.9474999999999998</v>
      </c>
      <c r="V2185" t="s">
        <v>3128</v>
      </c>
      <c r="W2185" t="s">
        <v>3316</v>
      </c>
      <c r="X2185" t="s">
        <v>3317</v>
      </c>
      <c r="Y2185" t="s">
        <v>3318</v>
      </c>
      <c r="Z2185" t="s">
        <v>3729</v>
      </c>
      <c r="AA2185">
        <v>811302</v>
      </c>
      <c r="AB2185" s="198">
        <v>37037</v>
      </c>
      <c r="AC2185" s="198">
        <v>37040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4</v>
      </c>
      <c r="F2186" s="213">
        <f t="shared" si="170"/>
        <v>40000</v>
      </c>
      <c r="G2186" s="202">
        <v>1297292</v>
      </c>
      <c r="H2186" s="198">
        <v>37036.374409722222</v>
      </c>
      <c r="I2186" t="s">
        <v>1755</v>
      </c>
      <c r="M2186" t="s">
        <v>1785</v>
      </c>
      <c r="N2186" t="s">
        <v>3314</v>
      </c>
      <c r="O2186" t="s">
        <v>1572</v>
      </c>
      <c r="Q2186" s="199">
        <v>10000</v>
      </c>
      <c r="S2186" t="s">
        <v>1786</v>
      </c>
      <c r="T2186" t="s">
        <v>2230</v>
      </c>
      <c r="U2186" s="201">
        <v>3.9</v>
      </c>
      <c r="V2186" t="s">
        <v>1756</v>
      </c>
      <c r="W2186" t="s">
        <v>1709</v>
      </c>
      <c r="X2186" t="s">
        <v>1710</v>
      </c>
      <c r="Y2186" t="s">
        <v>3318</v>
      </c>
      <c r="Z2186" t="s">
        <v>3729</v>
      </c>
      <c r="AA2186">
        <v>811304</v>
      </c>
      <c r="AB2186" s="198">
        <v>37037</v>
      </c>
      <c r="AC2186" s="198">
        <v>37040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4</v>
      </c>
      <c r="F2187" s="213">
        <f t="shared" ref="F2187:F2250" si="175">E2187*SUM(P2187:Q2187)</f>
        <v>40000</v>
      </c>
      <c r="G2187" s="202">
        <v>1297293</v>
      </c>
      <c r="H2187" s="198">
        <v>37036.374432870369</v>
      </c>
      <c r="I2187" t="s">
        <v>3008</v>
      </c>
      <c r="M2187" t="s">
        <v>1785</v>
      </c>
      <c r="N2187" t="s">
        <v>3314</v>
      </c>
      <c r="O2187" t="s">
        <v>1059</v>
      </c>
      <c r="P2187" s="199">
        <v>10000</v>
      </c>
      <c r="S2187" t="s">
        <v>1786</v>
      </c>
      <c r="T2187" t="s">
        <v>2230</v>
      </c>
      <c r="U2187" s="201">
        <v>3.7949999999999999</v>
      </c>
      <c r="V2187" t="s">
        <v>3089</v>
      </c>
      <c r="W2187" t="s">
        <v>2790</v>
      </c>
      <c r="X2187" t="s">
        <v>2791</v>
      </c>
      <c r="Y2187" t="s">
        <v>3318</v>
      </c>
      <c r="Z2187" t="s">
        <v>3729</v>
      </c>
      <c r="AA2187">
        <v>811305</v>
      </c>
      <c r="AB2187" s="198">
        <v>37037</v>
      </c>
      <c r="AC2187" s="198">
        <v>37040</v>
      </c>
    </row>
    <row r="2188" spans="1:29" x14ac:dyDescent="0.2">
      <c r="A2188" s="44" t="str">
        <f t="shared" si="171"/>
        <v>US Power Physical</v>
      </c>
      <c r="B2188" s="44" t="str">
        <f t="shared" si="172"/>
        <v>US</v>
      </c>
      <c r="C2188" s="44" t="str">
        <f t="shared" si="173"/>
        <v>Power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50</v>
      </c>
      <c r="G2188" s="202">
        <v>1297295</v>
      </c>
      <c r="H2188" s="198">
        <v>37036.374467592592</v>
      </c>
      <c r="I2188" t="s">
        <v>3324</v>
      </c>
      <c r="M2188" t="s">
        <v>3451</v>
      </c>
      <c r="N2188" t="s">
        <v>1827</v>
      </c>
      <c r="O2188" t="s">
        <v>1429</v>
      </c>
      <c r="P2188" s="199">
        <v>50</v>
      </c>
      <c r="S2188" t="s">
        <v>1784</v>
      </c>
      <c r="T2188" t="s">
        <v>2230</v>
      </c>
      <c r="U2188" s="201">
        <v>30.95</v>
      </c>
      <c r="V2188" t="s">
        <v>3325</v>
      </c>
      <c r="W2188" t="s">
        <v>1844</v>
      </c>
      <c r="X2188" t="s">
        <v>1845</v>
      </c>
      <c r="Y2188" t="s">
        <v>2741</v>
      </c>
      <c r="Z2188" t="s">
        <v>3724</v>
      </c>
      <c r="AA2188">
        <v>623009.1</v>
      </c>
      <c r="AB2188" s="198">
        <v>37040.875</v>
      </c>
      <c r="AC2188" s="198">
        <v>37040.875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4</v>
      </c>
      <c r="F2189" s="213">
        <f t="shared" si="175"/>
        <v>14400</v>
      </c>
      <c r="G2189" s="202">
        <v>1297294</v>
      </c>
      <c r="H2189" s="198">
        <v>37036.374467592592</v>
      </c>
      <c r="I2189" t="s">
        <v>3023</v>
      </c>
      <c r="M2189" t="s">
        <v>1785</v>
      </c>
      <c r="N2189" t="s">
        <v>3314</v>
      </c>
      <c r="O2189" t="s">
        <v>1566</v>
      </c>
      <c r="P2189" s="199">
        <v>3600</v>
      </c>
      <c r="S2189" t="s">
        <v>1786</v>
      </c>
      <c r="T2189" t="s">
        <v>2230</v>
      </c>
      <c r="U2189" s="201">
        <v>2.4750000000000001</v>
      </c>
      <c r="V2189" t="s">
        <v>1870</v>
      </c>
      <c r="W2189" t="s">
        <v>1732</v>
      </c>
      <c r="X2189" t="s">
        <v>1710</v>
      </c>
      <c r="Y2189" t="s">
        <v>3318</v>
      </c>
      <c r="Z2189" t="s">
        <v>3729</v>
      </c>
      <c r="AA2189">
        <v>811306</v>
      </c>
      <c r="AB2189" s="198">
        <v>37037</v>
      </c>
      <c r="AC2189" s="198">
        <v>37040</v>
      </c>
    </row>
    <row r="2190" spans="1:29" x14ac:dyDescent="0.2">
      <c r="A2190" s="44" t="str">
        <f t="shared" si="171"/>
        <v>US Power Physical</v>
      </c>
      <c r="B2190" s="44" t="str">
        <f t="shared" si="172"/>
        <v>US</v>
      </c>
      <c r="C2190" s="44" t="str">
        <f t="shared" si="173"/>
        <v>Power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5</v>
      </c>
      <c r="F2190" s="213">
        <f t="shared" si="175"/>
        <v>250</v>
      </c>
      <c r="G2190" s="202">
        <v>1297297</v>
      </c>
      <c r="H2190" s="198">
        <v>37036.374479166669</v>
      </c>
      <c r="I2190" t="s">
        <v>3023</v>
      </c>
      <c r="M2190" t="s">
        <v>3451</v>
      </c>
      <c r="N2190" t="s">
        <v>1827</v>
      </c>
      <c r="O2190" t="s">
        <v>2864</v>
      </c>
      <c r="Q2190" s="199">
        <v>50</v>
      </c>
      <c r="S2190" t="s">
        <v>1784</v>
      </c>
      <c r="T2190" t="s">
        <v>2230</v>
      </c>
      <c r="U2190" s="201">
        <v>58.6</v>
      </c>
      <c r="V2190" t="s">
        <v>2100</v>
      </c>
      <c r="W2190" t="s">
        <v>1848</v>
      </c>
      <c r="X2190" t="s">
        <v>1832</v>
      </c>
      <c r="Y2190" t="s">
        <v>2741</v>
      </c>
      <c r="Z2190" t="s">
        <v>3724</v>
      </c>
      <c r="AA2190">
        <v>623010.1</v>
      </c>
      <c r="AB2190" s="198">
        <v>37046.875</v>
      </c>
      <c r="AC2190" s="198">
        <v>37050.875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4</v>
      </c>
      <c r="F2191" s="213">
        <f t="shared" si="175"/>
        <v>20000</v>
      </c>
      <c r="G2191" s="202">
        <v>1297298</v>
      </c>
      <c r="H2191" s="198">
        <v>37036.374479166669</v>
      </c>
      <c r="I2191" t="s">
        <v>3313</v>
      </c>
      <c r="M2191" t="s">
        <v>1785</v>
      </c>
      <c r="N2191" t="s">
        <v>3314</v>
      </c>
      <c r="O2191" t="s">
        <v>1572</v>
      </c>
      <c r="P2191" s="199">
        <v>5000</v>
      </c>
      <c r="S2191" t="s">
        <v>1786</v>
      </c>
      <c r="T2191" t="s">
        <v>2230</v>
      </c>
      <c r="U2191" s="201">
        <v>3.8</v>
      </c>
      <c r="V2191" t="s">
        <v>2473</v>
      </c>
      <c r="W2191" t="s">
        <v>1709</v>
      </c>
      <c r="X2191" t="s">
        <v>1710</v>
      </c>
      <c r="Y2191" t="s">
        <v>3318</v>
      </c>
      <c r="Z2191" t="s">
        <v>3729</v>
      </c>
      <c r="AA2191">
        <v>811308</v>
      </c>
      <c r="AB2191" s="198">
        <v>37037</v>
      </c>
      <c r="AC2191" s="198">
        <v>37040</v>
      </c>
    </row>
    <row r="2192" spans="1:29" x14ac:dyDescent="0.2">
      <c r="A2192" s="44" t="str">
        <f t="shared" si="171"/>
        <v>US Crude Financial</v>
      </c>
      <c r="B2192" s="44" t="str">
        <f t="shared" si="172"/>
        <v>US</v>
      </c>
      <c r="C2192" s="44" t="str">
        <f t="shared" si="173"/>
        <v>Crude</v>
      </c>
      <c r="D2192" s="44" t="str">
        <f t="shared" si="174"/>
        <v>Financial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50000</v>
      </c>
      <c r="G2192" s="202">
        <v>1297299</v>
      </c>
      <c r="H2192" s="198">
        <v>37036.374479166669</v>
      </c>
      <c r="I2192" t="s">
        <v>3013</v>
      </c>
      <c r="M2192" t="s">
        <v>1994</v>
      </c>
      <c r="N2192" t="s">
        <v>2731</v>
      </c>
      <c r="O2192" t="s">
        <v>1815</v>
      </c>
      <c r="Q2192" s="199">
        <v>50000</v>
      </c>
      <c r="S2192" t="s">
        <v>1792</v>
      </c>
      <c r="T2192" t="s">
        <v>2230</v>
      </c>
      <c r="U2192" s="201">
        <v>28.35</v>
      </c>
      <c r="V2192" t="s">
        <v>2317</v>
      </c>
      <c r="W2192" t="s">
        <v>2733</v>
      </c>
      <c r="X2192" t="s">
        <v>2734</v>
      </c>
      <c r="Y2192" t="s">
        <v>3473</v>
      </c>
      <c r="Z2192" t="s">
        <v>3729</v>
      </c>
      <c r="AA2192">
        <v>107962</v>
      </c>
      <c r="AB2192" s="198">
        <v>37073</v>
      </c>
      <c r="AC2192" s="198">
        <v>37103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4</v>
      </c>
      <c r="F2193" s="213">
        <f t="shared" si="175"/>
        <v>40000</v>
      </c>
      <c r="G2193" s="202">
        <v>1297296</v>
      </c>
      <c r="H2193" s="198">
        <v>37036.374479166669</v>
      </c>
      <c r="I2193" t="s">
        <v>2983</v>
      </c>
      <c r="M2193" t="s">
        <v>1785</v>
      </c>
      <c r="N2193" t="s">
        <v>3314</v>
      </c>
      <c r="O2193" t="s">
        <v>107</v>
      </c>
      <c r="Q2193" s="199">
        <v>10000</v>
      </c>
      <c r="S2193" t="s">
        <v>1786</v>
      </c>
      <c r="T2193" t="s">
        <v>2230</v>
      </c>
      <c r="U2193" s="201">
        <v>3.9487999999999999</v>
      </c>
      <c r="V2193" t="s">
        <v>2757</v>
      </c>
      <c r="W2193" t="s">
        <v>3316</v>
      </c>
      <c r="X2193" t="s">
        <v>3317</v>
      </c>
      <c r="Y2193" t="s">
        <v>3318</v>
      </c>
      <c r="Z2193" t="s">
        <v>3729</v>
      </c>
      <c r="AA2193">
        <v>811307</v>
      </c>
      <c r="AB2193" s="198">
        <v>37037</v>
      </c>
      <c r="AC2193" s="198">
        <v>37040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4</v>
      </c>
      <c r="F2194" s="213">
        <f t="shared" si="175"/>
        <v>40000</v>
      </c>
      <c r="G2194" s="202">
        <v>1297300</v>
      </c>
      <c r="H2194" s="198">
        <v>37036.374513888892</v>
      </c>
      <c r="I2194" t="s">
        <v>3008</v>
      </c>
      <c r="M2194" t="s">
        <v>1785</v>
      </c>
      <c r="N2194" t="s">
        <v>3314</v>
      </c>
      <c r="O2194" t="s">
        <v>61</v>
      </c>
      <c r="P2194" s="199">
        <v>10000</v>
      </c>
      <c r="S2194" t="s">
        <v>1786</v>
      </c>
      <c r="T2194" t="s">
        <v>2230</v>
      </c>
      <c r="U2194" s="201">
        <v>3.8250000000000002</v>
      </c>
      <c r="V2194" t="s">
        <v>2367</v>
      </c>
      <c r="W2194" t="s">
        <v>3367</v>
      </c>
      <c r="X2194" t="s">
        <v>2785</v>
      </c>
      <c r="Y2194" t="s">
        <v>3318</v>
      </c>
      <c r="Z2194" t="s">
        <v>3729</v>
      </c>
      <c r="AA2194">
        <v>811309</v>
      </c>
      <c r="AB2194" s="198">
        <v>37037</v>
      </c>
      <c r="AC2194" s="198">
        <v>37040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4</v>
      </c>
      <c r="F2195" s="213">
        <f t="shared" si="175"/>
        <v>40000</v>
      </c>
      <c r="G2195" s="202">
        <v>1297302</v>
      </c>
      <c r="H2195" s="198">
        <v>37036.374548611115</v>
      </c>
      <c r="I2195" t="s">
        <v>3341</v>
      </c>
      <c r="M2195" t="s">
        <v>1785</v>
      </c>
      <c r="N2195" t="s">
        <v>3314</v>
      </c>
      <c r="O2195" t="s">
        <v>1518</v>
      </c>
      <c r="Q2195" s="199">
        <v>10000</v>
      </c>
      <c r="S2195" t="s">
        <v>1786</v>
      </c>
      <c r="T2195" t="s">
        <v>2230</v>
      </c>
      <c r="U2195" s="201">
        <v>3.9487999999999999</v>
      </c>
      <c r="V2195" t="s">
        <v>2726</v>
      </c>
      <c r="W2195" t="s">
        <v>3316</v>
      </c>
      <c r="X2195" t="s">
        <v>3317</v>
      </c>
      <c r="Y2195" t="s">
        <v>3318</v>
      </c>
      <c r="Z2195" t="s">
        <v>3729</v>
      </c>
      <c r="AA2195">
        <v>811311</v>
      </c>
      <c r="AB2195" s="198">
        <v>37037</v>
      </c>
      <c r="AC2195" s="198">
        <v>37040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4</v>
      </c>
      <c r="F2196" s="213">
        <f t="shared" si="175"/>
        <v>20000</v>
      </c>
      <c r="G2196" s="202">
        <v>1297306</v>
      </c>
      <c r="H2196" s="198">
        <v>37036.374594907407</v>
      </c>
      <c r="I2196" t="s">
        <v>2006</v>
      </c>
      <c r="M2196" t="s">
        <v>1785</v>
      </c>
      <c r="N2196" t="s">
        <v>3314</v>
      </c>
      <c r="O2196" t="s">
        <v>2533</v>
      </c>
      <c r="P2196" s="199">
        <v>5000</v>
      </c>
      <c r="S2196" t="s">
        <v>1786</v>
      </c>
      <c r="T2196" t="s">
        <v>2230</v>
      </c>
      <c r="U2196" s="201">
        <v>3.7149999999999999</v>
      </c>
      <c r="V2196" t="s">
        <v>1771</v>
      </c>
      <c r="W2196" t="s">
        <v>3352</v>
      </c>
      <c r="X2196" t="s">
        <v>3353</v>
      </c>
      <c r="Y2196" t="s">
        <v>3318</v>
      </c>
      <c r="Z2196" t="s">
        <v>3729</v>
      </c>
      <c r="AA2196">
        <v>811312</v>
      </c>
      <c r="AB2196" s="198">
        <v>37037</v>
      </c>
      <c r="AC2196" s="198">
        <v>37040</v>
      </c>
    </row>
    <row r="2197" spans="1:29" x14ac:dyDescent="0.2">
      <c r="A2197" s="44" t="str">
        <f t="shared" si="171"/>
        <v xml:space="preserve"> Natural Gas Physical</v>
      </c>
      <c r="B2197" s="44" t="str">
        <f t="shared" si="172"/>
        <v/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4</v>
      </c>
      <c r="F2197" s="213">
        <f t="shared" si="175"/>
        <v>20000</v>
      </c>
      <c r="G2197" s="202">
        <v>1297308</v>
      </c>
      <c r="H2197" s="198">
        <v>37036.37462962963</v>
      </c>
      <c r="I2197" t="s">
        <v>3331</v>
      </c>
      <c r="M2197" t="s">
        <v>1785</v>
      </c>
      <c r="N2197" t="s">
        <v>1724</v>
      </c>
      <c r="O2197" t="s">
        <v>196</v>
      </c>
      <c r="Q2197" s="199">
        <v>5000</v>
      </c>
      <c r="S2197" t="s">
        <v>2308</v>
      </c>
      <c r="T2197" t="s">
        <v>1725</v>
      </c>
      <c r="U2197" s="201">
        <v>5.16</v>
      </c>
      <c r="V2197" t="s">
        <v>197</v>
      </c>
      <c r="W2197" t="s">
        <v>3269</v>
      </c>
      <c r="X2197" t="s">
        <v>2324</v>
      </c>
      <c r="Y2197" t="s">
        <v>3318</v>
      </c>
      <c r="Z2197" t="s">
        <v>3730</v>
      </c>
      <c r="AA2197">
        <v>811313</v>
      </c>
      <c r="AB2197" s="198">
        <v>37037</v>
      </c>
      <c r="AC2197" s="198">
        <v>37040</v>
      </c>
    </row>
    <row r="2198" spans="1:29" x14ac:dyDescent="0.2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30</v>
      </c>
      <c r="F2198" s="213">
        <f t="shared" si="175"/>
        <v>300000</v>
      </c>
      <c r="G2198" s="202">
        <v>1297309</v>
      </c>
      <c r="H2198" s="198">
        <v>37036.374664351853</v>
      </c>
      <c r="I2198" t="s">
        <v>3393</v>
      </c>
      <c r="M2198" t="s">
        <v>1785</v>
      </c>
      <c r="N2198" t="s">
        <v>3014</v>
      </c>
      <c r="O2198" t="s">
        <v>2396</v>
      </c>
      <c r="P2198" s="199">
        <v>10000</v>
      </c>
      <c r="S2198" t="s">
        <v>1786</v>
      </c>
      <c r="T2198" t="s">
        <v>2230</v>
      </c>
      <c r="U2198" s="201">
        <v>-0.04</v>
      </c>
      <c r="V2198" t="s">
        <v>2414</v>
      </c>
      <c r="W2198" t="s">
        <v>1775</v>
      </c>
      <c r="X2198" t="s">
        <v>1776</v>
      </c>
      <c r="Y2198" t="s">
        <v>2250</v>
      </c>
      <c r="Z2198" t="s">
        <v>3729</v>
      </c>
      <c r="AA2198" t="s">
        <v>198</v>
      </c>
      <c r="AB2198" s="198">
        <v>37043.875</v>
      </c>
      <c r="AC2198" s="198">
        <v>37072.875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4</v>
      </c>
      <c r="F2199" s="213">
        <f t="shared" si="175"/>
        <v>80000</v>
      </c>
      <c r="G2199" s="202">
        <v>1297310</v>
      </c>
      <c r="H2199" s="198">
        <v>37036.3746875</v>
      </c>
      <c r="I2199" t="s">
        <v>3341</v>
      </c>
      <c r="M2199" t="s">
        <v>1785</v>
      </c>
      <c r="N2199" t="s">
        <v>3314</v>
      </c>
      <c r="O2199" t="s">
        <v>1034</v>
      </c>
      <c r="Q2199" s="199">
        <v>20000</v>
      </c>
      <c r="S2199" t="s">
        <v>1786</v>
      </c>
      <c r="T2199" t="s">
        <v>2230</v>
      </c>
      <c r="U2199" s="201">
        <v>3.8650000000000002</v>
      </c>
      <c r="V2199" t="s">
        <v>3131</v>
      </c>
      <c r="W2199" t="s">
        <v>2783</v>
      </c>
      <c r="X2199" t="s">
        <v>2784</v>
      </c>
      <c r="Y2199" t="s">
        <v>3318</v>
      </c>
      <c r="Z2199" t="s">
        <v>3729</v>
      </c>
      <c r="AA2199">
        <v>811314</v>
      </c>
      <c r="AB2199" s="198">
        <v>37037</v>
      </c>
      <c r="AC2199" s="198">
        <v>37040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4</v>
      </c>
      <c r="F2200" s="213">
        <f t="shared" si="175"/>
        <v>80000</v>
      </c>
      <c r="G2200" s="202">
        <v>1297311</v>
      </c>
      <c r="H2200" s="198">
        <v>37036.374722222223</v>
      </c>
      <c r="I2200" t="s">
        <v>1716</v>
      </c>
      <c r="M2200" t="s">
        <v>1785</v>
      </c>
      <c r="N2200" t="s">
        <v>3314</v>
      </c>
      <c r="O2200" t="s">
        <v>1055</v>
      </c>
      <c r="Q2200" s="199">
        <v>20000</v>
      </c>
      <c r="S2200" t="s">
        <v>1786</v>
      </c>
      <c r="T2200" t="s">
        <v>2230</v>
      </c>
      <c r="U2200" s="201">
        <v>4.12</v>
      </c>
      <c r="V2200" t="s">
        <v>3277</v>
      </c>
      <c r="W2200" t="s">
        <v>2800</v>
      </c>
      <c r="X2200" t="s">
        <v>2801</v>
      </c>
      <c r="Y2200" t="s">
        <v>3318</v>
      </c>
      <c r="Z2200" t="s">
        <v>3729</v>
      </c>
      <c r="AA2200">
        <v>811315</v>
      </c>
      <c r="AB2200" s="198">
        <v>37037</v>
      </c>
      <c r="AC2200" s="198">
        <v>37040</v>
      </c>
    </row>
    <row r="2201" spans="1:29" x14ac:dyDescent="0.2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153</v>
      </c>
      <c r="F2201" s="213">
        <f t="shared" si="175"/>
        <v>765000</v>
      </c>
      <c r="G2201" s="202">
        <v>1297312</v>
      </c>
      <c r="H2201" s="198">
        <v>37036.374895833331</v>
      </c>
      <c r="I2201" t="s">
        <v>3021</v>
      </c>
      <c r="M2201" t="s">
        <v>1785</v>
      </c>
      <c r="N2201" t="s">
        <v>3014</v>
      </c>
      <c r="O2201" t="s">
        <v>2777</v>
      </c>
      <c r="P2201" s="199">
        <v>5000</v>
      </c>
      <c r="S2201" t="s">
        <v>1786</v>
      </c>
      <c r="T2201" t="s">
        <v>2230</v>
      </c>
      <c r="U2201" s="201">
        <v>4.1100000000000003</v>
      </c>
      <c r="V2201" t="s">
        <v>1684</v>
      </c>
      <c r="W2201" t="s">
        <v>3587</v>
      </c>
      <c r="X2201" t="s">
        <v>3016</v>
      </c>
      <c r="Y2201" t="s">
        <v>2250</v>
      </c>
      <c r="Z2201" t="s">
        <v>3729</v>
      </c>
      <c r="AA2201" t="s">
        <v>199</v>
      </c>
      <c r="AB2201" s="198">
        <v>37043</v>
      </c>
      <c r="AC2201" s="198">
        <v>37195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4</v>
      </c>
      <c r="F2202" s="213">
        <f t="shared" si="175"/>
        <v>20000</v>
      </c>
      <c r="G2202" s="202">
        <v>1297313</v>
      </c>
      <c r="H2202" s="198">
        <v>37036.374930555554</v>
      </c>
      <c r="I2202" t="s">
        <v>1875</v>
      </c>
      <c r="M2202" t="s">
        <v>1785</v>
      </c>
      <c r="N2202" t="s">
        <v>3314</v>
      </c>
      <c r="O2202" t="s">
        <v>1567</v>
      </c>
      <c r="P2202" s="199">
        <v>5000</v>
      </c>
      <c r="S2202" t="s">
        <v>1786</v>
      </c>
      <c r="T2202" t="s">
        <v>2230</v>
      </c>
      <c r="U2202" s="201">
        <v>2.875</v>
      </c>
      <c r="V2202" t="s">
        <v>1876</v>
      </c>
      <c r="W2202" t="s">
        <v>1719</v>
      </c>
      <c r="X2202" t="s">
        <v>1710</v>
      </c>
      <c r="Y2202" t="s">
        <v>3318</v>
      </c>
      <c r="Z2202" t="s">
        <v>3729</v>
      </c>
      <c r="AA2202">
        <v>811317</v>
      </c>
      <c r="AB2202" s="198">
        <v>37037</v>
      </c>
      <c r="AC2202" s="198">
        <v>37040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4</v>
      </c>
      <c r="F2203" s="213">
        <f t="shared" si="175"/>
        <v>20000</v>
      </c>
      <c r="G2203" s="202">
        <v>1297315</v>
      </c>
      <c r="H2203" s="198">
        <v>37036.374930555554</v>
      </c>
      <c r="I2203" t="s">
        <v>3023</v>
      </c>
      <c r="M2203" t="s">
        <v>1785</v>
      </c>
      <c r="N2203" t="s">
        <v>3314</v>
      </c>
      <c r="O2203" t="s">
        <v>1562</v>
      </c>
      <c r="P2203" s="199">
        <v>5000</v>
      </c>
      <c r="S2203" t="s">
        <v>1786</v>
      </c>
      <c r="T2203" t="s">
        <v>2230</v>
      </c>
      <c r="U2203" s="201">
        <v>3.5750000000000002</v>
      </c>
      <c r="V2203" t="s">
        <v>3270</v>
      </c>
      <c r="W2203" t="s">
        <v>1719</v>
      </c>
      <c r="X2203" t="s">
        <v>1710</v>
      </c>
      <c r="Y2203" t="s">
        <v>3318</v>
      </c>
      <c r="Z2203" t="s">
        <v>3729</v>
      </c>
      <c r="AA2203">
        <v>811319</v>
      </c>
      <c r="AB2203" s="198">
        <v>37037</v>
      </c>
      <c r="AC2203" s="198">
        <v>37040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4</v>
      </c>
      <c r="F2204" s="213">
        <f t="shared" si="175"/>
        <v>40000</v>
      </c>
      <c r="G2204" s="202">
        <v>1297314</v>
      </c>
      <c r="H2204" s="198">
        <v>37036.374930555554</v>
      </c>
      <c r="I2204" t="s">
        <v>3341</v>
      </c>
      <c r="M2204" t="s">
        <v>1785</v>
      </c>
      <c r="N2204" t="s">
        <v>3314</v>
      </c>
      <c r="O2204" t="s">
        <v>1527</v>
      </c>
      <c r="Q2204" s="199">
        <v>10000</v>
      </c>
      <c r="S2204" t="s">
        <v>1786</v>
      </c>
      <c r="T2204" t="s">
        <v>2230</v>
      </c>
      <c r="U2204" s="201">
        <v>3.8125</v>
      </c>
      <c r="V2204" t="s">
        <v>2726</v>
      </c>
      <c r="W2204" t="s">
        <v>3352</v>
      </c>
      <c r="X2204" t="s">
        <v>3353</v>
      </c>
      <c r="Y2204" t="s">
        <v>3318</v>
      </c>
      <c r="Z2204" t="s">
        <v>3729</v>
      </c>
      <c r="AA2204">
        <v>811318</v>
      </c>
      <c r="AB2204" s="198">
        <v>37037</v>
      </c>
      <c r="AC2204" s="198">
        <v>37040</v>
      </c>
    </row>
    <row r="2205" spans="1:29" x14ac:dyDescent="0.2">
      <c r="A2205" s="44" t="str">
        <f t="shared" si="171"/>
        <v>US Natural Gas Financial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30</v>
      </c>
      <c r="F2205" s="213">
        <f t="shared" si="175"/>
        <v>300000</v>
      </c>
      <c r="G2205" s="202">
        <v>1297317</v>
      </c>
      <c r="H2205" s="198">
        <v>37036.374965277777</v>
      </c>
      <c r="I2205" t="s">
        <v>3393</v>
      </c>
      <c r="M2205" t="s">
        <v>1785</v>
      </c>
      <c r="N2205" t="s">
        <v>3014</v>
      </c>
      <c r="O2205" t="s">
        <v>2957</v>
      </c>
      <c r="Q2205" s="199">
        <v>10000</v>
      </c>
      <c r="S2205" t="s">
        <v>1786</v>
      </c>
      <c r="T2205" t="s">
        <v>2230</v>
      </c>
      <c r="U2205" s="201">
        <v>-0.04</v>
      </c>
      <c r="V2205" t="s">
        <v>2414</v>
      </c>
      <c r="W2205" t="s">
        <v>3179</v>
      </c>
      <c r="X2205" t="s">
        <v>3180</v>
      </c>
      <c r="Y2205" t="s">
        <v>2250</v>
      </c>
      <c r="Z2205" t="s">
        <v>3729</v>
      </c>
      <c r="AA2205" t="s">
        <v>200</v>
      </c>
      <c r="AB2205" s="198">
        <v>37043.875</v>
      </c>
      <c r="AC2205" s="198">
        <v>37072.875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4</v>
      </c>
      <c r="F2206" s="213">
        <f t="shared" si="175"/>
        <v>10000</v>
      </c>
      <c r="G2206" s="202">
        <v>1297316</v>
      </c>
      <c r="H2206" s="198">
        <v>37036.374965277777</v>
      </c>
      <c r="I2206" t="s">
        <v>3373</v>
      </c>
      <c r="M2206" t="s">
        <v>1785</v>
      </c>
      <c r="N2206" t="s">
        <v>3314</v>
      </c>
      <c r="O2206" t="s">
        <v>1042</v>
      </c>
      <c r="Q2206" s="199">
        <v>2500</v>
      </c>
      <c r="S2206" t="s">
        <v>1786</v>
      </c>
      <c r="T2206" t="s">
        <v>2230</v>
      </c>
      <c r="U2206" s="201">
        <v>3.8050000000000002</v>
      </c>
      <c r="V2206" t="s">
        <v>3374</v>
      </c>
      <c r="W2206" t="s">
        <v>3159</v>
      </c>
      <c r="X2206" t="s">
        <v>1713</v>
      </c>
      <c r="Y2206" t="s">
        <v>3318</v>
      </c>
      <c r="Z2206" t="s">
        <v>3729</v>
      </c>
      <c r="AA2206">
        <v>811320</v>
      </c>
      <c r="AB2206" s="198">
        <v>37037</v>
      </c>
      <c r="AC2206" s="198">
        <v>37040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4</v>
      </c>
      <c r="F2207" s="213">
        <f t="shared" si="175"/>
        <v>20000</v>
      </c>
      <c r="G2207" s="202">
        <v>1297318</v>
      </c>
      <c r="H2207" s="198">
        <v>37036.374988425923</v>
      </c>
      <c r="I2207" t="s">
        <v>3376</v>
      </c>
      <c r="M2207" t="s">
        <v>1785</v>
      </c>
      <c r="N2207" t="s">
        <v>3314</v>
      </c>
      <c r="O2207" t="s">
        <v>2315</v>
      </c>
      <c r="Q2207" s="199">
        <v>5000</v>
      </c>
      <c r="S2207" t="s">
        <v>1786</v>
      </c>
      <c r="T2207" t="s">
        <v>2230</v>
      </c>
      <c r="U2207" s="201">
        <v>4.18</v>
      </c>
      <c r="V2207" t="s">
        <v>3377</v>
      </c>
      <c r="W2207" t="s">
        <v>1691</v>
      </c>
      <c r="X2207" t="s">
        <v>1697</v>
      </c>
      <c r="Y2207" t="s">
        <v>3318</v>
      </c>
      <c r="Z2207" t="s">
        <v>3729</v>
      </c>
      <c r="AA2207">
        <v>811321</v>
      </c>
      <c r="AB2207" s="198">
        <v>37037</v>
      </c>
      <c r="AC2207" s="198">
        <v>37040</v>
      </c>
    </row>
    <row r="2208" spans="1:29" x14ac:dyDescent="0.2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30</v>
      </c>
      <c r="F2208" s="213">
        <f t="shared" si="175"/>
        <v>300000</v>
      </c>
      <c r="G2208" s="202">
        <v>1297319</v>
      </c>
      <c r="H2208" s="198">
        <v>37036.3750462963</v>
      </c>
      <c r="I2208" t="s">
        <v>2036</v>
      </c>
      <c r="M2208" t="s">
        <v>1785</v>
      </c>
      <c r="N2208" t="s">
        <v>3014</v>
      </c>
      <c r="O2208" t="s">
        <v>3015</v>
      </c>
      <c r="Q2208" s="199">
        <v>10000</v>
      </c>
      <c r="S2208" t="s">
        <v>1786</v>
      </c>
      <c r="T2208" t="s">
        <v>2230</v>
      </c>
      <c r="U2208" s="201">
        <v>3.9950000000000001</v>
      </c>
      <c r="V2208" t="s">
        <v>3172</v>
      </c>
      <c r="W2208" t="s">
        <v>3587</v>
      </c>
      <c r="X2208" t="s">
        <v>3016</v>
      </c>
      <c r="Y2208" t="s">
        <v>2250</v>
      </c>
      <c r="Z2208" t="s">
        <v>3729</v>
      </c>
      <c r="AA2208" t="s">
        <v>201</v>
      </c>
      <c r="AB2208" s="198">
        <v>37043.875</v>
      </c>
      <c r="AC2208" s="198">
        <v>37072.875</v>
      </c>
    </row>
    <row r="2209" spans="1:29" x14ac:dyDescent="0.2">
      <c r="A2209" s="44" t="str">
        <f t="shared" si="171"/>
        <v>US Power Physical</v>
      </c>
      <c r="B2209" s="44" t="str">
        <f t="shared" si="172"/>
        <v>US</v>
      </c>
      <c r="C2209" s="44" t="str">
        <f t="shared" si="173"/>
        <v>Power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50</v>
      </c>
      <c r="G2209" s="202">
        <v>1297320</v>
      </c>
      <c r="H2209" s="198">
        <v>37036.375081018516</v>
      </c>
      <c r="I2209" t="s">
        <v>1829</v>
      </c>
      <c r="M2209" t="s">
        <v>3451</v>
      </c>
      <c r="N2209" t="s">
        <v>1827</v>
      </c>
      <c r="O2209" t="s">
        <v>1435</v>
      </c>
      <c r="P2209" s="199">
        <v>50</v>
      </c>
      <c r="S2209" t="s">
        <v>1784</v>
      </c>
      <c r="T2209" t="s">
        <v>2230</v>
      </c>
      <c r="U2209" s="201">
        <v>21.75</v>
      </c>
      <c r="V2209" t="s">
        <v>1830</v>
      </c>
      <c r="W2209" t="s">
        <v>1839</v>
      </c>
      <c r="X2209" t="s">
        <v>1832</v>
      </c>
      <c r="Y2209" t="s">
        <v>2741</v>
      </c>
      <c r="Z2209" t="s">
        <v>3724</v>
      </c>
      <c r="AA2209">
        <v>623012.1</v>
      </c>
      <c r="AB2209" s="198">
        <v>37040.875</v>
      </c>
      <c r="AC2209" s="198">
        <v>37040.875</v>
      </c>
    </row>
    <row r="2210" spans="1:29" x14ac:dyDescent="0.2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4</v>
      </c>
      <c r="F2210" s="213">
        <f t="shared" si="175"/>
        <v>12000</v>
      </c>
      <c r="G2210" s="202">
        <v>1297321</v>
      </c>
      <c r="H2210" s="198">
        <v>37036.375092592592</v>
      </c>
      <c r="I2210" t="s">
        <v>2794</v>
      </c>
      <c r="M2210" t="s">
        <v>1785</v>
      </c>
      <c r="N2210" t="s">
        <v>1724</v>
      </c>
      <c r="O2210" t="s">
        <v>54</v>
      </c>
      <c r="P2210" s="199">
        <v>3000</v>
      </c>
      <c r="S2210" t="s">
        <v>1786</v>
      </c>
      <c r="T2210" t="s">
        <v>2230</v>
      </c>
      <c r="U2210" s="201">
        <v>3.5750000000000002</v>
      </c>
      <c r="V2210" t="s">
        <v>2158</v>
      </c>
      <c r="W2210" t="s">
        <v>3269</v>
      </c>
      <c r="X2210" t="s">
        <v>2324</v>
      </c>
      <c r="Y2210" t="s">
        <v>3318</v>
      </c>
      <c r="Z2210" t="s">
        <v>3730</v>
      </c>
      <c r="AA2210">
        <v>811322</v>
      </c>
      <c r="AB2210" s="198">
        <v>37037</v>
      </c>
      <c r="AC2210" s="198">
        <v>37040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4</v>
      </c>
      <c r="F2211" s="213">
        <f t="shared" si="175"/>
        <v>40000</v>
      </c>
      <c r="G2211" s="202">
        <v>1297322</v>
      </c>
      <c r="H2211" s="198">
        <v>37036.375092592592</v>
      </c>
      <c r="I2211" t="s">
        <v>3341</v>
      </c>
      <c r="M2211" t="s">
        <v>1785</v>
      </c>
      <c r="N2211" t="s">
        <v>3314</v>
      </c>
      <c r="O2211" t="s">
        <v>1527</v>
      </c>
      <c r="Q2211" s="199">
        <v>10000</v>
      </c>
      <c r="S2211" t="s">
        <v>1786</v>
      </c>
      <c r="T2211" t="s">
        <v>2230</v>
      </c>
      <c r="U2211" s="201">
        <v>3.8149999999999999</v>
      </c>
      <c r="V2211" t="s">
        <v>2726</v>
      </c>
      <c r="W2211" t="s">
        <v>3352</v>
      </c>
      <c r="X2211" t="s">
        <v>3353</v>
      </c>
      <c r="Y2211" t="s">
        <v>3318</v>
      </c>
      <c r="Z2211" t="s">
        <v>3729</v>
      </c>
      <c r="AA2211">
        <v>811323</v>
      </c>
      <c r="AB2211" s="198">
        <v>37037</v>
      </c>
      <c r="AC2211" s="198">
        <v>37040</v>
      </c>
    </row>
    <row r="2212" spans="1:29" x14ac:dyDescent="0.2">
      <c r="A2212" s="44" t="str">
        <f t="shared" si="171"/>
        <v>US Natural Gas Financial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30</v>
      </c>
      <c r="F2212" s="213">
        <f t="shared" si="175"/>
        <v>150000</v>
      </c>
      <c r="G2212" s="202">
        <v>1297323</v>
      </c>
      <c r="H2212" s="198">
        <v>37036.375150462962</v>
      </c>
      <c r="I2212" t="s">
        <v>3021</v>
      </c>
      <c r="M2212" t="s">
        <v>1785</v>
      </c>
      <c r="N2212" t="s">
        <v>3014</v>
      </c>
      <c r="O2212" t="s">
        <v>3015</v>
      </c>
      <c r="Q2212" s="199">
        <v>5000</v>
      </c>
      <c r="S2212" t="s">
        <v>1786</v>
      </c>
      <c r="T2212" t="s">
        <v>2230</v>
      </c>
      <c r="U2212" s="201">
        <v>3.9950000000000001</v>
      </c>
      <c r="V2212" t="s">
        <v>3022</v>
      </c>
      <c r="W2212" t="s">
        <v>3587</v>
      </c>
      <c r="X2212" t="s">
        <v>3016</v>
      </c>
      <c r="Y2212" t="s">
        <v>2250</v>
      </c>
      <c r="Z2212" t="s">
        <v>3729</v>
      </c>
      <c r="AA2212" t="s">
        <v>202</v>
      </c>
      <c r="AB2212" s="198">
        <v>37043.875</v>
      </c>
      <c r="AC2212" s="198">
        <v>37072.875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4</v>
      </c>
      <c r="F2213" s="213">
        <f t="shared" si="175"/>
        <v>20000</v>
      </c>
      <c r="G2213" s="202">
        <v>1297325</v>
      </c>
      <c r="H2213" s="198">
        <v>37036.375254629631</v>
      </c>
      <c r="I2213" t="s">
        <v>3023</v>
      </c>
      <c r="M2213" t="s">
        <v>1785</v>
      </c>
      <c r="N2213" t="s">
        <v>3314</v>
      </c>
      <c r="O2213" t="s">
        <v>1562</v>
      </c>
      <c r="P2213" s="199">
        <v>5000</v>
      </c>
      <c r="S2213" t="s">
        <v>1786</v>
      </c>
      <c r="T2213" t="s">
        <v>2230</v>
      </c>
      <c r="U2213" s="201">
        <v>3.55</v>
      </c>
      <c r="V2213" t="s">
        <v>3270</v>
      </c>
      <c r="W2213" t="s">
        <v>1719</v>
      </c>
      <c r="X2213" t="s">
        <v>1710</v>
      </c>
      <c r="Y2213" t="s">
        <v>3318</v>
      </c>
      <c r="Z2213" t="s">
        <v>3729</v>
      </c>
      <c r="AA2213">
        <v>811325</v>
      </c>
      <c r="AB2213" s="198">
        <v>37037</v>
      </c>
      <c r="AC2213" s="198">
        <v>37040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4</v>
      </c>
      <c r="F2214" s="213">
        <f t="shared" si="175"/>
        <v>30000</v>
      </c>
      <c r="G2214" s="202">
        <v>1297326</v>
      </c>
      <c r="H2214" s="198">
        <v>37036.375254629631</v>
      </c>
      <c r="I2214" t="s">
        <v>3319</v>
      </c>
      <c r="M2214" t="s">
        <v>1785</v>
      </c>
      <c r="N2214" t="s">
        <v>3314</v>
      </c>
      <c r="O2214" t="s">
        <v>1518</v>
      </c>
      <c r="Q2214" s="199">
        <v>7500</v>
      </c>
      <c r="S2214" t="s">
        <v>1786</v>
      </c>
      <c r="T2214" t="s">
        <v>2230</v>
      </c>
      <c r="U2214" s="201">
        <v>3.95</v>
      </c>
      <c r="V2214" t="s">
        <v>3351</v>
      </c>
      <c r="W2214" t="s">
        <v>3316</v>
      </c>
      <c r="X2214" t="s">
        <v>3317</v>
      </c>
      <c r="Y2214" t="s">
        <v>3318</v>
      </c>
      <c r="Z2214" t="s">
        <v>3729</v>
      </c>
      <c r="AA2214">
        <v>811326</v>
      </c>
      <c r="AB2214" s="198">
        <v>37037</v>
      </c>
      <c r="AC2214" s="198">
        <v>37040</v>
      </c>
    </row>
    <row r="2215" spans="1:29" x14ac:dyDescent="0.2">
      <c r="A2215" s="44" t="str">
        <f t="shared" si="171"/>
        <v>US Crude Financial</v>
      </c>
      <c r="B2215" s="44" t="str">
        <f t="shared" si="172"/>
        <v>US</v>
      </c>
      <c r="C2215" s="44" t="str">
        <f t="shared" si="173"/>
        <v>Crude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50000</v>
      </c>
      <c r="G2215" s="202">
        <v>1297327</v>
      </c>
      <c r="H2215" s="198">
        <v>37036.375289351854</v>
      </c>
      <c r="I2215" t="s">
        <v>2084</v>
      </c>
      <c r="M2215" t="s">
        <v>1994</v>
      </c>
      <c r="N2215" t="s">
        <v>2731</v>
      </c>
      <c r="O2215" t="s">
        <v>1815</v>
      </c>
      <c r="Q2215" s="199">
        <v>50000</v>
      </c>
      <c r="S2215" t="s">
        <v>1792</v>
      </c>
      <c r="T2215" t="s">
        <v>2230</v>
      </c>
      <c r="U2215" s="201">
        <v>28.35</v>
      </c>
      <c r="V2215" t="s">
        <v>2707</v>
      </c>
      <c r="W2215" t="s">
        <v>2733</v>
      </c>
      <c r="X2215" t="s">
        <v>2734</v>
      </c>
      <c r="Y2215" t="s">
        <v>3473</v>
      </c>
      <c r="Z2215" t="s">
        <v>3729</v>
      </c>
      <c r="AA2215">
        <v>107964</v>
      </c>
      <c r="AB2215" s="198">
        <v>37073</v>
      </c>
      <c r="AC2215" s="198">
        <v>37103</v>
      </c>
    </row>
    <row r="2216" spans="1:29" x14ac:dyDescent="0.2">
      <c r="A2216" s="44" t="str">
        <f t="shared" si="171"/>
        <v>US Power Physical</v>
      </c>
      <c r="B2216" s="44" t="str">
        <f t="shared" si="172"/>
        <v>US</v>
      </c>
      <c r="C2216" s="44" t="str">
        <f t="shared" si="173"/>
        <v>Power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5</v>
      </c>
      <c r="F2216" s="213">
        <f t="shared" si="175"/>
        <v>250</v>
      </c>
      <c r="G2216" s="202">
        <v>1297328</v>
      </c>
      <c r="H2216" s="198">
        <v>37036.375300925924</v>
      </c>
      <c r="I2216" t="s">
        <v>1826</v>
      </c>
      <c r="M2216" t="s">
        <v>3451</v>
      </c>
      <c r="N2216" t="s">
        <v>1827</v>
      </c>
      <c r="O2216" t="s">
        <v>2864</v>
      </c>
      <c r="Q2216" s="199">
        <v>50</v>
      </c>
      <c r="S2216" t="s">
        <v>1784</v>
      </c>
      <c r="T2216" t="s">
        <v>2230</v>
      </c>
      <c r="U2216" s="201">
        <v>58.7</v>
      </c>
      <c r="V2216" t="s">
        <v>3117</v>
      </c>
      <c r="W2216" t="s">
        <v>1848</v>
      </c>
      <c r="X2216" t="s">
        <v>1832</v>
      </c>
      <c r="Y2216" t="s">
        <v>2741</v>
      </c>
      <c r="Z2216" t="s">
        <v>3724</v>
      </c>
      <c r="AA2216">
        <v>623017.1</v>
      </c>
      <c r="AB2216" s="198">
        <v>37046.875</v>
      </c>
      <c r="AC2216" s="198">
        <v>37050.875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4</v>
      </c>
      <c r="F2217" s="213">
        <f t="shared" si="175"/>
        <v>20000</v>
      </c>
      <c r="G2217" s="202">
        <v>1297329</v>
      </c>
      <c r="H2217" s="198">
        <v>37036.375324074077</v>
      </c>
      <c r="I2217" t="s">
        <v>2779</v>
      </c>
      <c r="M2217" t="s">
        <v>1785</v>
      </c>
      <c r="N2217" t="s">
        <v>3314</v>
      </c>
      <c r="O2217" t="s">
        <v>1616</v>
      </c>
      <c r="P2217" s="199">
        <v>5000</v>
      </c>
      <c r="S2217" t="s">
        <v>1786</v>
      </c>
      <c r="T2217" t="s">
        <v>2230</v>
      </c>
      <c r="U2217" s="201">
        <v>3.9538000000000002</v>
      </c>
      <c r="V2217" t="s">
        <v>1668</v>
      </c>
      <c r="W2217" t="s">
        <v>3316</v>
      </c>
      <c r="X2217" t="s">
        <v>3317</v>
      </c>
      <c r="Y2217" t="s">
        <v>3318</v>
      </c>
      <c r="Z2217" t="s">
        <v>3729</v>
      </c>
      <c r="AA2217">
        <v>811327</v>
      </c>
      <c r="AB2217" s="198">
        <v>37037</v>
      </c>
      <c r="AC2217" s="198">
        <v>37040</v>
      </c>
    </row>
    <row r="2218" spans="1:29" x14ac:dyDescent="0.2">
      <c r="A2218" s="44" t="str">
        <f t="shared" si="171"/>
        <v xml:space="preserve"> Natural Gas Physical</v>
      </c>
      <c r="B2218" s="44" t="str">
        <f t="shared" si="172"/>
        <v/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4</v>
      </c>
      <c r="F2218" s="213">
        <f t="shared" si="175"/>
        <v>20000</v>
      </c>
      <c r="G2218" s="202">
        <v>1297331</v>
      </c>
      <c r="H2218" s="198">
        <v>37036.375358796293</v>
      </c>
      <c r="I2218" t="s">
        <v>203</v>
      </c>
      <c r="M2218" t="s">
        <v>1785</v>
      </c>
      <c r="N2218" t="s">
        <v>1724</v>
      </c>
      <c r="O2218" t="s">
        <v>196</v>
      </c>
      <c r="Q2218" s="199">
        <v>5000</v>
      </c>
      <c r="S2218" t="s">
        <v>2308</v>
      </c>
      <c r="T2218" t="s">
        <v>1725</v>
      </c>
      <c r="U2218" s="201">
        <v>5.18</v>
      </c>
      <c r="V2218" t="s">
        <v>204</v>
      </c>
      <c r="W2218" t="s">
        <v>3269</v>
      </c>
      <c r="X2218" t="s">
        <v>2324</v>
      </c>
      <c r="Y2218" t="s">
        <v>3318</v>
      </c>
      <c r="Z2218" t="s">
        <v>3730</v>
      </c>
      <c r="AA2218">
        <v>811329</v>
      </c>
      <c r="AB2218" s="198">
        <v>37037</v>
      </c>
      <c r="AC2218" s="198">
        <v>37040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4</v>
      </c>
      <c r="F2219" s="213">
        <f t="shared" si="175"/>
        <v>40000</v>
      </c>
      <c r="G2219" s="202">
        <v>1297333</v>
      </c>
      <c r="H2219" s="198">
        <v>37036.375405092593</v>
      </c>
      <c r="I2219" t="s">
        <v>3344</v>
      </c>
      <c r="M2219" t="s">
        <v>1785</v>
      </c>
      <c r="N2219" t="s">
        <v>3314</v>
      </c>
      <c r="O2219" t="s">
        <v>1518</v>
      </c>
      <c r="Q2219" s="199">
        <v>10000</v>
      </c>
      <c r="S2219" t="s">
        <v>1786</v>
      </c>
      <c r="T2219" t="s">
        <v>2230</v>
      </c>
      <c r="U2219" s="201">
        <v>3.9512999999999998</v>
      </c>
      <c r="V2219" t="s">
        <v>3201</v>
      </c>
      <c r="W2219" t="s">
        <v>3316</v>
      </c>
      <c r="X2219" t="s">
        <v>3317</v>
      </c>
      <c r="Y2219" t="s">
        <v>3318</v>
      </c>
      <c r="Z2219" t="s">
        <v>3729</v>
      </c>
      <c r="AA2219">
        <v>811330</v>
      </c>
      <c r="AB2219" s="198">
        <v>37037</v>
      </c>
      <c r="AC2219" s="198">
        <v>37040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4</v>
      </c>
      <c r="F2220" s="213">
        <f t="shared" si="175"/>
        <v>100000</v>
      </c>
      <c r="G2220" s="202">
        <v>1297334</v>
      </c>
      <c r="H2220" s="198">
        <v>37036.375428240739</v>
      </c>
      <c r="I2220" t="s">
        <v>2202</v>
      </c>
      <c r="M2220" t="s">
        <v>1785</v>
      </c>
      <c r="N2220" t="s">
        <v>3314</v>
      </c>
      <c r="O2220" t="s">
        <v>1034</v>
      </c>
      <c r="Q2220" s="199">
        <v>25000</v>
      </c>
      <c r="S2220" t="s">
        <v>1786</v>
      </c>
      <c r="T2220" t="s">
        <v>2230</v>
      </c>
      <c r="U2220" s="201">
        <v>3.8650000000000002</v>
      </c>
      <c r="V2220" t="s">
        <v>2805</v>
      </c>
      <c r="W2220" t="s">
        <v>2783</v>
      </c>
      <c r="X2220" t="s">
        <v>2784</v>
      </c>
      <c r="Y2220" t="s">
        <v>3318</v>
      </c>
      <c r="Z2220" t="s">
        <v>3729</v>
      </c>
      <c r="AA2220">
        <v>811331</v>
      </c>
      <c r="AB2220" s="198">
        <v>37037</v>
      </c>
      <c r="AC2220" s="198">
        <v>37040</v>
      </c>
    </row>
    <row r="2221" spans="1:29" x14ac:dyDescent="0.2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50000</v>
      </c>
      <c r="G2221" s="202">
        <v>1297337</v>
      </c>
      <c r="H2221" s="198">
        <v>37036.375520833331</v>
      </c>
      <c r="I2221" t="s">
        <v>3013</v>
      </c>
      <c r="M2221" t="s">
        <v>1994</v>
      </c>
      <c r="N2221" t="s">
        <v>2731</v>
      </c>
      <c r="O2221" t="s">
        <v>1815</v>
      </c>
      <c r="Q2221" s="199">
        <v>50000</v>
      </c>
      <c r="S2221" t="s">
        <v>1792</v>
      </c>
      <c r="T2221" t="s">
        <v>2230</v>
      </c>
      <c r="U2221" s="201">
        <v>28.37</v>
      </c>
      <c r="V2221" t="s">
        <v>2317</v>
      </c>
      <c r="W2221" t="s">
        <v>2733</v>
      </c>
      <c r="X2221" t="s">
        <v>2734</v>
      </c>
      <c r="Y2221" t="s">
        <v>3473</v>
      </c>
      <c r="Z2221" t="s">
        <v>3729</v>
      </c>
      <c r="AA2221">
        <v>107965</v>
      </c>
      <c r="AB2221" s="198">
        <v>37073</v>
      </c>
      <c r="AC2221" s="198">
        <v>37103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4</v>
      </c>
      <c r="F2222" s="213">
        <f t="shared" si="175"/>
        <v>1296</v>
      </c>
      <c r="G2222" s="202">
        <v>1297338</v>
      </c>
      <c r="H2222" s="198">
        <v>37036.375543981485</v>
      </c>
      <c r="I2222" t="s">
        <v>2006</v>
      </c>
      <c r="M2222" t="s">
        <v>1785</v>
      </c>
      <c r="N2222" t="s">
        <v>3314</v>
      </c>
      <c r="O2222" t="s">
        <v>1602</v>
      </c>
      <c r="Q2222" s="199">
        <v>324</v>
      </c>
      <c r="S2222" t="s">
        <v>1786</v>
      </c>
      <c r="T2222" t="s">
        <v>2230</v>
      </c>
      <c r="U2222" s="201">
        <v>4.1050000000000004</v>
      </c>
      <c r="V2222" t="s">
        <v>3128</v>
      </c>
      <c r="W2222" t="s">
        <v>3367</v>
      </c>
      <c r="X2222" t="s">
        <v>3368</v>
      </c>
      <c r="Y2222" t="s">
        <v>3318</v>
      </c>
      <c r="Z2222" t="s">
        <v>3729</v>
      </c>
      <c r="AA2222">
        <v>811332</v>
      </c>
      <c r="AB2222" s="198">
        <v>37037</v>
      </c>
      <c r="AC2222" s="198">
        <v>37040</v>
      </c>
    </row>
    <row r="2223" spans="1:29" x14ac:dyDescent="0.2">
      <c r="A2223" s="44" t="str">
        <f t="shared" si="171"/>
        <v xml:space="preserve"> Natural Gas Physical</v>
      </c>
      <c r="B2223" s="44" t="str">
        <f t="shared" si="172"/>
        <v/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1297339</v>
      </c>
      <c r="H2223" s="198">
        <v>37036.375555555554</v>
      </c>
      <c r="I2223" t="s">
        <v>2353</v>
      </c>
      <c r="M2223" t="s">
        <v>1785</v>
      </c>
      <c r="N2223" t="s">
        <v>1724</v>
      </c>
      <c r="O2223" t="s">
        <v>1925</v>
      </c>
      <c r="P2223" s="199">
        <v>5000</v>
      </c>
      <c r="S2223" t="s">
        <v>2308</v>
      </c>
      <c r="T2223" t="s">
        <v>1725</v>
      </c>
      <c r="U2223" s="201">
        <v>5.2</v>
      </c>
      <c r="V2223" t="s">
        <v>2354</v>
      </c>
      <c r="W2223" t="s">
        <v>1726</v>
      </c>
      <c r="X2223" t="s">
        <v>1727</v>
      </c>
      <c r="Y2223" t="s">
        <v>3318</v>
      </c>
      <c r="Z2223" t="s">
        <v>3730</v>
      </c>
      <c r="AA2223">
        <v>811333</v>
      </c>
      <c r="AB2223" s="198">
        <v>37036.875</v>
      </c>
      <c r="AC2223" s="198">
        <v>37036.875</v>
      </c>
    </row>
    <row r="2224" spans="1:29" x14ac:dyDescent="0.2">
      <c r="A2224" s="44" t="str">
        <f t="shared" si="171"/>
        <v>US Natural Gas Financial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Financial</v>
      </c>
      <c r="E2224" s="44">
        <f>IF(VLOOKUP(S2224,'DD-Lookup'!$J$6:$L$50,3,FALSE)="Monthly",(YEAR(AC2224)-YEAR(AB2224))*12+MONTH(AC2224)-MONTH(AB2224)+1,(AC2224-AB2224+1))</f>
        <v>30</v>
      </c>
      <c r="F2224" s="213">
        <f t="shared" si="175"/>
        <v>600000</v>
      </c>
      <c r="G2224" s="202">
        <v>1297340</v>
      </c>
      <c r="H2224" s="198">
        <v>37036.375613425924</v>
      </c>
      <c r="I2224" t="s">
        <v>3322</v>
      </c>
      <c r="M2224" t="s">
        <v>1785</v>
      </c>
      <c r="N2224" t="s">
        <v>3014</v>
      </c>
      <c r="O2224" t="s">
        <v>3015</v>
      </c>
      <c r="Q2224" s="199">
        <v>20000</v>
      </c>
      <c r="S2224" t="s">
        <v>1786</v>
      </c>
      <c r="T2224" t="s">
        <v>2230</v>
      </c>
      <c r="U2224" s="201">
        <v>3.9950000000000001</v>
      </c>
      <c r="V2224" t="s">
        <v>3333</v>
      </c>
      <c r="W2224" t="s">
        <v>3587</v>
      </c>
      <c r="X2224" t="s">
        <v>3016</v>
      </c>
      <c r="Y2224" t="s">
        <v>2250</v>
      </c>
      <c r="Z2224" t="s">
        <v>3729</v>
      </c>
      <c r="AA2224" t="s">
        <v>205</v>
      </c>
      <c r="AB2224" s="198">
        <v>37043.875</v>
      </c>
      <c r="AC2224" s="198">
        <v>37072.875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4</v>
      </c>
      <c r="F2225" s="213">
        <f t="shared" si="175"/>
        <v>80000</v>
      </c>
      <c r="G2225" s="202">
        <v>1297341</v>
      </c>
      <c r="H2225" s="198">
        <v>37036.375648148147</v>
      </c>
      <c r="I2225" t="s">
        <v>1733</v>
      </c>
      <c r="M2225" t="s">
        <v>1785</v>
      </c>
      <c r="N2225" t="s">
        <v>3314</v>
      </c>
      <c r="O2225" t="s">
        <v>1055</v>
      </c>
      <c r="P2225" s="199">
        <v>20000</v>
      </c>
      <c r="S2225" t="s">
        <v>1786</v>
      </c>
      <c r="T2225" t="s">
        <v>2230</v>
      </c>
      <c r="U2225" s="201">
        <v>4.1150000000000002</v>
      </c>
      <c r="V2225" t="s">
        <v>2336</v>
      </c>
      <c r="W2225" t="s">
        <v>2800</v>
      </c>
      <c r="X2225" t="s">
        <v>2801</v>
      </c>
      <c r="Y2225" t="s">
        <v>3318</v>
      </c>
      <c r="Z2225" t="s">
        <v>3729</v>
      </c>
      <c r="AA2225">
        <v>811335</v>
      </c>
      <c r="AB2225" s="198">
        <v>37037</v>
      </c>
      <c r="AC2225" s="198">
        <v>37040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4</v>
      </c>
      <c r="F2226" s="213">
        <f t="shared" si="175"/>
        <v>100000</v>
      </c>
      <c r="G2226" s="202">
        <v>1297342</v>
      </c>
      <c r="H2226" s="198">
        <v>37036.375694444447</v>
      </c>
      <c r="I2226" t="s">
        <v>2964</v>
      </c>
      <c r="M2226" t="s">
        <v>1785</v>
      </c>
      <c r="N2226" t="s">
        <v>3314</v>
      </c>
      <c r="O2226" t="s">
        <v>1034</v>
      </c>
      <c r="P2226" s="199">
        <v>25000</v>
      </c>
      <c r="S2226" t="s">
        <v>1786</v>
      </c>
      <c r="T2226" t="s">
        <v>2230</v>
      </c>
      <c r="U2226" s="201">
        <v>3.8650000000000002</v>
      </c>
      <c r="V2226" t="s">
        <v>3268</v>
      </c>
      <c r="W2226" t="s">
        <v>2783</v>
      </c>
      <c r="X2226" t="s">
        <v>2784</v>
      </c>
      <c r="Y2226" t="s">
        <v>3318</v>
      </c>
      <c r="Z2226" t="s">
        <v>3729</v>
      </c>
      <c r="AA2226">
        <v>811336</v>
      </c>
      <c r="AB2226" s="198">
        <v>37037</v>
      </c>
      <c r="AC2226" s="198">
        <v>37040</v>
      </c>
    </row>
    <row r="2227" spans="1:29" x14ac:dyDescent="0.2">
      <c r="A2227" s="44" t="str">
        <f t="shared" si="171"/>
        <v>US Crude Financial</v>
      </c>
      <c r="B2227" s="44" t="str">
        <f t="shared" si="172"/>
        <v>US</v>
      </c>
      <c r="C2227" s="44" t="str">
        <f t="shared" si="173"/>
        <v>Crude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50000</v>
      </c>
      <c r="G2227" s="202">
        <v>1297343</v>
      </c>
      <c r="H2227" s="198">
        <v>37036.375706018516</v>
      </c>
      <c r="I2227" t="s">
        <v>3013</v>
      </c>
      <c r="M2227" t="s">
        <v>1994</v>
      </c>
      <c r="N2227" t="s">
        <v>2731</v>
      </c>
      <c r="O2227" t="s">
        <v>1815</v>
      </c>
      <c r="Q2227" s="199">
        <v>50000</v>
      </c>
      <c r="S2227" t="s">
        <v>1792</v>
      </c>
      <c r="T2227" t="s">
        <v>2230</v>
      </c>
      <c r="U2227" s="201">
        <v>28.39</v>
      </c>
      <c r="V2227" t="s">
        <v>2041</v>
      </c>
      <c r="W2227" t="s">
        <v>2733</v>
      </c>
      <c r="X2227" t="s">
        <v>2734</v>
      </c>
      <c r="Y2227" t="s">
        <v>3473</v>
      </c>
      <c r="Z2227" t="s">
        <v>3729</v>
      </c>
      <c r="AA2227">
        <v>107966</v>
      </c>
      <c r="AB2227" s="198">
        <v>37073</v>
      </c>
      <c r="AC2227" s="198">
        <v>37103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4</v>
      </c>
      <c r="F2228" s="213">
        <f t="shared" si="175"/>
        <v>20000</v>
      </c>
      <c r="G2228" s="202">
        <v>1297344</v>
      </c>
      <c r="H2228" s="198">
        <v>37036.37572916667</v>
      </c>
      <c r="I2228" t="s">
        <v>1826</v>
      </c>
      <c r="M2228" t="s">
        <v>1785</v>
      </c>
      <c r="N2228" t="s">
        <v>3314</v>
      </c>
      <c r="O2228" t="s">
        <v>1572</v>
      </c>
      <c r="Q2228" s="199">
        <v>5000</v>
      </c>
      <c r="S2228" t="s">
        <v>1786</v>
      </c>
      <c r="T2228" t="s">
        <v>2230</v>
      </c>
      <c r="U2228" s="201">
        <v>3.9</v>
      </c>
      <c r="V2228" t="s">
        <v>3027</v>
      </c>
      <c r="W2228" t="s">
        <v>1709</v>
      </c>
      <c r="X2228" t="s">
        <v>1710</v>
      </c>
      <c r="Y2228" t="s">
        <v>3318</v>
      </c>
      <c r="Z2228" t="s">
        <v>3729</v>
      </c>
      <c r="AA2228">
        <v>811337</v>
      </c>
      <c r="AB2228" s="198">
        <v>37037</v>
      </c>
      <c r="AC2228" s="198">
        <v>37040</v>
      </c>
    </row>
    <row r="2229" spans="1:29" x14ac:dyDescent="0.2">
      <c r="A2229" s="44" t="str">
        <f t="shared" si="171"/>
        <v xml:space="preserve"> Natural Gas Physical</v>
      </c>
      <c r="B2229" s="44" t="str">
        <f t="shared" si="172"/>
        <v/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3</v>
      </c>
      <c r="F2229" s="213">
        <f t="shared" si="175"/>
        <v>30000</v>
      </c>
      <c r="G2229" s="202">
        <v>1297345</v>
      </c>
      <c r="H2229" s="198">
        <v>37036.375763888886</v>
      </c>
      <c r="I2229" t="s">
        <v>3360</v>
      </c>
      <c r="M2229" t="s">
        <v>1785</v>
      </c>
      <c r="N2229" t="s">
        <v>1724</v>
      </c>
      <c r="O2229" t="s">
        <v>103</v>
      </c>
      <c r="P2229" s="199">
        <v>10000</v>
      </c>
      <c r="S2229" t="s">
        <v>2308</v>
      </c>
      <c r="T2229" t="s">
        <v>1725</v>
      </c>
      <c r="U2229" s="201">
        <v>5.1950000000000003</v>
      </c>
      <c r="V2229" t="s">
        <v>2826</v>
      </c>
      <c r="W2229" t="s">
        <v>1726</v>
      </c>
      <c r="X2229" t="s">
        <v>1727</v>
      </c>
      <c r="Y2229" t="s">
        <v>3318</v>
      </c>
      <c r="Z2229" t="s">
        <v>3730</v>
      </c>
      <c r="AA2229">
        <v>811338</v>
      </c>
      <c r="AB2229" s="198">
        <v>37036.875</v>
      </c>
      <c r="AC2229" s="198">
        <v>37038.875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4</v>
      </c>
      <c r="F2230" s="213">
        <f t="shared" si="175"/>
        <v>4000</v>
      </c>
      <c r="G2230" s="202">
        <v>1297346</v>
      </c>
      <c r="H2230" s="198">
        <v>37036.375787037039</v>
      </c>
      <c r="I2230" t="s">
        <v>3261</v>
      </c>
      <c r="M2230" t="s">
        <v>1785</v>
      </c>
      <c r="N2230" t="s">
        <v>3314</v>
      </c>
      <c r="O2230" t="s">
        <v>1524</v>
      </c>
      <c r="Q2230" s="199">
        <v>1000</v>
      </c>
      <c r="S2230" t="s">
        <v>1786</v>
      </c>
      <c r="T2230" t="s">
        <v>2230</v>
      </c>
      <c r="U2230" s="201">
        <v>3.8050000000000002</v>
      </c>
      <c r="V2230" t="s">
        <v>3262</v>
      </c>
      <c r="W2230" t="s">
        <v>3352</v>
      </c>
      <c r="X2230" t="s">
        <v>3353</v>
      </c>
      <c r="Y2230" t="s">
        <v>3318</v>
      </c>
      <c r="Z2230" t="s">
        <v>3729</v>
      </c>
      <c r="AA2230">
        <v>811339</v>
      </c>
      <c r="AB2230" s="198">
        <v>37037</v>
      </c>
      <c r="AC2230" s="198">
        <v>37040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4</v>
      </c>
      <c r="F2231" s="213">
        <f t="shared" si="175"/>
        <v>20000</v>
      </c>
      <c r="G2231" s="202">
        <v>1297347</v>
      </c>
      <c r="H2231" s="198">
        <v>37036.375798611109</v>
      </c>
      <c r="I2231" t="s">
        <v>2983</v>
      </c>
      <c r="M2231" t="s">
        <v>1785</v>
      </c>
      <c r="N2231" t="s">
        <v>3314</v>
      </c>
      <c r="O2231" t="s">
        <v>1602</v>
      </c>
      <c r="P2231" s="199">
        <v>5000</v>
      </c>
      <c r="S2231" t="s">
        <v>1786</v>
      </c>
      <c r="T2231" t="s">
        <v>2230</v>
      </c>
      <c r="U2231" s="201">
        <v>4.0949999999999998</v>
      </c>
      <c r="V2231" t="s">
        <v>3315</v>
      </c>
      <c r="W2231" t="s">
        <v>3367</v>
      </c>
      <c r="X2231" t="s">
        <v>3368</v>
      </c>
      <c r="Y2231" t="s">
        <v>3318</v>
      </c>
      <c r="Z2231" t="s">
        <v>3729</v>
      </c>
      <c r="AA2231">
        <v>811340</v>
      </c>
      <c r="AB2231" s="198">
        <v>37037</v>
      </c>
      <c r="AC2231" s="198">
        <v>37040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4</v>
      </c>
      <c r="F2232" s="213">
        <f t="shared" si="175"/>
        <v>10000</v>
      </c>
      <c r="G2232" s="202">
        <v>1297348</v>
      </c>
      <c r="H2232" s="198">
        <v>37036.375798611109</v>
      </c>
      <c r="I2232" t="s">
        <v>3336</v>
      </c>
      <c r="M2232" t="s">
        <v>1785</v>
      </c>
      <c r="N2232" t="s">
        <v>3314</v>
      </c>
      <c r="O2232" t="s">
        <v>1543</v>
      </c>
      <c r="P2232" s="199">
        <v>2500</v>
      </c>
      <c r="S2232" t="s">
        <v>1786</v>
      </c>
      <c r="T2232" t="s">
        <v>2230</v>
      </c>
      <c r="U2232" s="201">
        <v>3.7025000000000001</v>
      </c>
      <c r="V2232" t="s">
        <v>3362</v>
      </c>
      <c r="W2232" t="s">
        <v>3130</v>
      </c>
      <c r="X2232" t="s">
        <v>3338</v>
      </c>
      <c r="Y2232" t="s">
        <v>3318</v>
      </c>
      <c r="Z2232" t="s">
        <v>3729</v>
      </c>
      <c r="AA2232">
        <v>811341</v>
      </c>
      <c r="AB2232" s="198">
        <v>37037</v>
      </c>
      <c r="AC2232" s="198">
        <v>37040</v>
      </c>
    </row>
    <row r="2233" spans="1:29" x14ac:dyDescent="0.2">
      <c r="A2233" s="44" t="str">
        <f t="shared" si="171"/>
        <v>US Power Physical</v>
      </c>
      <c r="B2233" s="44" t="str">
        <f t="shared" si="172"/>
        <v>US</v>
      </c>
      <c r="C2233" s="44" t="str">
        <f t="shared" si="173"/>
        <v>Power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30</v>
      </c>
      <c r="F2233" s="213">
        <f t="shared" si="175"/>
        <v>1500</v>
      </c>
      <c r="G2233" s="202">
        <v>1297349</v>
      </c>
      <c r="H2233" s="198">
        <v>37036.375810185185</v>
      </c>
      <c r="I2233" t="s">
        <v>2203</v>
      </c>
      <c r="M2233" t="s">
        <v>3451</v>
      </c>
      <c r="N2233" t="s">
        <v>1827</v>
      </c>
      <c r="O2233" t="s">
        <v>1686</v>
      </c>
      <c r="Q2233" s="199">
        <v>50</v>
      </c>
      <c r="S2233" t="s">
        <v>1784</v>
      </c>
      <c r="T2233" t="s">
        <v>2230</v>
      </c>
      <c r="U2233" s="201">
        <v>66.5</v>
      </c>
      <c r="V2233" t="s">
        <v>2982</v>
      </c>
      <c r="W2233" t="s">
        <v>1836</v>
      </c>
      <c r="X2233" t="s">
        <v>3012</v>
      </c>
      <c r="Y2233" t="s">
        <v>2741</v>
      </c>
      <c r="Z2233" t="s">
        <v>3724</v>
      </c>
      <c r="AA2233">
        <v>623018.1</v>
      </c>
      <c r="AB2233" s="198">
        <v>37043.594444444447</v>
      </c>
      <c r="AC2233" s="198">
        <v>37072.594444444447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4</v>
      </c>
      <c r="F2234" s="213">
        <f t="shared" si="175"/>
        <v>2164</v>
      </c>
      <c r="G2234" s="202">
        <v>1297351</v>
      </c>
      <c r="H2234" s="198">
        <v>37036.375821759262</v>
      </c>
      <c r="I2234" t="s">
        <v>1704</v>
      </c>
      <c r="M2234" t="s">
        <v>1785</v>
      </c>
      <c r="N2234" t="s">
        <v>3314</v>
      </c>
      <c r="O2234" t="s">
        <v>2316</v>
      </c>
      <c r="Q2234" s="199">
        <v>541</v>
      </c>
      <c r="S2234" t="s">
        <v>1786</v>
      </c>
      <c r="T2234" t="s">
        <v>2230</v>
      </c>
      <c r="U2234" s="201">
        <v>4.1500000000000004</v>
      </c>
      <c r="V2234" t="s">
        <v>1705</v>
      </c>
      <c r="W2234" t="s">
        <v>1691</v>
      </c>
      <c r="X2234" t="s">
        <v>1697</v>
      </c>
      <c r="Y2234" t="s">
        <v>3318</v>
      </c>
      <c r="Z2234" t="s">
        <v>3729</v>
      </c>
      <c r="AA2234">
        <v>811342</v>
      </c>
      <c r="AB2234" s="198">
        <v>37037</v>
      </c>
      <c r="AC2234" s="198">
        <v>37040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4</v>
      </c>
      <c r="F2235" s="213">
        <f t="shared" si="175"/>
        <v>10000</v>
      </c>
      <c r="G2235" s="202">
        <v>1297352</v>
      </c>
      <c r="H2235" s="198">
        <v>37036.375891203701</v>
      </c>
      <c r="I2235" t="s">
        <v>3024</v>
      </c>
      <c r="M2235" t="s">
        <v>1785</v>
      </c>
      <c r="N2235" t="s">
        <v>3314</v>
      </c>
      <c r="O2235" t="s">
        <v>1543</v>
      </c>
      <c r="P2235" s="199">
        <v>2500</v>
      </c>
      <c r="S2235" t="s">
        <v>1786</v>
      </c>
      <c r="T2235" t="s">
        <v>2230</v>
      </c>
      <c r="U2235" s="201">
        <v>3.7</v>
      </c>
      <c r="V2235" t="s">
        <v>2113</v>
      </c>
      <c r="W2235" t="s">
        <v>3130</v>
      </c>
      <c r="X2235" t="s">
        <v>3338</v>
      </c>
      <c r="Y2235" t="s">
        <v>3318</v>
      </c>
      <c r="Z2235" t="s">
        <v>3729</v>
      </c>
      <c r="AA2235">
        <v>811343</v>
      </c>
      <c r="AB2235" s="198">
        <v>37037</v>
      </c>
      <c r="AC2235" s="198">
        <v>37040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4</v>
      </c>
      <c r="F2236" s="213">
        <f t="shared" si="175"/>
        <v>20000</v>
      </c>
      <c r="G2236" s="202">
        <v>1297354</v>
      </c>
      <c r="H2236" s="198">
        <v>37036.375914351855</v>
      </c>
      <c r="I2236" t="s">
        <v>3244</v>
      </c>
      <c r="M2236" t="s">
        <v>1785</v>
      </c>
      <c r="N2236" t="s">
        <v>3314</v>
      </c>
      <c r="O2236" t="s">
        <v>1034</v>
      </c>
      <c r="Q2236" s="199">
        <v>5000</v>
      </c>
      <c r="S2236" t="s">
        <v>1786</v>
      </c>
      <c r="T2236" t="s">
        <v>2230</v>
      </c>
      <c r="U2236" s="201">
        <v>3.8650000000000002</v>
      </c>
      <c r="V2236" t="s">
        <v>2889</v>
      </c>
      <c r="W2236" t="s">
        <v>2783</v>
      </c>
      <c r="X2236" t="s">
        <v>2784</v>
      </c>
      <c r="Y2236" t="s">
        <v>3318</v>
      </c>
      <c r="Z2236" t="s">
        <v>3729</v>
      </c>
      <c r="AA2236">
        <v>811345</v>
      </c>
      <c r="AB2236" s="198">
        <v>37037</v>
      </c>
      <c r="AC2236" s="198">
        <v>37040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4</v>
      </c>
      <c r="F2237" s="213">
        <f t="shared" si="175"/>
        <v>20000</v>
      </c>
      <c r="G2237" s="202">
        <v>1297356</v>
      </c>
      <c r="H2237" s="198">
        <v>37036.375949074078</v>
      </c>
      <c r="I2237" t="s">
        <v>3261</v>
      </c>
      <c r="M2237" t="s">
        <v>1785</v>
      </c>
      <c r="N2237" t="s">
        <v>3314</v>
      </c>
      <c r="O2237" t="s">
        <v>1547</v>
      </c>
      <c r="P2237" s="199">
        <v>5000</v>
      </c>
      <c r="S2237" t="s">
        <v>1786</v>
      </c>
      <c r="T2237" t="s">
        <v>2230</v>
      </c>
      <c r="U2237" s="201">
        <v>4.0949999999999998</v>
      </c>
      <c r="V2237" t="s">
        <v>3262</v>
      </c>
      <c r="W2237" t="s">
        <v>3367</v>
      </c>
      <c r="X2237" t="s">
        <v>3368</v>
      </c>
      <c r="Y2237" t="s">
        <v>3318</v>
      </c>
      <c r="Z2237" t="s">
        <v>3729</v>
      </c>
      <c r="AA2237">
        <v>811346</v>
      </c>
      <c r="AB2237" s="198">
        <v>37037</v>
      </c>
      <c r="AC2237" s="198">
        <v>37040</v>
      </c>
    </row>
    <row r="2238" spans="1:29" x14ac:dyDescent="0.2">
      <c r="A2238" s="44" t="str">
        <f t="shared" si="171"/>
        <v>US Crude Financial</v>
      </c>
      <c r="B2238" s="44" t="str">
        <f t="shared" si="172"/>
        <v>US</v>
      </c>
      <c r="C2238" s="44" t="str">
        <f t="shared" si="173"/>
        <v>Crude</v>
      </c>
      <c r="D2238" s="44" t="str">
        <f t="shared" si="174"/>
        <v>Financial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50000</v>
      </c>
      <c r="G2238" s="202">
        <v>1297357</v>
      </c>
      <c r="H2238" s="198">
        <v>37036.375960648147</v>
      </c>
      <c r="I2238" t="s">
        <v>3013</v>
      </c>
      <c r="M2238" t="s">
        <v>1994</v>
      </c>
      <c r="N2238" t="s">
        <v>2731</v>
      </c>
      <c r="O2238" t="s">
        <v>1815</v>
      </c>
      <c r="Q2238" s="199">
        <v>50000</v>
      </c>
      <c r="S2238" t="s">
        <v>1792</v>
      </c>
      <c r="T2238" t="s">
        <v>2230</v>
      </c>
      <c r="U2238" s="201">
        <v>28.41</v>
      </c>
      <c r="V2238" t="s">
        <v>3296</v>
      </c>
      <c r="W2238" t="s">
        <v>2733</v>
      </c>
      <c r="X2238" t="s">
        <v>2734</v>
      </c>
      <c r="Y2238" t="s">
        <v>3473</v>
      </c>
      <c r="Z2238" t="s">
        <v>3729</v>
      </c>
      <c r="AA2238">
        <v>107967</v>
      </c>
      <c r="AB2238" s="198">
        <v>37073</v>
      </c>
      <c r="AC2238" s="198">
        <v>37103</v>
      </c>
    </row>
    <row r="2239" spans="1:29" x14ac:dyDescent="0.2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30</v>
      </c>
      <c r="F2239" s="213">
        <f t="shared" si="175"/>
        <v>900000</v>
      </c>
      <c r="G2239" s="202">
        <v>1297358</v>
      </c>
      <c r="H2239" s="198">
        <v>37036.375972222224</v>
      </c>
      <c r="I2239" t="s">
        <v>1843</v>
      </c>
      <c r="M2239" t="s">
        <v>1785</v>
      </c>
      <c r="N2239" t="s">
        <v>3328</v>
      </c>
      <c r="O2239" t="s">
        <v>2111</v>
      </c>
      <c r="Q2239" s="199">
        <v>30000</v>
      </c>
      <c r="S2239" t="s">
        <v>1786</v>
      </c>
      <c r="T2239" t="s">
        <v>2230</v>
      </c>
      <c r="U2239" s="201">
        <v>0.20499999999999999</v>
      </c>
      <c r="V2239" t="s">
        <v>2781</v>
      </c>
      <c r="W2239" t="s">
        <v>3329</v>
      </c>
      <c r="X2239" t="s">
        <v>3330</v>
      </c>
      <c r="Y2239" t="s">
        <v>2250</v>
      </c>
      <c r="Z2239" t="s">
        <v>3729</v>
      </c>
      <c r="AA2239" t="s">
        <v>206</v>
      </c>
      <c r="AB2239" s="198">
        <v>37043.875</v>
      </c>
      <c r="AC2239" s="198">
        <v>37072.875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4</v>
      </c>
      <c r="F2240" s="213">
        <f t="shared" si="175"/>
        <v>40000</v>
      </c>
      <c r="G2240" s="202">
        <v>1297359</v>
      </c>
      <c r="H2240" s="198">
        <v>37036.375972222224</v>
      </c>
      <c r="I2240" t="s">
        <v>1826</v>
      </c>
      <c r="M2240" t="s">
        <v>1785</v>
      </c>
      <c r="N2240" t="s">
        <v>3314</v>
      </c>
      <c r="O2240" t="s">
        <v>1044</v>
      </c>
      <c r="Q2240" s="199">
        <v>10000</v>
      </c>
      <c r="S2240" t="s">
        <v>1786</v>
      </c>
      <c r="T2240" t="s">
        <v>2230</v>
      </c>
      <c r="U2240" s="201">
        <v>3.76</v>
      </c>
      <c r="V2240" t="s">
        <v>2767</v>
      </c>
      <c r="W2240" t="s">
        <v>3159</v>
      </c>
      <c r="X2240" t="s">
        <v>1713</v>
      </c>
      <c r="Y2240" t="s">
        <v>3318</v>
      </c>
      <c r="Z2240" t="s">
        <v>3729</v>
      </c>
      <c r="AA2240">
        <v>811347</v>
      </c>
      <c r="AB2240" s="198">
        <v>37037</v>
      </c>
      <c r="AC2240" s="198">
        <v>37040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30</v>
      </c>
      <c r="F2241" s="213">
        <f t="shared" si="175"/>
        <v>150000</v>
      </c>
      <c r="G2241" s="202">
        <v>1297360</v>
      </c>
      <c r="H2241" s="198">
        <v>37036.37599537037</v>
      </c>
      <c r="I2241" t="s">
        <v>1716</v>
      </c>
      <c r="M2241" t="s">
        <v>1785</v>
      </c>
      <c r="N2241" t="s">
        <v>3314</v>
      </c>
      <c r="O2241" t="s">
        <v>2819</v>
      </c>
      <c r="P2241" s="199">
        <v>5000</v>
      </c>
      <c r="S2241" t="s">
        <v>1786</v>
      </c>
      <c r="T2241" t="s">
        <v>2230</v>
      </c>
      <c r="U2241" s="201">
        <v>9.01</v>
      </c>
      <c r="V2241" t="s">
        <v>3170</v>
      </c>
      <c r="W2241" t="s">
        <v>2813</v>
      </c>
      <c r="X2241" t="s">
        <v>1710</v>
      </c>
      <c r="Y2241" t="s">
        <v>3318</v>
      </c>
      <c r="Z2241" t="s">
        <v>3729</v>
      </c>
      <c r="AA2241" t="s">
        <v>207</v>
      </c>
      <c r="AB2241" s="198">
        <v>37043.875</v>
      </c>
      <c r="AC2241" s="198">
        <v>37072.875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4</v>
      </c>
      <c r="F2242" s="213">
        <f t="shared" si="175"/>
        <v>10000</v>
      </c>
      <c r="G2242" s="202">
        <v>1297361</v>
      </c>
      <c r="H2242" s="198">
        <v>37036.376018518517</v>
      </c>
      <c r="I2242" t="s">
        <v>3024</v>
      </c>
      <c r="M2242" t="s">
        <v>1785</v>
      </c>
      <c r="N2242" t="s">
        <v>3314</v>
      </c>
      <c r="O2242" t="s">
        <v>1543</v>
      </c>
      <c r="P2242" s="199">
        <v>2500</v>
      </c>
      <c r="S2242" t="s">
        <v>1786</v>
      </c>
      <c r="T2242" t="s">
        <v>2230</v>
      </c>
      <c r="U2242" s="201">
        <v>3.6974999999999998</v>
      </c>
      <c r="V2242" t="s">
        <v>2113</v>
      </c>
      <c r="W2242" t="s">
        <v>3130</v>
      </c>
      <c r="X2242" t="s">
        <v>3338</v>
      </c>
      <c r="Y2242" t="s">
        <v>3318</v>
      </c>
      <c r="Z2242" t="s">
        <v>3729</v>
      </c>
      <c r="AA2242">
        <v>811348</v>
      </c>
      <c r="AB2242" s="198">
        <v>37037</v>
      </c>
      <c r="AC2242" s="198">
        <v>37040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4</v>
      </c>
      <c r="F2243" s="213">
        <f t="shared" si="175"/>
        <v>4000</v>
      </c>
      <c r="G2243" s="202">
        <v>1297362</v>
      </c>
      <c r="H2243" s="198">
        <v>37036.376076388886</v>
      </c>
      <c r="I2243" t="s">
        <v>1729</v>
      </c>
      <c r="M2243" t="s">
        <v>1785</v>
      </c>
      <c r="N2243" t="s">
        <v>3314</v>
      </c>
      <c r="O2243" t="s">
        <v>1544</v>
      </c>
      <c r="Q2243" s="199">
        <v>1000</v>
      </c>
      <c r="S2243" t="s">
        <v>1786</v>
      </c>
      <c r="T2243" t="s">
        <v>2230</v>
      </c>
      <c r="U2243" s="201">
        <v>3.7225000000000001</v>
      </c>
      <c r="V2243" t="s">
        <v>1730</v>
      </c>
      <c r="W2243" t="s">
        <v>3130</v>
      </c>
      <c r="X2243" t="s">
        <v>3338</v>
      </c>
      <c r="Y2243" t="s">
        <v>3318</v>
      </c>
      <c r="Z2243" t="s">
        <v>3729</v>
      </c>
      <c r="AA2243">
        <v>811350</v>
      </c>
      <c r="AB2243" s="198">
        <v>37037</v>
      </c>
      <c r="AC2243" s="198">
        <v>37040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4</v>
      </c>
      <c r="F2244" s="213">
        <f t="shared" si="175"/>
        <v>40000</v>
      </c>
      <c r="G2244" s="202">
        <v>1297366</v>
      </c>
      <c r="H2244" s="198">
        <v>37036.376134259262</v>
      </c>
      <c r="I2244" t="s">
        <v>2775</v>
      </c>
      <c r="M2244" t="s">
        <v>1785</v>
      </c>
      <c r="N2244" t="s">
        <v>3346</v>
      </c>
      <c r="O2244" t="s">
        <v>1500</v>
      </c>
      <c r="P2244" s="199">
        <v>10000</v>
      </c>
      <c r="S2244" t="s">
        <v>1786</v>
      </c>
      <c r="T2244" t="s">
        <v>2230</v>
      </c>
      <c r="U2244" s="201">
        <v>4.12</v>
      </c>
      <c r="V2244" t="s">
        <v>3494</v>
      </c>
      <c r="W2244" t="s">
        <v>3347</v>
      </c>
      <c r="X2244" t="s">
        <v>3348</v>
      </c>
      <c r="Y2244" t="s">
        <v>3318</v>
      </c>
      <c r="Z2244" t="s">
        <v>3729</v>
      </c>
      <c r="AA2244">
        <v>811353</v>
      </c>
      <c r="AB2244" s="198">
        <v>37037</v>
      </c>
      <c r="AC2244" s="198">
        <v>37040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4</v>
      </c>
      <c r="F2245" s="213">
        <f t="shared" si="175"/>
        <v>30000</v>
      </c>
      <c r="G2245" s="202">
        <v>1297368</v>
      </c>
      <c r="H2245" s="198">
        <v>37036.376134259262</v>
      </c>
      <c r="I2245" t="s">
        <v>3341</v>
      </c>
      <c r="M2245" t="s">
        <v>1785</v>
      </c>
      <c r="N2245" t="s">
        <v>3314</v>
      </c>
      <c r="O2245" t="s">
        <v>1518</v>
      </c>
      <c r="P2245" s="199">
        <v>7500</v>
      </c>
      <c r="S2245" t="s">
        <v>1786</v>
      </c>
      <c r="T2245" t="s">
        <v>2230</v>
      </c>
      <c r="U2245" s="201">
        <v>3.95</v>
      </c>
      <c r="V2245" t="s">
        <v>3131</v>
      </c>
      <c r="W2245" t="s">
        <v>3316</v>
      </c>
      <c r="X2245" t="s">
        <v>3317</v>
      </c>
      <c r="Y2245" t="s">
        <v>3318</v>
      </c>
      <c r="Z2245" t="s">
        <v>3729</v>
      </c>
      <c r="AA2245">
        <v>811354</v>
      </c>
      <c r="AB2245" s="198">
        <v>37037</v>
      </c>
      <c r="AC2245" s="198">
        <v>37040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4</v>
      </c>
      <c r="F2246" s="213">
        <f t="shared" si="175"/>
        <v>40000</v>
      </c>
      <c r="G2246" s="202">
        <v>1297367</v>
      </c>
      <c r="H2246" s="198">
        <v>37036.376134259262</v>
      </c>
      <c r="I2246" t="s">
        <v>1733</v>
      </c>
      <c r="M2246" t="s">
        <v>1785</v>
      </c>
      <c r="N2246" t="s">
        <v>3314</v>
      </c>
      <c r="O2246" t="s">
        <v>1044</v>
      </c>
      <c r="Q2246" s="199">
        <v>10000</v>
      </c>
      <c r="S2246" t="s">
        <v>1786</v>
      </c>
      <c r="T2246" t="s">
        <v>2230</v>
      </c>
      <c r="U2246" s="201">
        <v>3.7650000000000001</v>
      </c>
      <c r="V2246" t="s">
        <v>2830</v>
      </c>
      <c r="W2246" t="s">
        <v>3159</v>
      </c>
      <c r="X2246" t="s">
        <v>1713</v>
      </c>
      <c r="Y2246" t="s">
        <v>3318</v>
      </c>
      <c r="Z2246" t="s">
        <v>3729</v>
      </c>
      <c r="AA2246">
        <v>811352</v>
      </c>
      <c r="AB2246" s="198">
        <v>37037</v>
      </c>
      <c r="AC2246" s="198">
        <v>37040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4</v>
      </c>
      <c r="F2247" s="213">
        <f t="shared" si="175"/>
        <v>20000</v>
      </c>
      <c r="G2247" s="202">
        <v>1297369</v>
      </c>
      <c r="H2247" s="198">
        <v>37036.376168981478</v>
      </c>
      <c r="I2247" t="s">
        <v>1704</v>
      </c>
      <c r="M2247" t="s">
        <v>1785</v>
      </c>
      <c r="N2247" t="s">
        <v>3314</v>
      </c>
      <c r="O2247" t="s">
        <v>1573</v>
      </c>
      <c r="P2247" s="199">
        <v>5000</v>
      </c>
      <c r="S2247" t="s">
        <v>1786</v>
      </c>
      <c r="T2247" t="s">
        <v>2230</v>
      </c>
      <c r="U2247" s="201">
        <v>3.65</v>
      </c>
      <c r="V2247" t="s">
        <v>3029</v>
      </c>
      <c r="W2247" t="s">
        <v>1709</v>
      </c>
      <c r="X2247" t="s">
        <v>1710</v>
      </c>
      <c r="Y2247" t="s">
        <v>3318</v>
      </c>
      <c r="Z2247" t="s">
        <v>3729</v>
      </c>
      <c r="AA2247">
        <v>811355</v>
      </c>
      <c r="AB2247" s="198">
        <v>37037</v>
      </c>
      <c r="AC2247" s="198">
        <v>37040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4</v>
      </c>
      <c r="F2248" s="213">
        <f t="shared" si="175"/>
        <v>40000</v>
      </c>
      <c r="G2248" s="202">
        <v>1297370</v>
      </c>
      <c r="H2248" s="198">
        <v>37036.376168981478</v>
      </c>
      <c r="I2248" t="s">
        <v>1826</v>
      </c>
      <c r="M2248" t="s">
        <v>1785</v>
      </c>
      <c r="N2248" t="s">
        <v>3314</v>
      </c>
      <c r="O2248" t="s">
        <v>1572</v>
      </c>
      <c r="Q2248" s="199">
        <v>10000</v>
      </c>
      <c r="S2248" t="s">
        <v>1786</v>
      </c>
      <c r="T2248" t="s">
        <v>2230</v>
      </c>
      <c r="U2248" s="201">
        <v>3.95</v>
      </c>
      <c r="V2248" t="s">
        <v>3027</v>
      </c>
      <c r="W2248" t="s">
        <v>1709</v>
      </c>
      <c r="X2248" t="s">
        <v>1710</v>
      </c>
      <c r="Y2248" t="s">
        <v>3318</v>
      </c>
      <c r="Z2248" t="s">
        <v>3729</v>
      </c>
      <c r="AA2248">
        <v>811356</v>
      </c>
      <c r="AB2248" s="198">
        <v>37037</v>
      </c>
      <c r="AC2248" s="198">
        <v>37040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4</v>
      </c>
      <c r="F2249" s="213">
        <f t="shared" si="175"/>
        <v>10000</v>
      </c>
      <c r="G2249" s="202">
        <v>1297371</v>
      </c>
      <c r="H2249" s="198">
        <v>37036.376180555555</v>
      </c>
      <c r="I2249" t="s">
        <v>1704</v>
      </c>
      <c r="M2249" t="s">
        <v>1785</v>
      </c>
      <c r="N2249" t="s">
        <v>3314</v>
      </c>
      <c r="O2249" t="s">
        <v>1543</v>
      </c>
      <c r="Q2249" s="199">
        <v>2500</v>
      </c>
      <c r="S2249" t="s">
        <v>1786</v>
      </c>
      <c r="T2249" t="s">
        <v>2230</v>
      </c>
      <c r="U2249" s="201">
        <v>3.7</v>
      </c>
      <c r="V2249" t="s">
        <v>3033</v>
      </c>
      <c r="W2249" t="s">
        <v>3130</v>
      </c>
      <c r="X2249" t="s">
        <v>3338</v>
      </c>
      <c r="Y2249" t="s">
        <v>3318</v>
      </c>
      <c r="Z2249" t="s">
        <v>3729</v>
      </c>
      <c r="AA2249">
        <v>811357</v>
      </c>
      <c r="AB2249" s="198">
        <v>37037</v>
      </c>
      <c r="AC2249" s="198">
        <v>37040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4</v>
      </c>
      <c r="F2250" s="213">
        <f t="shared" si="175"/>
        <v>100000</v>
      </c>
      <c r="G2250" s="202">
        <v>1297372</v>
      </c>
      <c r="H2250" s="198">
        <v>37036.376215277778</v>
      </c>
      <c r="I2250" t="s">
        <v>2964</v>
      </c>
      <c r="M2250" t="s">
        <v>1785</v>
      </c>
      <c r="N2250" t="s">
        <v>3314</v>
      </c>
      <c r="O2250" t="s">
        <v>1034</v>
      </c>
      <c r="P2250" s="199">
        <v>25000</v>
      </c>
      <c r="S2250" t="s">
        <v>1786</v>
      </c>
      <c r="T2250" t="s">
        <v>2230</v>
      </c>
      <c r="U2250" s="201">
        <v>3.86</v>
      </c>
      <c r="V2250" t="s">
        <v>3268</v>
      </c>
      <c r="W2250" t="s">
        <v>2783</v>
      </c>
      <c r="X2250" t="s">
        <v>2784</v>
      </c>
      <c r="Y2250" t="s">
        <v>3318</v>
      </c>
      <c r="Z2250" t="s">
        <v>3729</v>
      </c>
      <c r="AA2250">
        <v>811358</v>
      </c>
      <c r="AB2250" s="198">
        <v>37037</v>
      </c>
      <c r="AC2250" s="198">
        <v>37040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4</v>
      </c>
      <c r="F2251" s="213">
        <f t="shared" ref="F2251:F2314" si="180">E2251*SUM(P2251:Q2251)</f>
        <v>13100</v>
      </c>
      <c r="G2251" s="202">
        <v>1297373</v>
      </c>
      <c r="H2251" s="198">
        <v>37036.376238425924</v>
      </c>
      <c r="I2251" t="s">
        <v>3373</v>
      </c>
      <c r="M2251" t="s">
        <v>1785</v>
      </c>
      <c r="N2251" t="s">
        <v>3314</v>
      </c>
      <c r="O2251" t="s">
        <v>1044</v>
      </c>
      <c r="P2251" s="199">
        <v>3275</v>
      </c>
      <c r="S2251" t="s">
        <v>1786</v>
      </c>
      <c r="T2251" t="s">
        <v>2230</v>
      </c>
      <c r="U2251" s="201">
        <v>3.76</v>
      </c>
      <c r="V2251" t="s">
        <v>3374</v>
      </c>
      <c r="W2251" t="s">
        <v>3159</v>
      </c>
      <c r="X2251" t="s">
        <v>1713</v>
      </c>
      <c r="Y2251" t="s">
        <v>3318</v>
      </c>
      <c r="Z2251" t="s">
        <v>3729</v>
      </c>
      <c r="AA2251">
        <v>811359</v>
      </c>
      <c r="AB2251" s="198">
        <v>37037</v>
      </c>
      <c r="AC2251" s="198">
        <v>37040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4</v>
      </c>
      <c r="F2252" s="213">
        <f t="shared" si="180"/>
        <v>15256</v>
      </c>
      <c r="G2252" s="202">
        <v>1297374</v>
      </c>
      <c r="H2252" s="198">
        <v>37036.376250000001</v>
      </c>
      <c r="I2252" t="s">
        <v>2006</v>
      </c>
      <c r="M2252" t="s">
        <v>1785</v>
      </c>
      <c r="N2252" t="s">
        <v>3314</v>
      </c>
      <c r="O2252" t="s">
        <v>1518</v>
      </c>
      <c r="P2252" s="199">
        <v>3814</v>
      </c>
      <c r="S2252" t="s">
        <v>1786</v>
      </c>
      <c r="T2252" t="s">
        <v>2230</v>
      </c>
      <c r="U2252" s="201">
        <v>3.9487999999999999</v>
      </c>
      <c r="V2252" t="s">
        <v>3128</v>
      </c>
      <c r="W2252" t="s">
        <v>3316</v>
      </c>
      <c r="X2252" t="s">
        <v>3317</v>
      </c>
      <c r="Y2252" t="s">
        <v>3318</v>
      </c>
      <c r="Z2252" t="s">
        <v>3729</v>
      </c>
      <c r="AA2252">
        <v>811360</v>
      </c>
      <c r="AB2252" s="198">
        <v>37037</v>
      </c>
      <c r="AC2252" s="198">
        <v>37040</v>
      </c>
    </row>
    <row r="2253" spans="1:29" x14ac:dyDescent="0.2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31</v>
      </c>
      <c r="F2253" s="213">
        <f t="shared" si="180"/>
        <v>77500</v>
      </c>
      <c r="G2253" s="202">
        <v>1297375</v>
      </c>
      <c r="H2253" s="198">
        <v>37036.376296296294</v>
      </c>
      <c r="I2253" t="s">
        <v>2779</v>
      </c>
      <c r="M2253" t="s">
        <v>1785</v>
      </c>
      <c r="N2253" t="s">
        <v>3014</v>
      </c>
      <c r="O2253" t="s">
        <v>3327</v>
      </c>
      <c r="P2253" s="199">
        <v>2500</v>
      </c>
      <c r="S2253" t="s">
        <v>1786</v>
      </c>
      <c r="T2253" t="s">
        <v>2230</v>
      </c>
      <c r="U2253" s="201">
        <v>4.05</v>
      </c>
      <c r="V2253" t="s">
        <v>2809</v>
      </c>
      <c r="W2253" t="s">
        <v>3587</v>
      </c>
      <c r="X2253" t="s">
        <v>3016</v>
      </c>
      <c r="Y2253" t="s">
        <v>2250</v>
      </c>
      <c r="Z2253" t="s">
        <v>3729</v>
      </c>
      <c r="AA2253" t="s">
        <v>208</v>
      </c>
      <c r="AB2253" s="198">
        <v>37073.875</v>
      </c>
      <c r="AC2253" s="198">
        <v>37103.875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4</v>
      </c>
      <c r="F2254" s="213">
        <f t="shared" si="180"/>
        <v>40000</v>
      </c>
      <c r="G2254" s="202">
        <v>1297378</v>
      </c>
      <c r="H2254" s="198">
        <v>37036.376331018517</v>
      </c>
      <c r="I2254" t="s">
        <v>3313</v>
      </c>
      <c r="M2254" t="s">
        <v>1785</v>
      </c>
      <c r="N2254" t="s">
        <v>3314</v>
      </c>
      <c r="O2254" t="s">
        <v>1572</v>
      </c>
      <c r="P2254" s="199">
        <v>10000</v>
      </c>
      <c r="S2254" t="s">
        <v>1786</v>
      </c>
      <c r="T2254" t="s">
        <v>2230</v>
      </c>
      <c r="U2254" s="201">
        <v>3.85</v>
      </c>
      <c r="V2254" t="s">
        <v>2473</v>
      </c>
      <c r="W2254" t="s">
        <v>1709</v>
      </c>
      <c r="X2254" t="s">
        <v>1710</v>
      </c>
      <c r="Y2254" t="s">
        <v>3318</v>
      </c>
      <c r="Z2254" t="s">
        <v>3729</v>
      </c>
      <c r="AA2254">
        <v>811363</v>
      </c>
      <c r="AB2254" s="198">
        <v>37037</v>
      </c>
      <c r="AC2254" s="198">
        <v>37040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4</v>
      </c>
      <c r="F2255" s="213">
        <f t="shared" si="180"/>
        <v>10000</v>
      </c>
      <c r="G2255" s="202">
        <v>1297379</v>
      </c>
      <c r="H2255" s="198">
        <v>37036.376342592594</v>
      </c>
      <c r="I2255" t="s">
        <v>3024</v>
      </c>
      <c r="M2255" t="s">
        <v>1785</v>
      </c>
      <c r="N2255" t="s">
        <v>3314</v>
      </c>
      <c r="O2255" t="s">
        <v>1543</v>
      </c>
      <c r="P2255" s="199">
        <v>2500</v>
      </c>
      <c r="S2255" t="s">
        <v>1786</v>
      </c>
      <c r="T2255" t="s">
        <v>2230</v>
      </c>
      <c r="U2255" s="201">
        <v>3.6974999999999998</v>
      </c>
      <c r="V2255" t="s">
        <v>2113</v>
      </c>
      <c r="W2255" t="s">
        <v>3130</v>
      </c>
      <c r="X2255" t="s">
        <v>3338</v>
      </c>
      <c r="Y2255" t="s">
        <v>3318</v>
      </c>
      <c r="Z2255" t="s">
        <v>3729</v>
      </c>
      <c r="AA2255">
        <v>811362</v>
      </c>
      <c r="AB2255" s="198">
        <v>37037</v>
      </c>
      <c r="AC2255" s="198">
        <v>37040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4</v>
      </c>
      <c r="F2256" s="213">
        <f t="shared" si="180"/>
        <v>20000</v>
      </c>
      <c r="G2256" s="202">
        <v>1297380</v>
      </c>
      <c r="H2256" s="198">
        <v>37036.37636574074</v>
      </c>
      <c r="I2256" t="s">
        <v>3288</v>
      </c>
      <c r="M2256" t="s">
        <v>1785</v>
      </c>
      <c r="N2256" t="s">
        <v>3314</v>
      </c>
      <c r="O2256" t="s">
        <v>1048</v>
      </c>
      <c r="P2256" s="199">
        <v>5000</v>
      </c>
      <c r="S2256" t="s">
        <v>1786</v>
      </c>
      <c r="T2256" t="s">
        <v>2230</v>
      </c>
      <c r="U2256" s="201">
        <v>4.12</v>
      </c>
      <c r="V2256" t="s">
        <v>2055</v>
      </c>
      <c r="W2256" t="s">
        <v>1691</v>
      </c>
      <c r="X2256" t="s">
        <v>1692</v>
      </c>
      <c r="Y2256" t="s">
        <v>3318</v>
      </c>
      <c r="Z2256" t="s">
        <v>3729</v>
      </c>
      <c r="AA2256">
        <v>811364</v>
      </c>
      <c r="AB2256" s="198">
        <v>37037</v>
      </c>
      <c r="AC2256" s="198">
        <v>37040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4</v>
      </c>
      <c r="F2257" s="213">
        <f t="shared" si="180"/>
        <v>26900</v>
      </c>
      <c r="G2257" s="202">
        <v>1297381</v>
      </c>
      <c r="H2257" s="198">
        <v>37036.376388888886</v>
      </c>
      <c r="I2257" t="s">
        <v>3210</v>
      </c>
      <c r="M2257" t="s">
        <v>1785</v>
      </c>
      <c r="N2257" t="s">
        <v>3314</v>
      </c>
      <c r="O2257" t="s">
        <v>1044</v>
      </c>
      <c r="P2257" s="199">
        <v>6725</v>
      </c>
      <c r="S2257" t="s">
        <v>1786</v>
      </c>
      <c r="T2257" t="s">
        <v>2230</v>
      </c>
      <c r="U2257" s="201">
        <v>3.76</v>
      </c>
      <c r="V2257" t="s">
        <v>1858</v>
      </c>
      <c r="W2257" t="s">
        <v>3159</v>
      </c>
      <c r="X2257" t="s">
        <v>1713</v>
      </c>
      <c r="Y2257" t="s">
        <v>3318</v>
      </c>
      <c r="Z2257" t="s">
        <v>3729</v>
      </c>
      <c r="AA2257">
        <v>811365</v>
      </c>
      <c r="AB2257" s="198">
        <v>37037</v>
      </c>
      <c r="AC2257" s="198">
        <v>37040</v>
      </c>
    </row>
    <row r="2258" spans="1:29" x14ac:dyDescent="0.2">
      <c r="A2258" s="44" t="str">
        <f t="shared" si="176"/>
        <v>US Natural Gas Financial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30</v>
      </c>
      <c r="F2258" s="213">
        <f t="shared" si="180"/>
        <v>150000</v>
      </c>
      <c r="G2258" s="202">
        <v>1297383</v>
      </c>
      <c r="H2258" s="198">
        <v>37036.376435185186</v>
      </c>
      <c r="I2258" t="s">
        <v>2776</v>
      </c>
      <c r="M2258" t="s">
        <v>1785</v>
      </c>
      <c r="N2258" t="s">
        <v>3014</v>
      </c>
      <c r="O2258" t="s">
        <v>1701</v>
      </c>
      <c r="Q2258" s="199">
        <v>5000</v>
      </c>
      <c r="S2258" t="s">
        <v>1786</v>
      </c>
      <c r="T2258" t="s">
        <v>2230</v>
      </c>
      <c r="U2258" s="201">
        <v>3.9925000000000002</v>
      </c>
      <c r="V2258" t="s">
        <v>2778</v>
      </c>
      <c r="W2258" t="s">
        <v>3587</v>
      </c>
      <c r="X2258" t="s">
        <v>3016</v>
      </c>
      <c r="Y2258" t="s">
        <v>2250</v>
      </c>
      <c r="Z2258" t="s">
        <v>3729</v>
      </c>
      <c r="AA2258" t="s">
        <v>209</v>
      </c>
      <c r="AB2258" s="198">
        <v>37043.915972222225</v>
      </c>
      <c r="AC2258" s="198">
        <v>37072.915972222225</v>
      </c>
    </row>
    <row r="2259" spans="1:29" x14ac:dyDescent="0.2">
      <c r="A2259" s="44" t="str">
        <f t="shared" si="176"/>
        <v xml:space="preserve"> Power Financial</v>
      </c>
      <c r="B2259" s="44" t="str">
        <f t="shared" si="177"/>
        <v/>
      </c>
      <c r="C2259" s="44" t="str">
        <f t="shared" si="178"/>
        <v>Power</v>
      </c>
      <c r="D2259" s="44" t="str">
        <f t="shared" si="179"/>
        <v>Financial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15</v>
      </c>
      <c r="G2259" s="202">
        <v>1297382</v>
      </c>
      <c r="H2259" s="198">
        <v>37036.376435185186</v>
      </c>
      <c r="I2259" t="s">
        <v>3249</v>
      </c>
      <c r="M2259" t="s">
        <v>3451</v>
      </c>
      <c r="N2259" t="s">
        <v>2350</v>
      </c>
      <c r="O2259" t="s">
        <v>210</v>
      </c>
      <c r="Q2259" s="199">
        <v>15</v>
      </c>
      <c r="S2259" t="s">
        <v>1787</v>
      </c>
      <c r="T2259" t="s">
        <v>1725</v>
      </c>
      <c r="U2259" s="201">
        <v>79</v>
      </c>
      <c r="V2259" t="s">
        <v>2355</v>
      </c>
      <c r="W2259" t="s">
        <v>2356</v>
      </c>
      <c r="X2259" t="s">
        <v>2357</v>
      </c>
      <c r="Y2259" t="s">
        <v>2741</v>
      </c>
      <c r="Z2259" t="s">
        <v>3730</v>
      </c>
      <c r="AA2259">
        <v>623021.1</v>
      </c>
      <c r="AB2259" s="198">
        <v>37039.875</v>
      </c>
      <c r="AC2259" s="198">
        <v>37039.875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4</v>
      </c>
      <c r="F2260" s="213">
        <f t="shared" si="180"/>
        <v>20000</v>
      </c>
      <c r="G2260" s="202">
        <v>1297384</v>
      </c>
      <c r="H2260" s="198">
        <v>37036.376458333332</v>
      </c>
      <c r="I2260" t="s">
        <v>3199</v>
      </c>
      <c r="M2260" t="s">
        <v>1785</v>
      </c>
      <c r="N2260" t="s">
        <v>3314</v>
      </c>
      <c r="O2260" t="s">
        <v>1566</v>
      </c>
      <c r="Q2260" s="199">
        <v>5000</v>
      </c>
      <c r="S2260" t="s">
        <v>1786</v>
      </c>
      <c r="T2260" t="s">
        <v>2230</v>
      </c>
      <c r="U2260" s="201">
        <v>2.56</v>
      </c>
      <c r="V2260" t="s">
        <v>3219</v>
      </c>
      <c r="W2260" t="s">
        <v>1732</v>
      </c>
      <c r="X2260" t="s">
        <v>1710</v>
      </c>
      <c r="Y2260" t="s">
        <v>3318</v>
      </c>
      <c r="Z2260" t="s">
        <v>3729</v>
      </c>
      <c r="AA2260">
        <v>811366</v>
      </c>
      <c r="AB2260" s="198">
        <v>37037</v>
      </c>
      <c r="AC2260" s="198">
        <v>37040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4</v>
      </c>
      <c r="F2261" s="213">
        <f t="shared" si="180"/>
        <v>3484</v>
      </c>
      <c r="G2261" s="202">
        <v>1297385</v>
      </c>
      <c r="H2261" s="198">
        <v>37036.376516203702</v>
      </c>
      <c r="I2261" t="s">
        <v>2006</v>
      </c>
      <c r="M2261" t="s">
        <v>1785</v>
      </c>
      <c r="N2261" t="s">
        <v>3314</v>
      </c>
      <c r="O2261" t="s">
        <v>1547</v>
      </c>
      <c r="Q2261" s="199">
        <v>871</v>
      </c>
      <c r="S2261" t="s">
        <v>1786</v>
      </c>
      <c r="T2261" t="s">
        <v>2230</v>
      </c>
      <c r="U2261" s="201">
        <v>4.0999999999999996</v>
      </c>
      <c r="V2261" t="s">
        <v>3128</v>
      </c>
      <c r="W2261" t="s">
        <v>3367</v>
      </c>
      <c r="X2261" t="s">
        <v>3368</v>
      </c>
      <c r="Y2261" t="s">
        <v>3318</v>
      </c>
      <c r="Z2261" t="s">
        <v>3729</v>
      </c>
      <c r="AA2261">
        <v>811367</v>
      </c>
      <c r="AB2261" s="198">
        <v>37037</v>
      </c>
      <c r="AC2261" s="198">
        <v>37040</v>
      </c>
    </row>
    <row r="2262" spans="1:29" x14ac:dyDescent="0.2">
      <c r="A2262" s="44" t="str">
        <f t="shared" si="176"/>
        <v>US Crude Financial</v>
      </c>
      <c r="B2262" s="44" t="str">
        <f t="shared" si="177"/>
        <v>US</v>
      </c>
      <c r="C2262" s="44" t="str">
        <f t="shared" si="178"/>
        <v>Crude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50000</v>
      </c>
      <c r="G2262" s="202">
        <v>1297386</v>
      </c>
      <c r="H2262" s="198">
        <v>37036.376562500001</v>
      </c>
      <c r="I2262" t="s">
        <v>2200</v>
      </c>
      <c r="M2262" t="s">
        <v>1994</v>
      </c>
      <c r="N2262" t="s">
        <v>2731</v>
      </c>
      <c r="O2262" t="s">
        <v>1815</v>
      </c>
      <c r="Q2262" s="199">
        <v>50000</v>
      </c>
      <c r="S2262" t="s">
        <v>1792</v>
      </c>
      <c r="T2262" t="s">
        <v>2230</v>
      </c>
      <c r="U2262" s="201">
        <v>28.43</v>
      </c>
      <c r="V2262" t="s">
        <v>2829</v>
      </c>
      <c r="W2262" t="s">
        <v>2733</v>
      </c>
      <c r="X2262" t="s">
        <v>2734</v>
      </c>
      <c r="Y2262" t="s">
        <v>3473</v>
      </c>
      <c r="Z2262" t="s">
        <v>3729</v>
      </c>
      <c r="AA2262">
        <v>107968</v>
      </c>
      <c r="AB2262" s="198">
        <v>37073</v>
      </c>
      <c r="AC2262" s="198">
        <v>37103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4</v>
      </c>
      <c r="F2263" s="213">
        <f t="shared" si="180"/>
        <v>20000</v>
      </c>
      <c r="G2263" s="202">
        <v>1297387</v>
      </c>
      <c r="H2263" s="198">
        <v>37036.376631944448</v>
      </c>
      <c r="I2263" t="s">
        <v>2983</v>
      </c>
      <c r="M2263" t="s">
        <v>1785</v>
      </c>
      <c r="N2263" t="s">
        <v>3314</v>
      </c>
      <c r="O2263" t="s">
        <v>1602</v>
      </c>
      <c r="P2263" s="199">
        <v>5000</v>
      </c>
      <c r="S2263" t="s">
        <v>1786</v>
      </c>
      <c r="T2263" t="s">
        <v>2230</v>
      </c>
      <c r="U2263" s="201">
        <v>4.09</v>
      </c>
      <c r="V2263" t="s">
        <v>3315</v>
      </c>
      <c r="W2263" t="s">
        <v>3367</v>
      </c>
      <c r="X2263" t="s">
        <v>3368</v>
      </c>
      <c r="Y2263" t="s">
        <v>3318</v>
      </c>
      <c r="Z2263" t="s">
        <v>3729</v>
      </c>
      <c r="AA2263">
        <v>811368</v>
      </c>
      <c r="AB2263" s="198">
        <v>37037</v>
      </c>
      <c r="AC2263" s="198">
        <v>37040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4</v>
      </c>
      <c r="F2264" s="213">
        <f t="shared" si="180"/>
        <v>20000</v>
      </c>
      <c r="G2264" s="202">
        <v>1297388</v>
      </c>
      <c r="H2264" s="198">
        <v>37036.37672453704</v>
      </c>
      <c r="I2264" t="s">
        <v>2030</v>
      </c>
      <c r="M2264" t="s">
        <v>1785</v>
      </c>
      <c r="N2264" t="s">
        <v>3314</v>
      </c>
      <c r="O2264" t="s">
        <v>1616</v>
      </c>
      <c r="P2264" s="199">
        <v>5000</v>
      </c>
      <c r="S2264" t="s">
        <v>1786</v>
      </c>
      <c r="T2264" t="s">
        <v>2230</v>
      </c>
      <c r="U2264" s="201">
        <v>3.9462999999999999</v>
      </c>
      <c r="V2264" t="s">
        <v>1871</v>
      </c>
      <c r="W2264" t="s">
        <v>3316</v>
      </c>
      <c r="X2264" t="s">
        <v>3317</v>
      </c>
      <c r="Y2264" t="s">
        <v>3318</v>
      </c>
      <c r="Z2264" t="s">
        <v>3729</v>
      </c>
      <c r="AA2264">
        <v>811369</v>
      </c>
      <c r="AB2264" s="198">
        <v>37037</v>
      </c>
      <c r="AC2264" s="198">
        <v>37040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4</v>
      </c>
      <c r="F2265" s="213">
        <f t="shared" si="180"/>
        <v>24744</v>
      </c>
      <c r="G2265" s="202">
        <v>1297389</v>
      </c>
      <c r="H2265" s="198">
        <v>37036.376770833333</v>
      </c>
      <c r="I2265" t="s">
        <v>2030</v>
      </c>
      <c r="M2265" t="s">
        <v>1785</v>
      </c>
      <c r="N2265" t="s">
        <v>3314</v>
      </c>
      <c r="O2265" t="s">
        <v>1518</v>
      </c>
      <c r="P2265" s="199">
        <v>6186</v>
      </c>
      <c r="S2265" t="s">
        <v>1786</v>
      </c>
      <c r="T2265" t="s">
        <v>2230</v>
      </c>
      <c r="U2265" s="201">
        <v>3.9487999999999999</v>
      </c>
      <c r="V2265" t="s">
        <v>1871</v>
      </c>
      <c r="W2265" t="s">
        <v>3316</v>
      </c>
      <c r="X2265" t="s">
        <v>3317</v>
      </c>
      <c r="Y2265" t="s">
        <v>3318</v>
      </c>
      <c r="Z2265" t="s">
        <v>3729</v>
      </c>
      <c r="AA2265">
        <v>811370</v>
      </c>
      <c r="AB2265" s="198">
        <v>37037</v>
      </c>
      <c r="AC2265" s="198">
        <v>37040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4</v>
      </c>
      <c r="F2266" s="213">
        <f t="shared" si="180"/>
        <v>40000</v>
      </c>
      <c r="G2266" s="202">
        <v>1297392</v>
      </c>
      <c r="H2266" s="198">
        <v>37036.376793981479</v>
      </c>
      <c r="I2266" t="s">
        <v>3210</v>
      </c>
      <c r="M2266" t="s">
        <v>1785</v>
      </c>
      <c r="N2266" t="s">
        <v>1766</v>
      </c>
      <c r="O2266" t="s">
        <v>211</v>
      </c>
      <c r="P2266" s="199">
        <v>10000</v>
      </c>
      <c r="S2266" t="s">
        <v>1786</v>
      </c>
      <c r="T2266" t="s">
        <v>2230</v>
      </c>
      <c r="U2266" s="201">
        <v>3.7549999999999999</v>
      </c>
      <c r="V2266" t="s">
        <v>1858</v>
      </c>
      <c r="W2266" t="s">
        <v>3081</v>
      </c>
      <c r="X2266" t="s">
        <v>1767</v>
      </c>
      <c r="Y2266" t="s">
        <v>3318</v>
      </c>
      <c r="Z2266" t="s">
        <v>1768</v>
      </c>
      <c r="AA2266">
        <v>811372</v>
      </c>
      <c r="AB2266" s="198">
        <v>37037</v>
      </c>
      <c r="AC2266" s="198">
        <v>37040</v>
      </c>
    </row>
    <row r="2267" spans="1:29" x14ac:dyDescent="0.2">
      <c r="A2267" s="44" t="str">
        <f t="shared" si="176"/>
        <v>US Crude Financial</v>
      </c>
      <c r="B2267" s="44" t="str">
        <f t="shared" si="177"/>
        <v>US</v>
      </c>
      <c r="C2267" s="44" t="str">
        <f t="shared" si="178"/>
        <v>Crude</v>
      </c>
      <c r="D2267" s="44" t="str">
        <f t="shared" si="179"/>
        <v>Financial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50000</v>
      </c>
      <c r="G2267" s="202">
        <v>1297393</v>
      </c>
      <c r="H2267" s="198">
        <v>37036.376840277779</v>
      </c>
      <c r="I2267" t="s">
        <v>3167</v>
      </c>
      <c r="M2267" t="s">
        <v>1994</v>
      </c>
      <c r="N2267" t="s">
        <v>2731</v>
      </c>
      <c r="O2267" t="s">
        <v>3104</v>
      </c>
      <c r="Q2267" s="199">
        <v>50000</v>
      </c>
      <c r="S2267" t="s">
        <v>1792</v>
      </c>
      <c r="T2267" t="s">
        <v>2230</v>
      </c>
      <c r="U2267" s="201">
        <v>28.43</v>
      </c>
      <c r="V2267" t="s">
        <v>2335</v>
      </c>
      <c r="W2267" t="s">
        <v>2733</v>
      </c>
      <c r="X2267" t="s">
        <v>2803</v>
      </c>
      <c r="Y2267" t="s">
        <v>3473</v>
      </c>
      <c r="Z2267" t="s">
        <v>3729</v>
      </c>
      <c r="AA2267">
        <v>107970</v>
      </c>
      <c r="AB2267" s="198">
        <v>37073</v>
      </c>
      <c r="AC2267" s="198">
        <v>37103</v>
      </c>
    </row>
    <row r="2268" spans="1:29" x14ac:dyDescent="0.2">
      <c r="A2268" s="44" t="str">
        <f t="shared" si="176"/>
        <v xml:space="preserve"> Natural Gas Physical</v>
      </c>
      <c r="B2268" s="44" t="str">
        <f t="shared" si="177"/>
        <v/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4</v>
      </c>
      <c r="F2268" s="213">
        <f t="shared" si="180"/>
        <v>20000</v>
      </c>
      <c r="G2268" s="202">
        <v>1297394</v>
      </c>
      <c r="H2268" s="198">
        <v>37036.376851851855</v>
      </c>
      <c r="I2268" t="s">
        <v>203</v>
      </c>
      <c r="M2268" t="s">
        <v>1785</v>
      </c>
      <c r="N2268" t="s">
        <v>1724</v>
      </c>
      <c r="O2268" t="s">
        <v>143</v>
      </c>
      <c r="Q2268" s="199">
        <v>5000</v>
      </c>
      <c r="S2268" t="s">
        <v>1786</v>
      </c>
      <c r="T2268" t="s">
        <v>2230</v>
      </c>
      <c r="U2268" s="201">
        <v>3.605</v>
      </c>
      <c r="V2268" t="s">
        <v>204</v>
      </c>
      <c r="W2268" t="s">
        <v>3269</v>
      </c>
      <c r="X2268" t="s">
        <v>2324</v>
      </c>
      <c r="Y2268" t="s">
        <v>3318</v>
      </c>
      <c r="Z2268" t="s">
        <v>3730</v>
      </c>
      <c r="AA2268">
        <v>811373</v>
      </c>
      <c r="AB2268" s="198">
        <v>37037</v>
      </c>
      <c r="AC2268" s="198">
        <v>37040</v>
      </c>
    </row>
    <row r="2269" spans="1:29" x14ac:dyDescent="0.2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4</v>
      </c>
      <c r="F2269" s="213">
        <f t="shared" si="180"/>
        <v>40000</v>
      </c>
      <c r="G2269" s="202">
        <v>1297395</v>
      </c>
      <c r="H2269" s="198">
        <v>37036.376851851855</v>
      </c>
      <c r="I2269" t="s">
        <v>2030</v>
      </c>
      <c r="M2269" t="s">
        <v>1785</v>
      </c>
      <c r="N2269" t="s">
        <v>3314</v>
      </c>
      <c r="O2269" t="s">
        <v>1518</v>
      </c>
      <c r="P2269" s="199">
        <v>10000</v>
      </c>
      <c r="S2269" t="s">
        <v>1786</v>
      </c>
      <c r="T2269" t="s">
        <v>2230</v>
      </c>
      <c r="U2269" s="201">
        <v>3.9474999999999998</v>
      </c>
      <c r="V2269" t="s">
        <v>1871</v>
      </c>
      <c r="W2269" t="s">
        <v>3316</v>
      </c>
      <c r="X2269" t="s">
        <v>3317</v>
      </c>
      <c r="Y2269" t="s">
        <v>3318</v>
      </c>
      <c r="Z2269" t="s">
        <v>3729</v>
      </c>
      <c r="AA2269">
        <v>811374</v>
      </c>
      <c r="AB2269" s="198">
        <v>37037</v>
      </c>
      <c r="AC2269" s="198">
        <v>37040</v>
      </c>
    </row>
    <row r="2270" spans="1:29" x14ac:dyDescent="0.2">
      <c r="A2270" s="44" t="str">
        <f t="shared" si="176"/>
        <v>US Oil Products Financial</v>
      </c>
      <c r="B2270" s="44" t="str">
        <f t="shared" si="177"/>
        <v>US</v>
      </c>
      <c r="C2270" s="44" t="str">
        <f t="shared" si="178"/>
        <v>Oil Products</v>
      </c>
      <c r="D2270" s="44" t="str">
        <f t="shared" si="179"/>
        <v>Financial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25000</v>
      </c>
      <c r="G2270" s="202">
        <v>1297396</v>
      </c>
      <c r="H2270" s="198">
        <v>37036.376886574071</v>
      </c>
      <c r="I2270" t="s">
        <v>2730</v>
      </c>
      <c r="M2270" t="s">
        <v>1789</v>
      </c>
      <c r="N2270" t="s">
        <v>2351</v>
      </c>
      <c r="O2270" t="s">
        <v>2352</v>
      </c>
      <c r="Q2270" s="199">
        <v>25000</v>
      </c>
      <c r="S2270" t="s">
        <v>3388</v>
      </c>
      <c r="T2270" t="s">
        <v>2230</v>
      </c>
      <c r="U2270" s="201">
        <v>79.3</v>
      </c>
      <c r="V2270" t="s">
        <v>2732</v>
      </c>
      <c r="W2270" t="s">
        <v>2627</v>
      </c>
      <c r="X2270" t="s">
        <v>2628</v>
      </c>
      <c r="Y2270" t="s">
        <v>3473</v>
      </c>
      <c r="Z2270" t="s">
        <v>3729</v>
      </c>
      <c r="AA2270">
        <v>107971</v>
      </c>
      <c r="AB2270" s="198">
        <v>37043</v>
      </c>
      <c r="AC2270" s="198">
        <v>37072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4</v>
      </c>
      <c r="F2271" s="213">
        <f t="shared" si="180"/>
        <v>5688</v>
      </c>
      <c r="G2271" s="202">
        <v>1297397</v>
      </c>
      <c r="H2271" s="198">
        <v>37036.37699074074</v>
      </c>
      <c r="I2271" t="s">
        <v>2999</v>
      </c>
      <c r="M2271" t="s">
        <v>1785</v>
      </c>
      <c r="N2271" t="s">
        <v>3314</v>
      </c>
      <c r="O2271" t="s">
        <v>1544</v>
      </c>
      <c r="Q2271" s="199">
        <v>1422</v>
      </c>
      <c r="S2271" t="s">
        <v>1786</v>
      </c>
      <c r="T2271" t="s">
        <v>2230</v>
      </c>
      <c r="U2271" s="201">
        <v>3.7174999999999998</v>
      </c>
      <c r="V2271" t="s">
        <v>3164</v>
      </c>
      <c r="W2271" t="s">
        <v>3130</v>
      </c>
      <c r="X2271" t="s">
        <v>3338</v>
      </c>
      <c r="Y2271" t="s">
        <v>3318</v>
      </c>
      <c r="Z2271" t="s">
        <v>3729</v>
      </c>
      <c r="AA2271">
        <v>811375</v>
      </c>
      <c r="AB2271" s="198">
        <v>37037</v>
      </c>
      <c r="AC2271" s="198">
        <v>37040</v>
      </c>
    </row>
    <row r="2272" spans="1:29" x14ac:dyDescent="0.2">
      <c r="A2272" s="44" t="str">
        <f t="shared" si="176"/>
        <v>US Natural Gas Financial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Financial</v>
      </c>
      <c r="E2272" s="44">
        <f>IF(VLOOKUP(S2272,'DD-Lookup'!$J$6:$L$50,3,FALSE)="Monthly",(YEAR(AC2272)-YEAR(AB2272))*12+MONTH(AC2272)-MONTH(AB2272)+1,(AC2272-AB2272+1))</f>
        <v>30</v>
      </c>
      <c r="F2272" s="213">
        <f t="shared" si="180"/>
        <v>450000</v>
      </c>
      <c r="G2272" s="202">
        <v>1297398</v>
      </c>
      <c r="H2272" s="198">
        <v>37036.377025462964</v>
      </c>
      <c r="I2272" t="s">
        <v>3021</v>
      </c>
      <c r="M2272" t="s">
        <v>1785</v>
      </c>
      <c r="N2272" t="s">
        <v>3014</v>
      </c>
      <c r="O2272" t="s">
        <v>3015</v>
      </c>
      <c r="Q2272" s="199">
        <v>15000</v>
      </c>
      <c r="S2272" t="s">
        <v>1786</v>
      </c>
      <c r="T2272" t="s">
        <v>2230</v>
      </c>
      <c r="U2272" s="201">
        <v>3.99</v>
      </c>
      <c r="V2272" t="s">
        <v>3022</v>
      </c>
      <c r="W2272" t="s">
        <v>3587</v>
      </c>
      <c r="X2272" t="s">
        <v>3016</v>
      </c>
      <c r="Y2272" t="s">
        <v>2250</v>
      </c>
      <c r="Z2272" t="s">
        <v>3729</v>
      </c>
      <c r="AA2272" t="s">
        <v>212</v>
      </c>
      <c r="AB2272" s="198">
        <v>37043.875</v>
      </c>
      <c r="AC2272" s="198">
        <v>37072.875</v>
      </c>
    </row>
    <row r="2273" spans="1:29" x14ac:dyDescent="0.2">
      <c r="A2273" s="44" t="str">
        <f t="shared" si="176"/>
        <v xml:space="preserve"> Metals Financial</v>
      </c>
      <c r="B2273" s="44" t="str">
        <f t="shared" si="177"/>
        <v/>
      </c>
      <c r="C2273" s="44" t="str">
        <f t="shared" si="178"/>
        <v>Metals</v>
      </c>
      <c r="D2273" s="44" t="str">
        <f t="shared" si="179"/>
        <v>Financial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</v>
      </c>
      <c r="G2273" s="202">
        <v>1297399</v>
      </c>
      <c r="H2273" s="198">
        <v>37036.377060185187</v>
      </c>
      <c r="I2273" t="s">
        <v>2735</v>
      </c>
      <c r="M2273" t="s">
        <v>1791</v>
      </c>
      <c r="N2273" t="s">
        <v>2297</v>
      </c>
      <c r="O2273" t="s">
        <v>1395</v>
      </c>
      <c r="P2273" s="199">
        <v>5</v>
      </c>
      <c r="S2273" t="s">
        <v>2229</v>
      </c>
      <c r="T2273" t="s">
        <v>2230</v>
      </c>
      <c r="U2273" s="201">
        <v>931.75</v>
      </c>
      <c r="V2273" t="s">
        <v>2381</v>
      </c>
      <c r="W2273" t="s">
        <v>2258</v>
      </c>
      <c r="X2273" t="s">
        <v>2232</v>
      </c>
      <c r="Y2273" t="s">
        <v>2233</v>
      </c>
      <c r="Z2273" t="s">
        <v>2234</v>
      </c>
      <c r="AA2273">
        <v>2152829</v>
      </c>
      <c r="AB2273" s="198">
        <v>37062.875</v>
      </c>
      <c r="AC2273" s="198">
        <v>37062.875</v>
      </c>
    </row>
    <row r="2274" spans="1:29" x14ac:dyDescent="0.2">
      <c r="A2274" s="44" t="str">
        <f t="shared" si="176"/>
        <v xml:space="preserve"> Metals Financial</v>
      </c>
      <c r="B2274" s="44" t="str">
        <f t="shared" si="177"/>
        <v/>
      </c>
      <c r="C2274" s="44" t="str">
        <f t="shared" si="178"/>
        <v>Metals</v>
      </c>
      <c r="D2274" s="44" t="str">
        <f t="shared" si="179"/>
        <v>Financial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10</v>
      </c>
      <c r="G2274" s="202">
        <v>1297400</v>
      </c>
      <c r="H2274" s="198">
        <v>37036.377071759256</v>
      </c>
      <c r="I2274" t="s">
        <v>2252</v>
      </c>
      <c r="M2274" t="s">
        <v>1791</v>
      </c>
      <c r="N2274" t="s">
        <v>2240</v>
      </c>
      <c r="O2274" t="s">
        <v>2241</v>
      </c>
      <c r="P2274" s="199">
        <v>10</v>
      </c>
      <c r="S2274" t="s">
        <v>2229</v>
      </c>
      <c r="T2274" t="s">
        <v>2230</v>
      </c>
      <c r="U2274" s="201">
        <v>1533</v>
      </c>
      <c r="V2274" t="s">
        <v>2296</v>
      </c>
      <c r="W2274" t="s">
        <v>2236</v>
      </c>
      <c r="X2274" t="s">
        <v>2232</v>
      </c>
      <c r="Y2274" t="s">
        <v>2233</v>
      </c>
      <c r="Z2274" t="s">
        <v>2234</v>
      </c>
      <c r="AA2274">
        <v>2152831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4</v>
      </c>
      <c r="F2275" s="213">
        <f t="shared" si="180"/>
        <v>20000</v>
      </c>
      <c r="G2275" s="202">
        <v>1297401</v>
      </c>
      <c r="H2275" s="198">
        <v>37036.377083333333</v>
      </c>
      <c r="I2275" t="s">
        <v>2779</v>
      </c>
      <c r="M2275" t="s">
        <v>1785</v>
      </c>
      <c r="N2275" t="s">
        <v>3314</v>
      </c>
      <c r="O2275" t="s">
        <v>1562</v>
      </c>
      <c r="Q2275" s="199">
        <v>5000</v>
      </c>
      <c r="S2275" t="s">
        <v>1786</v>
      </c>
      <c r="T2275" t="s">
        <v>2230</v>
      </c>
      <c r="U2275" s="201">
        <v>3.5750000000000002</v>
      </c>
      <c r="V2275" t="s">
        <v>3291</v>
      </c>
      <c r="W2275" t="s">
        <v>1719</v>
      </c>
      <c r="X2275" t="s">
        <v>1710</v>
      </c>
      <c r="Y2275" t="s">
        <v>3318</v>
      </c>
      <c r="Z2275" t="s">
        <v>3729</v>
      </c>
      <c r="AA2275">
        <v>811377</v>
      </c>
      <c r="AB2275" s="198">
        <v>37037</v>
      </c>
      <c r="AC2275" s="198">
        <v>37040</v>
      </c>
    </row>
    <row r="2276" spans="1:29" x14ac:dyDescent="0.2">
      <c r="A2276" s="44" t="str">
        <f t="shared" si="176"/>
        <v>US Natural Gas Financial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Financial</v>
      </c>
      <c r="E2276" s="44">
        <f>IF(VLOOKUP(S2276,'DD-Lookup'!$J$6:$L$50,3,FALSE)="Monthly",(YEAR(AC2276)-YEAR(AB2276))*12+MONTH(AC2276)-MONTH(AB2276)+1,(AC2276-AB2276+1))</f>
        <v>30</v>
      </c>
      <c r="F2276" s="213">
        <f t="shared" si="180"/>
        <v>1500</v>
      </c>
      <c r="G2276" s="202">
        <v>1297402</v>
      </c>
      <c r="H2276" s="198">
        <v>37036.377141203702</v>
      </c>
      <c r="I2276" t="s">
        <v>2170</v>
      </c>
      <c r="M2276" t="s">
        <v>1785</v>
      </c>
      <c r="N2276" t="s">
        <v>3290</v>
      </c>
      <c r="O2276" t="s">
        <v>2198</v>
      </c>
      <c r="P2276" s="199">
        <v>50</v>
      </c>
      <c r="S2276" t="s">
        <v>3221</v>
      </c>
      <c r="T2276" t="s">
        <v>2230</v>
      </c>
      <c r="U2276" s="201">
        <v>0.04</v>
      </c>
      <c r="V2276" t="s">
        <v>111</v>
      </c>
      <c r="W2276" t="s">
        <v>3222</v>
      </c>
      <c r="X2276" t="s">
        <v>3223</v>
      </c>
      <c r="Y2276" t="s">
        <v>2250</v>
      </c>
      <c r="Z2276" t="s">
        <v>3729</v>
      </c>
      <c r="AA2276" t="s">
        <v>213</v>
      </c>
      <c r="AB2276" s="198">
        <v>37043</v>
      </c>
      <c r="AC2276" s="198">
        <v>37072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4</v>
      </c>
      <c r="F2277" s="213">
        <f t="shared" si="180"/>
        <v>40000</v>
      </c>
      <c r="G2277" s="202">
        <v>1297404</v>
      </c>
      <c r="H2277" s="198">
        <v>37036.377152777779</v>
      </c>
      <c r="I2277" t="s">
        <v>3210</v>
      </c>
      <c r="M2277" t="s">
        <v>1785</v>
      </c>
      <c r="N2277" t="s">
        <v>3314</v>
      </c>
      <c r="O2277" t="s">
        <v>1044</v>
      </c>
      <c r="P2277" s="199">
        <v>10000</v>
      </c>
      <c r="S2277" t="s">
        <v>1786</v>
      </c>
      <c r="T2277" t="s">
        <v>2230</v>
      </c>
      <c r="U2277" s="201">
        <v>3.7549999999999999</v>
      </c>
      <c r="V2277" t="s">
        <v>1858</v>
      </c>
      <c r="W2277" t="s">
        <v>3159</v>
      </c>
      <c r="X2277" t="s">
        <v>1713</v>
      </c>
      <c r="Y2277" t="s">
        <v>3318</v>
      </c>
      <c r="Z2277" t="s">
        <v>3729</v>
      </c>
      <c r="AA2277">
        <v>811378</v>
      </c>
      <c r="AB2277" s="198">
        <v>37037</v>
      </c>
      <c r="AC2277" s="198">
        <v>37040</v>
      </c>
    </row>
    <row r="2278" spans="1:29" x14ac:dyDescent="0.2">
      <c r="A2278" s="44" t="str">
        <f t="shared" si="176"/>
        <v>US Oil Products Financial</v>
      </c>
      <c r="B2278" s="44" t="str">
        <f t="shared" si="177"/>
        <v>US</v>
      </c>
      <c r="C2278" s="44" t="str">
        <f t="shared" si="178"/>
        <v>Oil Products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25000</v>
      </c>
      <c r="G2278" s="202">
        <v>1297406</v>
      </c>
      <c r="H2278" s="198">
        <v>37036.377199074072</v>
      </c>
      <c r="I2278" t="s">
        <v>1783</v>
      </c>
      <c r="M2278" t="s">
        <v>1789</v>
      </c>
      <c r="N2278" t="s">
        <v>2152</v>
      </c>
      <c r="O2278" t="s">
        <v>214</v>
      </c>
      <c r="P2278" s="199">
        <v>25000</v>
      </c>
      <c r="S2278" t="s">
        <v>3388</v>
      </c>
      <c r="T2278" t="s">
        <v>2230</v>
      </c>
      <c r="U2278" s="201">
        <v>104.1</v>
      </c>
      <c r="V2278" t="s">
        <v>2855</v>
      </c>
      <c r="W2278" t="s">
        <v>2153</v>
      </c>
      <c r="X2278" t="s">
        <v>2154</v>
      </c>
      <c r="Y2278" t="s">
        <v>3473</v>
      </c>
      <c r="Z2278" t="s">
        <v>3729</v>
      </c>
      <c r="AA2278">
        <v>107972</v>
      </c>
      <c r="AB2278" s="198">
        <v>37043.875</v>
      </c>
      <c r="AC2278" s="198">
        <v>37072.875</v>
      </c>
    </row>
    <row r="2279" spans="1:29" x14ac:dyDescent="0.2">
      <c r="A2279" s="44" t="str">
        <f t="shared" si="176"/>
        <v xml:space="preserve"> Metals Financial</v>
      </c>
      <c r="B2279" s="44" t="str">
        <f t="shared" si="177"/>
        <v/>
      </c>
      <c r="C2279" s="44" t="str">
        <f t="shared" si="178"/>
        <v>Metals</v>
      </c>
      <c r="D2279" s="44" t="str">
        <f t="shared" si="179"/>
        <v>Financial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</v>
      </c>
      <c r="G2279" s="202">
        <v>1297407</v>
      </c>
      <c r="H2279" s="198">
        <v>37036.377222222225</v>
      </c>
      <c r="I2279" t="s">
        <v>2252</v>
      </c>
      <c r="M2279" t="s">
        <v>1791</v>
      </c>
      <c r="N2279" t="s">
        <v>2255</v>
      </c>
      <c r="O2279" t="s">
        <v>2256</v>
      </c>
      <c r="P2279" s="199">
        <v>1</v>
      </c>
      <c r="S2279" t="s">
        <v>2257</v>
      </c>
      <c r="T2279" t="s">
        <v>2230</v>
      </c>
      <c r="U2279" s="201">
        <v>7135</v>
      </c>
      <c r="V2279" t="s">
        <v>2296</v>
      </c>
      <c r="W2279" t="s">
        <v>2258</v>
      </c>
      <c r="X2279" t="s">
        <v>2232</v>
      </c>
      <c r="Y2279" t="s">
        <v>2233</v>
      </c>
      <c r="Z2279" t="s">
        <v>2234</v>
      </c>
      <c r="AA2279">
        <v>2152833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4</v>
      </c>
      <c r="F2280" s="213">
        <f t="shared" si="180"/>
        <v>20000</v>
      </c>
      <c r="G2280" s="202">
        <v>1297410</v>
      </c>
      <c r="H2280" s="198">
        <v>37036.377465277779</v>
      </c>
      <c r="I2280" t="s">
        <v>3204</v>
      </c>
      <c r="M2280" t="s">
        <v>1785</v>
      </c>
      <c r="N2280" t="s">
        <v>3314</v>
      </c>
      <c r="O2280" t="s">
        <v>1547</v>
      </c>
      <c r="P2280" s="199">
        <v>5000</v>
      </c>
      <c r="S2280" t="s">
        <v>1786</v>
      </c>
      <c r="T2280" t="s">
        <v>2230</v>
      </c>
      <c r="U2280" s="201">
        <v>4.09</v>
      </c>
      <c r="V2280" t="s">
        <v>3205</v>
      </c>
      <c r="W2280" t="s">
        <v>3367</v>
      </c>
      <c r="X2280" t="s">
        <v>3368</v>
      </c>
      <c r="Y2280" t="s">
        <v>3318</v>
      </c>
      <c r="Z2280" t="s">
        <v>3729</v>
      </c>
      <c r="AA2280">
        <v>811382</v>
      </c>
      <c r="AB2280" s="198">
        <v>37037</v>
      </c>
      <c r="AC2280" s="198">
        <v>37040</v>
      </c>
    </row>
    <row r="2281" spans="1:29" x14ac:dyDescent="0.2">
      <c r="A2281" s="44" t="str">
        <f t="shared" si="176"/>
        <v>US Natural Gas Financial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151</v>
      </c>
      <c r="F2281" s="213">
        <f t="shared" si="180"/>
        <v>755000</v>
      </c>
      <c r="G2281" s="202">
        <v>1297411</v>
      </c>
      <c r="H2281" s="198">
        <v>37036.377488425926</v>
      </c>
      <c r="I2281" t="s">
        <v>3322</v>
      </c>
      <c r="M2281" t="s">
        <v>1785</v>
      </c>
      <c r="N2281" t="s">
        <v>3328</v>
      </c>
      <c r="O2281" t="s">
        <v>2145</v>
      </c>
      <c r="P2281" s="199">
        <v>5000</v>
      </c>
      <c r="S2281" t="s">
        <v>1786</v>
      </c>
      <c r="T2281" t="s">
        <v>2230</v>
      </c>
      <c r="U2281" s="201">
        <v>7.0000000000000007E-2</v>
      </c>
      <c r="V2281" t="s">
        <v>1751</v>
      </c>
      <c r="W2281" t="s">
        <v>1775</v>
      </c>
      <c r="X2281" t="s">
        <v>1776</v>
      </c>
      <c r="Y2281" t="s">
        <v>2250</v>
      </c>
      <c r="Z2281" t="s">
        <v>3729</v>
      </c>
      <c r="AA2281" t="s">
        <v>215</v>
      </c>
      <c r="AB2281" s="198">
        <v>37196</v>
      </c>
      <c r="AC2281" s="198">
        <v>37346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4</v>
      </c>
      <c r="F2282" s="213">
        <f t="shared" si="180"/>
        <v>100000</v>
      </c>
      <c r="G2282" s="202">
        <v>1297412</v>
      </c>
      <c r="H2282" s="198">
        <v>37036.377534722225</v>
      </c>
      <c r="I2282" t="s">
        <v>2964</v>
      </c>
      <c r="M2282" t="s">
        <v>1785</v>
      </c>
      <c r="N2282" t="s">
        <v>3314</v>
      </c>
      <c r="O2282" t="s">
        <v>1034</v>
      </c>
      <c r="P2282" s="199">
        <v>25000</v>
      </c>
      <c r="S2282" t="s">
        <v>1786</v>
      </c>
      <c r="T2282" t="s">
        <v>2230</v>
      </c>
      <c r="U2282" s="201">
        <v>3.855</v>
      </c>
      <c r="V2282" t="s">
        <v>3268</v>
      </c>
      <c r="W2282" t="s">
        <v>2783</v>
      </c>
      <c r="X2282" t="s">
        <v>2784</v>
      </c>
      <c r="Y2282" t="s">
        <v>3318</v>
      </c>
      <c r="Z2282" t="s">
        <v>3729</v>
      </c>
      <c r="AA2282">
        <v>811383</v>
      </c>
      <c r="AB2282" s="198">
        <v>37037</v>
      </c>
      <c r="AC2282" s="198">
        <v>37040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4</v>
      </c>
      <c r="F2283" s="213">
        <f t="shared" si="180"/>
        <v>20000</v>
      </c>
      <c r="G2283" s="202">
        <v>1297413</v>
      </c>
      <c r="H2283" s="198">
        <v>37036.377546296295</v>
      </c>
      <c r="I2283" t="s">
        <v>1702</v>
      </c>
      <c r="M2283" t="s">
        <v>1785</v>
      </c>
      <c r="N2283" t="s">
        <v>3314</v>
      </c>
      <c r="O2283" t="s">
        <v>1048</v>
      </c>
      <c r="Q2283" s="199">
        <v>5000</v>
      </c>
      <c r="S2283" t="s">
        <v>1786</v>
      </c>
      <c r="T2283" t="s">
        <v>2230</v>
      </c>
      <c r="U2283" s="201">
        <v>4.13</v>
      </c>
      <c r="V2283" t="s">
        <v>216</v>
      </c>
      <c r="W2283" t="s">
        <v>1691</v>
      </c>
      <c r="X2283" t="s">
        <v>1692</v>
      </c>
      <c r="Y2283" t="s">
        <v>3318</v>
      </c>
      <c r="Z2283" t="s">
        <v>3729</v>
      </c>
      <c r="AA2283">
        <v>811384</v>
      </c>
      <c r="AB2283" s="198">
        <v>37037</v>
      </c>
      <c r="AC2283" s="198">
        <v>37040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4</v>
      </c>
      <c r="F2284" s="213">
        <f t="shared" si="180"/>
        <v>20000</v>
      </c>
      <c r="G2284" s="202">
        <v>1297414</v>
      </c>
      <c r="H2284" s="198">
        <v>37036.377546296295</v>
      </c>
      <c r="I2284" t="s">
        <v>3008</v>
      </c>
      <c r="M2284" t="s">
        <v>1785</v>
      </c>
      <c r="N2284" t="s">
        <v>3314</v>
      </c>
      <c r="O2284" t="s">
        <v>2316</v>
      </c>
      <c r="Q2284" s="199">
        <v>5000</v>
      </c>
      <c r="S2284" t="s">
        <v>1786</v>
      </c>
      <c r="T2284" t="s">
        <v>2230</v>
      </c>
      <c r="U2284" s="201">
        <v>4.1500000000000004</v>
      </c>
      <c r="V2284" t="s">
        <v>1706</v>
      </c>
      <c r="W2284" t="s">
        <v>1691</v>
      </c>
      <c r="X2284" t="s">
        <v>1697</v>
      </c>
      <c r="Y2284" t="s">
        <v>3318</v>
      </c>
      <c r="Z2284" t="s">
        <v>3729</v>
      </c>
      <c r="AA2284">
        <v>811385</v>
      </c>
      <c r="AB2284" s="198">
        <v>37037</v>
      </c>
      <c r="AC2284" s="198">
        <v>37040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30</v>
      </c>
      <c r="F2285" s="213">
        <f t="shared" si="180"/>
        <v>150000</v>
      </c>
      <c r="G2285" s="202">
        <v>1297416</v>
      </c>
      <c r="H2285" s="198">
        <v>37036.377604166664</v>
      </c>
      <c r="I2285" t="s">
        <v>3013</v>
      </c>
      <c r="M2285" t="s">
        <v>1785</v>
      </c>
      <c r="N2285" t="s">
        <v>3314</v>
      </c>
      <c r="O2285" t="s">
        <v>2819</v>
      </c>
      <c r="Q2285" s="199">
        <v>5000</v>
      </c>
      <c r="S2285" t="s">
        <v>1786</v>
      </c>
      <c r="T2285" t="s">
        <v>2230</v>
      </c>
      <c r="U2285" s="201">
        <v>9.1150000000000002</v>
      </c>
      <c r="V2285" t="s">
        <v>2132</v>
      </c>
      <c r="W2285" t="s">
        <v>2813</v>
      </c>
      <c r="X2285" t="s">
        <v>1710</v>
      </c>
      <c r="Y2285" t="s">
        <v>3318</v>
      </c>
      <c r="Z2285" t="s">
        <v>3729</v>
      </c>
      <c r="AA2285" t="s">
        <v>217</v>
      </c>
      <c r="AB2285" s="198">
        <v>37043.875</v>
      </c>
      <c r="AC2285" s="198">
        <v>37072.875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4</v>
      </c>
      <c r="F2286" s="213">
        <f t="shared" si="180"/>
        <v>20000</v>
      </c>
      <c r="G2286" s="202">
        <v>1297417</v>
      </c>
      <c r="H2286" s="198">
        <v>37036.377615740741</v>
      </c>
      <c r="I2286" t="s">
        <v>3207</v>
      </c>
      <c r="M2286" t="s">
        <v>1785</v>
      </c>
      <c r="N2286" t="s">
        <v>3314</v>
      </c>
      <c r="O2286" t="s">
        <v>1044</v>
      </c>
      <c r="Q2286" s="199">
        <v>5000</v>
      </c>
      <c r="S2286" t="s">
        <v>1786</v>
      </c>
      <c r="T2286" t="s">
        <v>2230</v>
      </c>
      <c r="U2286" s="201">
        <v>3.76</v>
      </c>
      <c r="V2286" t="s">
        <v>2346</v>
      </c>
      <c r="W2286" t="s">
        <v>3159</v>
      </c>
      <c r="X2286" t="s">
        <v>1713</v>
      </c>
      <c r="Y2286" t="s">
        <v>3318</v>
      </c>
      <c r="Z2286" t="s">
        <v>3729</v>
      </c>
      <c r="AA2286">
        <v>811386</v>
      </c>
      <c r="AB2286" s="198">
        <v>37037</v>
      </c>
      <c r="AC2286" s="198">
        <v>37040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4</v>
      </c>
      <c r="F2287" s="213">
        <f t="shared" si="180"/>
        <v>4112</v>
      </c>
      <c r="G2287" s="202">
        <v>1297419</v>
      </c>
      <c r="H2287" s="198">
        <v>37036.377685185187</v>
      </c>
      <c r="I2287" t="s">
        <v>2788</v>
      </c>
      <c r="M2287" t="s">
        <v>1785</v>
      </c>
      <c r="N2287" t="s">
        <v>3314</v>
      </c>
      <c r="O2287" t="s">
        <v>1518</v>
      </c>
      <c r="Q2287" s="199">
        <v>1028</v>
      </c>
      <c r="S2287" t="s">
        <v>1786</v>
      </c>
      <c r="T2287" t="s">
        <v>2230</v>
      </c>
      <c r="U2287" s="201">
        <v>3.9487999999999999</v>
      </c>
      <c r="V2287" t="s">
        <v>2789</v>
      </c>
      <c r="W2287" t="s">
        <v>3316</v>
      </c>
      <c r="X2287" t="s">
        <v>3317</v>
      </c>
      <c r="Y2287" t="s">
        <v>3318</v>
      </c>
      <c r="Z2287" t="s">
        <v>3729</v>
      </c>
      <c r="AA2287">
        <v>811388</v>
      </c>
      <c r="AB2287" s="198">
        <v>37037</v>
      </c>
      <c r="AC2287" s="198">
        <v>37040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4</v>
      </c>
      <c r="F2288" s="213">
        <f t="shared" si="180"/>
        <v>99800</v>
      </c>
      <c r="G2288" s="202">
        <v>1297420</v>
      </c>
      <c r="H2288" s="198">
        <v>37036.377696759257</v>
      </c>
      <c r="I2288" t="s">
        <v>2983</v>
      </c>
      <c r="M2288" t="s">
        <v>1785</v>
      </c>
      <c r="N2288" t="s">
        <v>3314</v>
      </c>
      <c r="O2288" t="s">
        <v>1034</v>
      </c>
      <c r="Q2288" s="199">
        <v>24950</v>
      </c>
      <c r="S2288" t="s">
        <v>1786</v>
      </c>
      <c r="T2288" t="s">
        <v>2230</v>
      </c>
      <c r="U2288" s="201">
        <v>3.86</v>
      </c>
      <c r="V2288" t="s">
        <v>3194</v>
      </c>
      <c r="W2288" t="s">
        <v>2783</v>
      </c>
      <c r="X2288" t="s">
        <v>2784</v>
      </c>
      <c r="Y2288" t="s">
        <v>3318</v>
      </c>
      <c r="Z2288" t="s">
        <v>3729</v>
      </c>
      <c r="AA2288">
        <v>811391</v>
      </c>
      <c r="AB2288" s="198">
        <v>37037</v>
      </c>
      <c r="AC2288" s="198">
        <v>37040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4</v>
      </c>
      <c r="F2289" s="213">
        <f t="shared" si="180"/>
        <v>40000</v>
      </c>
      <c r="G2289" s="202">
        <v>1297421</v>
      </c>
      <c r="H2289" s="198">
        <v>37036.377708333333</v>
      </c>
      <c r="I2289" t="s">
        <v>1826</v>
      </c>
      <c r="M2289" t="s">
        <v>1785</v>
      </c>
      <c r="N2289" t="s">
        <v>3314</v>
      </c>
      <c r="O2289" t="s">
        <v>1572</v>
      </c>
      <c r="Q2289" s="199">
        <v>10000</v>
      </c>
      <c r="S2289" t="s">
        <v>1786</v>
      </c>
      <c r="T2289" t="s">
        <v>2230</v>
      </c>
      <c r="U2289" s="201">
        <v>3.9</v>
      </c>
      <c r="V2289" t="s">
        <v>3027</v>
      </c>
      <c r="W2289" t="s">
        <v>1709</v>
      </c>
      <c r="X2289" t="s">
        <v>1710</v>
      </c>
      <c r="Y2289" t="s">
        <v>3318</v>
      </c>
      <c r="Z2289" t="s">
        <v>3729</v>
      </c>
      <c r="AA2289">
        <v>811390</v>
      </c>
      <c r="AB2289" s="198">
        <v>37037</v>
      </c>
      <c r="AC2289" s="198">
        <v>37040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4</v>
      </c>
      <c r="F2290" s="213">
        <f t="shared" si="180"/>
        <v>40000</v>
      </c>
      <c r="G2290" s="202">
        <v>1297423</v>
      </c>
      <c r="H2290" s="198">
        <v>37036.37777777778</v>
      </c>
      <c r="I2290" t="s">
        <v>3313</v>
      </c>
      <c r="M2290" t="s">
        <v>1785</v>
      </c>
      <c r="N2290" t="s">
        <v>3314</v>
      </c>
      <c r="O2290" t="s">
        <v>1572</v>
      </c>
      <c r="P2290" s="199">
        <v>10000</v>
      </c>
      <c r="S2290" t="s">
        <v>1786</v>
      </c>
      <c r="T2290" t="s">
        <v>2230</v>
      </c>
      <c r="U2290" s="201">
        <v>3.8</v>
      </c>
      <c r="V2290" t="s">
        <v>2473</v>
      </c>
      <c r="W2290" t="s">
        <v>1709</v>
      </c>
      <c r="X2290" t="s">
        <v>1710</v>
      </c>
      <c r="Y2290" t="s">
        <v>3318</v>
      </c>
      <c r="Z2290" t="s">
        <v>3729</v>
      </c>
      <c r="AA2290">
        <v>811392</v>
      </c>
      <c r="AB2290" s="198">
        <v>37037</v>
      </c>
      <c r="AC2290" s="198">
        <v>37040</v>
      </c>
    </row>
    <row r="2291" spans="1:29" x14ac:dyDescent="0.2">
      <c r="A2291" s="44" t="str">
        <f t="shared" si="176"/>
        <v>US Natural Gas Financial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Financial</v>
      </c>
      <c r="E2291" s="44">
        <f>IF(VLOOKUP(S2291,'DD-Lookup'!$J$6:$L$50,3,FALSE)="Monthly",(YEAR(AC2291)-YEAR(AB2291))*12+MONTH(AC2291)-MONTH(AB2291)+1,(AC2291-AB2291+1))</f>
        <v>30</v>
      </c>
      <c r="F2291" s="213">
        <f t="shared" si="180"/>
        <v>300000</v>
      </c>
      <c r="G2291" s="202">
        <v>1297424</v>
      </c>
      <c r="H2291" s="198">
        <v>37036.377789351849</v>
      </c>
      <c r="I2291" t="s">
        <v>2986</v>
      </c>
      <c r="M2291" t="s">
        <v>1785</v>
      </c>
      <c r="N2291" t="s">
        <v>3014</v>
      </c>
      <c r="O2291" t="s">
        <v>3015</v>
      </c>
      <c r="Q2291" s="199">
        <v>10000</v>
      </c>
      <c r="S2291" t="s">
        <v>1786</v>
      </c>
      <c r="T2291" t="s">
        <v>2230</v>
      </c>
      <c r="U2291" s="201">
        <v>3.9950000000000001</v>
      </c>
      <c r="V2291" t="s">
        <v>2393</v>
      </c>
      <c r="W2291" t="s">
        <v>3587</v>
      </c>
      <c r="X2291" t="s">
        <v>3016</v>
      </c>
      <c r="Y2291" t="s">
        <v>2250</v>
      </c>
      <c r="Z2291" t="s">
        <v>3729</v>
      </c>
      <c r="AA2291" t="s">
        <v>218</v>
      </c>
      <c r="AB2291" s="198">
        <v>37043.875</v>
      </c>
      <c r="AC2291" s="198">
        <v>37072.875</v>
      </c>
    </row>
    <row r="2292" spans="1:29" x14ac:dyDescent="0.2">
      <c r="A2292" s="44" t="str">
        <f t="shared" si="176"/>
        <v xml:space="preserve"> Metals Financial</v>
      </c>
      <c r="B2292" s="44" t="str">
        <f t="shared" si="177"/>
        <v/>
      </c>
      <c r="C2292" s="44" t="str">
        <f t="shared" si="178"/>
        <v>Metals</v>
      </c>
      <c r="D2292" s="44" t="str">
        <f t="shared" si="179"/>
        <v>Financial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8</v>
      </c>
      <c r="G2292" s="202">
        <v>1297425</v>
      </c>
      <c r="H2292" s="198">
        <v>37036.377800925926</v>
      </c>
      <c r="I2292" t="s">
        <v>2253</v>
      </c>
      <c r="M2292" t="s">
        <v>1791</v>
      </c>
      <c r="N2292" t="s">
        <v>2240</v>
      </c>
      <c r="O2292" t="s">
        <v>2241</v>
      </c>
      <c r="P2292" s="199">
        <v>8</v>
      </c>
      <c r="S2292" t="s">
        <v>2229</v>
      </c>
      <c r="T2292" t="s">
        <v>2230</v>
      </c>
      <c r="U2292" s="201">
        <v>1533</v>
      </c>
      <c r="V2292" t="s">
        <v>2262</v>
      </c>
      <c r="W2292" t="s">
        <v>2236</v>
      </c>
      <c r="X2292" t="s">
        <v>2232</v>
      </c>
      <c r="Y2292" t="s">
        <v>2233</v>
      </c>
      <c r="Z2292" t="s">
        <v>2234</v>
      </c>
      <c r="AA2292">
        <v>2152835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4</v>
      </c>
      <c r="F2293" s="213">
        <f t="shared" si="180"/>
        <v>7300</v>
      </c>
      <c r="G2293" s="202">
        <v>1297427</v>
      </c>
      <c r="H2293" s="198">
        <v>37036.377858796295</v>
      </c>
      <c r="I2293" t="s">
        <v>2983</v>
      </c>
      <c r="M2293" t="s">
        <v>1785</v>
      </c>
      <c r="N2293" t="s">
        <v>3314</v>
      </c>
      <c r="O2293" t="s">
        <v>1545</v>
      </c>
      <c r="Q2293" s="199">
        <v>1825</v>
      </c>
      <c r="S2293" t="s">
        <v>1786</v>
      </c>
      <c r="T2293" t="s">
        <v>2230</v>
      </c>
      <c r="U2293" s="201">
        <v>3.7349999999999999</v>
      </c>
      <c r="V2293" t="s">
        <v>2802</v>
      </c>
      <c r="W2293" t="s">
        <v>3130</v>
      </c>
      <c r="X2293" t="s">
        <v>3338</v>
      </c>
      <c r="Y2293" t="s">
        <v>3318</v>
      </c>
      <c r="Z2293" t="s">
        <v>3729</v>
      </c>
      <c r="AA2293">
        <v>811393</v>
      </c>
      <c r="AB2293" s="198">
        <v>37037</v>
      </c>
      <c r="AC2293" s="198">
        <v>37040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4</v>
      </c>
      <c r="F2294" s="213">
        <f t="shared" si="180"/>
        <v>14312</v>
      </c>
      <c r="G2294" s="202">
        <v>1297428</v>
      </c>
      <c r="H2294" s="198">
        <v>37036.377893518518</v>
      </c>
      <c r="I2294" t="s">
        <v>2796</v>
      </c>
      <c r="M2294" t="s">
        <v>1785</v>
      </c>
      <c r="N2294" t="s">
        <v>3314</v>
      </c>
      <c r="O2294" t="s">
        <v>1544</v>
      </c>
      <c r="Q2294" s="199">
        <v>3578</v>
      </c>
      <c r="S2294" t="s">
        <v>1786</v>
      </c>
      <c r="T2294" t="s">
        <v>2230</v>
      </c>
      <c r="U2294" s="201">
        <v>3.7124999999999999</v>
      </c>
      <c r="V2294" t="s">
        <v>3378</v>
      </c>
      <c r="W2294" t="s">
        <v>3130</v>
      </c>
      <c r="X2294" t="s">
        <v>3338</v>
      </c>
      <c r="Y2294" t="s">
        <v>3318</v>
      </c>
      <c r="Z2294" t="s">
        <v>3729</v>
      </c>
      <c r="AA2294">
        <v>811394</v>
      </c>
      <c r="AB2294" s="198">
        <v>37037</v>
      </c>
      <c r="AC2294" s="198">
        <v>37040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4</v>
      </c>
      <c r="F2295" s="213">
        <f t="shared" si="180"/>
        <v>20000</v>
      </c>
      <c r="G2295" s="202">
        <v>1297429</v>
      </c>
      <c r="H2295" s="198">
        <v>37036.377905092595</v>
      </c>
      <c r="I2295" t="s">
        <v>3008</v>
      </c>
      <c r="M2295" t="s">
        <v>1785</v>
      </c>
      <c r="N2295" t="s">
        <v>3314</v>
      </c>
      <c r="O2295" t="s">
        <v>2316</v>
      </c>
      <c r="Q2295" s="199">
        <v>5000</v>
      </c>
      <c r="S2295" t="s">
        <v>1786</v>
      </c>
      <c r="T2295" t="s">
        <v>2230</v>
      </c>
      <c r="U2295" s="201">
        <v>4.165</v>
      </c>
      <c r="V2295" t="s">
        <v>1706</v>
      </c>
      <c r="W2295" t="s">
        <v>1691</v>
      </c>
      <c r="X2295" t="s">
        <v>1697</v>
      </c>
      <c r="Y2295" t="s">
        <v>3318</v>
      </c>
      <c r="Z2295" t="s">
        <v>3729</v>
      </c>
      <c r="AA2295">
        <v>811395</v>
      </c>
      <c r="AB2295" s="198">
        <v>37037</v>
      </c>
      <c r="AC2295" s="198">
        <v>37040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4</v>
      </c>
      <c r="F2296" s="213">
        <f t="shared" si="180"/>
        <v>20000</v>
      </c>
      <c r="G2296" s="202">
        <v>1297432</v>
      </c>
      <c r="H2296" s="198">
        <v>37036.377928240741</v>
      </c>
      <c r="I2296" t="s">
        <v>1755</v>
      </c>
      <c r="M2296" t="s">
        <v>1785</v>
      </c>
      <c r="N2296" t="s">
        <v>3314</v>
      </c>
      <c r="O2296" t="s">
        <v>1566</v>
      </c>
      <c r="Q2296" s="199">
        <v>5000</v>
      </c>
      <c r="S2296" t="s">
        <v>1786</v>
      </c>
      <c r="T2296" t="s">
        <v>2230</v>
      </c>
      <c r="U2296" s="201">
        <v>2.6150000000000002</v>
      </c>
      <c r="V2296" t="s">
        <v>2037</v>
      </c>
      <c r="W2296" t="s">
        <v>1732</v>
      </c>
      <c r="X2296" t="s">
        <v>1710</v>
      </c>
      <c r="Y2296" t="s">
        <v>3318</v>
      </c>
      <c r="Z2296" t="s">
        <v>3729</v>
      </c>
      <c r="AA2296">
        <v>811397</v>
      </c>
      <c r="AB2296" s="198">
        <v>37037</v>
      </c>
      <c r="AC2296" s="198">
        <v>37040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4</v>
      </c>
      <c r="F2297" s="213">
        <f t="shared" si="180"/>
        <v>40000</v>
      </c>
      <c r="G2297" s="202">
        <v>1297431</v>
      </c>
      <c r="H2297" s="198">
        <v>37036.377928240741</v>
      </c>
      <c r="I2297" t="s">
        <v>2983</v>
      </c>
      <c r="M2297" t="s">
        <v>1785</v>
      </c>
      <c r="N2297" t="s">
        <v>1766</v>
      </c>
      <c r="O2297" t="s">
        <v>2517</v>
      </c>
      <c r="Q2297" s="199">
        <v>10000</v>
      </c>
      <c r="S2297" t="s">
        <v>1786</v>
      </c>
      <c r="T2297" t="s">
        <v>2230</v>
      </c>
      <c r="U2297" s="201">
        <v>3.63</v>
      </c>
      <c r="V2297" t="s">
        <v>2828</v>
      </c>
      <c r="W2297" t="s">
        <v>3081</v>
      </c>
      <c r="X2297" t="s">
        <v>1767</v>
      </c>
      <c r="Y2297" t="s">
        <v>3318</v>
      </c>
      <c r="Z2297" t="s">
        <v>1768</v>
      </c>
      <c r="AA2297">
        <v>811398</v>
      </c>
      <c r="AB2297" s="198">
        <v>37037</v>
      </c>
      <c r="AC2297" s="198">
        <v>37040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4</v>
      </c>
      <c r="F2298" s="213">
        <f t="shared" si="180"/>
        <v>20000</v>
      </c>
      <c r="G2298" s="202">
        <v>1297430</v>
      </c>
      <c r="H2298" s="198">
        <v>37036.377928240741</v>
      </c>
      <c r="I2298" t="s">
        <v>2006</v>
      </c>
      <c r="M2298" t="s">
        <v>1785</v>
      </c>
      <c r="N2298" t="s">
        <v>3314</v>
      </c>
      <c r="O2298" t="s">
        <v>1545</v>
      </c>
      <c r="Q2298" s="199">
        <v>5000</v>
      </c>
      <c r="S2298" t="s">
        <v>1786</v>
      </c>
      <c r="T2298" t="s">
        <v>2230</v>
      </c>
      <c r="U2298" s="201">
        <v>3.7475000000000001</v>
      </c>
      <c r="V2298" t="s">
        <v>2025</v>
      </c>
      <c r="W2298" t="s">
        <v>3130</v>
      </c>
      <c r="X2298" t="s">
        <v>3338</v>
      </c>
      <c r="Y2298" t="s">
        <v>3318</v>
      </c>
      <c r="Z2298" t="s">
        <v>3729</v>
      </c>
      <c r="AA2298">
        <v>811396</v>
      </c>
      <c r="AB2298" s="198">
        <v>37037</v>
      </c>
      <c r="AC2298" s="198">
        <v>37040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4</v>
      </c>
      <c r="F2299" s="213">
        <f t="shared" si="180"/>
        <v>20000</v>
      </c>
      <c r="G2299" s="202">
        <v>1297435</v>
      </c>
      <c r="H2299" s="198">
        <v>37036.377974537034</v>
      </c>
      <c r="I2299" t="s">
        <v>1755</v>
      </c>
      <c r="M2299" t="s">
        <v>1785</v>
      </c>
      <c r="N2299" t="s">
        <v>3314</v>
      </c>
      <c r="O2299" t="s">
        <v>1566</v>
      </c>
      <c r="Q2299" s="199">
        <v>5000</v>
      </c>
      <c r="S2299" t="s">
        <v>1786</v>
      </c>
      <c r="T2299" t="s">
        <v>2230</v>
      </c>
      <c r="U2299" s="201">
        <v>2.63</v>
      </c>
      <c r="V2299" t="s">
        <v>2037</v>
      </c>
      <c r="W2299" t="s">
        <v>1732</v>
      </c>
      <c r="X2299" t="s">
        <v>1710</v>
      </c>
      <c r="Y2299" t="s">
        <v>3318</v>
      </c>
      <c r="Z2299" t="s">
        <v>3729</v>
      </c>
      <c r="AA2299">
        <v>811399</v>
      </c>
      <c r="AB2299" s="198">
        <v>37037</v>
      </c>
      <c r="AC2299" s="198">
        <v>37040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4</v>
      </c>
      <c r="F2300" s="213">
        <f t="shared" si="180"/>
        <v>40000</v>
      </c>
      <c r="G2300" s="202">
        <v>1297434</v>
      </c>
      <c r="H2300" s="198">
        <v>37036.377974537034</v>
      </c>
      <c r="I2300" t="s">
        <v>2983</v>
      </c>
      <c r="M2300" t="s">
        <v>1785</v>
      </c>
      <c r="N2300" t="s">
        <v>1766</v>
      </c>
      <c r="O2300" t="s">
        <v>2517</v>
      </c>
      <c r="Q2300" s="199">
        <v>10000</v>
      </c>
      <c r="S2300" t="s">
        <v>1786</v>
      </c>
      <c r="T2300" t="s">
        <v>2230</v>
      </c>
      <c r="U2300" s="201">
        <v>3.65</v>
      </c>
      <c r="V2300" t="s">
        <v>2828</v>
      </c>
      <c r="W2300" t="s">
        <v>3081</v>
      </c>
      <c r="X2300" t="s">
        <v>1767</v>
      </c>
      <c r="Y2300" t="s">
        <v>3318</v>
      </c>
      <c r="Z2300" t="s">
        <v>1768</v>
      </c>
      <c r="AA2300">
        <v>811400</v>
      </c>
      <c r="AB2300" s="198">
        <v>37037</v>
      </c>
      <c r="AC2300" s="198">
        <v>37040</v>
      </c>
    </row>
    <row r="2301" spans="1:29" x14ac:dyDescent="0.2">
      <c r="A2301" s="44" t="str">
        <f t="shared" si="176"/>
        <v xml:space="preserve"> Natural Gas Physical</v>
      </c>
      <c r="B2301" s="44" t="str">
        <f t="shared" si="177"/>
        <v/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4</v>
      </c>
      <c r="F2301" s="213">
        <f t="shared" si="180"/>
        <v>40000</v>
      </c>
      <c r="G2301" s="202">
        <v>1297436</v>
      </c>
      <c r="H2301" s="198">
        <v>37036.378032407411</v>
      </c>
      <c r="I2301" t="s">
        <v>3206</v>
      </c>
      <c r="M2301" t="s">
        <v>1785</v>
      </c>
      <c r="N2301" t="s">
        <v>3346</v>
      </c>
      <c r="O2301" t="s">
        <v>1500</v>
      </c>
      <c r="Q2301" s="199">
        <v>10000</v>
      </c>
      <c r="S2301" t="s">
        <v>1786</v>
      </c>
      <c r="T2301" t="s">
        <v>2230</v>
      </c>
      <c r="U2301" s="201">
        <v>4.12</v>
      </c>
      <c r="V2301" t="s">
        <v>3520</v>
      </c>
      <c r="W2301" t="s">
        <v>3347</v>
      </c>
      <c r="X2301" t="s">
        <v>3348</v>
      </c>
      <c r="Y2301" t="s">
        <v>3318</v>
      </c>
      <c r="Z2301" t="s">
        <v>3729</v>
      </c>
      <c r="AA2301">
        <v>811401</v>
      </c>
      <c r="AB2301" s="198">
        <v>37037</v>
      </c>
      <c r="AC2301" s="198">
        <v>37040</v>
      </c>
    </row>
    <row r="2302" spans="1:29" x14ac:dyDescent="0.2">
      <c r="A2302" s="44" t="str">
        <f t="shared" si="176"/>
        <v xml:space="preserve"> Metals Financial</v>
      </c>
      <c r="B2302" s="44" t="str">
        <f t="shared" si="177"/>
        <v/>
      </c>
      <c r="C2302" s="44" t="str">
        <f t="shared" si="178"/>
        <v>Metals</v>
      </c>
      <c r="D2302" s="44" t="str">
        <f t="shared" si="179"/>
        <v>Financial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15</v>
      </c>
      <c r="G2302" s="202">
        <v>1297437</v>
      </c>
      <c r="H2302" s="198">
        <v>37036.378055555557</v>
      </c>
      <c r="I2302" t="s">
        <v>2245</v>
      </c>
      <c r="M2302" t="s">
        <v>1791</v>
      </c>
      <c r="N2302" t="s">
        <v>2240</v>
      </c>
      <c r="O2302" t="s">
        <v>2241</v>
      </c>
      <c r="Q2302" s="199">
        <v>15</v>
      </c>
      <c r="S2302" t="s">
        <v>2229</v>
      </c>
      <c r="T2302" t="s">
        <v>2230</v>
      </c>
      <c r="U2302" s="201">
        <v>1534</v>
      </c>
      <c r="V2302" t="s">
        <v>3795</v>
      </c>
      <c r="W2302" t="s">
        <v>2236</v>
      </c>
      <c r="X2302" t="s">
        <v>2232</v>
      </c>
      <c r="Y2302" t="s">
        <v>2233</v>
      </c>
      <c r="Z2302" t="s">
        <v>2234</v>
      </c>
      <c r="AA2302">
        <v>2152837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4</v>
      </c>
      <c r="F2303" s="213">
        <f t="shared" si="180"/>
        <v>100000</v>
      </c>
      <c r="G2303" s="202">
        <v>1297438</v>
      </c>
      <c r="H2303" s="198">
        <v>37036.378067129626</v>
      </c>
      <c r="I2303" t="s">
        <v>2983</v>
      </c>
      <c r="M2303" t="s">
        <v>1785</v>
      </c>
      <c r="N2303" t="s">
        <v>3314</v>
      </c>
      <c r="O2303" t="s">
        <v>1034</v>
      </c>
      <c r="Q2303" s="199">
        <v>25000</v>
      </c>
      <c r="S2303" t="s">
        <v>1786</v>
      </c>
      <c r="T2303" t="s">
        <v>2230</v>
      </c>
      <c r="U2303" s="201">
        <v>3.8650000000000002</v>
      </c>
      <c r="V2303" t="s">
        <v>3194</v>
      </c>
      <c r="W2303" t="s">
        <v>2783</v>
      </c>
      <c r="X2303" t="s">
        <v>2784</v>
      </c>
      <c r="Y2303" t="s">
        <v>3318</v>
      </c>
      <c r="Z2303" t="s">
        <v>3729</v>
      </c>
      <c r="AA2303">
        <v>811402</v>
      </c>
      <c r="AB2303" s="198">
        <v>37037</v>
      </c>
      <c r="AC2303" s="198">
        <v>37040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30</v>
      </c>
      <c r="F2304" s="213">
        <f t="shared" si="180"/>
        <v>150000</v>
      </c>
      <c r="G2304" s="202">
        <v>1297439</v>
      </c>
      <c r="H2304" s="198">
        <v>37036.378136574072</v>
      </c>
      <c r="I2304" t="s">
        <v>2999</v>
      </c>
      <c r="M2304" t="s">
        <v>1785</v>
      </c>
      <c r="N2304" t="s">
        <v>3314</v>
      </c>
      <c r="O2304" t="s">
        <v>2827</v>
      </c>
      <c r="Q2304" s="199">
        <v>5000</v>
      </c>
      <c r="S2304" t="s">
        <v>1786</v>
      </c>
      <c r="T2304" t="s">
        <v>2230</v>
      </c>
      <c r="U2304" s="201">
        <v>2.6850000000000001</v>
      </c>
      <c r="V2304" t="s">
        <v>3164</v>
      </c>
      <c r="W2304" t="s">
        <v>2813</v>
      </c>
      <c r="X2304" t="s">
        <v>1710</v>
      </c>
      <c r="Y2304" t="s">
        <v>3318</v>
      </c>
      <c r="Z2304" t="s">
        <v>3729</v>
      </c>
      <c r="AA2304" t="s">
        <v>219</v>
      </c>
      <c r="AB2304" s="198">
        <v>37043.875</v>
      </c>
      <c r="AC2304" s="198">
        <v>37072.875</v>
      </c>
    </row>
    <row r="2305" spans="1:29" x14ac:dyDescent="0.2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30</v>
      </c>
      <c r="F2305" s="213">
        <f t="shared" si="180"/>
        <v>150000</v>
      </c>
      <c r="G2305" s="202">
        <v>1297440</v>
      </c>
      <c r="H2305" s="198">
        <v>37036.378159722219</v>
      </c>
      <c r="I2305" t="s">
        <v>2999</v>
      </c>
      <c r="M2305" t="s">
        <v>1785</v>
      </c>
      <c r="N2305" t="s">
        <v>3014</v>
      </c>
      <c r="O2305" t="s">
        <v>3015</v>
      </c>
      <c r="P2305" s="199">
        <v>5000</v>
      </c>
      <c r="S2305" t="s">
        <v>1786</v>
      </c>
      <c r="T2305" t="s">
        <v>2230</v>
      </c>
      <c r="U2305" s="201">
        <v>3.9849999999999999</v>
      </c>
      <c r="V2305" t="s">
        <v>1919</v>
      </c>
      <c r="W2305" t="s">
        <v>3587</v>
      </c>
      <c r="X2305" t="s">
        <v>3016</v>
      </c>
      <c r="Y2305" t="s">
        <v>2250</v>
      </c>
      <c r="Z2305" t="s">
        <v>3729</v>
      </c>
      <c r="AA2305" t="s">
        <v>220</v>
      </c>
      <c r="AB2305" s="198">
        <v>37043.875</v>
      </c>
      <c r="AC2305" s="198">
        <v>37072.875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4</v>
      </c>
      <c r="F2306" s="213">
        <f t="shared" si="180"/>
        <v>7428</v>
      </c>
      <c r="G2306" s="202">
        <v>1297442</v>
      </c>
      <c r="H2306" s="198">
        <v>37036.378171296295</v>
      </c>
      <c r="I2306" t="s">
        <v>3008</v>
      </c>
      <c r="M2306" t="s">
        <v>1785</v>
      </c>
      <c r="N2306" t="s">
        <v>3314</v>
      </c>
      <c r="O2306" t="s">
        <v>1545</v>
      </c>
      <c r="P2306" s="199">
        <v>1857</v>
      </c>
      <c r="S2306" t="s">
        <v>1786</v>
      </c>
      <c r="T2306" t="s">
        <v>2230</v>
      </c>
      <c r="U2306" s="201">
        <v>3.7349999999999999</v>
      </c>
      <c r="V2306" t="s">
        <v>2846</v>
      </c>
      <c r="W2306" t="s">
        <v>3130</v>
      </c>
      <c r="X2306" t="s">
        <v>3338</v>
      </c>
      <c r="Y2306" t="s">
        <v>3318</v>
      </c>
      <c r="Z2306" t="s">
        <v>3729</v>
      </c>
      <c r="AA2306">
        <v>811403</v>
      </c>
      <c r="AB2306" s="198">
        <v>37037</v>
      </c>
      <c r="AC2306" s="198">
        <v>37040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4</v>
      </c>
      <c r="F2307" s="213">
        <f t="shared" si="180"/>
        <v>4036</v>
      </c>
      <c r="G2307" s="202">
        <v>1297443</v>
      </c>
      <c r="H2307" s="198">
        <v>37036.378171296295</v>
      </c>
      <c r="I2307" t="s">
        <v>2140</v>
      </c>
      <c r="M2307" t="s">
        <v>1785</v>
      </c>
      <c r="N2307" t="s">
        <v>3314</v>
      </c>
      <c r="O2307" t="s">
        <v>1041</v>
      </c>
      <c r="P2307" s="199">
        <v>1009</v>
      </c>
      <c r="S2307" t="s">
        <v>1786</v>
      </c>
      <c r="T2307" t="s">
        <v>2230</v>
      </c>
      <c r="U2307" s="201">
        <v>3.8</v>
      </c>
      <c r="V2307" t="s">
        <v>2141</v>
      </c>
      <c r="W2307" t="s">
        <v>3159</v>
      </c>
      <c r="X2307" t="s">
        <v>1713</v>
      </c>
      <c r="Y2307" t="s">
        <v>3318</v>
      </c>
      <c r="Z2307" t="s">
        <v>3729</v>
      </c>
      <c r="AA2307">
        <v>811404</v>
      </c>
      <c r="AB2307" s="198">
        <v>37037</v>
      </c>
      <c r="AC2307" s="198">
        <v>37040</v>
      </c>
    </row>
    <row r="2308" spans="1:29" x14ac:dyDescent="0.2">
      <c r="A2308" s="44" t="str">
        <f t="shared" si="176"/>
        <v xml:space="preserve"> Metals Financial</v>
      </c>
      <c r="B2308" s="44" t="str">
        <f t="shared" si="177"/>
        <v/>
      </c>
      <c r="C2308" s="44" t="str">
        <f t="shared" si="178"/>
        <v>Metals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20</v>
      </c>
      <c r="G2308" s="202">
        <v>1297444</v>
      </c>
      <c r="H2308" s="198">
        <v>37036.378194444442</v>
      </c>
      <c r="I2308" t="s">
        <v>2302</v>
      </c>
      <c r="M2308" t="s">
        <v>1791</v>
      </c>
      <c r="N2308" t="s">
        <v>2240</v>
      </c>
      <c r="O2308" t="s">
        <v>2241</v>
      </c>
      <c r="P2308" s="199">
        <v>20</v>
      </c>
      <c r="S2308" t="s">
        <v>2229</v>
      </c>
      <c r="T2308" t="s">
        <v>2230</v>
      </c>
      <c r="U2308" s="201">
        <v>1533</v>
      </c>
      <c r="V2308" t="s">
        <v>2702</v>
      </c>
      <c r="W2308" t="s">
        <v>2236</v>
      </c>
      <c r="X2308" t="s">
        <v>2232</v>
      </c>
      <c r="Y2308" t="s">
        <v>2233</v>
      </c>
      <c r="Z2308" t="s">
        <v>2234</v>
      </c>
      <c r="AA2308">
        <v>2152839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4</v>
      </c>
      <c r="F2309" s="213">
        <f t="shared" si="180"/>
        <v>100000</v>
      </c>
      <c r="G2309" s="202">
        <v>1297445</v>
      </c>
      <c r="H2309" s="198">
        <v>37036.378240740742</v>
      </c>
      <c r="I2309" t="s">
        <v>3196</v>
      </c>
      <c r="M2309" t="s">
        <v>1785</v>
      </c>
      <c r="N2309" t="s">
        <v>3314</v>
      </c>
      <c r="O2309" t="s">
        <v>1034</v>
      </c>
      <c r="P2309" s="199">
        <v>25000</v>
      </c>
      <c r="S2309" t="s">
        <v>1786</v>
      </c>
      <c r="T2309" t="s">
        <v>2230</v>
      </c>
      <c r="U2309" s="201">
        <v>3.8650000000000002</v>
      </c>
      <c r="V2309" t="s">
        <v>1797</v>
      </c>
      <c r="W2309" t="s">
        <v>2783</v>
      </c>
      <c r="X2309" t="s">
        <v>2784</v>
      </c>
      <c r="Y2309" t="s">
        <v>3318</v>
      </c>
      <c r="Z2309" t="s">
        <v>3729</v>
      </c>
      <c r="AA2309">
        <v>811407</v>
      </c>
      <c r="AB2309" s="198">
        <v>37037</v>
      </c>
      <c r="AC2309" s="198">
        <v>37040</v>
      </c>
    </row>
    <row r="2310" spans="1:29" x14ac:dyDescent="0.2">
      <c r="A2310" s="44" t="str">
        <f t="shared" si="176"/>
        <v>US Natural Gas Financial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Financial</v>
      </c>
      <c r="E2310" s="44">
        <f>IF(VLOOKUP(S2310,'DD-Lookup'!$J$6:$L$50,3,FALSE)="Monthly",(YEAR(AC2310)-YEAR(AB2310))*12+MONTH(AC2310)-MONTH(AB2310)+1,(AC2310-AB2310+1))</f>
        <v>6</v>
      </c>
      <c r="F2310" s="213">
        <f t="shared" si="180"/>
        <v>60000</v>
      </c>
      <c r="G2310" s="202">
        <v>1297447</v>
      </c>
      <c r="H2310" s="198">
        <v>37036.378263888888</v>
      </c>
      <c r="I2310" t="s">
        <v>1826</v>
      </c>
      <c r="M2310" t="s">
        <v>1785</v>
      </c>
      <c r="N2310" t="s">
        <v>3014</v>
      </c>
      <c r="O2310" t="s">
        <v>1933</v>
      </c>
      <c r="Q2310" s="199">
        <v>10000</v>
      </c>
      <c r="S2310" t="s">
        <v>1786</v>
      </c>
      <c r="T2310" t="s">
        <v>2230</v>
      </c>
      <c r="U2310" s="201">
        <v>3.88</v>
      </c>
      <c r="V2310" t="s">
        <v>2188</v>
      </c>
      <c r="W2310" t="s">
        <v>3372</v>
      </c>
      <c r="X2310" t="s">
        <v>2774</v>
      </c>
      <c r="Y2310" t="s">
        <v>2250</v>
      </c>
      <c r="Z2310" t="s">
        <v>3729</v>
      </c>
      <c r="AA2310" t="s">
        <v>221</v>
      </c>
      <c r="AB2310" s="198">
        <v>37037.875</v>
      </c>
      <c r="AC2310" s="198">
        <v>37042.875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4</v>
      </c>
      <c r="F2311" s="213">
        <f t="shared" si="180"/>
        <v>40000</v>
      </c>
      <c r="G2311" s="202">
        <v>1297446</v>
      </c>
      <c r="H2311" s="198">
        <v>37036.378263888888</v>
      </c>
      <c r="I2311" t="s">
        <v>2983</v>
      </c>
      <c r="M2311" t="s">
        <v>1785</v>
      </c>
      <c r="N2311" t="s">
        <v>3314</v>
      </c>
      <c r="O2311" t="s">
        <v>1518</v>
      </c>
      <c r="P2311" s="199">
        <v>10000</v>
      </c>
      <c r="S2311" t="s">
        <v>1786</v>
      </c>
      <c r="T2311" t="s">
        <v>2230</v>
      </c>
      <c r="U2311" s="201">
        <v>3.9413</v>
      </c>
      <c r="V2311" t="s">
        <v>3343</v>
      </c>
      <c r="W2311" t="s">
        <v>3316</v>
      </c>
      <c r="X2311" t="s">
        <v>3317</v>
      </c>
      <c r="Y2311" t="s">
        <v>3318</v>
      </c>
      <c r="Z2311" t="s">
        <v>3729</v>
      </c>
      <c r="AA2311">
        <v>811408</v>
      </c>
      <c r="AB2311" s="198">
        <v>37037</v>
      </c>
      <c r="AC2311" s="198">
        <v>37040</v>
      </c>
    </row>
    <row r="2312" spans="1:29" x14ac:dyDescent="0.2">
      <c r="A2312" s="44" t="str">
        <f t="shared" si="176"/>
        <v>US Crude Financial</v>
      </c>
      <c r="B2312" s="44" t="str">
        <f t="shared" si="177"/>
        <v>US</v>
      </c>
      <c r="C2312" s="44" t="str">
        <f t="shared" si="178"/>
        <v>Crude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50000</v>
      </c>
      <c r="G2312" s="202">
        <v>1297448</v>
      </c>
      <c r="H2312" s="198">
        <v>37036.378321759257</v>
      </c>
      <c r="I2312" t="s">
        <v>3013</v>
      </c>
      <c r="M2312" t="s">
        <v>1994</v>
      </c>
      <c r="N2312" t="s">
        <v>2731</v>
      </c>
      <c r="O2312" t="s">
        <v>1815</v>
      </c>
      <c r="P2312" s="199">
        <v>50000</v>
      </c>
      <c r="S2312" t="s">
        <v>1792</v>
      </c>
      <c r="T2312" t="s">
        <v>2230</v>
      </c>
      <c r="U2312" s="201">
        <v>28.41</v>
      </c>
      <c r="V2312" t="s">
        <v>3296</v>
      </c>
      <c r="W2312" t="s">
        <v>2733</v>
      </c>
      <c r="X2312" t="s">
        <v>2734</v>
      </c>
      <c r="Y2312" t="s">
        <v>3473</v>
      </c>
      <c r="Z2312" t="s">
        <v>3729</v>
      </c>
      <c r="AA2312">
        <v>107975</v>
      </c>
      <c r="AB2312" s="198">
        <v>37073</v>
      </c>
      <c r="AC2312" s="198">
        <v>37103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4</v>
      </c>
      <c r="F2313" s="213">
        <f t="shared" si="180"/>
        <v>32000</v>
      </c>
      <c r="G2313" s="202">
        <v>1297449</v>
      </c>
      <c r="H2313" s="198">
        <v>37036.378344907411</v>
      </c>
      <c r="I2313" t="s">
        <v>3341</v>
      </c>
      <c r="M2313" t="s">
        <v>1785</v>
      </c>
      <c r="N2313" t="s">
        <v>3314</v>
      </c>
      <c r="O2313" t="s">
        <v>1524</v>
      </c>
      <c r="Q2313" s="199">
        <v>8000</v>
      </c>
      <c r="S2313" t="s">
        <v>1786</v>
      </c>
      <c r="T2313" t="s">
        <v>2230</v>
      </c>
      <c r="U2313" s="201">
        <v>3.8050000000000002</v>
      </c>
      <c r="V2313" t="s">
        <v>3131</v>
      </c>
      <c r="W2313" t="s">
        <v>3352</v>
      </c>
      <c r="X2313" t="s">
        <v>3353</v>
      </c>
      <c r="Y2313" t="s">
        <v>3318</v>
      </c>
      <c r="Z2313" t="s">
        <v>3729</v>
      </c>
      <c r="AA2313">
        <v>811409</v>
      </c>
      <c r="AB2313" s="198">
        <v>37037</v>
      </c>
      <c r="AC2313" s="198">
        <v>37040</v>
      </c>
    </row>
    <row r="2314" spans="1:29" x14ac:dyDescent="0.2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151</v>
      </c>
      <c r="F2314" s="213">
        <f t="shared" si="180"/>
        <v>377500</v>
      </c>
      <c r="G2314" s="202">
        <v>1297450</v>
      </c>
      <c r="H2314" s="198">
        <v>37036.37835648148</v>
      </c>
      <c r="I2314" t="s">
        <v>2170</v>
      </c>
      <c r="M2314" t="s">
        <v>1785</v>
      </c>
      <c r="N2314" t="s">
        <v>3014</v>
      </c>
      <c r="O2314" t="s">
        <v>3345</v>
      </c>
      <c r="Q2314" s="199">
        <v>2500</v>
      </c>
      <c r="S2314" t="s">
        <v>1786</v>
      </c>
      <c r="T2314" t="s">
        <v>2230</v>
      </c>
      <c r="U2314" s="201">
        <v>4.5</v>
      </c>
      <c r="V2314" t="s">
        <v>2405</v>
      </c>
      <c r="W2314" t="s">
        <v>3587</v>
      </c>
      <c r="X2314" t="s">
        <v>3016</v>
      </c>
      <c r="Y2314" t="s">
        <v>2250</v>
      </c>
      <c r="Z2314" t="s">
        <v>3729</v>
      </c>
      <c r="AA2314" t="s">
        <v>222</v>
      </c>
      <c r="AB2314" s="198">
        <v>37196</v>
      </c>
      <c r="AC2314" s="198">
        <v>37346</v>
      </c>
    </row>
    <row r="2315" spans="1:29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4</v>
      </c>
      <c r="F2315" s="213">
        <f t="shared" ref="F2315:F2378" si="185">E2315*SUM(P2315:Q2315)</f>
        <v>1600</v>
      </c>
      <c r="G2315" s="202">
        <v>1297451</v>
      </c>
      <c r="H2315" s="198">
        <v>37036.37835648148</v>
      </c>
      <c r="I2315" t="s">
        <v>2045</v>
      </c>
      <c r="M2315" t="s">
        <v>1785</v>
      </c>
      <c r="N2315" t="s">
        <v>3314</v>
      </c>
      <c r="O2315" t="s">
        <v>1550</v>
      </c>
      <c r="Q2315" s="199">
        <v>400</v>
      </c>
      <c r="S2315" t="s">
        <v>1786</v>
      </c>
      <c r="T2315" t="s">
        <v>2230</v>
      </c>
      <c r="U2315" s="201">
        <v>4.1550000000000002</v>
      </c>
      <c r="V2315" t="s">
        <v>1912</v>
      </c>
      <c r="W2315" t="s">
        <v>1691</v>
      </c>
      <c r="X2315" t="s">
        <v>1697</v>
      </c>
      <c r="Y2315" t="s">
        <v>3318</v>
      </c>
      <c r="Z2315" t="s">
        <v>3729</v>
      </c>
      <c r="AA2315">
        <v>811410</v>
      </c>
      <c r="AB2315" s="198">
        <v>37037</v>
      </c>
      <c r="AC2315" s="198">
        <v>37040</v>
      </c>
    </row>
    <row r="2316" spans="1:29" x14ac:dyDescent="0.2">
      <c r="A2316" s="44" t="str">
        <f t="shared" si="181"/>
        <v>US Natural Gas Financial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30</v>
      </c>
      <c r="F2316" s="213">
        <f t="shared" si="185"/>
        <v>150000</v>
      </c>
      <c r="G2316" s="202">
        <v>1297452</v>
      </c>
      <c r="H2316" s="198">
        <v>37036.378368055557</v>
      </c>
      <c r="I2316" t="s">
        <v>2999</v>
      </c>
      <c r="M2316" t="s">
        <v>1785</v>
      </c>
      <c r="N2316" t="s">
        <v>3328</v>
      </c>
      <c r="O2316" t="s">
        <v>1734</v>
      </c>
      <c r="P2316" s="199">
        <v>5000</v>
      </c>
      <c r="S2316" t="s">
        <v>1786</v>
      </c>
      <c r="T2316" t="s">
        <v>2230</v>
      </c>
      <c r="U2316" s="201">
        <v>-1.2350000000000001</v>
      </c>
      <c r="V2316" t="s">
        <v>1919</v>
      </c>
      <c r="W2316" t="s">
        <v>1735</v>
      </c>
      <c r="X2316" t="s">
        <v>1736</v>
      </c>
      <c r="Y2316" t="s">
        <v>2250</v>
      </c>
      <c r="Z2316" t="s">
        <v>3729</v>
      </c>
      <c r="AA2316" t="s">
        <v>223</v>
      </c>
      <c r="AB2316" s="198">
        <v>37043.875</v>
      </c>
      <c r="AC2316" s="198">
        <v>37072.875</v>
      </c>
    </row>
    <row r="2317" spans="1:29" x14ac:dyDescent="0.2">
      <c r="A2317" s="44" t="str">
        <f t="shared" si="181"/>
        <v>US Natural Gas Financial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Financial</v>
      </c>
      <c r="E2317" s="44">
        <f>IF(VLOOKUP(S2317,'DD-Lookup'!$J$6:$L$50,3,FALSE)="Monthly",(YEAR(AC2317)-YEAR(AB2317))*12+MONTH(AC2317)-MONTH(AB2317)+1,(AC2317-AB2317+1))</f>
        <v>151</v>
      </c>
      <c r="F2317" s="213">
        <f t="shared" si="185"/>
        <v>377500</v>
      </c>
      <c r="G2317" s="202">
        <v>1297454</v>
      </c>
      <c r="H2317" s="198">
        <v>37036.37841435185</v>
      </c>
      <c r="I2317" t="s">
        <v>2163</v>
      </c>
      <c r="M2317" t="s">
        <v>1785</v>
      </c>
      <c r="N2317" t="s">
        <v>3014</v>
      </c>
      <c r="O2317" t="s">
        <v>3345</v>
      </c>
      <c r="Q2317" s="199">
        <v>2500</v>
      </c>
      <c r="S2317" t="s">
        <v>1786</v>
      </c>
      <c r="T2317" t="s">
        <v>2230</v>
      </c>
      <c r="U2317" s="201">
        <v>4.5</v>
      </c>
      <c r="V2317" t="s">
        <v>2199</v>
      </c>
      <c r="W2317" t="s">
        <v>3587</v>
      </c>
      <c r="X2317" t="s">
        <v>3016</v>
      </c>
      <c r="Y2317" t="s">
        <v>2250</v>
      </c>
      <c r="Z2317" t="s">
        <v>3729</v>
      </c>
      <c r="AA2317" t="s">
        <v>224</v>
      </c>
      <c r="AB2317" s="198">
        <v>37196</v>
      </c>
      <c r="AC2317" s="198">
        <v>37346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4</v>
      </c>
      <c r="F2318" s="213">
        <f t="shared" si="185"/>
        <v>17688</v>
      </c>
      <c r="G2318" s="202">
        <v>1297453</v>
      </c>
      <c r="H2318" s="198">
        <v>37036.37841435185</v>
      </c>
      <c r="I2318" t="s">
        <v>2796</v>
      </c>
      <c r="M2318" t="s">
        <v>1785</v>
      </c>
      <c r="N2318" t="s">
        <v>3314</v>
      </c>
      <c r="O2318" t="s">
        <v>1544</v>
      </c>
      <c r="Q2318" s="199">
        <v>4422</v>
      </c>
      <c r="S2318" t="s">
        <v>1786</v>
      </c>
      <c r="T2318" t="s">
        <v>2230</v>
      </c>
      <c r="U2318" s="201">
        <v>3.72</v>
      </c>
      <c r="V2318" t="s">
        <v>3378</v>
      </c>
      <c r="W2318" t="s">
        <v>3130</v>
      </c>
      <c r="X2318" t="s">
        <v>3338</v>
      </c>
      <c r="Y2318" t="s">
        <v>3318</v>
      </c>
      <c r="Z2318" t="s">
        <v>3729</v>
      </c>
      <c r="AA2318">
        <v>811411</v>
      </c>
      <c r="AB2318" s="198">
        <v>37037</v>
      </c>
      <c r="AC2318" s="198">
        <v>37040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4</v>
      </c>
      <c r="F2319" s="213">
        <f t="shared" si="185"/>
        <v>40000</v>
      </c>
      <c r="G2319" s="202">
        <v>1297455</v>
      </c>
      <c r="H2319" s="198">
        <v>37036.378449074073</v>
      </c>
      <c r="I2319" t="s">
        <v>3293</v>
      </c>
      <c r="M2319" t="s">
        <v>1785</v>
      </c>
      <c r="N2319" t="s">
        <v>3314</v>
      </c>
      <c r="O2319" t="s">
        <v>1041</v>
      </c>
      <c r="Q2319" s="199">
        <v>10000</v>
      </c>
      <c r="S2319" t="s">
        <v>1786</v>
      </c>
      <c r="T2319" t="s">
        <v>2230</v>
      </c>
      <c r="U2319" s="201">
        <v>3.8149999999999999</v>
      </c>
      <c r="V2319" t="s">
        <v>2913</v>
      </c>
      <c r="W2319" t="s">
        <v>3159</v>
      </c>
      <c r="X2319" t="s">
        <v>1713</v>
      </c>
      <c r="Y2319" t="s">
        <v>3318</v>
      </c>
      <c r="Z2319" t="s">
        <v>3729</v>
      </c>
      <c r="AA2319">
        <v>811412</v>
      </c>
      <c r="AB2319" s="198">
        <v>37037</v>
      </c>
      <c r="AC2319" s="198">
        <v>37040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4</v>
      </c>
      <c r="F2320" s="213">
        <f t="shared" si="185"/>
        <v>80000</v>
      </c>
      <c r="G2320" s="202">
        <v>1297456</v>
      </c>
      <c r="H2320" s="198">
        <v>37036.378472222219</v>
      </c>
      <c r="I2320" t="s">
        <v>3341</v>
      </c>
      <c r="M2320" t="s">
        <v>1785</v>
      </c>
      <c r="N2320" t="s">
        <v>3314</v>
      </c>
      <c r="O2320" t="s">
        <v>1055</v>
      </c>
      <c r="Q2320" s="199">
        <v>20000</v>
      </c>
      <c r="S2320" t="s">
        <v>1786</v>
      </c>
      <c r="T2320" t="s">
        <v>2230</v>
      </c>
      <c r="U2320" s="201">
        <v>4.1224999999999996</v>
      </c>
      <c r="V2320" t="s">
        <v>2137</v>
      </c>
      <c r="W2320" t="s">
        <v>2800</v>
      </c>
      <c r="X2320" t="s">
        <v>2801</v>
      </c>
      <c r="Y2320" t="s">
        <v>3318</v>
      </c>
      <c r="Z2320" t="s">
        <v>3729</v>
      </c>
      <c r="AA2320">
        <v>811413</v>
      </c>
      <c r="AB2320" s="198">
        <v>37037</v>
      </c>
      <c r="AC2320" s="198">
        <v>37040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4</v>
      </c>
      <c r="F2321" s="213">
        <f t="shared" si="185"/>
        <v>40000</v>
      </c>
      <c r="G2321" s="202">
        <v>1297458</v>
      </c>
      <c r="H2321" s="198">
        <v>37036.378495370373</v>
      </c>
      <c r="I2321" t="s">
        <v>3344</v>
      </c>
      <c r="M2321" t="s">
        <v>1785</v>
      </c>
      <c r="N2321" t="s">
        <v>3314</v>
      </c>
      <c r="O2321" t="s">
        <v>1518</v>
      </c>
      <c r="P2321" s="199">
        <v>10000</v>
      </c>
      <c r="S2321" t="s">
        <v>1786</v>
      </c>
      <c r="T2321" t="s">
        <v>2230</v>
      </c>
      <c r="U2321" s="201">
        <v>3.94</v>
      </c>
      <c r="V2321" t="s">
        <v>3201</v>
      </c>
      <c r="W2321" t="s">
        <v>3316</v>
      </c>
      <c r="X2321" t="s">
        <v>3317</v>
      </c>
      <c r="Y2321" t="s">
        <v>3318</v>
      </c>
      <c r="Z2321" t="s">
        <v>3729</v>
      </c>
      <c r="AA2321">
        <v>811414</v>
      </c>
      <c r="AB2321" s="198">
        <v>37037</v>
      </c>
      <c r="AC2321" s="198">
        <v>37040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4</v>
      </c>
      <c r="F2322" s="213">
        <f t="shared" si="185"/>
        <v>40000</v>
      </c>
      <c r="G2322" s="202">
        <v>1297459</v>
      </c>
      <c r="H2322" s="198">
        <v>37036.378541666665</v>
      </c>
      <c r="I2322" t="s">
        <v>1826</v>
      </c>
      <c r="M2322" t="s">
        <v>1785</v>
      </c>
      <c r="N2322" t="s">
        <v>3314</v>
      </c>
      <c r="O2322" t="s">
        <v>1572</v>
      </c>
      <c r="Q2322" s="199">
        <v>10000</v>
      </c>
      <c r="S2322" t="s">
        <v>1786</v>
      </c>
      <c r="T2322" t="s">
        <v>2230</v>
      </c>
      <c r="U2322" s="201">
        <v>3.9</v>
      </c>
      <c r="V2322" t="s">
        <v>3027</v>
      </c>
      <c r="W2322" t="s">
        <v>1709</v>
      </c>
      <c r="X2322" t="s">
        <v>1710</v>
      </c>
      <c r="Y2322" t="s">
        <v>3318</v>
      </c>
      <c r="Z2322" t="s">
        <v>3729</v>
      </c>
      <c r="AA2322">
        <v>811415</v>
      </c>
      <c r="AB2322" s="198">
        <v>37037</v>
      </c>
      <c r="AC2322" s="198">
        <v>37040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4</v>
      </c>
      <c r="F2323" s="213">
        <f t="shared" si="185"/>
        <v>20000</v>
      </c>
      <c r="G2323" s="202">
        <v>1297460</v>
      </c>
      <c r="H2323" s="198">
        <v>37036.378611111111</v>
      </c>
      <c r="I2323" t="s">
        <v>3023</v>
      </c>
      <c r="M2323" t="s">
        <v>1785</v>
      </c>
      <c r="N2323" t="s">
        <v>3314</v>
      </c>
      <c r="O2323" t="s">
        <v>1562</v>
      </c>
      <c r="P2323" s="199">
        <v>5000</v>
      </c>
      <c r="S2323" t="s">
        <v>1786</v>
      </c>
      <c r="T2323" t="s">
        <v>2230</v>
      </c>
      <c r="U2323" s="201">
        <v>3.5750000000000002</v>
      </c>
      <c r="V2323" t="s">
        <v>3270</v>
      </c>
      <c r="W2323" t="s">
        <v>1719</v>
      </c>
      <c r="X2323" t="s">
        <v>1710</v>
      </c>
      <c r="Y2323" t="s">
        <v>3318</v>
      </c>
      <c r="Z2323" t="s">
        <v>3729</v>
      </c>
      <c r="AA2323">
        <v>811416</v>
      </c>
      <c r="AB2323" s="198">
        <v>37037</v>
      </c>
      <c r="AC2323" s="198">
        <v>37040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4</v>
      </c>
      <c r="F2324" s="213">
        <f t="shared" si="185"/>
        <v>6804</v>
      </c>
      <c r="G2324" s="202">
        <v>1297461</v>
      </c>
      <c r="H2324" s="198">
        <v>37036.378611111111</v>
      </c>
      <c r="I2324" t="s">
        <v>3293</v>
      </c>
      <c r="M2324" t="s">
        <v>1785</v>
      </c>
      <c r="N2324" t="s">
        <v>3314</v>
      </c>
      <c r="O2324" t="s">
        <v>1042</v>
      </c>
      <c r="Q2324" s="199">
        <v>1701</v>
      </c>
      <c r="S2324" t="s">
        <v>1786</v>
      </c>
      <c r="T2324" t="s">
        <v>2230</v>
      </c>
      <c r="U2324" s="201">
        <v>3.8149999999999999</v>
      </c>
      <c r="V2324" t="s">
        <v>2913</v>
      </c>
      <c r="W2324" t="s">
        <v>3159</v>
      </c>
      <c r="X2324" t="s">
        <v>1713</v>
      </c>
      <c r="Y2324" t="s">
        <v>3318</v>
      </c>
      <c r="Z2324" t="s">
        <v>3729</v>
      </c>
      <c r="AA2324">
        <v>811417</v>
      </c>
      <c r="AB2324" s="198">
        <v>37037</v>
      </c>
      <c r="AC2324" s="198">
        <v>37040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4</v>
      </c>
      <c r="F2325" s="213">
        <f t="shared" si="185"/>
        <v>20000</v>
      </c>
      <c r="G2325" s="202">
        <v>1297462</v>
      </c>
      <c r="H2325" s="198">
        <v>37036.378634259258</v>
      </c>
      <c r="I2325" t="s">
        <v>3078</v>
      </c>
      <c r="M2325" t="s">
        <v>1785</v>
      </c>
      <c r="N2325" t="s">
        <v>3314</v>
      </c>
      <c r="O2325" t="s">
        <v>1040</v>
      </c>
      <c r="Q2325" s="199">
        <v>5000</v>
      </c>
      <c r="S2325" t="s">
        <v>1786</v>
      </c>
      <c r="T2325" t="s">
        <v>2230</v>
      </c>
      <c r="U2325" s="201">
        <v>3.86</v>
      </c>
      <c r="V2325" t="s">
        <v>3079</v>
      </c>
      <c r="W2325" t="s">
        <v>3159</v>
      </c>
      <c r="X2325" t="s">
        <v>3241</v>
      </c>
      <c r="Y2325" t="s">
        <v>3318</v>
      </c>
      <c r="Z2325" t="s">
        <v>3729</v>
      </c>
      <c r="AA2325">
        <v>811418</v>
      </c>
      <c r="AB2325" s="198">
        <v>37037</v>
      </c>
      <c r="AC2325" s="198">
        <v>37040</v>
      </c>
    </row>
    <row r="2326" spans="1:29" x14ac:dyDescent="0.2">
      <c r="A2326" s="44" t="str">
        <f t="shared" si="181"/>
        <v>US Crude Financial</v>
      </c>
      <c r="B2326" s="44" t="str">
        <f t="shared" si="182"/>
        <v>US</v>
      </c>
      <c r="C2326" s="44" t="str">
        <f t="shared" si="183"/>
        <v>Crude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50000</v>
      </c>
      <c r="G2326" s="202">
        <v>1297463</v>
      </c>
      <c r="H2326" s="198">
        <v>37036.378692129627</v>
      </c>
      <c r="I2326" t="s">
        <v>3013</v>
      </c>
      <c r="M2326" t="s">
        <v>1994</v>
      </c>
      <c r="N2326" t="s">
        <v>2731</v>
      </c>
      <c r="O2326" t="s">
        <v>1815</v>
      </c>
      <c r="Q2326" s="199">
        <v>50000</v>
      </c>
      <c r="S2326" t="s">
        <v>1792</v>
      </c>
      <c r="T2326" t="s">
        <v>2230</v>
      </c>
      <c r="U2326" s="201">
        <v>28.43</v>
      </c>
      <c r="V2326" t="s">
        <v>3296</v>
      </c>
      <c r="W2326" t="s">
        <v>2733</v>
      </c>
      <c r="X2326" t="s">
        <v>2734</v>
      </c>
      <c r="Y2326" t="s">
        <v>3473</v>
      </c>
      <c r="Z2326" t="s">
        <v>3729</v>
      </c>
      <c r="AA2326">
        <v>107976</v>
      </c>
      <c r="AB2326" s="198">
        <v>37073</v>
      </c>
      <c r="AC2326" s="198">
        <v>37103</v>
      </c>
    </row>
    <row r="2327" spans="1:29" x14ac:dyDescent="0.2">
      <c r="A2327" s="44" t="str">
        <f t="shared" si="181"/>
        <v>US Natural Gas Financial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Financial</v>
      </c>
      <c r="E2327" s="44">
        <f>IF(VLOOKUP(S2327,'DD-Lookup'!$J$6:$L$50,3,FALSE)="Monthly",(YEAR(AC2327)-YEAR(AB2327))*12+MONTH(AC2327)-MONTH(AB2327)+1,(AC2327-AB2327+1))</f>
        <v>30</v>
      </c>
      <c r="F2327" s="213">
        <f t="shared" si="185"/>
        <v>450000</v>
      </c>
      <c r="G2327" s="202">
        <v>1297464</v>
      </c>
      <c r="H2327" s="198">
        <v>37036.37871527778</v>
      </c>
      <c r="I2327" t="s">
        <v>3393</v>
      </c>
      <c r="M2327" t="s">
        <v>1785</v>
      </c>
      <c r="N2327" t="s">
        <v>3014</v>
      </c>
      <c r="O2327" t="s">
        <v>3015</v>
      </c>
      <c r="P2327" s="199">
        <v>15000</v>
      </c>
      <c r="S2327" t="s">
        <v>1786</v>
      </c>
      <c r="T2327" t="s">
        <v>2230</v>
      </c>
      <c r="U2327" s="201">
        <v>3.9849999999999999</v>
      </c>
      <c r="V2327" t="s">
        <v>2029</v>
      </c>
      <c r="W2327" t="s">
        <v>3587</v>
      </c>
      <c r="X2327" t="s">
        <v>3016</v>
      </c>
      <c r="Y2327" t="s">
        <v>2250</v>
      </c>
      <c r="Z2327" t="s">
        <v>3729</v>
      </c>
      <c r="AA2327" t="s">
        <v>225</v>
      </c>
      <c r="AB2327" s="198">
        <v>37043.875</v>
      </c>
      <c r="AC2327" s="198">
        <v>37072.875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4</v>
      </c>
      <c r="F2328" s="213">
        <f t="shared" si="185"/>
        <v>33200</v>
      </c>
      <c r="G2328" s="202">
        <v>1297466</v>
      </c>
      <c r="H2328" s="198">
        <v>37036.37871527778</v>
      </c>
      <c r="I2328" t="s">
        <v>3293</v>
      </c>
      <c r="M2328" t="s">
        <v>1785</v>
      </c>
      <c r="N2328" t="s">
        <v>3314</v>
      </c>
      <c r="O2328" t="s">
        <v>1042</v>
      </c>
      <c r="Q2328" s="199">
        <v>8300</v>
      </c>
      <c r="S2328" t="s">
        <v>1786</v>
      </c>
      <c r="T2328" t="s">
        <v>2230</v>
      </c>
      <c r="U2328" s="201">
        <v>3.82</v>
      </c>
      <c r="V2328" t="s">
        <v>2913</v>
      </c>
      <c r="W2328" t="s">
        <v>3159</v>
      </c>
      <c r="X2328" t="s">
        <v>1713</v>
      </c>
      <c r="Y2328" t="s">
        <v>3318</v>
      </c>
      <c r="Z2328" t="s">
        <v>3729</v>
      </c>
      <c r="AA2328">
        <v>811420</v>
      </c>
      <c r="AB2328" s="198">
        <v>37037</v>
      </c>
      <c r="AC2328" s="198">
        <v>37040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4</v>
      </c>
      <c r="F2329" s="213">
        <f t="shared" si="185"/>
        <v>100000</v>
      </c>
      <c r="G2329" s="202">
        <v>1297465</v>
      </c>
      <c r="H2329" s="198">
        <v>37036.37871527778</v>
      </c>
      <c r="I2329" t="s">
        <v>2964</v>
      </c>
      <c r="M2329" t="s">
        <v>1785</v>
      </c>
      <c r="N2329" t="s">
        <v>3314</v>
      </c>
      <c r="O2329" t="s">
        <v>1034</v>
      </c>
      <c r="P2329" s="199">
        <v>25000</v>
      </c>
      <c r="S2329" t="s">
        <v>1786</v>
      </c>
      <c r="T2329" t="s">
        <v>2230</v>
      </c>
      <c r="U2329" s="201">
        <v>3.86</v>
      </c>
      <c r="V2329" t="s">
        <v>3268</v>
      </c>
      <c r="W2329" t="s">
        <v>2783</v>
      </c>
      <c r="X2329" t="s">
        <v>2784</v>
      </c>
      <c r="Y2329" t="s">
        <v>3318</v>
      </c>
      <c r="Z2329" t="s">
        <v>3729</v>
      </c>
      <c r="AA2329">
        <v>811421</v>
      </c>
      <c r="AB2329" s="198">
        <v>37037</v>
      </c>
      <c r="AC2329" s="198">
        <v>37040</v>
      </c>
    </row>
    <row r="2330" spans="1:29" x14ac:dyDescent="0.2">
      <c r="A2330" s="44" t="str">
        <f t="shared" si="181"/>
        <v>US Natural Gas Financial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Financial</v>
      </c>
      <c r="E2330" s="44">
        <f>IF(VLOOKUP(S2330,'DD-Lookup'!$J$6:$L$50,3,FALSE)="Monthly",(YEAR(AC2330)-YEAR(AB2330))*12+MONTH(AC2330)-MONTH(AB2330)+1,(AC2330-AB2330+1))</f>
        <v>153</v>
      </c>
      <c r="F2330" s="213">
        <f t="shared" si="185"/>
        <v>765000</v>
      </c>
      <c r="G2330" s="202">
        <v>1297467</v>
      </c>
      <c r="H2330" s="198">
        <v>37036.37877314815</v>
      </c>
      <c r="I2330" t="s">
        <v>2618</v>
      </c>
      <c r="M2330" t="s">
        <v>1785</v>
      </c>
      <c r="N2330" t="s">
        <v>3014</v>
      </c>
      <c r="O2330" t="s">
        <v>2777</v>
      </c>
      <c r="P2330" s="199">
        <v>5000</v>
      </c>
      <c r="S2330" t="s">
        <v>1786</v>
      </c>
      <c r="T2330" t="s">
        <v>2230</v>
      </c>
      <c r="U2330" s="201">
        <v>4.1100000000000003</v>
      </c>
      <c r="V2330" t="s">
        <v>2047</v>
      </c>
      <c r="W2330" t="s">
        <v>3587</v>
      </c>
      <c r="X2330" t="s">
        <v>3016</v>
      </c>
      <c r="Y2330" t="s">
        <v>2250</v>
      </c>
      <c r="Z2330" t="s">
        <v>3729</v>
      </c>
      <c r="AA2330" t="s">
        <v>226</v>
      </c>
      <c r="AB2330" s="198">
        <v>37043</v>
      </c>
      <c r="AC2330" s="198">
        <v>37195</v>
      </c>
    </row>
    <row r="2331" spans="1:29" x14ac:dyDescent="0.2">
      <c r="A2331" s="44" t="str">
        <f t="shared" si="181"/>
        <v>US Crude Financial</v>
      </c>
      <c r="B2331" s="44" t="str">
        <f t="shared" si="182"/>
        <v>US</v>
      </c>
      <c r="C2331" s="44" t="str">
        <f t="shared" si="183"/>
        <v>Crude</v>
      </c>
      <c r="D2331" s="44" t="str">
        <f t="shared" si="184"/>
        <v>Financial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50000</v>
      </c>
      <c r="G2331" s="202">
        <v>1297468</v>
      </c>
      <c r="H2331" s="198">
        <v>37036.378807870373</v>
      </c>
      <c r="I2331" t="s">
        <v>3013</v>
      </c>
      <c r="M2331" t="s">
        <v>1994</v>
      </c>
      <c r="N2331" t="s">
        <v>2731</v>
      </c>
      <c r="O2331" t="s">
        <v>1815</v>
      </c>
      <c r="Q2331" s="199">
        <v>50000</v>
      </c>
      <c r="S2331" t="s">
        <v>1792</v>
      </c>
      <c r="T2331" t="s">
        <v>2230</v>
      </c>
      <c r="U2331" s="201">
        <v>28.45</v>
      </c>
      <c r="V2331" t="s">
        <v>2317</v>
      </c>
      <c r="W2331" t="s">
        <v>2733</v>
      </c>
      <c r="X2331" t="s">
        <v>2734</v>
      </c>
      <c r="Y2331" t="s">
        <v>3473</v>
      </c>
      <c r="Z2331" t="s">
        <v>3729</v>
      </c>
      <c r="AA2331">
        <v>107977</v>
      </c>
      <c r="AB2331" s="198">
        <v>37073</v>
      </c>
      <c r="AC2331" s="198">
        <v>37103</v>
      </c>
    </row>
    <row r="2332" spans="1:29" x14ac:dyDescent="0.2">
      <c r="A2332" s="44" t="str">
        <f t="shared" si="181"/>
        <v xml:space="preserve"> Natural Gas Physical</v>
      </c>
      <c r="B2332" s="44" t="str">
        <f t="shared" si="182"/>
        <v/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4</v>
      </c>
      <c r="F2332" s="213">
        <f t="shared" si="185"/>
        <v>40000</v>
      </c>
      <c r="G2332" s="202">
        <v>1297469</v>
      </c>
      <c r="H2332" s="198">
        <v>37036.378842592596</v>
      </c>
      <c r="I2332" t="s">
        <v>3206</v>
      </c>
      <c r="M2332" t="s">
        <v>1785</v>
      </c>
      <c r="N2332" t="s">
        <v>3346</v>
      </c>
      <c r="O2332" t="s">
        <v>1500</v>
      </c>
      <c r="Q2332" s="199">
        <v>10000</v>
      </c>
      <c r="S2332" t="s">
        <v>1786</v>
      </c>
      <c r="T2332" t="s">
        <v>2230</v>
      </c>
      <c r="U2332" s="201">
        <v>4.125</v>
      </c>
      <c r="V2332" t="s">
        <v>3520</v>
      </c>
      <c r="W2332" t="s">
        <v>3347</v>
      </c>
      <c r="X2332" t="s">
        <v>3348</v>
      </c>
      <c r="Y2332" t="s">
        <v>3318</v>
      </c>
      <c r="Z2332" t="s">
        <v>3729</v>
      </c>
      <c r="AA2332">
        <v>811423</v>
      </c>
      <c r="AB2332" s="198">
        <v>37037</v>
      </c>
      <c r="AC2332" s="198">
        <v>37040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4</v>
      </c>
      <c r="F2333" s="213">
        <f t="shared" si="185"/>
        <v>40000</v>
      </c>
      <c r="G2333" s="202">
        <v>1297470</v>
      </c>
      <c r="H2333" s="198">
        <v>37036.378912037035</v>
      </c>
      <c r="I2333" t="s">
        <v>3024</v>
      </c>
      <c r="M2333" t="s">
        <v>1785</v>
      </c>
      <c r="N2333" t="s">
        <v>3314</v>
      </c>
      <c r="O2333" t="s">
        <v>1034</v>
      </c>
      <c r="Q2333" s="199">
        <v>10000</v>
      </c>
      <c r="S2333" t="s">
        <v>1786</v>
      </c>
      <c r="T2333" t="s">
        <v>2230</v>
      </c>
      <c r="U2333" s="201">
        <v>3.86</v>
      </c>
      <c r="V2333" t="s">
        <v>2113</v>
      </c>
      <c r="W2333" t="s">
        <v>2783</v>
      </c>
      <c r="X2333" t="s">
        <v>2784</v>
      </c>
      <c r="Y2333" t="s">
        <v>3318</v>
      </c>
      <c r="Z2333" t="s">
        <v>3729</v>
      </c>
      <c r="AA2333">
        <v>811424</v>
      </c>
      <c r="AB2333" s="198">
        <v>37037</v>
      </c>
      <c r="AC2333" s="198">
        <v>37040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4</v>
      </c>
      <c r="F2334" s="213">
        <f t="shared" si="185"/>
        <v>20000</v>
      </c>
      <c r="G2334" s="202">
        <v>1297471</v>
      </c>
      <c r="H2334" s="198">
        <v>37036.378923611112</v>
      </c>
      <c r="I2334" t="s">
        <v>1826</v>
      </c>
      <c r="M2334" t="s">
        <v>1785</v>
      </c>
      <c r="N2334" t="s">
        <v>3314</v>
      </c>
      <c r="O2334" t="s">
        <v>1545</v>
      </c>
      <c r="Q2334" s="199">
        <v>5000</v>
      </c>
      <c r="S2334" t="s">
        <v>1786</v>
      </c>
      <c r="T2334" t="s">
        <v>2230</v>
      </c>
      <c r="U2334" s="201">
        <v>3.76</v>
      </c>
      <c r="V2334" t="s">
        <v>3225</v>
      </c>
      <c r="W2334" t="s">
        <v>3130</v>
      </c>
      <c r="X2334" t="s">
        <v>3338</v>
      </c>
      <c r="Y2334" t="s">
        <v>3318</v>
      </c>
      <c r="Z2334" t="s">
        <v>3729</v>
      </c>
      <c r="AA2334">
        <v>811425</v>
      </c>
      <c r="AB2334" s="198">
        <v>37037</v>
      </c>
      <c r="AC2334" s="198">
        <v>37040</v>
      </c>
    </row>
    <row r="2335" spans="1:29" x14ac:dyDescent="0.2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151</v>
      </c>
      <c r="F2335" s="213">
        <f t="shared" si="185"/>
        <v>377500</v>
      </c>
      <c r="G2335" s="202">
        <v>1297473</v>
      </c>
      <c r="H2335" s="198">
        <v>37036.378935185188</v>
      </c>
      <c r="I2335" t="s">
        <v>2163</v>
      </c>
      <c r="M2335" t="s">
        <v>1785</v>
      </c>
      <c r="N2335" t="s">
        <v>3014</v>
      </c>
      <c r="O2335" t="s">
        <v>3345</v>
      </c>
      <c r="Q2335" s="199">
        <v>2500</v>
      </c>
      <c r="S2335" t="s">
        <v>1786</v>
      </c>
      <c r="T2335" t="s">
        <v>2230</v>
      </c>
      <c r="U2335" s="201">
        <v>4.5</v>
      </c>
      <c r="V2335" t="s">
        <v>2199</v>
      </c>
      <c r="W2335" t="s">
        <v>3587</v>
      </c>
      <c r="X2335" t="s">
        <v>3016</v>
      </c>
      <c r="Y2335" t="s">
        <v>2250</v>
      </c>
      <c r="Z2335" t="s">
        <v>3729</v>
      </c>
      <c r="AA2335" t="s">
        <v>227</v>
      </c>
      <c r="AB2335" s="198">
        <v>37196</v>
      </c>
      <c r="AC2335" s="198">
        <v>37346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30</v>
      </c>
      <c r="F2336" s="213">
        <f t="shared" si="185"/>
        <v>6000</v>
      </c>
      <c r="G2336" s="202">
        <v>1297472</v>
      </c>
      <c r="H2336" s="198">
        <v>37036.378935185188</v>
      </c>
      <c r="I2336" t="s">
        <v>1748</v>
      </c>
      <c r="M2336" t="s">
        <v>1785</v>
      </c>
      <c r="N2336" t="s">
        <v>3328</v>
      </c>
      <c r="O2336" t="s">
        <v>3202</v>
      </c>
      <c r="Q2336" s="199">
        <v>200</v>
      </c>
      <c r="S2336" t="s">
        <v>1786</v>
      </c>
      <c r="T2336" t="s">
        <v>2230</v>
      </c>
      <c r="U2336" s="201">
        <v>7.85</v>
      </c>
      <c r="V2336" t="s">
        <v>2146</v>
      </c>
      <c r="W2336" t="s">
        <v>3188</v>
      </c>
      <c r="X2336" t="s">
        <v>3189</v>
      </c>
      <c r="Y2336" t="s">
        <v>2250</v>
      </c>
      <c r="Z2336" t="s">
        <v>3729</v>
      </c>
      <c r="AA2336" t="s">
        <v>228</v>
      </c>
      <c r="AB2336" s="198">
        <v>37043.875</v>
      </c>
      <c r="AC2336" s="198">
        <v>37072.875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4</v>
      </c>
      <c r="F2337" s="213">
        <f t="shared" si="185"/>
        <v>60000</v>
      </c>
      <c r="G2337" s="202">
        <v>1297474</v>
      </c>
      <c r="H2337" s="198">
        <v>37036.378969907404</v>
      </c>
      <c r="I2337" t="s">
        <v>2202</v>
      </c>
      <c r="M2337" t="s">
        <v>1785</v>
      </c>
      <c r="N2337" t="s">
        <v>3314</v>
      </c>
      <c r="O2337" t="s">
        <v>1034</v>
      </c>
      <c r="Q2337" s="199">
        <v>15000</v>
      </c>
      <c r="S2337" t="s">
        <v>1786</v>
      </c>
      <c r="T2337" t="s">
        <v>2230</v>
      </c>
      <c r="U2337" s="201">
        <v>3.86</v>
      </c>
      <c r="V2337" t="s">
        <v>2805</v>
      </c>
      <c r="W2337" t="s">
        <v>2783</v>
      </c>
      <c r="X2337" t="s">
        <v>2784</v>
      </c>
      <c r="Y2337" t="s">
        <v>3318</v>
      </c>
      <c r="Z2337" t="s">
        <v>3729</v>
      </c>
      <c r="AA2337">
        <v>811426</v>
      </c>
      <c r="AB2337" s="198">
        <v>37037</v>
      </c>
      <c r="AC2337" s="198">
        <v>37040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4</v>
      </c>
      <c r="F2338" s="213">
        <f t="shared" si="185"/>
        <v>15000</v>
      </c>
      <c r="G2338" s="202">
        <v>1297475</v>
      </c>
      <c r="H2338" s="198">
        <v>37036.378981481481</v>
      </c>
      <c r="I2338" t="s">
        <v>2999</v>
      </c>
      <c r="M2338" t="s">
        <v>1785</v>
      </c>
      <c r="N2338" t="s">
        <v>3314</v>
      </c>
      <c r="O2338" t="s">
        <v>1602</v>
      </c>
      <c r="Q2338" s="199">
        <v>3750</v>
      </c>
      <c r="S2338" t="s">
        <v>1786</v>
      </c>
      <c r="T2338" t="s">
        <v>2230</v>
      </c>
      <c r="U2338" s="201">
        <v>4.0949999999999998</v>
      </c>
      <c r="V2338" t="s">
        <v>3152</v>
      </c>
      <c r="W2338" t="s">
        <v>3367</v>
      </c>
      <c r="X2338" t="s">
        <v>3368</v>
      </c>
      <c r="Y2338" t="s">
        <v>3318</v>
      </c>
      <c r="Z2338" t="s">
        <v>3729</v>
      </c>
      <c r="AA2338">
        <v>811427</v>
      </c>
      <c r="AB2338" s="198">
        <v>37037</v>
      </c>
      <c r="AC2338" s="198">
        <v>37040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4</v>
      </c>
      <c r="F2339" s="213">
        <f t="shared" si="185"/>
        <v>20000</v>
      </c>
      <c r="G2339" s="202">
        <v>1297476</v>
      </c>
      <c r="H2339" s="198">
        <v>37036.378993055558</v>
      </c>
      <c r="I2339" t="s">
        <v>1755</v>
      </c>
      <c r="M2339" t="s">
        <v>1785</v>
      </c>
      <c r="N2339" t="s">
        <v>3314</v>
      </c>
      <c r="O2339" t="s">
        <v>1527</v>
      </c>
      <c r="Q2339" s="199">
        <v>5000</v>
      </c>
      <c r="S2339" t="s">
        <v>1786</v>
      </c>
      <c r="T2339" t="s">
        <v>2230</v>
      </c>
      <c r="U2339" s="201">
        <v>3.82</v>
      </c>
      <c r="V2339" t="s">
        <v>2836</v>
      </c>
      <c r="W2339" t="s">
        <v>3352</v>
      </c>
      <c r="X2339" t="s">
        <v>3353</v>
      </c>
      <c r="Y2339" t="s">
        <v>3318</v>
      </c>
      <c r="Z2339" t="s">
        <v>3729</v>
      </c>
      <c r="AA2339">
        <v>811428</v>
      </c>
      <c r="AB2339" s="198">
        <v>37037</v>
      </c>
      <c r="AC2339" s="198">
        <v>37040</v>
      </c>
    </row>
    <row r="2340" spans="1:29" x14ac:dyDescent="0.2">
      <c r="A2340" s="44" t="str">
        <f t="shared" si="181"/>
        <v xml:space="preserve"> Metals Financial</v>
      </c>
      <c r="B2340" s="44" t="str">
        <f t="shared" si="182"/>
        <v/>
      </c>
      <c r="C2340" s="44" t="str">
        <f t="shared" si="183"/>
        <v>Metals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20</v>
      </c>
      <c r="G2340" s="202">
        <v>1297477</v>
      </c>
      <c r="H2340" s="198">
        <v>37036.379004629627</v>
      </c>
      <c r="I2340" t="s">
        <v>2200</v>
      </c>
      <c r="M2340" t="s">
        <v>1791</v>
      </c>
      <c r="N2340" t="s">
        <v>2227</v>
      </c>
      <c r="O2340" t="s">
        <v>2228</v>
      </c>
      <c r="P2340" s="199">
        <v>20</v>
      </c>
      <c r="S2340" t="s">
        <v>2229</v>
      </c>
      <c r="T2340" t="s">
        <v>2230</v>
      </c>
      <c r="U2340" s="201">
        <v>1729</v>
      </c>
      <c r="V2340" t="s">
        <v>2244</v>
      </c>
      <c r="W2340" t="s">
        <v>2236</v>
      </c>
      <c r="X2340" t="s">
        <v>2232</v>
      </c>
      <c r="Y2340" t="s">
        <v>2233</v>
      </c>
      <c r="Z2340" t="s">
        <v>2234</v>
      </c>
      <c r="AA2340">
        <v>2152842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4</v>
      </c>
      <c r="F2341" s="213">
        <f t="shared" si="185"/>
        <v>10000</v>
      </c>
      <c r="G2341" s="202">
        <v>1297478</v>
      </c>
      <c r="H2341" s="198">
        <v>37036.37903935185</v>
      </c>
      <c r="I2341" t="s">
        <v>3024</v>
      </c>
      <c r="M2341" t="s">
        <v>1785</v>
      </c>
      <c r="N2341" t="s">
        <v>3314</v>
      </c>
      <c r="O2341" t="s">
        <v>1543</v>
      </c>
      <c r="P2341" s="199">
        <v>2500</v>
      </c>
      <c r="S2341" t="s">
        <v>1786</v>
      </c>
      <c r="T2341" t="s">
        <v>2230</v>
      </c>
      <c r="U2341" s="201">
        <v>3.6949999999999998</v>
      </c>
      <c r="V2341" t="s">
        <v>2113</v>
      </c>
      <c r="W2341" t="s">
        <v>3130</v>
      </c>
      <c r="X2341" t="s">
        <v>3338</v>
      </c>
      <c r="Y2341" t="s">
        <v>3318</v>
      </c>
      <c r="Z2341" t="s">
        <v>3729</v>
      </c>
      <c r="AA2341">
        <v>811429</v>
      </c>
      <c r="AB2341" s="198">
        <v>37037</v>
      </c>
      <c r="AC2341" s="198">
        <v>37040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4</v>
      </c>
      <c r="F2342" s="213">
        <f t="shared" si="185"/>
        <v>10000</v>
      </c>
      <c r="G2342" s="202">
        <v>1297479</v>
      </c>
      <c r="H2342" s="198">
        <v>37036.379062499997</v>
      </c>
      <c r="I2342" t="s">
        <v>3319</v>
      </c>
      <c r="M2342" t="s">
        <v>1785</v>
      </c>
      <c r="N2342" t="s">
        <v>3314</v>
      </c>
      <c r="O2342" t="s">
        <v>1518</v>
      </c>
      <c r="Q2342" s="199">
        <v>2500</v>
      </c>
      <c r="S2342" t="s">
        <v>1786</v>
      </c>
      <c r="T2342" t="s">
        <v>2230</v>
      </c>
      <c r="U2342" s="201">
        <v>3.9388000000000001</v>
      </c>
      <c r="V2342" t="s">
        <v>3351</v>
      </c>
      <c r="W2342" t="s">
        <v>3316</v>
      </c>
      <c r="X2342" t="s">
        <v>3317</v>
      </c>
      <c r="Y2342" t="s">
        <v>3318</v>
      </c>
      <c r="Z2342" t="s">
        <v>3729</v>
      </c>
      <c r="AA2342">
        <v>811430</v>
      </c>
      <c r="AB2342" s="198">
        <v>37037</v>
      </c>
      <c r="AC2342" s="198">
        <v>37040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4</v>
      </c>
      <c r="F2343" s="213">
        <f t="shared" si="185"/>
        <v>20000</v>
      </c>
      <c r="G2343" s="202">
        <v>1297480</v>
      </c>
      <c r="H2343" s="198">
        <v>37036.379074074073</v>
      </c>
      <c r="I2343" t="s">
        <v>2006</v>
      </c>
      <c r="M2343" t="s">
        <v>1785</v>
      </c>
      <c r="N2343" t="s">
        <v>3314</v>
      </c>
      <c r="O2343" t="s">
        <v>1545</v>
      </c>
      <c r="Q2343" s="199">
        <v>5000</v>
      </c>
      <c r="S2343" t="s">
        <v>1786</v>
      </c>
      <c r="T2343" t="s">
        <v>2230</v>
      </c>
      <c r="U2343" s="201">
        <v>3.7725</v>
      </c>
      <c r="V2343" t="s">
        <v>2025</v>
      </c>
      <c r="W2343" t="s">
        <v>3130</v>
      </c>
      <c r="X2343" t="s">
        <v>3338</v>
      </c>
      <c r="Y2343" t="s">
        <v>3318</v>
      </c>
      <c r="Z2343" t="s">
        <v>3729</v>
      </c>
      <c r="AA2343">
        <v>811431</v>
      </c>
      <c r="AB2343" s="198">
        <v>37037</v>
      </c>
      <c r="AC2343" s="198">
        <v>37040</v>
      </c>
    </row>
    <row r="2344" spans="1:29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4</v>
      </c>
      <c r="F2344" s="213">
        <f t="shared" si="185"/>
        <v>11200</v>
      </c>
      <c r="G2344" s="202">
        <v>1297481</v>
      </c>
      <c r="H2344" s="198">
        <v>37036.37908564815</v>
      </c>
      <c r="I2344" t="s">
        <v>3288</v>
      </c>
      <c r="M2344" t="s">
        <v>1785</v>
      </c>
      <c r="N2344" t="s">
        <v>3314</v>
      </c>
      <c r="O2344" t="s">
        <v>1048</v>
      </c>
      <c r="P2344" s="199">
        <v>2800</v>
      </c>
      <c r="S2344" t="s">
        <v>1786</v>
      </c>
      <c r="T2344" t="s">
        <v>2230</v>
      </c>
      <c r="U2344" s="201">
        <v>4.12</v>
      </c>
      <c r="V2344" t="s">
        <v>2055</v>
      </c>
      <c r="W2344" t="s">
        <v>1691</v>
      </c>
      <c r="X2344" t="s">
        <v>1692</v>
      </c>
      <c r="Y2344" t="s">
        <v>3318</v>
      </c>
      <c r="Z2344" t="s">
        <v>3729</v>
      </c>
      <c r="AA2344">
        <v>811432</v>
      </c>
      <c r="AB2344" s="198">
        <v>37037</v>
      </c>
      <c r="AC2344" s="198">
        <v>37040</v>
      </c>
    </row>
    <row r="2345" spans="1:29" x14ac:dyDescent="0.2">
      <c r="A2345" s="44" t="str">
        <f t="shared" si="181"/>
        <v>US Natural Gas Financial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Financial</v>
      </c>
      <c r="E2345" s="44">
        <f>IF(VLOOKUP(S2345,'DD-Lookup'!$J$6:$L$50,3,FALSE)="Monthly",(YEAR(AC2345)-YEAR(AB2345))*12+MONTH(AC2345)-MONTH(AB2345)+1,(AC2345-AB2345+1))</f>
        <v>31</v>
      </c>
      <c r="F2345" s="213">
        <f t="shared" si="185"/>
        <v>6200</v>
      </c>
      <c r="G2345" s="202">
        <v>1297482</v>
      </c>
      <c r="H2345" s="198">
        <v>37036.37909722222</v>
      </c>
      <c r="I2345" t="s">
        <v>1748</v>
      </c>
      <c r="M2345" t="s">
        <v>1785</v>
      </c>
      <c r="N2345" t="s">
        <v>3328</v>
      </c>
      <c r="O2345" t="s">
        <v>3187</v>
      </c>
      <c r="Q2345" s="199">
        <v>200</v>
      </c>
      <c r="S2345" t="s">
        <v>1786</v>
      </c>
      <c r="T2345" t="s">
        <v>2230</v>
      </c>
      <c r="U2345" s="201">
        <v>7.42</v>
      </c>
      <c r="V2345" t="s">
        <v>2146</v>
      </c>
      <c r="W2345" t="s">
        <v>3188</v>
      </c>
      <c r="X2345" t="s">
        <v>3189</v>
      </c>
      <c r="Y2345" t="s">
        <v>2250</v>
      </c>
      <c r="Z2345" t="s">
        <v>3729</v>
      </c>
      <c r="AA2345" t="s">
        <v>229</v>
      </c>
      <c r="AB2345" s="198">
        <v>37073.875</v>
      </c>
      <c r="AC2345" s="198">
        <v>37103.875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4</v>
      </c>
      <c r="F2346" s="213">
        <f t="shared" si="185"/>
        <v>20000</v>
      </c>
      <c r="G2346" s="202">
        <v>1297483</v>
      </c>
      <c r="H2346" s="198">
        <v>37036.379131944443</v>
      </c>
      <c r="I2346" t="s">
        <v>3336</v>
      </c>
      <c r="M2346" t="s">
        <v>1785</v>
      </c>
      <c r="N2346" t="s">
        <v>3314</v>
      </c>
      <c r="O2346" t="s">
        <v>1546</v>
      </c>
      <c r="Q2346" s="199">
        <v>5000</v>
      </c>
      <c r="S2346" t="s">
        <v>1786</v>
      </c>
      <c r="T2346" t="s">
        <v>2230</v>
      </c>
      <c r="U2346" s="201">
        <v>3.7149999999999999</v>
      </c>
      <c r="V2346" t="s">
        <v>3362</v>
      </c>
      <c r="W2346" t="s">
        <v>3130</v>
      </c>
      <c r="X2346" t="s">
        <v>3338</v>
      </c>
      <c r="Y2346" t="s">
        <v>3318</v>
      </c>
      <c r="Z2346" t="s">
        <v>3729</v>
      </c>
      <c r="AA2346">
        <v>811433</v>
      </c>
      <c r="AB2346" s="198">
        <v>37037</v>
      </c>
      <c r="AC2346" s="198">
        <v>37040</v>
      </c>
    </row>
    <row r="2347" spans="1:29" x14ac:dyDescent="0.2">
      <c r="A2347" s="44" t="str">
        <f t="shared" si="181"/>
        <v>US Crude Financial</v>
      </c>
      <c r="B2347" s="44" t="str">
        <f t="shared" si="182"/>
        <v>US</v>
      </c>
      <c r="C2347" s="44" t="str">
        <f t="shared" si="183"/>
        <v>Crude</v>
      </c>
      <c r="D2347" s="44" t="str">
        <f t="shared" si="184"/>
        <v>Financial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25000</v>
      </c>
      <c r="G2347" s="202">
        <v>1297484</v>
      </c>
      <c r="H2347" s="198">
        <v>37036.379166666666</v>
      </c>
      <c r="I2347" t="s">
        <v>2084</v>
      </c>
      <c r="M2347" t="s">
        <v>1994</v>
      </c>
      <c r="N2347" t="s">
        <v>2731</v>
      </c>
      <c r="O2347" t="s">
        <v>1815</v>
      </c>
      <c r="Q2347" s="199">
        <v>25000</v>
      </c>
      <c r="S2347" t="s">
        <v>1792</v>
      </c>
      <c r="T2347" t="s">
        <v>2230</v>
      </c>
      <c r="U2347" s="201">
        <v>28.47</v>
      </c>
      <c r="V2347" t="s">
        <v>2707</v>
      </c>
      <c r="W2347" t="s">
        <v>2733</v>
      </c>
      <c r="X2347" t="s">
        <v>2734</v>
      </c>
      <c r="Y2347" t="s">
        <v>3473</v>
      </c>
      <c r="Z2347" t="s">
        <v>3729</v>
      </c>
      <c r="AA2347">
        <v>107978</v>
      </c>
      <c r="AB2347" s="198">
        <v>37073</v>
      </c>
      <c r="AC2347" s="198">
        <v>37103</v>
      </c>
    </row>
    <row r="2348" spans="1:29" x14ac:dyDescent="0.2">
      <c r="A2348" s="44" t="str">
        <f t="shared" si="181"/>
        <v>US Natural Gas Financial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31</v>
      </c>
      <c r="F2348" s="213">
        <f t="shared" si="185"/>
        <v>6200</v>
      </c>
      <c r="G2348" s="202">
        <v>1297485</v>
      </c>
      <c r="H2348" s="198">
        <v>37036.379178240742</v>
      </c>
      <c r="I2348" t="s">
        <v>1748</v>
      </c>
      <c r="M2348" t="s">
        <v>1785</v>
      </c>
      <c r="N2348" t="s">
        <v>3328</v>
      </c>
      <c r="O2348" t="s">
        <v>3191</v>
      </c>
      <c r="Q2348" s="199">
        <v>200</v>
      </c>
      <c r="S2348" t="s">
        <v>1786</v>
      </c>
      <c r="T2348" t="s">
        <v>2230</v>
      </c>
      <c r="U2348" s="201">
        <v>7.37</v>
      </c>
      <c r="V2348" t="s">
        <v>2146</v>
      </c>
      <c r="W2348" t="s">
        <v>3188</v>
      </c>
      <c r="X2348" t="s">
        <v>3189</v>
      </c>
      <c r="Y2348" t="s">
        <v>2250</v>
      </c>
      <c r="Z2348" t="s">
        <v>3729</v>
      </c>
      <c r="AA2348" t="s">
        <v>230</v>
      </c>
      <c r="AB2348" s="198">
        <v>37104.875</v>
      </c>
      <c r="AC2348" s="198">
        <v>37134.875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4</v>
      </c>
      <c r="F2349" s="213">
        <f t="shared" si="185"/>
        <v>20000</v>
      </c>
      <c r="G2349" s="202">
        <v>1297486</v>
      </c>
      <c r="H2349" s="198">
        <v>37036.379201388889</v>
      </c>
      <c r="I2349" t="s">
        <v>3021</v>
      </c>
      <c r="M2349" t="s">
        <v>1785</v>
      </c>
      <c r="N2349" t="s">
        <v>3314</v>
      </c>
      <c r="O2349" t="s">
        <v>1034</v>
      </c>
      <c r="P2349" s="199">
        <v>5000</v>
      </c>
      <c r="S2349" t="s">
        <v>1786</v>
      </c>
      <c r="T2349" t="s">
        <v>2230</v>
      </c>
      <c r="U2349" s="201">
        <v>3.86</v>
      </c>
      <c r="V2349" t="s">
        <v>3169</v>
      </c>
      <c r="W2349" t="s">
        <v>2783</v>
      </c>
      <c r="X2349" t="s">
        <v>2784</v>
      </c>
      <c r="Y2349" t="s">
        <v>3318</v>
      </c>
      <c r="Z2349" t="s">
        <v>3729</v>
      </c>
      <c r="AA2349">
        <v>811434</v>
      </c>
      <c r="AB2349" s="198">
        <v>37037</v>
      </c>
      <c r="AC2349" s="198">
        <v>37040</v>
      </c>
    </row>
    <row r="2350" spans="1:29" x14ac:dyDescent="0.2">
      <c r="A2350" s="44" t="str">
        <f t="shared" si="181"/>
        <v>US Crude Financial</v>
      </c>
      <c r="B2350" s="44" t="str">
        <f t="shared" si="182"/>
        <v>US</v>
      </c>
      <c r="C2350" s="44" t="str">
        <f t="shared" si="183"/>
        <v>Crude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25000</v>
      </c>
      <c r="G2350" s="202">
        <v>1297487</v>
      </c>
      <c r="H2350" s="198">
        <v>37036.379236111112</v>
      </c>
      <c r="I2350" t="s">
        <v>2084</v>
      </c>
      <c r="M2350" t="s">
        <v>1994</v>
      </c>
      <c r="N2350" t="s">
        <v>2731</v>
      </c>
      <c r="O2350" t="s">
        <v>1815</v>
      </c>
      <c r="Q2350" s="199">
        <v>25000</v>
      </c>
      <c r="S2350" t="s">
        <v>1792</v>
      </c>
      <c r="T2350" t="s">
        <v>2230</v>
      </c>
      <c r="U2350" s="201">
        <v>28.47</v>
      </c>
      <c r="V2350" t="s">
        <v>2707</v>
      </c>
      <c r="W2350" t="s">
        <v>2733</v>
      </c>
      <c r="X2350" t="s">
        <v>2734</v>
      </c>
      <c r="Y2350" t="s">
        <v>3473</v>
      </c>
      <c r="Z2350" t="s">
        <v>3729</v>
      </c>
      <c r="AA2350">
        <v>107979</v>
      </c>
      <c r="AB2350" s="198">
        <v>37073</v>
      </c>
      <c r="AC2350" s="198">
        <v>37103</v>
      </c>
    </row>
    <row r="2351" spans="1:29" x14ac:dyDescent="0.2">
      <c r="A2351" s="44" t="str">
        <f t="shared" si="181"/>
        <v>US Natural Gas Financial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151</v>
      </c>
      <c r="F2351" s="213">
        <f t="shared" si="185"/>
        <v>377500</v>
      </c>
      <c r="G2351" s="202">
        <v>1297488</v>
      </c>
      <c r="H2351" s="198">
        <v>37036.379247685189</v>
      </c>
      <c r="I2351" t="s">
        <v>2163</v>
      </c>
      <c r="M2351" t="s">
        <v>1785</v>
      </c>
      <c r="N2351" t="s">
        <v>3014</v>
      </c>
      <c r="O2351" t="s">
        <v>3345</v>
      </c>
      <c r="Q2351" s="199">
        <v>2500</v>
      </c>
      <c r="S2351" t="s">
        <v>1786</v>
      </c>
      <c r="T2351" t="s">
        <v>2230</v>
      </c>
      <c r="U2351" s="201">
        <v>4.5</v>
      </c>
      <c r="V2351" t="s">
        <v>2199</v>
      </c>
      <c r="W2351" t="s">
        <v>3587</v>
      </c>
      <c r="X2351" t="s">
        <v>3016</v>
      </c>
      <c r="Y2351" t="s">
        <v>2250</v>
      </c>
      <c r="Z2351" t="s">
        <v>3729</v>
      </c>
      <c r="AA2351" t="s">
        <v>231</v>
      </c>
      <c r="AB2351" s="198">
        <v>37196</v>
      </c>
      <c r="AC2351" s="198">
        <v>37346</v>
      </c>
    </row>
    <row r="2352" spans="1:29" x14ac:dyDescent="0.2">
      <c r="A2352" s="44" t="str">
        <f t="shared" si="181"/>
        <v>US Natural Gas Financial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30</v>
      </c>
      <c r="F2352" s="213">
        <f t="shared" si="185"/>
        <v>6000</v>
      </c>
      <c r="G2352" s="202">
        <v>1297489</v>
      </c>
      <c r="H2352" s="198">
        <v>37036.379247685189</v>
      </c>
      <c r="I2352" t="s">
        <v>1748</v>
      </c>
      <c r="M2352" t="s">
        <v>1785</v>
      </c>
      <c r="N2352" t="s">
        <v>3328</v>
      </c>
      <c r="O2352" t="s">
        <v>3192</v>
      </c>
      <c r="Q2352" s="199">
        <v>200</v>
      </c>
      <c r="S2352" t="s">
        <v>1786</v>
      </c>
      <c r="T2352" t="s">
        <v>2230</v>
      </c>
      <c r="U2352" s="201">
        <v>6.77</v>
      </c>
      <c r="V2352" t="s">
        <v>2146</v>
      </c>
      <c r="W2352" t="s">
        <v>3188</v>
      </c>
      <c r="X2352" t="s">
        <v>3189</v>
      </c>
      <c r="Y2352" t="s">
        <v>2250</v>
      </c>
      <c r="Z2352" t="s">
        <v>3729</v>
      </c>
      <c r="AA2352" t="s">
        <v>232</v>
      </c>
      <c r="AB2352" s="198">
        <v>37135.875</v>
      </c>
      <c r="AC2352" s="198">
        <v>37164.875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4</v>
      </c>
      <c r="F2353" s="213">
        <f t="shared" si="185"/>
        <v>40000</v>
      </c>
      <c r="G2353" s="202">
        <v>1297490</v>
      </c>
      <c r="H2353" s="198">
        <v>37036.379259259258</v>
      </c>
      <c r="I2353" t="s">
        <v>1882</v>
      </c>
      <c r="M2353" t="s">
        <v>1785</v>
      </c>
      <c r="N2353" t="s">
        <v>3314</v>
      </c>
      <c r="O2353" t="s">
        <v>1524</v>
      </c>
      <c r="P2353" s="199">
        <v>10000</v>
      </c>
      <c r="S2353" t="s">
        <v>1786</v>
      </c>
      <c r="T2353" t="s">
        <v>2230</v>
      </c>
      <c r="U2353" s="201">
        <v>3.8</v>
      </c>
      <c r="V2353" t="s">
        <v>1883</v>
      </c>
      <c r="W2353" t="s">
        <v>3352</v>
      </c>
      <c r="X2353" t="s">
        <v>3353</v>
      </c>
      <c r="Y2353" t="s">
        <v>3318</v>
      </c>
      <c r="Z2353" t="s">
        <v>3729</v>
      </c>
      <c r="AA2353">
        <v>811436</v>
      </c>
      <c r="AB2353" s="198">
        <v>37037</v>
      </c>
      <c r="AC2353" s="198">
        <v>37040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4</v>
      </c>
      <c r="F2354" s="213">
        <f t="shared" si="185"/>
        <v>40000</v>
      </c>
      <c r="G2354" s="202">
        <v>1297493</v>
      </c>
      <c r="H2354" s="198">
        <v>37036.379293981481</v>
      </c>
      <c r="I2354" t="s">
        <v>3393</v>
      </c>
      <c r="M2354" t="s">
        <v>1785</v>
      </c>
      <c r="N2354" t="s">
        <v>3314</v>
      </c>
      <c r="O2354" t="s">
        <v>1611</v>
      </c>
      <c r="Q2354" s="199">
        <v>10000</v>
      </c>
      <c r="S2354" t="s">
        <v>1786</v>
      </c>
      <c r="T2354" t="s">
        <v>2230</v>
      </c>
      <c r="U2354" s="201">
        <v>11.25</v>
      </c>
      <c r="V2354" t="s">
        <v>2052</v>
      </c>
      <c r="W2354" t="s">
        <v>1757</v>
      </c>
      <c r="X2354" t="s">
        <v>1710</v>
      </c>
      <c r="Y2354" t="s">
        <v>3318</v>
      </c>
      <c r="Z2354" t="s">
        <v>3729</v>
      </c>
      <c r="AA2354">
        <v>811438</v>
      </c>
      <c r="AB2354" s="198">
        <v>37037</v>
      </c>
      <c r="AC2354" s="198">
        <v>37040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4</v>
      </c>
      <c r="F2355" s="213">
        <f t="shared" si="185"/>
        <v>10000</v>
      </c>
      <c r="G2355" s="202">
        <v>1297491</v>
      </c>
      <c r="H2355" s="198">
        <v>37036.379293981481</v>
      </c>
      <c r="I2355" t="s">
        <v>2006</v>
      </c>
      <c r="M2355" t="s">
        <v>1785</v>
      </c>
      <c r="N2355" t="s">
        <v>3314</v>
      </c>
      <c r="O2355" t="s">
        <v>1547</v>
      </c>
      <c r="Q2355" s="199">
        <v>2500</v>
      </c>
      <c r="S2355" t="s">
        <v>1786</v>
      </c>
      <c r="T2355" t="s">
        <v>2230</v>
      </c>
      <c r="U2355" s="201">
        <v>4.0949999999999998</v>
      </c>
      <c r="V2355" t="s">
        <v>3128</v>
      </c>
      <c r="W2355" t="s">
        <v>3367</v>
      </c>
      <c r="X2355" t="s">
        <v>3368</v>
      </c>
      <c r="Y2355" t="s">
        <v>3318</v>
      </c>
      <c r="Z2355" t="s">
        <v>3729</v>
      </c>
      <c r="AA2355">
        <v>811437</v>
      </c>
      <c r="AB2355" s="198">
        <v>37037</v>
      </c>
      <c r="AC2355" s="198">
        <v>37040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4</v>
      </c>
      <c r="F2356" s="213">
        <f t="shared" si="185"/>
        <v>80000</v>
      </c>
      <c r="G2356" s="202">
        <v>1297492</v>
      </c>
      <c r="H2356" s="198">
        <v>37036.379293981481</v>
      </c>
      <c r="I2356" t="s">
        <v>3196</v>
      </c>
      <c r="M2356" t="s">
        <v>1785</v>
      </c>
      <c r="N2356" t="s">
        <v>3314</v>
      </c>
      <c r="O2356" t="s">
        <v>1034</v>
      </c>
      <c r="P2356" s="199">
        <v>20000</v>
      </c>
      <c r="S2356" t="s">
        <v>1786</v>
      </c>
      <c r="T2356" t="s">
        <v>2230</v>
      </c>
      <c r="U2356" s="201">
        <v>3.86</v>
      </c>
      <c r="V2356" t="s">
        <v>1797</v>
      </c>
      <c r="W2356" t="s">
        <v>2783</v>
      </c>
      <c r="X2356" t="s">
        <v>2784</v>
      </c>
      <c r="Y2356" t="s">
        <v>3318</v>
      </c>
      <c r="Z2356" t="s">
        <v>3729</v>
      </c>
      <c r="AA2356">
        <v>811439</v>
      </c>
      <c r="AB2356" s="198">
        <v>37037</v>
      </c>
      <c r="AC2356" s="198">
        <v>37040</v>
      </c>
    </row>
    <row r="2357" spans="1:31" x14ac:dyDescent="0.2">
      <c r="A2357" s="44" t="str">
        <f t="shared" si="181"/>
        <v>US Natural Gas Financial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31</v>
      </c>
      <c r="F2357" s="213">
        <f t="shared" si="185"/>
        <v>6200</v>
      </c>
      <c r="G2357" s="202">
        <v>1297494</v>
      </c>
      <c r="H2357" s="198">
        <v>37036.379317129627</v>
      </c>
      <c r="I2357" t="s">
        <v>1748</v>
      </c>
      <c r="M2357" t="s">
        <v>1785</v>
      </c>
      <c r="N2357" t="s">
        <v>3328</v>
      </c>
      <c r="O2357" t="s">
        <v>3198</v>
      </c>
      <c r="Q2357" s="199">
        <v>200</v>
      </c>
      <c r="S2357" t="s">
        <v>1786</v>
      </c>
      <c r="T2357" t="s">
        <v>2230</v>
      </c>
      <c r="U2357" s="201">
        <v>5.65</v>
      </c>
      <c r="V2357" t="s">
        <v>2146</v>
      </c>
      <c r="W2357" t="s">
        <v>3188</v>
      </c>
      <c r="X2357" t="s">
        <v>3189</v>
      </c>
      <c r="Y2357" t="s">
        <v>2250</v>
      </c>
      <c r="Z2357" t="s">
        <v>3729</v>
      </c>
      <c r="AA2357" t="s">
        <v>233</v>
      </c>
      <c r="AB2357" s="198">
        <v>37165</v>
      </c>
      <c r="AC2357" s="198">
        <v>37195</v>
      </c>
    </row>
    <row r="2358" spans="1:31" x14ac:dyDescent="0.2">
      <c r="A2358" s="44" t="str">
        <f t="shared" si="181"/>
        <v>US Natural Gas Financial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31</v>
      </c>
      <c r="F2358" s="213">
        <f t="shared" si="185"/>
        <v>310000</v>
      </c>
      <c r="G2358" s="202">
        <v>1297495</v>
      </c>
      <c r="H2358" s="198">
        <v>37036.379317129627</v>
      </c>
      <c r="I2358" t="s">
        <v>3359</v>
      </c>
      <c r="M2358" t="s">
        <v>1785</v>
      </c>
      <c r="N2358" t="s">
        <v>3328</v>
      </c>
      <c r="O2358" t="s">
        <v>2502</v>
      </c>
      <c r="P2358" s="199">
        <v>10000</v>
      </c>
      <c r="S2358" t="s">
        <v>1786</v>
      </c>
      <c r="T2358" t="s">
        <v>2230</v>
      </c>
      <c r="U2358" s="201">
        <v>1.4999999999999999E-2</v>
      </c>
      <c r="V2358" t="s">
        <v>3193</v>
      </c>
      <c r="W2358" t="s">
        <v>3179</v>
      </c>
      <c r="X2358" t="s">
        <v>3180</v>
      </c>
      <c r="Y2358" t="s">
        <v>2250</v>
      </c>
      <c r="Z2358" t="s">
        <v>3729</v>
      </c>
      <c r="AA2358" t="s">
        <v>234</v>
      </c>
      <c r="AB2358" s="198">
        <v>37073.875</v>
      </c>
      <c r="AC2358" s="198">
        <v>37103.875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4</v>
      </c>
      <c r="F2359" s="213">
        <f t="shared" si="185"/>
        <v>20000</v>
      </c>
      <c r="G2359" s="202">
        <v>1297496</v>
      </c>
      <c r="H2359" s="198">
        <v>37036.379340277781</v>
      </c>
      <c r="I2359" t="s">
        <v>3393</v>
      </c>
      <c r="M2359" t="s">
        <v>1785</v>
      </c>
      <c r="N2359" t="s">
        <v>3314</v>
      </c>
      <c r="O2359" t="s">
        <v>1584</v>
      </c>
      <c r="Q2359" s="199">
        <v>5000</v>
      </c>
      <c r="S2359" t="s">
        <v>1786</v>
      </c>
      <c r="T2359" t="s">
        <v>2230</v>
      </c>
      <c r="U2359" s="201">
        <v>3.76</v>
      </c>
      <c r="V2359" t="s">
        <v>1862</v>
      </c>
      <c r="W2359" t="s">
        <v>2790</v>
      </c>
      <c r="X2359" t="s">
        <v>1713</v>
      </c>
      <c r="Y2359" t="s">
        <v>3318</v>
      </c>
      <c r="Z2359" t="s">
        <v>3729</v>
      </c>
      <c r="AA2359">
        <v>811440</v>
      </c>
      <c r="AB2359" s="198">
        <v>37037</v>
      </c>
      <c r="AC2359" s="198">
        <v>37040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4</v>
      </c>
      <c r="F2360" s="213">
        <f t="shared" si="185"/>
        <v>10000</v>
      </c>
      <c r="G2360" s="202">
        <v>1297497</v>
      </c>
      <c r="H2360" s="198">
        <v>37036.379421296297</v>
      </c>
      <c r="I2360" t="s">
        <v>2983</v>
      </c>
      <c r="M2360" t="s">
        <v>1785</v>
      </c>
      <c r="N2360" t="s">
        <v>3314</v>
      </c>
      <c r="O2360" t="s">
        <v>1543</v>
      </c>
      <c r="Q2360" s="199">
        <v>2500</v>
      </c>
      <c r="S2360" t="s">
        <v>1786</v>
      </c>
      <c r="T2360" t="s">
        <v>2230</v>
      </c>
      <c r="U2360" s="201">
        <v>3.6974999999999998</v>
      </c>
      <c r="V2360" t="s">
        <v>2802</v>
      </c>
      <c r="W2360" t="s">
        <v>3130</v>
      </c>
      <c r="X2360" t="s">
        <v>3338</v>
      </c>
      <c r="Y2360" t="s">
        <v>3318</v>
      </c>
      <c r="Z2360" t="s">
        <v>3729</v>
      </c>
      <c r="AA2360">
        <v>811441</v>
      </c>
      <c r="AB2360" s="198">
        <v>37037</v>
      </c>
      <c r="AC2360" s="198">
        <v>37040</v>
      </c>
      <c r="AE2360" s="116">
        <f>IF(S2360="Gallon",F2360/42,F2360)</f>
        <v>10000</v>
      </c>
    </row>
    <row r="2361" spans="1:31" x14ac:dyDescent="0.2">
      <c r="A2361" s="44" t="str">
        <f t="shared" si="181"/>
        <v>US Crude Financial</v>
      </c>
      <c r="B2361" s="44" t="str">
        <f t="shared" si="182"/>
        <v>US</v>
      </c>
      <c r="C2361" s="44" t="str">
        <f t="shared" si="183"/>
        <v>Crude</v>
      </c>
      <c r="D2361" s="44" t="str">
        <f t="shared" si="184"/>
        <v>Financial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50000</v>
      </c>
      <c r="G2361" s="202">
        <v>1297498</v>
      </c>
      <c r="H2361" s="198">
        <v>37036.379467592589</v>
      </c>
      <c r="I2361" t="s">
        <v>3013</v>
      </c>
      <c r="M2361" t="s">
        <v>1994</v>
      </c>
      <c r="N2361" t="s">
        <v>2731</v>
      </c>
      <c r="O2361" t="s">
        <v>1815</v>
      </c>
      <c r="P2361" s="199">
        <v>50000</v>
      </c>
      <c r="S2361" t="s">
        <v>1792</v>
      </c>
      <c r="T2361" t="s">
        <v>2230</v>
      </c>
      <c r="U2361" s="201">
        <v>28.45</v>
      </c>
      <c r="V2361" t="s">
        <v>2041</v>
      </c>
      <c r="W2361" t="s">
        <v>2733</v>
      </c>
      <c r="X2361" t="s">
        <v>2734</v>
      </c>
      <c r="Y2361" t="s">
        <v>3473</v>
      </c>
      <c r="Z2361" t="s">
        <v>3729</v>
      </c>
      <c r="AA2361">
        <v>107980</v>
      </c>
      <c r="AB2361" s="198">
        <v>37073</v>
      </c>
      <c r="AC2361" s="198">
        <v>37103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4</v>
      </c>
      <c r="F2362" s="213">
        <f t="shared" si="185"/>
        <v>20272</v>
      </c>
      <c r="G2362" s="202">
        <v>1297499</v>
      </c>
      <c r="H2362" s="198">
        <v>37036.379560185182</v>
      </c>
      <c r="I2362" t="s">
        <v>2983</v>
      </c>
      <c r="M2362" t="s">
        <v>1785</v>
      </c>
      <c r="N2362" t="s">
        <v>3314</v>
      </c>
      <c r="O2362" t="s">
        <v>2533</v>
      </c>
      <c r="Q2362" s="199">
        <v>5068</v>
      </c>
      <c r="S2362" t="s">
        <v>1786</v>
      </c>
      <c r="T2362" t="s">
        <v>2230</v>
      </c>
      <c r="U2362" s="201">
        <v>3.7149999999999999</v>
      </c>
      <c r="V2362" t="s">
        <v>3315</v>
      </c>
      <c r="W2362" t="s">
        <v>3352</v>
      </c>
      <c r="X2362" t="s">
        <v>3353</v>
      </c>
      <c r="Y2362" t="s">
        <v>3318</v>
      </c>
      <c r="Z2362" t="s">
        <v>3729</v>
      </c>
      <c r="AA2362">
        <v>811442</v>
      </c>
      <c r="AB2362" s="198">
        <v>37037</v>
      </c>
      <c r="AC2362" s="198">
        <v>37040</v>
      </c>
    </row>
    <row r="2363" spans="1:31" x14ac:dyDescent="0.2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4</v>
      </c>
      <c r="F2363" s="213">
        <f t="shared" si="185"/>
        <v>40000</v>
      </c>
      <c r="G2363" s="202">
        <v>1297500</v>
      </c>
      <c r="H2363" s="198">
        <v>37036.379571759258</v>
      </c>
      <c r="I2363" t="s">
        <v>3231</v>
      </c>
      <c r="M2363" t="s">
        <v>1785</v>
      </c>
      <c r="N2363" t="s">
        <v>3346</v>
      </c>
      <c r="O2363" t="s">
        <v>1500</v>
      </c>
      <c r="P2363" s="199">
        <v>10000</v>
      </c>
      <c r="S2363" t="s">
        <v>1786</v>
      </c>
      <c r="T2363" t="s">
        <v>2230</v>
      </c>
      <c r="U2363" s="201">
        <v>4.12</v>
      </c>
      <c r="V2363" t="s">
        <v>3519</v>
      </c>
      <c r="W2363" t="s">
        <v>3347</v>
      </c>
      <c r="X2363" t="s">
        <v>3348</v>
      </c>
      <c r="Y2363" t="s">
        <v>3318</v>
      </c>
      <c r="Z2363" t="s">
        <v>3729</v>
      </c>
      <c r="AA2363">
        <v>811443</v>
      </c>
      <c r="AB2363" s="198">
        <v>37037</v>
      </c>
      <c r="AC2363" s="198">
        <v>37040</v>
      </c>
    </row>
    <row r="2364" spans="1:31" x14ac:dyDescent="0.2">
      <c r="A2364" s="44" t="str">
        <f t="shared" si="181"/>
        <v xml:space="preserve"> Metals Financial</v>
      </c>
      <c r="B2364" s="44" t="str">
        <f t="shared" si="182"/>
        <v/>
      </c>
      <c r="C2364" s="44" t="str">
        <f t="shared" si="183"/>
        <v>Metals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20</v>
      </c>
      <c r="G2364" s="202">
        <v>1297502</v>
      </c>
      <c r="H2364" s="198">
        <v>37036.379583333335</v>
      </c>
      <c r="I2364" t="s">
        <v>2185</v>
      </c>
      <c r="M2364" t="s">
        <v>1791</v>
      </c>
      <c r="N2364" t="s">
        <v>2227</v>
      </c>
      <c r="O2364" t="s">
        <v>2228</v>
      </c>
      <c r="Q2364" s="199">
        <v>20</v>
      </c>
      <c r="S2364" t="s">
        <v>2229</v>
      </c>
      <c r="T2364" t="s">
        <v>2230</v>
      </c>
      <c r="U2364" s="201">
        <v>1730</v>
      </c>
      <c r="V2364" t="s">
        <v>2186</v>
      </c>
      <c r="W2364" t="s">
        <v>2236</v>
      </c>
      <c r="X2364" t="s">
        <v>2232</v>
      </c>
      <c r="Y2364" t="s">
        <v>2233</v>
      </c>
      <c r="Z2364" t="s">
        <v>2234</v>
      </c>
      <c r="AA2364">
        <v>2152844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4</v>
      </c>
      <c r="F2365" s="213">
        <f t="shared" si="185"/>
        <v>20000</v>
      </c>
      <c r="G2365" s="202">
        <v>1297504</v>
      </c>
      <c r="H2365" s="198">
        <v>37036.379583333335</v>
      </c>
      <c r="I2365" t="s">
        <v>2983</v>
      </c>
      <c r="M2365" t="s">
        <v>1785</v>
      </c>
      <c r="N2365" t="s">
        <v>3314</v>
      </c>
      <c r="O2365" t="s">
        <v>1034</v>
      </c>
      <c r="Q2365" s="199">
        <v>5000</v>
      </c>
      <c r="S2365" t="s">
        <v>1786</v>
      </c>
      <c r="T2365" t="s">
        <v>2230</v>
      </c>
      <c r="U2365" s="201">
        <v>3.86</v>
      </c>
      <c r="V2365" t="s">
        <v>3194</v>
      </c>
      <c r="W2365" t="s">
        <v>2783</v>
      </c>
      <c r="X2365" t="s">
        <v>2784</v>
      </c>
      <c r="Y2365" t="s">
        <v>3318</v>
      </c>
      <c r="Z2365" t="s">
        <v>3729</v>
      </c>
      <c r="AA2365">
        <v>811444</v>
      </c>
      <c r="AB2365" s="198">
        <v>37037</v>
      </c>
      <c r="AC2365" s="198">
        <v>37040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4</v>
      </c>
      <c r="F2366" s="213">
        <f t="shared" si="185"/>
        <v>25888</v>
      </c>
      <c r="G2366" s="202">
        <v>1297503</v>
      </c>
      <c r="H2366" s="198">
        <v>37036.379583333335</v>
      </c>
      <c r="I2366" t="s">
        <v>2983</v>
      </c>
      <c r="M2366" t="s">
        <v>1785</v>
      </c>
      <c r="N2366" t="s">
        <v>3314</v>
      </c>
      <c r="O2366" t="s">
        <v>1518</v>
      </c>
      <c r="Q2366" s="199">
        <v>6472</v>
      </c>
      <c r="S2366" t="s">
        <v>1786</v>
      </c>
      <c r="T2366" t="s">
        <v>2230</v>
      </c>
      <c r="U2366" s="201">
        <v>3.9388000000000001</v>
      </c>
      <c r="V2366" t="s">
        <v>3343</v>
      </c>
      <c r="W2366" t="s">
        <v>3316</v>
      </c>
      <c r="X2366" t="s">
        <v>3317</v>
      </c>
      <c r="Y2366" t="s">
        <v>3318</v>
      </c>
      <c r="Z2366" t="s">
        <v>3729</v>
      </c>
      <c r="AA2366">
        <v>811445</v>
      </c>
      <c r="AB2366" s="198">
        <v>37037</v>
      </c>
      <c r="AC2366" s="198">
        <v>37040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30</v>
      </c>
      <c r="F2367" s="213">
        <f t="shared" si="185"/>
        <v>300000</v>
      </c>
      <c r="G2367" s="202">
        <v>1297501</v>
      </c>
      <c r="H2367" s="198">
        <v>37036.379583333335</v>
      </c>
      <c r="I2367" t="s">
        <v>3145</v>
      </c>
      <c r="M2367" t="s">
        <v>1785</v>
      </c>
      <c r="N2367" t="s">
        <v>3314</v>
      </c>
      <c r="O2367" t="s">
        <v>2827</v>
      </c>
      <c r="Q2367" s="199">
        <v>10000</v>
      </c>
      <c r="S2367" t="s">
        <v>1786</v>
      </c>
      <c r="T2367" t="s">
        <v>2230</v>
      </c>
      <c r="U2367" s="201">
        <v>2.68</v>
      </c>
      <c r="V2367" t="s">
        <v>3146</v>
      </c>
      <c r="W2367" t="s">
        <v>2813</v>
      </c>
      <c r="X2367" t="s">
        <v>1710</v>
      </c>
      <c r="Y2367" t="s">
        <v>3318</v>
      </c>
      <c r="Z2367" t="s">
        <v>3729</v>
      </c>
      <c r="AA2367" t="s">
        <v>235</v>
      </c>
      <c r="AB2367" s="198">
        <v>37043.875</v>
      </c>
      <c r="AC2367" s="198">
        <v>37072.875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4</v>
      </c>
      <c r="F2368" s="213">
        <f t="shared" si="185"/>
        <v>20000</v>
      </c>
      <c r="G2368" s="202">
        <v>1297506</v>
      </c>
      <c r="H2368" s="198">
        <v>37036.379675925928</v>
      </c>
      <c r="I2368" t="s">
        <v>2983</v>
      </c>
      <c r="M2368" t="s">
        <v>1785</v>
      </c>
      <c r="N2368" t="s">
        <v>3314</v>
      </c>
      <c r="O2368" t="s">
        <v>1602</v>
      </c>
      <c r="P2368" s="199">
        <v>5000</v>
      </c>
      <c r="S2368" t="s">
        <v>1786</v>
      </c>
      <c r="T2368" t="s">
        <v>2230</v>
      </c>
      <c r="U2368" s="201">
        <v>4.0949999999999998</v>
      </c>
      <c r="V2368" t="s">
        <v>3315</v>
      </c>
      <c r="W2368" t="s">
        <v>3367</v>
      </c>
      <c r="X2368" t="s">
        <v>3368</v>
      </c>
      <c r="Y2368" t="s">
        <v>3318</v>
      </c>
      <c r="Z2368" t="s">
        <v>3729</v>
      </c>
      <c r="AA2368">
        <v>811448</v>
      </c>
      <c r="AB2368" s="198">
        <v>37037</v>
      </c>
      <c r="AC2368" s="198">
        <v>37040</v>
      </c>
    </row>
    <row r="2369" spans="1:29" x14ac:dyDescent="0.2">
      <c r="A2369" s="44" t="str">
        <f t="shared" si="181"/>
        <v xml:space="preserve"> Natural Gas Physical</v>
      </c>
      <c r="B2369" s="44" t="str">
        <f t="shared" si="182"/>
        <v/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3</v>
      </c>
      <c r="F2369" s="213">
        <f t="shared" si="185"/>
        <v>150000</v>
      </c>
      <c r="G2369" s="202">
        <v>1297507</v>
      </c>
      <c r="H2369" s="198">
        <v>37036.379710648151</v>
      </c>
      <c r="I2369" t="s">
        <v>2291</v>
      </c>
      <c r="M2369" t="s">
        <v>1785</v>
      </c>
      <c r="N2369" t="s">
        <v>2263</v>
      </c>
      <c r="O2369" t="s">
        <v>3113</v>
      </c>
      <c r="Q2369" s="199">
        <v>50000</v>
      </c>
      <c r="S2369" t="s">
        <v>2265</v>
      </c>
      <c r="T2369" t="s">
        <v>2266</v>
      </c>
      <c r="U2369" s="201">
        <v>20.05</v>
      </c>
      <c r="V2369" t="s">
        <v>1642</v>
      </c>
      <c r="W2369" t="s">
        <v>2278</v>
      </c>
      <c r="X2369" t="s">
        <v>2268</v>
      </c>
      <c r="Y2369" t="s">
        <v>2269</v>
      </c>
      <c r="Z2369" t="s">
        <v>2235</v>
      </c>
      <c r="AA2369">
        <v>104980</v>
      </c>
      <c r="AB2369" s="198">
        <v>37037.875</v>
      </c>
      <c r="AC2369" s="198">
        <v>37039.875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4</v>
      </c>
      <c r="F2370" s="213">
        <f t="shared" si="185"/>
        <v>20000</v>
      </c>
      <c r="G2370" s="202">
        <v>1297508</v>
      </c>
      <c r="H2370" s="198">
        <v>37036.37972222222</v>
      </c>
      <c r="I2370" t="s">
        <v>3008</v>
      </c>
      <c r="M2370" t="s">
        <v>1785</v>
      </c>
      <c r="N2370" t="s">
        <v>3314</v>
      </c>
      <c r="O2370" t="s">
        <v>1545</v>
      </c>
      <c r="Q2370" s="199">
        <v>5000</v>
      </c>
      <c r="S2370" t="s">
        <v>1786</v>
      </c>
      <c r="T2370" t="s">
        <v>2230</v>
      </c>
      <c r="U2370" s="201">
        <v>3.7850000000000001</v>
      </c>
      <c r="V2370" t="s">
        <v>2846</v>
      </c>
      <c r="W2370" t="s">
        <v>3130</v>
      </c>
      <c r="X2370" t="s">
        <v>3338</v>
      </c>
      <c r="Y2370" t="s">
        <v>3318</v>
      </c>
      <c r="Z2370" t="s">
        <v>3729</v>
      </c>
      <c r="AA2370">
        <v>811449</v>
      </c>
      <c r="AB2370" s="198">
        <v>37037</v>
      </c>
      <c r="AC2370" s="198">
        <v>37040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4</v>
      </c>
      <c r="F2371" s="213">
        <f t="shared" si="185"/>
        <v>4136</v>
      </c>
      <c r="G2371" s="202">
        <v>1297509</v>
      </c>
      <c r="H2371" s="198">
        <v>37036.37976851852</v>
      </c>
      <c r="I2371" t="s">
        <v>2983</v>
      </c>
      <c r="M2371" t="s">
        <v>1785</v>
      </c>
      <c r="N2371" t="s">
        <v>3314</v>
      </c>
      <c r="O2371" t="s">
        <v>1534</v>
      </c>
      <c r="P2371" s="199">
        <v>1034</v>
      </c>
      <c r="S2371" t="s">
        <v>1786</v>
      </c>
      <c r="T2371" t="s">
        <v>2230</v>
      </c>
      <c r="U2371" s="201">
        <v>3.78</v>
      </c>
      <c r="V2371" t="s">
        <v>2802</v>
      </c>
      <c r="W2371" t="s">
        <v>3352</v>
      </c>
      <c r="X2371" t="s">
        <v>3353</v>
      </c>
      <c r="Y2371" t="s">
        <v>3318</v>
      </c>
      <c r="Z2371" t="s">
        <v>3729</v>
      </c>
      <c r="AA2371">
        <v>811450</v>
      </c>
      <c r="AB2371" s="198">
        <v>37037</v>
      </c>
      <c r="AC2371" s="198">
        <v>37040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4</v>
      </c>
      <c r="F2372" s="213">
        <f t="shared" si="185"/>
        <v>20000</v>
      </c>
      <c r="G2372" s="202">
        <v>1297510</v>
      </c>
      <c r="H2372" s="198">
        <v>37036.379837962966</v>
      </c>
      <c r="I2372" t="s">
        <v>2006</v>
      </c>
      <c r="M2372" t="s">
        <v>1785</v>
      </c>
      <c r="N2372" t="s">
        <v>3314</v>
      </c>
      <c r="O2372" t="s">
        <v>1562</v>
      </c>
      <c r="P2372" s="199">
        <v>5000</v>
      </c>
      <c r="S2372" t="s">
        <v>1786</v>
      </c>
      <c r="T2372" t="s">
        <v>2230</v>
      </c>
      <c r="U2372" s="201">
        <v>3.6</v>
      </c>
      <c r="V2372" t="s">
        <v>1769</v>
      </c>
      <c r="W2372" t="s">
        <v>1719</v>
      </c>
      <c r="X2372" t="s">
        <v>1710</v>
      </c>
      <c r="Y2372" t="s">
        <v>3318</v>
      </c>
      <c r="Z2372" t="s">
        <v>3729</v>
      </c>
      <c r="AA2372">
        <v>811451</v>
      </c>
      <c r="AB2372" s="198">
        <v>37037</v>
      </c>
      <c r="AC2372" s="198">
        <v>37040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4</v>
      </c>
      <c r="F2373" s="213">
        <f t="shared" si="185"/>
        <v>12060</v>
      </c>
      <c r="G2373" s="202">
        <v>1297511</v>
      </c>
      <c r="H2373" s="198">
        <v>37036.379837962966</v>
      </c>
      <c r="I2373" t="s">
        <v>3242</v>
      </c>
      <c r="M2373" t="s">
        <v>1785</v>
      </c>
      <c r="N2373" t="s">
        <v>3314</v>
      </c>
      <c r="O2373" t="s">
        <v>2315</v>
      </c>
      <c r="P2373" s="199">
        <v>3015</v>
      </c>
      <c r="S2373" t="s">
        <v>1786</v>
      </c>
      <c r="T2373" t="s">
        <v>2230</v>
      </c>
      <c r="U2373" s="201">
        <v>4.16</v>
      </c>
      <c r="V2373">
        <v>19691994</v>
      </c>
      <c r="W2373" t="s">
        <v>1691</v>
      </c>
      <c r="X2373" t="s">
        <v>1697</v>
      </c>
      <c r="Y2373" t="s">
        <v>3318</v>
      </c>
      <c r="Z2373" t="s">
        <v>3729</v>
      </c>
      <c r="AA2373">
        <v>811452</v>
      </c>
      <c r="AB2373" s="198">
        <v>37037</v>
      </c>
      <c r="AC2373" s="198">
        <v>37040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4</v>
      </c>
      <c r="F2374" s="213">
        <f t="shared" si="185"/>
        <v>17084</v>
      </c>
      <c r="G2374" s="202">
        <v>1297512</v>
      </c>
      <c r="H2374" s="198">
        <v>37036.379849537036</v>
      </c>
      <c r="I2374" t="s">
        <v>1882</v>
      </c>
      <c r="M2374" t="s">
        <v>1785</v>
      </c>
      <c r="N2374" t="s">
        <v>3314</v>
      </c>
      <c r="O2374" t="s">
        <v>1549</v>
      </c>
      <c r="P2374" s="199">
        <v>4271</v>
      </c>
      <c r="S2374" t="s">
        <v>1786</v>
      </c>
      <c r="T2374" t="s">
        <v>2230</v>
      </c>
      <c r="U2374" s="201">
        <v>3.7774999999999999</v>
      </c>
      <c r="V2374" t="s">
        <v>1883</v>
      </c>
      <c r="W2374" t="s">
        <v>3352</v>
      </c>
      <c r="X2374" t="s">
        <v>3353</v>
      </c>
      <c r="Y2374" t="s">
        <v>3318</v>
      </c>
      <c r="Z2374" t="s">
        <v>3729</v>
      </c>
      <c r="AA2374">
        <v>811453</v>
      </c>
      <c r="AB2374" s="198">
        <v>37037</v>
      </c>
      <c r="AC2374" s="198">
        <v>37040</v>
      </c>
    </row>
    <row r="2375" spans="1:29" x14ac:dyDescent="0.2">
      <c r="A2375" s="44" t="str">
        <f t="shared" si="181"/>
        <v xml:space="preserve"> Metals Financial</v>
      </c>
      <c r="B2375" s="44" t="str">
        <f t="shared" si="182"/>
        <v/>
      </c>
      <c r="C2375" s="44" t="str">
        <f t="shared" si="183"/>
        <v>Metals</v>
      </c>
      <c r="D2375" s="44" t="str">
        <f t="shared" si="184"/>
        <v>Financial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5</v>
      </c>
      <c r="G2375" s="202">
        <v>1297513</v>
      </c>
      <c r="H2375" s="198">
        <v>37036.379965277774</v>
      </c>
      <c r="I2375" t="s">
        <v>2252</v>
      </c>
      <c r="M2375" t="s">
        <v>1791</v>
      </c>
      <c r="N2375" t="s">
        <v>2227</v>
      </c>
      <c r="O2375" t="s">
        <v>2228</v>
      </c>
      <c r="P2375" s="199">
        <v>5</v>
      </c>
      <c r="S2375" t="s">
        <v>2229</v>
      </c>
      <c r="T2375" t="s">
        <v>2230</v>
      </c>
      <c r="U2375" s="201">
        <v>1729</v>
      </c>
      <c r="V2375" t="s">
        <v>2296</v>
      </c>
      <c r="W2375" t="s">
        <v>2236</v>
      </c>
      <c r="X2375" t="s">
        <v>2232</v>
      </c>
      <c r="Y2375" t="s">
        <v>2233</v>
      </c>
      <c r="Z2375" t="s">
        <v>2234</v>
      </c>
      <c r="AA2375">
        <v>2152846</v>
      </c>
    </row>
    <row r="2376" spans="1:29" x14ac:dyDescent="0.2">
      <c r="A2376" s="44" t="str">
        <f t="shared" si="181"/>
        <v xml:space="preserve"> Metals Financial</v>
      </c>
      <c r="B2376" s="44" t="str">
        <f t="shared" si="182"/>
        <v/>
      </c>
      <c r="C2376" s="44" t="str">
        <f t="shared" si="183"/>
        <v>Metals</v>
      </c>
      <c r="D2376" s="44" t="str">
        <f t="shared" si="184"/>
        <v>Financial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15</v>
      </c>
      <c r="G2376" s="202">
        <v>1297514</v>
      </c>
      <c r="H2376" s="198">
        <v>37036.379988425928</v>
      </c>
      <c r="I2376" t="s">
        <v>2245</v>
      </c>
      <c r="M2376" t="s">
        <v>1791</v>
      </c>
      <c r="N2376" t="s">
        <v>2227</v>
      </c>
      <c r="O2376" t="s">
        <v>2228</v>
      </c>
      <c r="P2376" s="199">
        <v>15</v>
      </c>
      <c r="S2376" t="s">
        <v>2229</v>
      </c>
      <c r="T2376" t="s">
        <v>2230</v>
      </c>
      <c r="U2376" s="201">
        <v>1729</v>
      </c>
      <c r="V2376" t="s">
        <v>2091</v>
      </c>
      <c r="W2376" t="s">
        <v>2236</v>
      </c>
      <c r="X2376" t="s">
        <v>2232</v>
      </c>
      <c r="Y2376" t="s">
        <v>2233</v>
      </c>
      <c r="Z2376" t="s">
        <v>2234</v>
      </c>
      <c r="AA2376">
        <v>2152848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4</v>
      </c>
      <c r="F2377" s="213">
        <f t="shared" si="185"/>
        <v>40000</v>
      </c>
      <c r="G2377" s="202">
        <v>1297515</v>
      </c>
      <c r="H2377" s="198">
        <v>37036.379988425928</v>
      </c>
      <c r="I2377" t="s">
        <v>3336</v>
      </c>
      <c r="M2377" t="s">
        <v>1785</v>
      </c>
      <c r="N2377" t="s">
        <v>3314</v>
      </c>
      <c r="O2377" t="s">
        <v>1611</v>
      </c>
      <c r="P2377" s="199">
        <v>10000</v>
      </c>
      <c r="S2377" t="s">
        <v>1786</v>
      </c>
      <c r="T2377" t="s">
        <v>2230</v>
      </c>
      <c r="U2377" s="201">
        <v>11.3</v>
      </c>
      <c r="V2377" t="s">
        <v>3143</v>
      </c>
      <c r="W2377" t="s">
        <v>1757</v>
      </c>
      <c r="X2377" t="s">
        <v>1710</v>
      </c>
      <c r="Y2377" t="s">
        <v>3318</v>
      </c>
      <c r="Z2377" t="s">
        <v>3729</v>
      </c>
      <c r="AA2377">
        <v>811454</v>
      </c>
      <c r="AB2377" s="198">
        <v>37037</v>
      </c>
      <c r="AC2377" s="198">
        <v>37040</v>
      </c>
    </row>
    <row r="2378" spans="1:29" x14ac:dyDescent="0.2">
      <c r="A2378" s="44" t="str">
        <f t="shared" si="181"/>
        <v>US Natural Gas Financial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Financial</v>
      </c>
      <c r="E2378" s="44">
        <f>IF(VLOOKUP(S2378,'DD-Lookup'!$J$6:$L$50,3,FALSE)="Monthly",(YEAR(AC2378)-YEAR(AB2378))*12+MONTH(AC2378)-MONTH(AB2378)+1,(AC2378-AB2378+1))</f>
        <v>31</v>
      </c>
      <c r="F2378" s="213">
        <f t="shared" si="185"/>
        <v>3100</v>
      </c>
      <c r="G2378" s="202">
        <v>1297518</v>
      </c>
      <c r="H2378" s="198">
        <v>37036.380023148151</v>
      </c>
      <c r="I2378" t="s">
        <v>2986</v>
      </c>
      <c r="M2378" t="s">
        <v>1785</v>
      </c>
      <c r="N2378" t="s">
        <v>3014</v>
      </c>
      <c r="O2378" t="s">
        <v>2165</v>
      </c>
      <c r="P2378" s="199">
        <v>100</v>
      </c>
      <c r="S2378" t="s">
        <v>3221</v>
      </c>
      <c r="T2378" t="s">
        <v>2230</v>
      </c>
      <c r="U2378" s="201">
        <v>4.0469999999999997</v>
      </c>
      <c r="V2378" t="s">
        <v>2883</v>
      </c>
      <c r="W2378" t="s">
        <v>3587</v>
      </c>
      <c r="X2378" t="s">
        <v>3016</v>
      </c>
      <c r="Y2378" t="s">
        <v>2250</v>
      </c>
      <c r="Z2378" t="s">
        <v>3729</v>
      </c>
      <c r="AA2378" t="s">
        <v>236</v>
      </c>
      <c r="AB2378" s="198">
        <v>37073.875</v>
      </c>
      <c r="AC2378" s="198">
        <v>37103.875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4</v>
      </c>
      <c r="F2379" s="213">
        <f t="shared" ref="F2379:F2442" si="190">E2379*SUM(P2379:Q2379)</f>
        <v>40000</v>
      </c>
      <c r="G2379" s="202">
        <v>1297519</v>
      </c>
      <c r="H2379" s="198">
        <v>37036.380023148151</v>
      </c>
      <c r="I2379" t="s">
        <v>3336</v>
      </c>
      <c r="M2379" t="s">
        <v>1785</v>
      </c>
      <c r="N2379" t="s">
        <v>3314</v>
      </c>
      <c r="O2379" t="s">
        <v>1581</v>
      </c>
      <c r="P2379" s="199">
        <v>10000</v>
      </c>
      <c r="S2379" t="s">
        <v>1786</v>
      </c>
      <c r="T2379" t="s">
        <v>2230</v>
      </c>
      <c r="U2379" s="201">
        <v>11.3</v>
      </c>
      <c r="V2379" t="s">
        <v>3143</v>
      </c>
      <c r="W2379" t="s">
        <v>1757</v>
      </c>
      <c r="X2379" t="s">
        <v>1710</v>
      </c>
      <c r="Y2379" t="s">
        <v>3318</v>
      </c>
      <c r="Z2379" t="s">
        <v>3729</v>
      </c>
      <c r="AA2379">
        <v>811455</v>
      </c>
      <c r="AB2379" s="198">
        <v>37037</v>
      </c>
      <c r="AC2379" s="198">
        <v>37040</v>
      </c>
    </row>
    <row r="2380" spans="1:29" x14ac:dyDescent="0.2">
      <c r="A2380" s="44" t="str">
        <f t="shared" si="186"/>
        <v>US Natural Gas Financial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Financial</v>
      </c>
      <c r="E2380" s="44">
        <f>IF(VLOOKUP(S2380,'DD-Lookup'!$J$6:$L$50,3,FALSE)="Monthly",(YEAR(AC2380)-YEAR(AB2380))*12+MONTH(AC2380)-MONTH(AB2380)+1,(AC2380-AB2380+1))</f>
        <v>30</v>
      </c>
      <c r="F2380" s="213">
        <f t="shared" si="190"/>
        <v>3000</v>
      </c>
      <c r="G2380" s="202">
        <v>1297517</v>
      </c>
      <c r="H2380" s="198">
        <v>37036.380023148151</v>
      </c>
      <c r="I2380" t="s">
        <v>2986</v>
      </c>
      <c r="M2380" t="s">
        <v>1785</v>
      </c>
      <c r="N2380" t="s">
        <v>3014</v>
      </c>
      <c r="O2380" t="s">
        <v>2164</v>
      </c>
      <c r="Q2380" s="199">
        <v>100</v>
      </c>
      <c r="S2380" t="s">
        <v>3221</v>
      </c>
      <c r="T2380" t="s">
        <v>2230</v>
      </c>
      <c r="U2380" s="201">
        <v>3.9849999999999999</v>
      </c>
      <c r="V2380" t="s">
        <v>2883</v>
      </c>
      <c r="W2380" t="s">
        <v>3587</v>
      </c>
      <c r="X2380" t="s">
        <v>3016</v>
      </c>
      <c r="Y2380" t="s">
        <v>2250</v>
      </c>
      <c r="Z2380" t="s">
        <v>3729</v>
      </c>
      <c r="AA2380" t="s">
        <v>237</v>
      </c>
      <c r="AB2380" s="198">
        <v>37043.875</v>
      </c>
      <c r="AC2380" s="198">
        <v>37072.875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4</v>
      </c>
      <c r="F2381" s="213">
        <f t="shared" si="190"/>
        <v>20000</v>
      </c>
      <c r="G2381" s="202">
        <v>1297521</v>
      </c>
      <c r="H2381" s="198">
        <v>37036.380104166667</v>
      </c>
      <c r="I2381" t="s">
        <v>203</v>
      </c>
      <c r="M2381" t="s">
        <v>1785</v>
      </c>
      <c r="N2381" t="s">
        <v>3346</v>
      </c>
      <c r="O2381" t="s">
        <v>238</v>
      </c>
      <c r="P2381" s="199">
        <v>5000</v>
      </c>
      <c r="S2381" t="s">
        <v>1786</v>
      </c>
      <c r="T2381" t="s">
        <v>2230</v>
      </c>
      <c r="U2381" s="201">
        <v>4.1449999999999996</v>
      </c>
      <c r="V2381" t="s">
        <v>239</v>
      </c>
      <c r="W2381" t="s">
        <v>3347</v>
      </c>
      <c r="X2381" t="s">
        <v>3348</v>
      </c>
      <c r="Y2381" t="s">
        <v>3318</v>
      </c>
      <c r="Z2381" t="s">
        <v>3729</v>
      </c>
      <c r="AA2381">
        <v>811456</v>
      </c>
      <c r="AB2381" s="198">
        <v>37037</v>
      </c>
      <c r="AC2381" s="198">
        <v>37040</v>
      </c>
    </row>
    <row r="2382" spans="1:29" x14ac:dyDescent="0.2">
      <c r="A2382" s="44" t="str">
        <f t="shared" si="186"/>
        <v xml:space="preserve"> Crude Financial</v>
      </c>
      <c r="B2382" s="44" t="str">
        <f t="shared" si="187"/>
        <v/>
      </c>
      <c r="C2382" s="44" t="str">
        <f t="shared" si="188"/>
        <v>Crude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25000</v>
      </c>
      <c r="G2382" s="202">
        <v>1297520</v>
      </c>
      <c r="H2382" s="198">
        <v>37036.380104166667</v>
      </c>
      <c r="I2382" t="s">
        <v>2200</v>
      </c>
      <c r="M2382" t="s">
        <v>1994</v>
      </c>
      <c r="N2382" t="s">
        <v>3037</v>
      </c>
      <c r="O2382" t="s">
        <v>3038</v>
      </c>
      <c r="Q2382" s="199">
        <v>25000</v>
      </c>
      <c r="S2382" t="s">
        <v>3039</v>
      </c>
      <c r="T2382" t="s">
        <v>2230</v>
      </c>
      <c r="U2382" s="201">
        <v>28.55</v>
      </c>
      <c r="V2382" t="s">
        <v>3828</v>
      </c>
      <c r="W2382" t="s">
        <v>2717</v>
      </c>
      <c r="X2382" t="s">
        <v>2718</v>
      </c>
      <c r="Y2382" t="s">
        <v>3473</v>
      </c>
      <c r="Z2382" t="s">
        <v>2611</v>
      </c>
      <c r="AA2382">
        <v>107981</v>
      </c>
      <c r="AB2382" s="198">
        <v>37073</v>
      </c>
      <c r="AC2382" s="198">
        <v>37103</v>
      </c>
    </row>
    <row r="2383" spans="1:29" x14ac:dyDescent="0.2">
      <c r="A2383" s="44" t="str">
        <f t="shared" si="186"/>
        <v>US Power Physical</v>
      </c>
      <c r="B2383" s="44" t="str">
        <f t="shared" si="187"/>
        <v>US</v>
      </c>
      <c r="C2383" s="44" t="str">
        <f t="shared" si="188"/>
        <v>Power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31</v>
      </c>
      <c r="F2383" s="213">
        <f t="shared" si="190"/>
        <v>775</v>
      </c>
      <c r="G2383" s="202">
        <v>1297524</v>
      </c>
      <c r="H2383" s="198">
        <v>37036.380173611113</v>
      </c>
      <c r="I2383" t="s">
        <v>1764</v>
      </c>
      <c r="M2383" t="s">
        <v>3451</v>
      </c>
      <c r="N2383" t="s">
        <v>1737</v>
      </c>
      <c r="O2383" t="s">
        <v>2135</v>
      </c>
      <c r="P2383" s="199">
        <v>25</v>
      </c>
      <c r="S2383" t="s">
        <v>1784</v>
      </c>
      <c r="T2383" t="s">
        <v>2230</v>
      </c>
      <c r="U2383" s="201">
        <v>330</v>
      </c>
      <c r="V2383" t="s">
        <v>148</v>
      </c>
      <c r="W2383" t="s">
        <v>3263</v>
      </c>
      <c r="X2383" t="s">
        <v>3264</v>
      </c>
      <c r="Y2383" t="s">
        <v>2741</v>
      </c>
      <c r="Z2383" t="s">
        <v>3724</v>
      </c>
      <c r="AA2383">
        <v>623032.1</v>
      </c>
      <c r="AB2383" s="198">
        <v>37073.875</v>
      </c>
      <c r="AC2383" s="198">
        <v>37103.875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4</v>
      </c>
      <c r="F2384" s="213">
        <f t="shared" si="190"/>
        <v>20000</v>
      </c>
      <c r="G2384" s="202">
        <v>1297523</v>
      </c>
      <c r="H2384" s="198">
        <v>37036.380173611113</v>
      </c>
      <c r="I2384" t="s">
        <v>3183</v>
      </c>
      <c r="M2384" t="s">
        <v>1785</v>
      </c>
      <c r="N2384" t="s">
        <v>3314</v>
      </c>
      <c r="O2384" t="s">
        <v>1544</v>
      </c>
      <c r="Q2384" s="199">
        <v>5000</v>
      </c>
      <c r="S2384" t="s">
        <v>1786</v>
      </c>
      <c r="T2384" t="s">
        <v>2230</v>
      </c>
      <c r="U2384" s="201">
        <v>3.7225000000000001</v>
      </c>
      <c r="V2384" t="s">
        <v>2839</v>
      </c>
      <c r="W2384" t="s">
        <v>3130</v>
      </c>
      <c r="X2384" t="s">
        <v>3338</v>
      </c>
      <c r="Y2384" t="s">
        <v>3318</v>
      </c>
      <c r="Z2384" t="s">
        <v>3729</v>
      </c>
      <c r="AA2384">
        <v>811458</v>
      </c>
      <c r="AB2384" s="198">
        <v>37037</v>
      </c>
      <c r="AC2384" s="198">
        <v>37040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4</v>
      </c>
      <c r="F2385" s="213">
        <f t="shared" si="190"/>
        <v>184</v>
      </c>
      <c r="G2385" s="202">
        <v>1297522</v>
      </c>
      <c r="H2385" s="198">
        <v>37036.380173611113</v>
      </c>
      <c r="I2385" t="s">
        <v>2006</v>
      </c>
      <c r="M2385" t="s">
        <v>1785</v>
      </c>
      <c r="N2385" t="s">
        <v>3314</v>
      </c>
      <c r="O2385" t="s">
        <v>1041</v>
      </c>
      <c r="P2385" s="199">
        <v>46</v>
      </c>
      <c r="S2385" t="s">
        <v>1786</v>
      </c>
      <c r="T2385" t="s">
        <v>2230</v>
      </c>
      <c r="U2385" s="201">
        <v>3.8</v>
      </c>
      <c r="V2385" t="s">
        <v>1712</v>
      </c>
      <c r="W2385" t="s">
        <v>3159</v>
      </c>
      <c r="X2385" t="s">
        <v>1713</v>
      </c>
      <c r="Y2385" t="s">
        <v>3318</v>
      </c>
      <c r="Z2385" t="s">
        <v>3729</v>
      </c>
      <c r="AA2385">
        <v>811457</v>
      </c>
      <c r="AB2385" s="198">
        <v>37037</v>
      </c>
      <c r="AC2385" s="198">
        <v>37040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4</v>
      </c>
      <c r="F2386" s="213">
        <f t="shared" si="190"/>
        <v>20000</v>
      </c>
      <c r="G2386" s="202">
        <v>1297525</v>
      </c>
      <c r="H2386" s="198">
        <v>37036.380243055559</v>
      </c>
      <c r="I2386" t="s">
        <v>3319</v>
      </c>
      <c r="M2386" t="s">
        <v>1785</v>
      </c>
      <c r="N2386" t="s">
        <v>3314</v>
      </c>
      <c r="O2386" t="s">
        <v>1545</v>
      </c>
      <c r="P2386" s="199">
        <v>5000</v>
      </c>
      <c r="S2386" t="s">
        <v>1786</v>
      </c>
      <c r="T2386" t="s">
        <v>2230</v>
      </c>
      <c r="U2386" s="201">
        <v>3.7725</v>
      </c>
      <c r="V2386" t="s">
        <v>3351</v>
      </c>
      <c r="W2386" t="s">
        <v>3130</v>
      </c>
      <c r="X2386" t="s">
        <v>3338</v>
      </c>
      <c r="Y2386" t="s">
        <v>3318</v>
      </c>
      <c r="Z2386" t="s">
        <v>3729</v>
      </c>
      <c r="AA2386">
        <v>811460</v>
      </c>
      <c r="AB2386" s="198">
        <v>37037</v>
      </c>
      <c r="AC2386" s="198">
        <v>37040</v>
      </c>
    </row>
    <row r="2387" spans="1:29" x14ac:dyDescent="0.2">
      <c r="A2387" s="44" t="str">
        <f t="shared" si="186"/>
        <v>US Crude Financial</v>
      </c>
      <c r="B2387" s="44" t="str">
        <f t="shared" si="187"/>
        <v>US</v>
      </c>
      <c r="C2387" s="44" t="str">
        <f t="shared" si="188"/>
        <v>Crude</v>
      </c>
      <c r="D2387" s="44" t="str">
        <f t="shared" si="189"/>
        <v>Financial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50000</v>
      </c>
      <c r="G2387" s="202">
        <v>1297526</v>
      </c>
      <c r="H2387" s="198">
        <v>37036.380312499998</v>
      </c>
      <c r="I2387" t="s">
        <v>3013</v>
      </c>
      <c r="M2387" t="s">
        <v>1994</v>
      </c>
      <c r="N2387" t="s">
        <v>2731</v>
      </c>
      <c r="O2387" t="s">
        <v>1815</v>
      </c>
      <c r="Q2387" s="199">
        <v>50000</v>
      </c>
      <c r="S2387" t="s">
        <v>1792</v>
      </c>
      <c r="T2387" t="s">
        <v>2230</v>
      </c>
      <c r="U2387" s="201">
        <v>28.47</v>
      </c>
      <c r="V2387" t="s">
        <v>2317</v>
      </c>
      <c r="W2387" t="s">
        <v>2733</v>
      </c>
      <c r="X2387" t="s">
        <v>2734</v>
      </c>
      <c r="Y2387" t="s">
        <v>3473</v>
      </c>
      <c r="Z2387" t="s">
        <v>3729</v>
      </c>
      <c r="AA2387">
        <v>107984</v>
      </c>
      <c r="AB2387" s="198">
        <v>37073</v>
      </c>
      <c r="AC2387" s="198">
        <v>37103</v>
      </c>
    </row>
    <row r="2388" spans="1:29" x14ac:dyDescent="0.2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4</v>
      </c>
      <c r="F2388" s="213">
        <f t="shared" si="190"/>
        <v>40000</v>
      </c>
      <c r="G2388" s="202">
        <v>1297527</v>
      </c>
      <c r="H2388" s="198">
        <v>37036.380324074074</v>
      </c>
      <c r="I2388" t="s">
        <v>3078</v>
      </c>
      <c r="M2388" t="s">
        <v>1785</v>
      </c>
      <c r="N2388" t="s">
        <v>3314</v>
      </c>
      <c r="O2388" t="s">
        <v>1034</v>
      </c>
      <c r="Q2388" s="199">
        <v>10000</v>
      </c>
      <c r="S2388" t="s">
        <v>1786</v>
      </c>
      <c r="T2388" t="s">
        <v>2230</v>
      </c>
      <c r="U2388" s="201">
        <v>3.86</v>
      </c>
      <c r="V2388" t="s">
        <v>3079</v>
      </c>
      <c r="W2388" t="s">
        <v>2783</v>
      </c>
      <c r="X2388" t="s">
        <v>2784</v>
      </c>
      <c r="Y2388" t="s">
        <v>3318</v>
      </c>
      <c r="Z2388" t="s">
        <v>3729</v>
      </c>
      <c r="AA2388">
        <v>811461</v>
      </c>
      <c r="AB2388" s="198">
        <v>37037</v>
      </c>
      <c r="AC2388" s="198">
        <v>37040</v>
      </c>
    </row>
    <row r="2389" spans="1:29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4</v>
      </c>
      <c r="F2389" s="213">
        <f t="shared" si="190"/>
        <v>20000</v>
      </c>
      <c r="G2389" s="202">
        <v>1297529</v>
      </c>
      <c r="H2389" s="198">
        <v>37036.380370370367</v>
      </c>
      <c r="I2389" t="s">
        <v>2779</v>
      </c>
      <c r="M2389" t="s">
        <v>1785</v>
      </c>
      <c r="N2389" t="s">
        <v>3314</v>
      </c>
      <c r="O2389" t="s">
        <v>1545</v>
      </c>
      <c r="P2389" s="199">
        <v>5000</v>
      </c>
      <c r="S2389" t="s">
        <v>1786</v>
      </c>
      <c r="T2389" t="s">
        <v>2230</v>
      </c>
      <c r="U2389" s="201">
        <v>3.76</v>
      </c>
      <c r="V2389" t="s">
        <v>2799</v>
      </c>
      <c r="W2389" t="s">
        <v>3130</v>
      </c>
      <c r="X2389" t="s">
        <v>3338</v>
      </c>
      <c r="Y2389" t="s">
        <v>3318</v>
      </c>
      <c r="Z2389" t="s">
        <v>3729</v>
      </c>
      <c r="AA2389">
        <v>811463</v>
      </c>
      <c r="AB2389" s="198">
        <v>37037</v>
      </c>
      <c r="AC2389" s="198">
        <v>37040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4</v>
      </c>
      <c r="F2390" s="213">
        <f t="shared" si="190"/>
        <v>11924</v>
      </c>
      <c r="G2390" s="202">
        <v>1297528</v>
      </c>
      <c r="H2390" s="198">
        <v>37036.380370370367</v>
      </c>
      <c r="I2390" t="s">
        <v>1826</v>
      </c>
      <c r="M2390" t="s">
        <v>1785</v>
      </c>
      <c r="N2390" t="s">
        <v>3314</v>
      </c>
      <c r="O2390" t="s">
        <v>1040</v>
      </c>
      <c r="P2390" s="199">
        <v>2981</v>
      </c>
      <c r="S2390" t="s">
        <v>1786</v>
      </c>
      <c r="T2390" t="s">
        <v>2230</v>
      </c>
      <c r="U2390" s="201">
        <v>3.85</v>
      </c>
      <c r="V2390" t="s">
        <v>1808</v>
      </c>
      <c r="W2390" t="s">
        <v>3159</v>
      </c>
      <c r="X2390" t="s">
        <v>3241</v>
      </c>
      <c r="Y2390" t="s">
        <v>3318</v>
      </c>
      <c r="Z2390" t="s">
        <v>3729</v>
      </c>
      <c r="AA2390">
        <v>811462</v>
      </c>
      <c r="AB2390" s="198">
        <v>37037</v>
      </c>
      <c r="AC2390" s="198">
        <v>37040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4</v>
      </c>
      <c r="F2391" s="213">
        <f t="shared" si="190"/>
        <v>20000</v>
      </c>
      <c r="G2391" s="202">
        <v>1297530</v>
      </c>
      <c r="H2391" s="198">
        <v>37036.380381944444</v>
      </c>
      <c r="I2391" t="s">
        <v>3376</v>
      </c>
      <c r="M2391" t="s">
        <v>1785</v>
      </c>
      <c r="N2391" t="s">
        <v>3314</v>
      </c>
      <c r="O2391" t="s">
        <v>2315</v>
      </c>
      <c r="Q2391" s="199">
        <v>5000</v>
      </c>
      <c r="S2391" t="s">
        <v>1786</v>
      </c>
      <c r="T2391" t="s">
        <v>2230</v>
      </c>
      <c r="U2391" s="201">
        <v>4.1900000000000004</v>
      </c>
      <c r="V2391" t="s">
        <v>3377</v>
      </c>
      <c r="W2391" t="s">
        <v>1691</v>
      </c>
      <c r="X2391" t="s">
        <v>1697</v>
      </c>
      <c r="Y2391" t="s">
        <v>3318</v>
      </c>
      <c r="Z2391" t="s">
        <v>3729</v>
      </c>
      <c r="AA2391">
        <v>811464</v>
      </c>
      <c r="AB2391" s="198">
        <v>37037</v>
      </c>
      <c r="AC2391" s="198">
        <v>37040</v>
      </c>
    </row>
    <row r="2392" spans="1:29" x14ac:dyDescent="0.2">
      <c r="A2392" s="44" t="str">
        <f t="shared" si="186"/>
        <v>US Power Physical</v>
      </c>
      <c r="B2392" s="44" t="str">
        <f t="shared" si="187"/>
        <v>US</v>
      </c>
      <c r="C2392" s="44" t="str">
        <f t="shared" si="188"/>
        <v>Power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3</v>
      </c>
      <c r="F2392" s="213">
        <f t="shared" si="190"/>
        <v>150</v>
      </c>
      <c r="G2392" s="202">
        <v>1297531</v>
      </c>
      <c r="H2392" s="198">
        <v>37036.380393518521</v>
      </c>
      <c r="I2392" t="s">
        <v>2980</v>
      </c>
      <c r="M2392" t="s">
        <v>3451</v>
      </c>
      <c r="N2392" t="s">
        <v>1827</v>
      </c>
      <c r="O2392" t="s">
        <v>99</v>
      </c>
      <c r="P2392" s="199">
        <v>50</v>
      </c>
      <c r="S2392" t="s">
        <v>1784</v>
      </c>
      <c r="T2392" t="s">
        <v>2230</v>
      </c>
      <c r="U2392" s="201">
        <v>28.25</v>
      </c>
      <c r="V2392" t="s">
        <v>2786</v>
      </c>
      <c r="W2392" t="s">
        <v>1839</v>
      </c>
      <c r="X2392" t="s">
        <v>1832</v>
      </c>
      <c r="Y2392" t="s">
        <v>2741</v>
      </c>
      <c r="Z2392" t="s">
        <v>3724</v>
      </c>
      <c r="AA2392">
        <v>623033.1</v>
      </c>
      <c r="AB2392" s="198">
        <v>37041.875</v>
      </c>
      <c r="AC2392" s="198">
        <v>37043.875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4</v>
      </c>
      <c r="F2393" s="213">
        <f t="shared" si="190"/>
        <v>20000</v>
      </c>
      <c r="G2393" s="202">
        <v>1297532</v>
      </c>
      <c r="H2393" s="198">
        <v>37036.380428240744</v>
      </c>
      <c r="I2393" t="s">
        <v>3342</v>
      </c>
      <c r="M2393" t="s">
        <v>1785</v>
      </c>
      <c r="N2393" t="s">
        <v>3314</v>
      </c>
      <c r="O2393" t="s">
        <v>1544</v>
      </c>
      <c r="Q2393" s="199">
        <v>5000</v>
      </c>
      <c r="S2393" t="s">
        <v>1786</v>
      </c>
      <c r="T2393" t="s">
        <v>2230</v>
      </c>
      <c r="U2393" s="201">
        <v>3.7250000000000001</v>
      </c>
      <c r="V2393" t="s">
        <v>2754</v>
      </c>
      <c r="W2393" t="s">
        <v>3130</v>
      </c>
      <c r="X2393" t="s">
        <v>3338</v>
      </c>
      <c r="Y2393" t="s">
        <v>3318</v>
      </c>
      <c r="Z2393" t="s">
        <v>3729</v>
      </c>
      <c r="AA2393">
        <v>811465</v>
      </c>
      <c r="AB2393" s="198">
        <v>37037</v>
      </c>
      <c r="AC2393" s="198">
        <v>37040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4</v>
      </c>
      <c r="F2394" s="213">
        <f t="shared" si="190"/>
        <v>20000</v>
      </c>
      <c r="G2394" s="202">
        <v>1297533</v>
      </c>
      <c r="H2394" s="198">
        <v>37036.380486111113</v>
      </c>
      <c r="I2394" t="s">
        <v>3023</v>
      </c>
      <c r="M2394" t="s">
        <v>1785</v>
      </c>
      <c r="N2394" t="s">
        <v>3314</v>
      </c>
      <c r="O2394" t="s">
        <v>1562</v>
      </c>
      <c r="P2394" s="199">
        <v>5000</v>
      </c>
      <c r="S2394" t="s">
        <v>1786</v>
      </c>
      <c r="T2394" t="s">
        <v>2230</v>
      </c>
      <c r="U2394" s="201">
        <v>3.5750000000000002</v>
      </c>
      <c r="V2394" t="s">
        <v>3270</v>
      </c>
      <c r="W2394" t="s">
        <v>1719</v>
      </c>
      <c r="X2394" t="s">
        <v>1710</v>
      </c>
      <c r="Y2394" t="s">
        <v>3318</v>
      </c>
      <c r="Z2394" t="s">
        <v>3729</v>
      </c>
      <c r="AA2394">
        <v>811466</v>
      </c>
      <c r="AB2394" s="198">
        <v>37037</v>
      </c>
      <c r="AC2394" s="198">
        <v>37040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4</v>
      </c>
      <c r="F2395" s="213">
        <f t="shared" si="190"/>
        <v>40000</v>
      </c>
      <c r="G2395" s="202">
        <v>1297534</v>
      </c>
      <c r="H2395" s="198">
        <v>37036.380520833336</v>
      </c>
      <c r="I2395" t="s">
        <v>3393</v>
      </c>
      <c r="M2395" t="s">
        <v>1785</v>
      </c>
      <c r="N2395" t="s">
        <v>3314</v>
      </c>
      <c r="O2395" t="s">
        <v>1580</v>
      </c>
      <c r="P2395" s="199">
        <v>10000</v>
      </c>
      <c r="S2395" t="s">
        <v>1786</v>
      </c>
      <c r="T2395" t="s">
        <v>2230</v>
      </c>
      <c r="U2395" s="201">
        <v>3.7949999999999999</v>
      </c>
      <c r="V2395" t="s">
        <v>3369</v>
      </c>
      <c r="W2395" t="s">
        <v>2790</v>
      </c>
      <c r="X2395" t="s">
        <v>2791</v>
      </c>
      <c r="Y2395" t="s">
        <v>3318</v>
      </c>
      <c r="Z2395" t="s">
        <v>3729</v>
      </c>
      <c r="AA2395">
        <v>811467</v>
      </c>
      <c r="AB2395" s="198">
        <v>37037</v>
      </c>
      <c r="AC2395" s="198">
        <v>37040</v>
      </c>
    </row>
    <row r="2396" spans="1:29" x14ac:dyDescent="0.2">
      <c r="A2396" s="44" t="str">
        <f t="shared" si="186"/>
        <v xml:space="preserve"> Natural Gas Physical</v>
      </c>
      <c r="B2396" s="44" t="str">
        <f t="shared" si="187"/>
        <v/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4</v>
      </c>
      <c r="F2396" s="213">
        <f t="shared" si="190"/>
        <v>7156</v>
      </c>
      <c r="G2396" s="202">
        <v>1297535</v>
      </c>
      <c r="H2396" s="198">
        <v>37036.380543981482</v>
      </c>
      <c r="I2396" t="s">
        <v>3231</v>
      </c>
      <c r="M2396" t="s">
        <v>1785</v>
      </c>
      <c r="N2396" t="s">
        <v>3346</v>
      </c>
      <c r="O2396" t="s">
        <v>1500</v>
      </c>
      <c r="P2396" s="199">
        <v>1789</v>
      </c>
      <c r="S2396" t="s">
        <v>1786</v>
      </c>
      <c r="T2396" t="s">
        <v>2230</v>
      </c>
      <c r="U2396" s="201">
        <v>4.1150000000000002</v>
      </c>
      <c r="V2396" t="s">
        <v>3519</v>
      </c>
      <c r="W2396" t="s">
        <v>3347</v>
      </c>
      <c r="X2396" t="s">
        <v>3348</v>
      </c>
      <c r="Y2396" t="s">
        <v>3318</v>
      </c>
      <c r="Z2396" t="s">
        <v>3729</v>
      </c>
      <c r="AA2396">
        <v>811468</v>
      </c>
      <c r="AB2396" s="198">
        <v>37037</v>
      </c>
      <c r="AC2396" s="198">
        <v>37040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4</v>
      </c>
      <c r="F2397" s="213">
        <f t="shared" si="190"/>
        <v>2400</v>
      </c>
      <c r="G2397" s="202">
        <v>1297536</v>
      </c>
      <c r="H2397" s="198">
        <v>37036.380543981482</v>
      </c>
      <c r="I2397" t="s">
        <v>2006</v>
      </c>
      <c r="M2397" t="s">
        <v>1785</v>
      </c>
      <c r="N2397" t="s">
        <v>3314</v>
      </c>
      <c r="O2397" t="s">
        <v>1042</v>
      </c>
      <c r="P2397" s="199">
        <v>600</v>
      </c>
      <c r="S2397" t="s">
        <v>1786</v>
      </c>
      <c r="T2397" t="s">
        <v>2230</v>
      </c>
      <c r="U2397" s="201">
        <v>3.8</v>
      </c>
      <c r="V2397" t="s">
        <v>1712</v>
      </c>
      <c r="W2397" t="s">
        <v>3159</v>
      </c>
      <c r="X2397" t="s">
        <v>1713</v>
      </c>
      <c r="Y2397" t="s">
        <v>3318</v>
      </c>
      <c r="Z2397" t="s">
        <v>3729</v>
      </c>
      <c r="AA2397">
        <v>811469</v>
      </c>
      <c r="AB2397" s="198">
        <v>37037</v>
      </c>
      <c r="AC2397" s="198">
        <v>37040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4</v>
      </c>
      <c r="F2398" s="213">
        <f t="shared" si="190"/>
        <v>20000</v>
      </c>
      <c r="G2398" s="202">
        <v>1297538</v>
      </c>
      <c r="H2398" s="198">
        <v>37036.380567129629</v>
      </c>
      <c r="I2398" t="s">
        <v>2006</v>
      </c>
      <c r="M2398" t="s">
        <v>1785</v>
      </c>
      <c r="N2398" t="s">
        <v>3314</v>
      </c>
      <c r="O2398" t="s">
        <v>1545</v>
      </c>
      <c r="Q2398" s="199">
        <v>5000</v>
      </c>
      <c r="S2398" t="s">
        <v>1786</v>
      </c>
      <c r="T2398" t="s">
        <v>2230</v>
      </c>
      <c r="U2398" s="201">
        <v>3.7725</v>
      </c>
      <c r="V2398" t="s">
        <v>2025</v>
      </c>
      <c r="W2398" t="s">
        <v>3130</v>
      </c>
      <c r="X2398" t="s">
        <v>3338</v>
      </c>
      <c r="Y2398" t="s">
        <v>3318</v>
      </c>
      <c r="Z2398" t="s">
        <v>3729</v>
      </c>
      <c r="AA2398">
        <v>811470</v>
      </c>
      <c r="AB2398" s="198">
        <v>37037</v>
      </c>
      <c r="AC2398" s="198">
        <v>37040</v>
      </c>
    </row>
    <row r="2399" spans="1:29" x14ac:dyDescent="0.2">
      <c r="A2399" s="44" t="str">
        <f t="shared" si="186"/>
        <v>US Crude Financial</v>
      </c>
      <c r="B2399" s="44" t="str">
        <f t="shared" si="187"/>
        <v>US</v>
      </c>
      <c r="C2399" s="44" t="str">
        <f t="shared" si="188"/>
        <v>Crude</v>
      </c>
      <c r="D2399" s="44" t="str">
        <f t="shared" si="189"/>
        <v>Financial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50000</v>
      </c>
      <c r="G2399" s="202">
        <v>1297537</v>
      </c>
      <c r="H2399" s="198">
        <v>37036.380567129629</v>
      </c>
      <c r="I2399" t="s">
        <v>3013</v>
      </c>
      <c r="M2399" t="s">
        <v>1994</v>
      </c>
      <c r="N2399" t="s">
        <v>2731</v>
      </c>
      <c r="O2399" t="s">
        <v>1815</v>
      </c>
      <c r="Q2399" s="199">
        <v>50000</v>
      </c>
      <c r="S2399" t="s">
        <v>1792</v>
      </c>
      <c r="T2399" t="s">
        <v>2230</v>
      </c>
      <c r="U2399" s="201">
        <v>28.49</v>
      </c>
      <c r="V2399" t="s">
        <v>2041</v>
      </c>
      <c r="W2399" t="s">
        <v>2733</v>
      </c>
      <c r="X2399" t="s">
        <v>2734</v>
      </c>
      <c r="Y2399" t="s">
        <v>3473</v>
      </c>
      <c r="Z2399" t="s">
        <v>3729</v>
      </c>
      <c r="AA2399">
        <v>107985</v>
      </c>
      <c r="AB2399" s="198">
        <v>37073</v>
      </c>
      <c r="AC2399" s="198">
        <v>37103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4</v>
      </c>
      <c r="F2400" s="213">
        <f t="shared" si="190"/>
        <v>20000</v>
      </c>
      <c r="G2400" s="202">
        <v>1297539</v>
      </c>
      <c r="H2400" s="198">
        <v>37036.380601851852</v>
      </c>
      <c r="I2400" t="s">
        <v>2780</v>
      </c>
      <c r="M2400" t="s">
        <v>1785</v>
      </c>
      <c r="N2400" t="s">
        <v>3314</v>
      </c>
      <c r="O2400" t="s">
        <v>1544</v>
      </c>
      <c r="Q2400" s="199">
        <v>5000</v>
      </c>
      <c r="S2400" t="s">
        <v>1786</v>
      </c>
      <c r="T2400" t="s">
        <v>2230</v>
      </c>
      <c r="U2400" s="201">
        <v>3.73</v>
      </c>
      <c r="V2400" t="s">
        <v>115</v>
      </c>
      <c r="W2400" t="s">
        <v>3130</v>
      </c>
      <c r="X2400" t="s">
        <v>3338</v>
      </c>
      <c r="Y2400" t="s">
        <v>3318</v>
      </c>
      <c r="Z2400" t="s">
        <v>3729</v>
      </c>
      <c r="AA2400">
        <v>811472</v>
      </c>
      <c r="AB2400" s="198">
        <v>37037</v>
      </c>
      <c r="AC2400" s="198">
        <v>37040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4</v>
      </c>
      <c r="F2401" s="213">
        <f t="shared" si="190"/>
        <v>5368</v>
      </c>
      <c r="G2401" s="202">
        <v>1297540</v>
      </c>
      <c r="H2401" s="198">
        <v>37036.380613425928</v>
      </c>
      <c r="I2401" t="s">
        <v>2983</v>
      </c>
      <c r="M2401" t="s">
        <v>1785</v>
      </c>
      <c r="N2401" t="s">
        <v>3314</v>
      </c>
      <c r="O2401" t="s">
        <v>1041</v>
      </c>
      <c r="Q2401" s="199">
        <v>1342</v>
      </c>
      <c r="S2401" t="s">
        <v>1786</v>
      </c>
      <c r="T2401" t="s">
        <v>2230</v>
      </c>
      <c r="U2401" s="201">
        <v>3.8149999999999999</v>
      </c>
      <c r="V2401" t="s">
        <v>3312</v>
      </c>
      <c r="W2401" t="s">
        <v>3159</v>
      </c>
      <c r="X2401" t="s">
        <v>1713</v>
      </c>
      <c r="Y2401" t="s">
        <v>3318</v>
      </c>
      <c r="Z2401" t="s">
        <v>3729</v>
      </c>
      <c r="AA2401">
        <v>811473</v>
      </c>
      <c r="AB2401" s="198">
        <v>37037</v>
      </c>
      <c r="AC2401" s="198">
        <v>37040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4</v>
      </c>
      <c r="F2402" s="213">
        <f t="shared" si="190"/>
        <v>40000</v>
      </c>
      <c r="G2402" s="202">
        <v>1297541</v>
      </c>
      <c r="H2402" s="198">
        <v>37036.380624999998</v>
      </c>
      <c r="I2402" t="s">
        <v>3019</v>
      </c>
      <c r="M2402" t="s">
        <v>1785</v>
      </c>
      <c r="N2402" t="s">
        <v>3314</v>
      </c>
      <c r="O2402" t="s">
        <v>1518</v>
      </c>
      <c r="P2402" s="199">
        <v>10000</v>
      </c>
      <c r="S2402" t="s">
        <v>1786</v>
      </c>
      <c r="T2402" t="s">
        <v>2230</v>
      </c>
      <c r="U2402" s="201">
        <v>3.9350000000000001</v>
      </c>
      <c r="V2402" t="s">
        <v>3173</v>
      </c>
      <c r="W2402" t="s">
        <v>3316</v>
      </c>
      <c r="X2402" t="s">
        <v>3317</v>
      </c>
      <c r="Y2402" t="s">
        <v>3318</v>
      </c>
      <c r="Z2402" t="s">
        <v>3729</v>
      </c>
      <c r="AA2402">
        <v>811474</v>
      </c>
      <c r="AB2402" s="198">
        <v>37037</v>
      </c>
      <c r="AC2402" s="198">
        <v>37040</v>
      </c>
    </row>
    <row r="2403" spans="1:31" x14ac:dyDescent="0.2">
      <c r="A2403" s="44" t="str">
        <f t="shared" si="186"/>
        <v>US Natural Gas Financial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31</v>
      </c>
      <c r="F2403" s="213">
        <f t="shared" si="190"/>
        <v>3100</v>
      </c>
      <c r="G2403" s="202">
        <v>1297542</v>
      </c>
      <c r="H2403" s="198">
        <v>37036.380636574075</v>
      </c>
      <c r="I2403" t="s">
        <v>2937</v>
      </c>
      <c r="M2403" t="s">
        <v>1785</v>
      </c>
      <c r="N2403" t="s">
        <v>3290</v>
      </c>
      <c r="O2403" t="s">
        <v>2372</v>
      </c>
      <c r="Q2403" s="199">
        <v>100</v>
      </c>
      <c r="S2403" t="s">
        <v>3221</v>
      </c>
      <c r="T2403" t="s">
        <v>2230</v>
      </c>
      <c r="U2403" s="201">
        <v>0.13500000000000001</v>
      </c>
      <c r="V2403" t="s">
        <v>2938</v>
      </c>
      <c r="W2403" t="s">
        <v>3222</v>
      </c>
      <c r="X2403" t="s">
        <v>3223</v>
      </c>
      <c r="Y2403" t="s">
        <v>2250</v>
      </c>
      <c r="Z2403" t="s">
        <v>3729</v>
      </c>
      <c r="AA2403" t="s">
        <v>240</v>
      </c>
      <c r="AB2403" s="198">
        <v>37073</v>
      </c>
      <c r="AC2403" s="198">
        <v>37103</v>
      </c>
      <c r="AE2403" s="116">
        <f>IF(S2403="Gallon",F2403/42,F2403)</f>
        <v>3100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4</v>
      </c>
      <c r="F2404" s="213">
        <f t="shared" si="190"/>
        <v>20000</v>
      </c>
      <c r="G2404" s="202">
        <v>1297545</v>
      </c>
      <c r="H2404" s="198">
        <v>37036.380682870367</v>
      </c>
      <c r="I2404" t="s">
        <v>1826</v>
      </c>
      <c r="M2404" t="s">
        <v>1785</v>
      </c>
      <c r="N2404" t="s">
        <v>3314</v>
      </c>
      <c r="O2404" t="s">
        <v>1566</v>
      </c>
      <c r="P2404" s="199">
        <v>5000</v>
      </c>
      <c r="S2404" t="s">
        <v>1786</v>
      </c>
      <c r="T2404" t="s">
        <v>2230</v>
      </c>
      <c r="U2404" s="201">
        <v>2.6949999999999998</v>
      </c>
      <c r="V2404" t="s">
        <v>2176</v>
      </c>
      <c r="W2404" t="s">
        <v>1732</v>
      </c>
      <c r="X2404" t="s">
        <v>1710</v>
      </c>
      <c r="Y2404" t="s">
        <v>3318</v>
      </c>
      <c r="Z2404" t="s">
        <v>3729</v>
      </c>
      <c r="AA2404">
        <v>811476</v>
      </c>
      <c r="AB2404" s="198">
        <v>37037</v>
      </c>
      <c r="AC2404" s="198">
        <v>37040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4</v>
      </c>
      <c r="F2405" s="213">
        <f t="shared" si="190"/>
        <v>100000</v>
      </c>
      <c r="G2405" s="202">
        <v>1297546</v>
      </c>
      <c r="H2405" s="198">
        <v>37036.380706018521</v>
      </c>
      <c r="I2405" t="s">
        <v>2964</v>
      </c>
      <c r="M2405" t="s">
        <v>1785</v>
      </c>
      <c r="N2405" t="s">
        <v>3314</v>
      </c>
      <c r="O2405" t="s">
        <v>1034</v>
      </c>
      <c r="Q2405" s="199">
        <v>25000</v>
      </c>
      <c r="S2405" t="s">
        <v>1786</v>
      </c>
      <c r="T2405" t="s">
        <v>2230</v>
      </c>
      <c r="U2405" s="201">
        <v>3.86</v>
      </c>
      <c r="V2405" t="s">
        <v>3268</v>
      </c>
      <c r="W2405" t="s">
        <v>2783</v>
      </c>
      <c r="X2405" t="s">
        <v>2784</v>
      </c>
      <c r="Y2405" t="s">
        <v>3318</v>
      </c>
      <c r="Z2405" t="s">
        <v>3729</v>
      </c>
      <c r="AA2405">
        <v>811477</v>
      </c>
      <c r="AB2405" s="198">
        <v>37037</v>
      </c>
      <c r="AC2405" s="198">
        <v>37040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4</v>
      </c>
      <c r="F2406" s="213">
        <f t="shared" si="190"/>
        <v>20000</v>
      </c>
      <c r="G2406" s="202">
        <v>1297547</v>
      </c>
      <c r="H2406" s="198">
        <v>37036.38076388889</v>
      </c>
      <c r="I2406" t="s">
        <v>2779</v>
      </c>
      <c r="M2406" t="s">
        <v>1785</v>
      </c>
      <c r="N2406" t="s">
        <v>3314</v>
      </c>
      <c r="O2406" t="s">
        <v>1562</v>
      </c>
      <c r="Q2406" s="199">
        <v>5000</v>
      </c>
      <c r="S2406" t="s">
        <v>1786</v>
      </c>
      <c r="T2406" t="s">
        <v>2230</v>
      </c>
      <c r="U2406" s="201">
        <v>3.5750000000000002</v>
      </c>
      <c r="V2406" t="s">
        <v>3291</v>
      </c>
      <c r="W2406" t="s">
        <v>1719</v>
      </c>
      <c r="X2406" t="s">
        <v>1710</v>
      </c>
      <c r="Y2406" t="s">
        <v>3318</v>
      </c>
      <c r="Z2406" t="s">
        <v>3729</v>
      </c>
      <c r="AA2406">
        <v>811478</v>
      </c>
      <c r="AB2406" s="198">
        <v>37037</v>
      </c>
      <c r="AC2406" s="198">
        <v>37040</v>
      </c>
    </row>
    <row r="2407" spans="1:31" x14ac:dyDescent="0.2">
      <c r="A2407" s="44" t="str">
        <f t="shared" si="186"/>
        <v xml:space="preserve"> Oil Products Financial</v>
      </c>
      <c r="B2407" s="44" t="str">
        <f t="shared" si="187"/>
        <v/>
      </c>
      <c r="C2407" s="44" t="str">
        <f t="shared" si="188"/>
        <v>Oil Products</v>
      </c>
      <c r="D2407" s="44" t="str">
        <f t="shared" si="189"/>
        <v>Financial</v>
      </c>
      <c r="E2407" s="44">
        <f>IF(VLOOKUP(S2407,'DD-Lookup'!$J$6:$L$50,3,FALSE)="Monthly",(YEAR(AC2407)-YEAR(AB2407))*12+MONTH(AC2407)-MONTH(AB2407)+1,(AC2407-AB2407+1))</f>
        <v>30</v>
      </c>
      <c r="F2407" s="213">
        <f t="shared" si="190"/>
        <v>150000</v>
      </c>
      <c r="G2407" s="202">
        <v>1297548</v>
      </c>
      <c r="H2407" s="198">
        <v>37036.380787037036</v>
      </c>
      <c r="I2407" t="s">
        <v>2958</v>
      </c>
      <c r="M2407" t="s">
        <v>1789</v>
      </c>
      <c r="N2407" t="s">
        <v>2959</v>
      </c>
      <c r="O2407" t="s">
        <v>2960</v>
      </c>
      <c r="P2407" s="199">
        <v>5000</v>
      </c>
      <c r="S2407" t="s">
        <v>1793</v>
      </c>
      <c r="T2407" t="s">
        <v>2230</v>
      </c>
      <c r="U2407" s="201">
        <v>239.25</v>
      </c>
      <c r="V2407" t="s">
        <v>2961</v>
      </c>
      <c r="W2407" t="s">
        <v>2962</v>
      </c>
      <c r="X2407" t="s">
        <v>2963</v>
      </c>
      <c r="Y2407" t="s">
        <v>3473</v>
      </c>
      <c r="Z2407" t="s">
        <v>2611</v>
      </c>
      <c r="AA2407">
        <v>107986</v>
      </c>
      <c r="AB2407" s="198">
        <v>37043</v>
      </c>
      <c r="AC2407" s="198">
        <v>37072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4</v>
      </c>
      <c r="F2408" s="213">
        <f t="shared" si="190"/>
        <v>20000</v>
      </c>
      <c r="G2408" s="202">
        <v>1297550</v>
      </c>
      <c r="H2408" s="198">
        <v>37036.380856481483</v>
      </c>
      <c r="I2408" t="s">
        <v>3342</v>
      </c>
      <c r="M2408" t="s">
        <v>1785</v>
      </c>
      <c r="N2408" t="s">
        <v>3314</v>
      </c>
      <c r="O2408" t="s">
        <v>1545</v>
      </c>
      <c r="P2408" s="199">
        <v>5000</v>
      </c>
      <c r="S2408" t="s">
        <v>1786</v>
      </c>
      <c r="T2408" t="s">
        <v>2230</v>
      </c>
      <c r="U2408" s="201">
        <v>3.76</v>
      </c>
      <c r="V2408" t="s">
        <v>2804</v>
      </c>
      <c r="W2408" t="s">
        <v>3130</v>
      </c>
      <c r="X2408" t="s">
        <v>3338</v>
      </c>
      <c r="Y2408" t="s">
        <v>3318</v>
      </c>
      <c r="Z2408" t="s">
        <v>3729</v>
      </c>
      <c r="AA2408">
        <v>811479</v>
      </c>
      <c r="AB2408" s="198">
        <v>37037</v>
      </c>
      <c r="AC2408" s="198">
        <v>37040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4</v>
      </c>
      <c r="F2409" s="213">
        <f t="shared" si="190"/>
        <v>180</v>
      </c>
      <c r="G2409" s="202">
        <v>1297551</v>
      </c>
      <c r="H2409" s="198">
        <v>37036.380856481483</v>
      </c>
      <c r="I2409" t="s">
        <v>2006</v>
      </c>
      <c r="M2409" t="s">
        <v>1785</v>
      </c>
      <c r="N2409" t="s">
        <v>3314</v>
      </c>
      <c r="O2409" t="s">
        <v>1056</v>
      </c>
      <c r="P2409" s="199">
        <v>45</v>
      </c>
      <c r="S2409" t="s">
        <v>1786</v>
      </c>
      <c r="T2409" t="s">
        <v>2230</v>
      </c>
      <c r="U2409" s="201">
        <v>3.72</v>
      </c>
      <c r="V2409" t="s">
        <v>1712</v>
      </c>
      <c r="W2409" t="s">
        <v>2790</v>
      </c>
      <c r="X2409" t="s">
        <v>1713</v>
      </c>
      <c r="Y2409" t="s">
        <v>3318</v>
      </c>
      <c r="Z2409" t="s">
        <v>3729</v>
      </c>
      <c r="AA2409">
        <v>811480</v>
      </c>
      <c r="AB2409" s="198">
        <v>37037</v>
      </c>
      <c r="AC2409" s="198">
        <v>37040</v>
      </c>
    </row>
    <row r="2410" spans="1:31" x14ac:dyDescent="0.2">
      <c r="A2410" s="44" t="str">
        <f t="shared" si="186"/>
        <v>US Natural Gas Financial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Financial</v>
      </c>
      <c r="E2410" s="44">
        <f>IF(VLOOKUP(S2410,'DD-Lookup'!$J$6:$L$50,3,FALSE)="Monthly",(YEAR(AC2410)-YEAR(AB2410))*12+MONTH(AC2410)-MONTH(AB2410)+1,(AC2410-AB2410+1))</f>
        <v>30</v>
      </c>
      <c r="F2410" s="213">
        <f t="shared" si="190"/>
        <v>15000</v>
      </c>
      <c r="G2410" s="202">
        <v>1297552</v>
      </c>
      <c r="H2410" s="198">
        <v>37036.380868055552</v>
      </c>
      <c r="I2410" t="s">
        <v>1702</v>
      </c>
      <c r="M2410" t="s">
        <v>1785</v>
      </c>
      <c r="N2410" t="s">
        <v>3328</v>
      </c>
      <c r="O2410" t="s">
        <v>3192</v>
      </c>
      <c r="Q2410" s="199">
        <v>500</v>
      </c>
      <c r="S2410" t="s">
        <v>1786</v>
      </c>
      <c r="T2410" t="s">
        <v>2230</v>
      </c>
      <c r="U2410" s="201">
        <v>6.77</v>
      </c>
      <c r="V2410" t="s">
        <v>3153</v>
      </c>
      <c r="W2410" t="s">
        <v>3188</v>
      </c>
      <c r="X2410" t="s">
        <v>3189</v>
      </c>
      <c r="Y2410" t="s">
        <v>2250</v>
      </c>
      <c r="Z2410" t="s">
        <v>3729</v>
      </c>
      <c r="AA2410" t="s">
        <v>241</v>
      </c>
      <c r="AB2410" s="198">
        <v>37135.875</v>
      </c>
      <c r="AC2410" s="198">
        <v>37164.875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4</v>
      </c>
      <c r="F2411" s="213">
        <f t="shared" si="190"/>
        <v>40000</v>
      </c>
      <c r="G2411" s="202">
        <v>1297553</v>
      </c>
      <c r="H2411" s="198">
        <v>37036.380868055552</v>
      </c>
      <c r="I2411" t="s">
        <v>3293</v>
      </c>
      <c r="M2411" t="s">
        <v>1785</v>
      </c>
      <c r="N2411" t="s">
        <v>1766</v>
      </c>
      <c r="O2411" t="s">
        <v>211</v>
      </c>
      <c r="P2411" s="199">
        <v>10000</v>
      </c>
      <c r="S2411" t="s">
        <v>1786</v>
      </c>
      <c r="T2411" t="s">
        <v>2230</v>
      </c>
      <c r="U2411" s="201">
        <v>3.76</v>
      </c>
      <c r="V2411" t="s">
        <v>2913</v>
      </c>
      <c r="W2411" t="s">
        <v>3081</v>
      </c>
      <c r="X2411" t="s">
        <v>1767</v>
      </c>
      <c r="Y2411" t="s">
        <v>3318</v>
      </c>
      <c r="Z2411" t="s">
        <v>1768</v>
      </c>
      <c r="AA2411">
        <v>811481</v>
      </c>
      <c r="AB2411" s="198">
        <v>37037</v>
      </c>
      <c r="AC2411" s="198">
        <v>37040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4</v>
      </c>
      <c r="F2412" s="213">
        <f t="shared" si="190"/>
        <v>20000</v>
      </c>
      <c r="G2412" s="202">
        <v>1297555</v>
      </c>
      <c r="H2412" s="198">
        <v>37036.380891203706</v>
      </c>
      <c r="I2412" t="s">
        <v>3393</v>
      </c>
      <c r="M2412" t="s">
        <v>1785</v>
      </c>
      <c r="N2412" t="s">
        <v>3314</v>
      </c>
      <c r="O2412" t="s">
        <v>1544</v>
      </c>
      <c r="P2412" s="199">
        <v>5000</v>
      </c>
      <c r="S2412" t="s">
        <v>1786</v>
      </c>
      <c r="T2412" t="s">
        <v>2230</v>
      </c>
      <c r="U2412" s="201">
        <v>3.73</v>
      </c>
      <c r="V2412" t="s">
        <v>3132</v>
      </c>
      <c r="W2412" t="s">
        <v>3130</v>
      </c>
      <c r="X2412" t="s">
        <v>3338</v>
      </c>
      <c r="Y2412" t="s">
        <v>3318</v>
      </c>
      <c r="Z2412" t="s">
        <v>3729</v>
      </c>
      <c r="AA2412">
        <v>811482</v>
      </c>
      <c r="AB2412" s="198">
        <v>37037</v>
      </c>
      <c r="AC2412" s="198">
        <v>37040</v>
      </c>
    </row>
    <row r="2413" spans="1:31" x14ac:dyDescent="0.2">
      <c r="A2413" s="44" t="str">
        <f t="shared" si="186"/>
        <v>US Crude Financial</v>
      </c>
      <c r="B2413" s="44" t="str">
        <f t="shared" si="187"/>
        <v>US</v>
      </c>
      <c r="C2413" s="44" t="str">
        <f t="shared" si="188"/>
        <v>Crude</v>
      </c>
      <c r="D2413" s="44" t="str">
        <f t="shared" si="189"/>
        <v>Financial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50000</v>
      </c>
      <c r="G2413" s="202">
        <v>1297554</v>
      </c>
      <c r="H2413" s="198">
        <v>37036.380891203706</v>
      </c>
      <c r="I2413" t="s">
        <v>3013</v>
      </c>
      <c r="M2413" t="s">
        <v>1994</v>
      </c>
      <c r="N2413" t="s">
        <v>2731</v>
      </c>
      <c r="O2413" t="s">
        <v>1815</v>
      </c>
      <c r="Q2413" s="199">
        <v>50000</v>
      </c>
      <c r="S2413" t="s">
        <v>1792</v>
      </c>
      <c r="T2413" t="s">
        <v>2230</v>
      </c>
      <c r="U2413" s="201">
        <v>28.51</v>
      </c>
      <c r="V2413" t="s">
        <v>3296</v>
      </c>
      <c r="W2413" t="s">
        <v>2733</v>
      </c>
      <c r="X2413" t="s">
        <v>2734</v>
      </c>
      <c r="Y2413" t="s">
        <v>3473</v>
      </c>
      <c r="Z2413" t="s">
        <v>3729</v>
      </c>
      <c r="AA2413">
        <v>107987</v>
      </c>
      <c r="AB2413" s="198">
        <v>37073</v>
      </c>
      <c r="AC2413" s="198">
        <v>37103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4</v>
      </c>
      <c r="F2414" s="213">
        <f t="shared" si="190"/>
        <v>24780</v>
      </c>
      <c r="G2414" s="202">
        <v>1297556</v>
      </c>
      <c r="H2414" s="198">
        <v>37036.380902777775</v>
      </c>
      <c r="I2414" t="s">
        <v>3204</v>
      </c>
      <c r="M2414" t="s">
        <v>1785</v>
      </c>
      <c r="N2414" t="s">
        <v>3314</v>
      </c>
      <c r="O2414" t="s">
        <v>1041</v>
      </c>
      <c r="Q2414" s="199">
        <v>6195</v>
      </c>
      <c r="S2414" t="s">
        <v>1786</v>
      </c>
      <c r="T2414" t="s">
        <v>2230</v>
      </c>
      <c r="U2414" s="201">
        <v>3.8149999999999999</v>
      </c>
      <c r="V2414" t="s">
        <v>3234</v>
      </c>
      <c r="W2414" t="s">
        <v>3159</v>
      </c>
      <c r="X2414" t="s">
        <v>1713</v>
      </c>
      <c r="Y2414" t="s">
        <v>3318</v>
      </c>
      <c r="Z2414" t="s">
        <v>3729</v>
      </c>
      <c r="AA2414">
        <v>811483</v>
      </c>
      <c r="AB2414" s="198">
        <v>37037</v>
      </c>
      <c r="AC2414" s="198">
        <v>37040</v>
      </c>
    </row>
    <row r="2415" spans="1:31" x14ac:dyDescent="0.2">
      <c r="A2415" s="44" t="str">
        <f t="shared" si="186"/>
        <v xml:space="preserve"> Natural Gas Physical</v>
      </c>
      <c r="B2415" s="44" t="str">
        <f t="shared" si="187"/>
        <v/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4</v>
      </c>
      <c r="F2415" s="213">
        <f t="shared" si="190"/>
        <v>20000</v>
      </c>
      <c r="G2415" s="202">
        <v>1297557</v>
      </c>
      <c r="H2415" s="198">
        <v>37036.380914351852</v>
      </c>
      <c r="I2415" t="s">
        <v>203</v>
      </c>
      <c r="M2415" t="s">
        <v>1785</v>
      </c>
      <c r="N2415" t="s">
        <v>1724</v>
      </c>
      <c r="O2415" t="s">
        <v>143</v>
      </c>
      <c r="Q2415" s="199">
        <v>5000</v>
      </c>
      <c r="S2415" t="s">
        <v>1786</v>
      </c>
      <c r="T2415" t="s">
        <v>2230</v>
      </c>
      <c r="U2415" s="201">
        <v>3.63</v>
      </c>
      <c r="V2415" t="s">
        <v>204</v>
      </c>
      <c r="W2415" t="s">
        <v>3269</v>
      </c>
      <c r="X2415" t="s">
        <v>2324</v>
      </c>
      <c r="Y2415" t="s">
        <v>3318</v>
      </c>
      <c r="Z2415" t="s">
        <v>3730</v>
      </c>
      <c r="AA2415">
        <v>811484</v>
      </c>
      <c r="AB2415" s="198">
        <v>37037</v>
      </c>
      <c r="AC2415" s="198">
        <v>37040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4</v>
      </c>
      <c r="F2416" s="213">
        <f t="shared" si="190"/>
        <v>20000</v>
      </c>
      <c r="G2416" s="202">
        <v>1297559</v>
      </c>
      <c r="H2416" s="198">
        <v>37036.380960648145</v>
      </c>
      <c r="I2416" t="s">
        <v>2006</v>
      </c>
      <c r="M2416" t="s">
        <v>1785</v>
      </c>
      <c r="N2416" t="s">
        <v>3314</v>
      </c>
      <c r="O2416" t="s">
        <v>1545</v>
      </c>
      <c r="Q2416" s="199">
        <v>5000</v>
      </c>
      <c r="S2416" t="s">
        <v>1786</v>
      </c>
      <c r="T2416" t="s">
        <v>2230</v>
      </c>
      <c r="U2416" s="201">
        <v>3.7675000000000001</v>
      </c>
      <c r="V2416" t="s">
        <v>2025</v>
      </c>
      <c r="W2416" t="s">
        <v>3130</v>
      </c>
      <c r="X2416" t="s">
        <v>3338</v>
      </c>
      <c r="Y2416" t="s">
        <v>3318</v>
      </c>
      <c r="Z2416" t="s">
        <v>3729</v>
      </c>
      <c r="AA2416">
        <v>811485</v>
      </c>
      <c r="AB2416" s="198">
        <v>37037</v>
      </c>
      <c r="AC2416" s="198">
        <v>37040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4</v>
      </c>
      <c r="F2417" s="213">
        <f t="shared" si="190"/>
        <v>40000</v>
      </c>
      <c r="G2417" s="202">
        <v>1297558</v>
      </c>
      <c r="H2417" s="198">
        <v>37036.380960648145</v>
      </c>
      <c r="I2417" t="s">
        <v>3023</v>
      </c>
      <c r="M2417" t="s">
        <v>1785</v>
      </c>
      <c r="N2417" t="s">
        <v>1766</v>
      </c>
      <c r="O2417" t="s">
        <v>2517</v>
      </c>
      <c r="P2417" s="199">
        <v>10000</v>
      </c>
      <c r="S2417" t="s">
        <v>1786</v>
      </c>
      <c r="T2417" t="s">
        <v>2230</v>
      </c>
      <c r="U2417" s="201">
        <v>3.62</v>
      </c>
      <c r="V2417" t="s">
        <v>3270</v>
      </c>
      <c r="W2417" t="s">
        <v>3081</v>
      </c>
      <c r="X2417" t="s">
        <v>1767</v>
      </c>
      <c r="Y2417" t="s">
        <v>3318</v>
      </c>
      <c r="Z2417" t="s">
        <v>1768</v>
      </c>
      <c r="AA2417">
        <v>811486</v>
      </c>
      <c r="AB2417" s="198">
        <v>37037</v>
      </c>
      <c r="AC2417" s="198">
        <v>37040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4</v>
      </c>
      <c r="F2418" s="213">
        <f t="shared" si="190"/>
        <v>1288</v>
      </c>
      <c r="G2418" s="202">
        <v>1297560</v>
      </c>
      <c r="H2418" s="198">
        <v>37036.380972222221</v>
      </c>
      <c r="I2418" t="s">
        <v>3363</v>
      </c>
      <c r="M2418" t="s">
        <v>1785</v>
      </c>
      <c r="N2418" t="s">
        <v>3314</v>
      </c>
      <c r="O2418" t="s">
        <v>1602</v>
      </c>
      <c r="Q2418" s="199">
        <v>322</v>
      </c>
      <c r="S2418" t="s">
        <v>1786</v>
      </c>
      <c r="T2418" t="s">
        <v>2230</v>
      </c>
      <c r="U2418" s="201">
        <v>4.0999999999999996</v>
      </c>
      <c r="V2418" t="s">
        <v>3160</v>
      </c>
      <c r="W2418" t="s">
        <v>3367</v>
      </c>
      <c r="X2418" t="s">
        <v>3368</v>
      </c>
      <c r="Y2418" t="s">
        <v>3318</v>
      </c>
      <c r="Z2418" t="s">
        <v>3729</v>
      </c>
      <c r="AA2418">
        <v>811488</v>
      </c>
      <c r="AB2418" s="198">
        <v>37037</v>
      </c>
      <c r="AC2418" s="198">
        <v>37040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4</v>
      </c>
      <c r="F2419" s="213">
        <f t="shared" si="190"/>
        <v>100000</v>
      </c>
      <c r="G2419" s="202">
        <v>1297561</v>
      </c>
      <c r="H2419" s="198">
        <v>37036.380972222221</v>
      </c>
      <c r="I2419" t="s">
        <v>2006</v>
      </c>
      <c r="M2419" t="s">
        <v>1785</v>
      </c>
      <c r="N2419" t="s">
        <v>3314</v>
      </c>
      <c r="O2419" t="s">
        <v>1034</v>
      </c>
      <c r="Q2419" s="199">
        <v>25000</v>
      </c>
      <c r="S2419" t="s">
        <v>1786</v>
      </c>
      <c r="T2419" t="s">
        <v>2230</v>
      </c>
      <c r="U2419" s="201">
        <v>3.8650000000000002</v>
      </c>
      <c r="V2419" t="s">
        <v>1780</v>
      </c>
      <c r="W2419" t="s">
        <v>2783</v>
      </c>
      <c r="X2419" t="s">
        <v>2784</v>
      </c>
      <c r="Y2419" t="s">
        <v>3318</v>
      </c>
      <c r="Z2419" t="s">
        <v>3729</v>
      </c>
      <c r="AA2419">
        <v>811489</v>
      </c>
      <c r="AB2419" s="198">
        <v>37037</v>
      </c>
      <c r="AC2419" s="198">
        <v>37040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4</v>
      </c>
      <c r="F2420" s="213">
        <f t="shared" si="190"/>
        <v>20000</v>
      </c>
      <c r="G2420" s="202">
        <v>1297562</v>
      </c>
      <c r="H2420" s="198">
        <v>37036.380983796298</v>
      </c>
      <c r="I2420" t="s">
        <v>3078</v>
      </c>
      <c r="M2420" t="s">
        <v>1785</v>
      </c>
      <c r="N2420" t="s">
        <v>3314</v>
      </c>
      <c r="O2420" t="s">
        <v>1562</v>
      </c>
      <c r="Q2420" s="199">
        <v>5000</v>
      </c>
      <c r="S2420" t="s">
        <v>1786</v>
      </c>
      <c r="T2420" t="s">
        <v>2230</v>
      </c>
      <c r="U2420" s="201">
        <v>3.6</v>
      </c>
      <c r="V2420" t="s">
        <v>3079</v>
      </c>
      <c r="W2420" t="s">
        <v>1719</v>
      </c>
      <c r="X2420" t="s">
        <v>1710</v>
      </c>
      <c r="Y2420" t="s">
        <v>3318</v>
      </c>
      <c r="Z2420" t="s">
        <v>3729</v>
      </c>
      <c r="AA2420">
        <v>811490</v>
      </c>
      <c r="AB2420" s="198">
        <v>37037</v>
      </c>
      <c r="AC2420" s="198">
        <v>37040</v>
      </c>
    </row>
    <row r="2421" spans="1:29" x14ac:dyDescent="0.2">
      <c r="A2421" s="44" t="str">
        <f t="shared" si="186"/>
        <v xml:space="preserve"> Natural Gas Physical</v>
      </c>
      <c r="B2421" s="44" t="str">
        <f t="shared" si="187"/>
        <v/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3</v>
      </c>
      <c r="F2421" s="213">
        <f t="shared" si="190"/>
        <v>30000</v>
      </c>
      <c r="G2421" s="202">
        <v>1297564</v>
      </c>
      <c r="H2421" s="198">
        <v>37036.381053240744</v>
      </c>
      <c r="I2421" t="s">
        <v>2384</v>
      </c>
      <c r="M2421" t="s">
        <v>1785</v>
      </c>
      <c r="N2421" t="s">
        <v>1724</v>
      </c>
      <c r="O2421" t="s">
        <v>103</v>
      </c>
      <c r="P2421" s="199">
        <v>10000</v>
      </c>
      <c r="S2421" t="s">
        <v>2308</v>
      </c>
      <c r="T2421" t="s">
        <v>1725</v>
      </c>
      <c r="U2421" s="201">
        <v>5.1849999999999996</v>
      </c>
      <c r="V2421" t="s">
        <v>2823</v>
      </c>
      <c r="W2421" t="s">
        <v>1726</v>
      </c>
      <c r="X2421" t="s">
        <v>1727</v>
      </c>
      <c r="Y2421" t="s">
        <v>3318</v>
      </c>
      <c r="Z2421" t="s">
        <v>3730</v>
      </c>
      <c r="AA2421">
        <v>811491</v>
      </c>
      <c r="AB2421" s="198">
        <v>37036.875</v>
      </c>
      <c r="AC2421" s="198">
        <v>37038.875</v>
      </c>
    </row>
    <row r="2422" spans="1:29" x14ac:dyDescent="0.2">
      <c r="A2422" s="44" t="str">
        <f t="shared" si="186"/>
        <v>US Crude Financial</v>
      </c>
      <c r="B2422" s="44" t="str">
        <f t="shared" si="187"/>
        <v>US</v>
      </c>
      <c r="C2422" s="44" t="str">
        <f t="shared" si="188"/>
        <v>Crude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50000</v>
      </c>
      <c r="G2422" s="202">
        <v>1297565</v>
      </c>
      <c r="H2422" s="198">
        <v>37036.381064814814</v>
      </c>
      <c r="I2422" t="s">
        <v>3013</v>
      </c>
      <c r="M2422" t="s">
        <v>1994</v>
      </c>
      <c r="N2422" t="s">
        <v>2731</v>
      </c>
      <c r="O2422" t="s">
        <v>1815</v>
      </c>
      <c r="Q2422" s="199">
        <v>50000</v>
      </c>
      <c r="S2422" t="s">
        <v>1792</v>
      </c>
      <c r="T2422" t="s">
        <v>2230</v>
      </c>
      <c r="U2422" s="201">
        <v>28.51</v>
      </c>
      <c r="V2422" t="s">
        <v>2041</v>
      </c>
      <c r="W2422" t="s">
        <v>2733</v>
      </c>
      <c r="X2422" t="s">
        <v>2734</v>
      </c>
      <c r="Y2422" t="s">
        <v>3473</v>
      </c>
      <c r="Z2422" t="s">
        <v>3729</v>
      </c>
      <c r="AA2422">
        <v>107989</v>
      </c>
      <c r="AB2422" s="198">
        <v>37073</v>
      </c>
      <c r="AC2422" s="198">
        <v>37103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4</v>
      </c>
      <c r="F2423" s="213">
        <f t="shared" si="190"/>
        <v>20000</v>
      </c>
      <c r="G2423" s="202">
        <v>1297566</v>
      </c>
      <c r="H2423" s="198">
        <v>37036.38108796296</v>
      </c>
      <c r="I2423" t="s">
        <v>3023</v>
      </c>
      <c r="M2423" t="s">
        <v>1785</v>
      </c>
      <c r="N2423" t="s">
        <v>3314</v>
      </c>
      <c r="O2423" t="s">
        <v>1562</v>
      </c>
      <c r="P2423" s="199">
        <v>5000</v>
      </c>
      <c r="S2423" t="s">
        <v>1786</v>
      </c>
      <c r="T2423" t="s">
        <v>2230</v>
      </c>
      <c r="U2423" s="201">
        <v>3.5750000000000002</v>
      </c>
      <c r="V2423" t="s">
        <v>3270</v>
      </c>
      <c r="W2423" t="s">
        <v>1719</v>
      </c>
      <c r="X2423" t="s">
        <v>1710</v>
      </c>
      <c r="Y2423" t="s">
        <v>3318</v>
      </c>
      <c r="Z2423" t="s">
        <v>3729</v>
      </c>
      <c r="AA2423">
        <v>811492</v>
      </c>
      <c r="AB2423" s="198">
        <v>37037</v>
      </c>
      <c r="AC2423" s="198">
        <v>37040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4</v>
      </c>
      <c r="F2424" s="213">
        <f t="shared" si="190"/>
        <v>30000</v>
      </c>
      <c r="G2424" s="202">
        <v>1297568</v>
      </c>
      <c r="H2424" s="198">
        <v>37036.381111111114</v>
      </c>
      <c r="I2424" t="s">
        <v>3341</v>
      </c>
      <c r="M2424" t="s">
        <v>1785</v>
      </c>
      <c r="N2424" t="s">
        <v>3314</v>
      </c>
      <c r="O2424" t="s">
        <v>1518</v>
      </c>
      <c r="Q2424" s="199">
        <v>7500</v>
      </c>
      <c r="S2424" t="s">
        <v>1786</v>
      </c>
      <c r="T2424" t="s">
        <v>2230</v>
      </c>
      <c r="U2424" s="201">
        <v>3.9363000000000001</v>
      </c>
      <c r="V2424" t="s">
        <v>3131</v>
      </c>
      <c r="W2424" t="s">
        <v>3316</v>
      </c>
      <c r="X2424" t="s">
        <v>3317</v>
      </c>
      <c r="Y2424" t="s">
        <v>3318</v>
      </c>
      <c r="Z2424" t="s">
        <v>3729</v>
      </c>
      <c r="AA2424">
        <v>811493</v>
      </c>
      <c r="AB2424" s="198">
        <v>37037</v>
      </c>
      <c r="AC2424" s="198">
        <v>37040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6</v>
      </c>
      <c r="F2425" s="213">
        <f t="shared" si="190"/>
        <v>30000</v>
      </c>
      <c r="G2425" s="202">
        <v>1297570</v>
      </c>
      <c r="H2425" s="198">
        <v>37036.381145833337</v>
      </c>
      <c r="I2425" t="s">
        <v>3023</v>
      </c>
      <c r="M2425" t="s">
        <v>1785</v>
      </c>
      <c r="N2425" t="s">
        <v>3314</v>
      </c>
      <c r="O2425" t="s">
        <v>1061</v>
      </c>
      <c r="P2425" s="199">
        <v>5000</v>
      </c>
      <c r="S2425" t="s">
        <v>1786</v>
      </c>
      <c r="T2425" t="s">
        <v>2230</v>
      </c>
      <c r="U2425" s="201">
        <v>3.83</v>
      </c>
      <c r="V2425" t="s">
        <v>1877</v>
      </c>
      <c r="W2425" t="s">
        <v>2790</v>
      </c>
      <c r="X2425" t="s">
        <v>2791</v>
      </c>
      <c r="Y2425" t="s">
        <v>3318</v>
      </c>
      <c r="Z2425" t="s">
        <v>3729</v>
      </c>
      <c r="AA2425">
        <v>811496</v>
      </c>
      <c r="AB2425" s="198">
        <v>37037.875</v>
      </c>
      <c r="AC2425" s="198">
        <v>37042.875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4</v>
      </c>
      <c r="F2426" s="213">
        <f t="shared" si="190"/>
        <v>40000</v>
      </c>
      <c r="G2426" s="202">
        <v>1297569</v>
      </c>
      <c r="H2426" s="198">
        <v>37036.381145833337</v>
      </c>
      <c r="I2426" t="s">
        <v>3023</v>
      </c>
      <c r="M2426" t="s">
        <v>1785</v>
      </c>
      <c r="N2426" t="s">
        <v>1766</v>
      </c>
      <c r="O2426" t="s">
        <v>2517</v>
      </c>
      <c r="P2426" s="199">
        <v>10000</v>
      </c>
      <c r="S2426" t="s">
        <v>1786</v>
      </c>
      <c r="T2426" t="s">
        <v>2230</v>
      </c>
      <c r="U2426" s="201">
        <v>3.6</v>
      </c>
      <c r="V2426" t="s">
        <v>3270</v>
      </c>
      <c r="W2426" t="s">
        <v>3081</v>
      </c>
      <c r="X2426" t="s">
        <v>1767</v>
      </c>
      <c r="Y2426" t="s">
        <v>3318</v>
      </c>
      <c r="Z2426" t="s">
        <v>1768</v>
      </c>
      <c r="AA2426">
        <v>811494</v>
      </c>
      <c r="AB2426" s="198">
        <v>37037</v>
      </c>
      <c r="AC2426" s="198">
        <v>37040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4</v>
      </c>
      <c r="F2427" s="213">
        <f t="shared" si="190"/>
        <v>20000</v>
      </c>
      <c r="G2427" s="202">
        <v>1297572</v>
      </c>
      <c r="H2427" s="198">
        <v>37036.381157407406</v>
      </c>
      <c r="I2427" t="s">
        <v>3393</v>
      </c>
      <c r="M2427" t="s">
        <v>1785</v>
      </c>
      <c r="N2427" t="s">
        <v>3314</v>
      </c>
      <c r="O2427" t="s">
        <v>2316</v>
      </c>
      <c r="Q2427" s="199">
        <v>5000</v>
      </c>
      <c r="S2427" t="s">
        <v>1786</v>
      </c>
      <c r="T2427" t="s">
        <v>2230</v>
      </c>
      <c r="U2427" s="201">
        <v>4.17</v>
      </c>
      <c r="V2427" t="s">
        <v>2782</v>
      </c>
      <c r="W2427" t="s">
        <v>1691</v>
      </c>
      <c r="X2427" t="s">
        <v>1697</v>
      </c>
      <c r="Y2427" t="s">
        <v>3318</v>
      </c>
      <c r="Z2427" t="s">
        <v>3729</v>
      </c>
      <c r="AA2427">
        <v>811495</v>
      </c>
      <c r="AB2427" s="198">
        <v>37037</v>
      </c>
      <c r="AC2427" s="198">
        <v>37040</v>
      </c>
    </row>
    <row r="2428" spans="1:29" x14ac:dyDescent="0.2">
      <c r="A2428" s="44" t="str">
        <f t="shared" si="186"/>
        <v xml:space="preserve"> Natural Gas Physical</v>
      </c>
      <c r="B2428" s="44" t="str">
        <f t="shared" si="187"/>
        <v/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4</v>
      </c>
      <c r="F2428" s="213">
        <f t="shared" si="190"/>
        <v>20000</v>
      </c>
      <c r="G2428" s="202">
        <v>1297574</v>
      </c>
      <c r="H2428" s="198">
        <v>37036.381168981483</v>
      </c>
      <c r="I2428" t="s">
        <v>3199</v>
      </c>
      <c r="M2428" t="s">
        <v>1785</v>
      </c>
      <c r="N2428" t="s">
        <v>1724</v>
      </c>
      <c r="O2428" t="s">
        <v>54</v>
      </c>
      <c r="P2428" s="199">
        <v>5000</v>
      </c>
      <c r="S2428" t="s">
        <v>1786</v>
      </c>
      <c r="T2428" t="s">
        <v>2230</v>
      </c>
      <c r="U2428" s="201">
        <v>3.6150000000000002</v>
      </c>
      <c r="V2428" t="s">
        <v>242</v>
      </c>
      <c r="W2428" t="s">
        <v>3269</v>
      </c>
      <c r="X2428" t="s">
        <v>2324</v>
      </c>
      <c r="Y2428" t="s">
        <v>3318</v>
      </c>
      <c r="Z2428" t="s">
        <v>3730</v>
      </c>
      <c r="AA2428">
        <v>811497</v>
      </c>
      <c r="AB2428" s="198">
        <v>37037</v>
      </c>
      <c r="AC2428" s="198">
        <v>37040</v>
      </c>
    </row>
    <row r="2429" spans="1:29" x14ac:dyDescent="0.2">
      <c r="A2429" s="44" t="str">
        <f t="shared" si="186"/>
        <v>US Crude Financial</v>
      </c>
      <c r="B2429" s="44" t="str">
        <f t="shared" si="187"/>
        <v>US</v>
      </c>
      <c r="C2429" s="44" t="str">
        <f t="shared" si="188"/>
        <v>Crude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25000</v>
      </c>
      <c r="G2429" s="202">
        <v>1297575</v>
      </c>
      <c r="H2429" s="198">
        <v>37036.381180555552</v>
      </c>
      <c r="I2429" t="s">
        <v>2084</v>
      </c>
      <c r="M2429" t="s">
        <v>1994</v>
      </c>
      <c r="N2429" t="s">
        <v>2731</v>
      </c>
      <c r="O2429" t="s">
        <v>3104</v>
      </c>
      <c r="Q2429" s="199">
        <v>25000</v>
      </c>
      <c r="S2429" t="s">
        <v>1792</v>
      </c>
      <c r="T2429" t="s">
        <v>2230</v>
      </c>
      <c r="U2429" s="201">
        <v>28.51</v>
      </c>
      <c r="V2429" t="s">
        <v>2707</v>
      </c>
      <c r="W2429" t="s">
        <v>2733</v>
      </c>
      <c r="X2429" t="s">
        <v>2803</v>
      </c>
      <c r="Y2429" t="s">
        <v>3473</v>
      </c>
      <c r="Z2429" t="s">
        <v>3729</v>
      </c>
      <c r="AA2429">
        <v>107992</v>
      </c>
      <c r="AB2429" s="198">
        <v>37073</v>
      </c>
      <c r="AC2429" s="198">
        <v>37103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4</v>
      </c>
      <c r="F2430" s="213">
        <f t="shared" si="190"/>
        <v>10000</v>
      </c>
      <c r="G2430" s="202">
        <v>1297576</v>
      </c>
      <c r="H2430" s="198">
        <v>37036.381203703706</v>
      </c>
      <c r="I2430" t="s">
        <v>3319</v>
      </c>
      <c r="M2430" t="s">
        <v>1785</v>
      </c>
      <c r="N2430" t="s">
        <v>3314</v>
      </c>
      <c r="O2430" t="s">
        <v>1518</v>
      </c>
      <c r="Q2430" s="199">
        <v>2500</v>
      </c>
      <c r="S2430" t="s">
        <v>1786</v>
      </c>
      <c r="T2430" t="s">
        <v>2230</v>
      </c>
      <c r="U2430" s="201">
        <v>3.9363000000000001</v>
      </c>
      <c r="V2430" t="s">
        <v>3351</v>
      </c>
      <c r="W2430" t="s">
        <v>3316</v>
      </c>
      <c r="X2430" t="s">
        <v>3317</v>
      </c>
      <c r="Y2430" t="s">
        <v>3318</v>
      </c>
      <c r="Z2430" t="s">
        <v>3729</v>
      </c>
      <c r="AA2430">
        <v>811499</v>
      </c>
      <c r="AB2430" s="198">
        <v>37037</v>
      </c>
      <c r="AC2430" s="198">
        <v>37040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4</v>
      </c>
      <c r="F2431" s="213">
        <f t="shared" si="190"/>
        <v>2880</v>
      </c>
      <c r="G2431" s="202">
        <v>1297577</v>
      </c>
      <c r="H2431" s="198">
        <v>37036.381226851852</v>
      </c>
      <c r="I2431" t="s">
        <v>3183</v>
      </c>
      <c r="M2431" t="s">
        <v>1785</v>
      </c>
      <c r="N2431" t="s">
        <v>3314</v>
      </c>
      <c r="O2431" t="s">
        <v>1546</v>
      </c>
      <c r="Q2431" s="199">
        <v>720</v>
      </c>
      <c r="S2431" t="s">
        <v>1786</v>
      </c>
      <c r="T2431" t="s">
        <v>2230</v>
      </c>
      <c r="U2431" s="201">
        <v>3.7174999999999998</v>
      </c>
      <c r="V2431" t="s">
        <v>2839</v>
      </c>
      <c r="W2431" t="s">
        <v>3130</v>
      </c>
      <c r="X2431" t="s">
        <v>3338</v>
      </c>
      <c r="Y2431" t="s">
        <v>3318</v>
      </c>
      <c r="Z2431" t="s">
        <v>3729</v>
      </c>
      <c r="AA2431">
        <v>811498</v>
      </c>
      <c r="AB2431" s="198">
        <v>37037</v>
      </c>
      <c r="AC2431" s="198">
        <v>37040</v>
      </c>
    </row>
    <row r="2432" spans="1:29" x14ac:dyDescent="0.2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5000</v>
      </c>
      <c r="G2432" s="202">
        <v>1297578</v>
      </c>
      <c r="H2432" s="198">
        <v>37036.381238425929</v>
      </c>
      <c r="I2432" t="s">
        <v>2794</v>
      </c>
      <c r="M2432" t="s">
        <v>1785</v>
      </c>
      <c r="N2432" t="s">
        <v>1724</v>
      </c>
      <c r="O2432" t="s">
        <v>1925</v>
      </c>
      <c r="Q2432" s="199">
        <v>5000</v>
      </c>
      <c r="S2432" t="s">
        <v>2308</v>
      </c>
      <c r="T2432" t="s">
        <v>1725</v>
      </c>
      <c r="U2432" s="201">
        <v>5.22</v>
      </c>
      <c r="V2432" t="s">
        <v>2158</v>
      </c>
      <c r="W2432" t="s">
        <v>1726</v>
      </c>
      <c r="X2432" t="s">
        <v>1727</v>
      </c>
      <c r="Y2432" t="s">
        <v>3318</v>
      </c>
      <c r="Z2432" t="s">
        <v>3730</v>
      </c>
      <c r="AA2432">
        <v>811500</v>
      </c>
      <c r="AB2432" s="198">
        <v>37036.875</v>
      </c>
      <c r="AC2432" s="198">
        <v>37036.875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4</v>
      </c>
      <c r="F2433" s="213">
        <f t="shared" si="190"/>
        <v>9744</v>
      </c>
      <c r="G2433" s="202">
        <v>1297579</v>
      </c>
      <c r="H2433" s="198">
        <v>37036.381261574075</v>
      </c>
      <c r="I2433" t="s">
        <v>2006</v>
      </c>
      <c r="M2433" t="s">
        <v>1785</v>
      </c>
      <c r="N2433" t="s">
        <v>3314</v>
      </c>
      <c r="O2433" t="s">
        <v>1584</v>
      </c>
      <c r="P2433" s="199">
        <v>2436</v>
      </c>
      <c r="S2433" t="s">
        <v>1786</v>
      </c>
      <c r="T2433" t="s">
        <v>2230</v>
      </c>
      <c r="U2433" s="201">
        <v>3.75</v>
      </c>
      <c r="V2433" t="s">
        <v>1712</v>
      </c>
      <c r="W2433" t="s">
        <v>2790</v>
      </c>
      <c r="X2433" t="s">
        <v>1713</v>
      </c>
      <c r="Y2433" t="s">
        <v>3318</v>
      </c>
      <c r="Z2433" t="s">
        <v>3729</v>
      </c>
      <c r="AA2433">
        <v>811501</v>
      </c>
      <c r="AB2433" s="198">
        <v>37037</v>
      </c>
      <c r="AC2433" s="198">
        <v>37040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4</v>
      </c>
      <c r="F2434" s="213">
        <f t="shared" si="190"/>
        <v>40000</v>
      </c>
      <c r="G2434" s="202">
        <v>1297580</v>
      </c>
      <c r="H2434" s="198">
        <v>37036.381307870368</v>
      </c>
      <c r="I2434" t="s">
        <v>2006</v>
      </c>
      <c r="M2434" t="s">
        <v>1785</v>
      </c>
      <c r="N2434" t="s">
        <v>3314</v>
      </c>
      <c r="O2434" t="s">
        <v>1545</v>
      </c>
      <c r="Q2434" s="199">
        <v>10000</v>
      </c>
      <c r="S2434" t="s">
        <v>1786</v>
      </c>
      <c r="T2434" t="s">
        <v>2230</v>
      </c>
      <c r="U2434" s="201">
        <v>3.78</v>
      </c>
      <c r="V2434" t="s">
        <v>2025</v>
      </c>
      <c r="W2434" t="s">
        <v>3130</v>
      </c>
      <c r="X2434" t="s">
        <v>3338</v>
      </c>
      <c r="Y2434" t="s">
        <v>3318</v>
      </c>
      <c r="Z2434" t="s">
        <v>3729</v>
      </c>
      <c r="AA2434">
        <v>811503</v>
      </c>
      <c r="AB2434" s="198">
        <v>37037</v>
      </c>
      <c r="AC2434" s="198">
        <v>37040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4</v>
      </c>
      <c r="F2435" s="213">
        <f t="shared" si="190"/>
        <v>20000</v>
      </c>
      <c r="G2435" s="202">
        <v>1297581</v>
      </c>
      <c r="H2435" s="198">
        <v>37036.381377314814</v>
      </c>
      <c r="I2435" t="s">
        <v>3078</v>
      </c>
      <c r="M2435" t="s">
        <v>1785</v>
      </c>
      <c r="N2435" t="s">
        <v>3314</v>
      </c>
      <c r="O2435" t="s">
        <v>1545</v>
      </c>
      <c r="Q2435" s="199">
        <v>5000</v>
      </c>
      <c r="S2435" t="s">
        <v>1786</v>
      </c>
      <c r="T2435" t="s">
        <v>2230</v>
      </c>
      <c r="U2435" s="201">
        <v>3.7925</v>
      </c>
      <c r="V2435" t="s">
        <v>2150</v>
      </c>
      <c r="W2435" t="s">
        <v>3130</v>
      </c>
      <c r="X2435" t="s">
        <v>3338</v>
      </c>
      <c r="Y2435" t="s">
        <v>3318</v>
      </c>
      <c r="Z2435" t="s">
        <v>3729</v>
      </c>
      <c r="AA2435">
        <v>811504</v>
      </c>
      <c r="AB2435" s="198">
        <v>37037</v>
      </c>
      <c r="AC2435" s="198">
        <v>37040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4</v>
      </c>
      <c r="F2436" s="213">
        <f t="shared" si="190"/>
        <v>20000</v>
      </c>
      <c r="G2436" s="202">
        <v>1297582</v>
      </c>
      <c r="H2436" s="198">
        <v>37036.38140046296</v>
      </c>
      <c r="I2436" t="s">
        <v>1826</v>
      </c>
      <c r="M2436" t="s">
        <v>1785</v>
      </c>
      <c r="N2436" t="s">
        <v>3314</v>
      </c>
      <c r="O2436" t="s">
        <v>1572</v>
      </c>
      <c r="Q2436" s="199">
        <v>5000</v>
      </c>
      <c r="S2436" t="s">
        <v>1786</v>
      </c>
      <c r="T2436" t="s">
        <v>2230</v>
      </c>
      <c r="U2436" s="201">
        <v>4</v>
      </c>
      <c r="V2436" t="s">
        <v>3027</v>
      </c>
      <c r="W2436" t="s">
        <v>1709</v>
      </c>
      <c r="X2436" t="s">
        <v>1710</v>
      </c>
      <c r="Y2436" t="s">
        <v>3318</v>
      </c>
      <c r="Z2436" t="s">
        <v>3729</v>
      </c>
      <c r="AA2436">
        <v>811505</v>
      </c>
      <c r="AB2436" s="198">
        <v>37037</v>
      </c>
      <c r="AC2436" s="198">
        <v>37040</v>
      </c>
    </row>
    <row r="2437" spans="1:31" x14ac:dyDescent="0.2">
      <c r="A2437" s="44" t="str">
        <f t="shared" si="186"/>
        <v>US Natural Gas Financial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30</v>
      </c>
      <c r="F2437" s="213">
        <f t="shared" si="190"/>
        <v>600000</v>
      </c>
      <c r="G2437" s="202">
        <v>1297583</v>
      </c>
      <c r="H2437" s="198">
        <v>37036.381423611114</v>
      </c>
      <c r="I2437" t="s">
        <v>3336</v>
      </c>
      <c r="M2437" t="s">
        <v>1785</v>
      </c>
      <c r="N2437" t="s">
        <v>3014</v>
      </c>
      <c r="O2437" t="s">
        <v>3015</v>
      </c>
      <c r="Q2437" s="199">
        <v>20000</v>
      </c>
      <c r="S2437" t="s">
        <v>1786</v>
      </c>
      <c r="T2437" t="s">
        <v>2230</v>
      </c>
      <c r="U2437" s="201">
        <v>3.99</v>
      </c>
      <c r="V2437" t="s">
        <v>3339</v>
      </c>
      <c r="W2437" t="s">
        <v>3587</v>
      </c>
      <c r="X2437" t="s">
        <v>3016</v>
      </c>
      <c r="Y2437" t="s">
        <v>2250</v>
      </c>
      <c r="Z2437" t="s">
        <v>3729</v>
      </c>
      <c r="AA2437" t="s">
        <v>243</v>
      </c>
      <c r="AB2437" s="198">
        <v>37043.875</v>
      </c>
      <c r="AC2437" s="198">
        <v>37072.875</v>
      </c>
    </row>
    <row r="2438" spans="1:31" x14ac:dyDescent="0.2">
      <c r="A2438" s="44" t="str">
        <f t="shared" si="186"/>
        <v>US Power Physical</v>
      </c>
      <c r="B2438" s="44" t="str">
        <f t="shared" si="187"/>
        <v>US</v>
      </c>
      <c r="C2438" s="44" t="str">
        <f t="shared" si="188"/>
        <v>Power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5</v>
      </c>
      <c r="F2438" s="213">
        <f t="shared" si="190"/>
        <v>250</v>
      </c>
      <c r="G2438" s="202">
        <v>1297585</v>
      </c>
      <c r="H2438" s="198">
        <v>37036.381527777776</v>
      </c>
      <c r="I2438" t="s">
        <v>2980</v>
      </c>
      <c r="M2438" t="s">
        <v>3451</v>
      </c>
      <c r="N2438" t="s">
        <v>1827</v>
      </c>
      <c r="O2438" t="s">
        <v>2864</v>
      </c>
      <c r="P2438" s="199">
        <v>50</v>
      </c>
      <c r="S2438" t="s">
        <v>1784</v>
      </c>
      <c r="T2438" t="s">
        <v>2230</v>
      </c>
      <c r="U2438" s="201">
        <v>58.6</v>
      </c>
      <c r="V2438" t="s">
        <v>2786</v>
      </c>
      <c r="W2438" t="s">
        <v>1848</v>
      </c>
      <c r="X2438" t="s">
        <v>1832</v>
      </c>
      <c r="Y2438" t="s">
        <v>2741</v>
      </c>
      <c r="Z2438" t="s">
        <v>3724</v>
      </c>
      <c r="AA2438">
        <v>623042.1</v>
      </c>
      <c r="AB2438" s="198">
        <v>37046.875</v>
      </c>
      <c r="AC2438" s="198">
        <v>37050.875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4</v>
      </c>
      <c r="F2439" s="213">
        <f t="shared" si="190"/>
        <v>20000</v>
      </c>
      <c r="G2439" s="202">
        <v>1297586</v>
      </c>
      <c r="H2439" s="198">
        <v>37036.381539351853</v>
      </c>
      <c r="I2439" t="s">
        <v>1875</v>
      </c>
      <c r="M2439" t="s">
        <v>1785</v>
      </c>
      <c r="N2439" t="s">
        <v>3314</v>
      </c>
      <c r="O2439" t="s">
        <v>1562</v>
      </c>
      <c r="P2439" s="199">
        <v>5000</v>
      </c>
      <c r="S2439" t="s">
        <v>1786</v>
      </c>
      <c r="T2439" t="s">
        <v>2230</v>
      </c>
      <c r="U2439" s="201">
        <v>3.55</v>
      </c>
      <c r="V2439" t="s">
        <v>1876</v>
      </c>
      <c r="W2439" t="s">
        <v>1719</v>
      </c>
      <c r="X2439" t="s">
        <v>1710</v>
      </c>
      <c r="Y2439" t="s">
        <v>3318</v>
      </c>
      <c r="Z2439" t="s">
        <v>3729</v>
      </c>
      <c r="AA2439">
        <v>811507</v>
      </c>
      <c r="AB2439" s="198">
        <v>37037</v>
      </c>
      <c r="AC2439" s="198">
        <v>37040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4</v>
      </c>
      <c r="F2440" s="213">
        <f t="shared" si="190"/>
        <v>40000</v>
      </c>
      <c r="G2440" s="202">
        <v>1297587</v>
      </c>
      <c r="H2440" s="198">
        <v>37036.381562499999</v>
      </c>
      <c r="I2440" t="s">
        <v>3393</v>
      </c>
      <c r="M2440" t="s">
        <v>1785</v>
      </c>
      <c r="N2440" t="s">
        <v>1766</v>
      </c>
      <c r="O2440" t="s">
        <v>2517</v>
      </c>
      <c r="Q2440" s="199">
        <v>10000</v>
      </c>
      <c r="S2440" t="s">
        <v>1786</v>
      </c>
      <c r="T2440" t="s">
        <v>2230</v>
      </c>
      <c r="U2440" s="201">
        <v>3.61</v>
      </c>
      <c r="V2440" t="s">
        <v>3213</v>
      </c>
      <c r="W2440" t="s">
        <v>3081</v>
      </c>
      <c r="X2440" t="s">
        <v>1767</v>
      </c>
      <c r="Y2440" t="s">
        <v>3318</v>
      </c>
      <c r="Z2440" t="s">
        <v>1768</v>
      </c>
      <c r="AA2440">
        <v>811509</v>
      </c>
      <c r="AB2440" s="198">
        <v>37037</v>
      </c>
      <c r="AC2440" s="198">
        <v>37040</v>
      </c>
      <c r="AE2440" s="116">
        <f>IF(S2440="Gallon",F2440/42,F2440)</f>
        <v>40000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4</v>
      </c>
      <c r="F2441" s="213">
        <f t="shared" si="190"/>
        <v>20000</v>
      </c>
      <c r="G2441" s="202">
        <v>1297588</v>
      </c>
      <c r="H2441" s="198">
        <v>37036.381574074076</v>
      </c>
      <c r="I2441" t="s">
        <v>3341</v>
      </c>
      <c r="M2441" t="s">
        <v>1785</v>
      </c>
      <c r="N2441" t="s">
        <v>3314</v>
      </c>
      <c r="O2441" t="s">
        <v>1546</v>
      </c>
      <c r="Q2441" s="199">
        <v>5000</v>
      </c>
      <c r="S2441" t="s">
        <v>1786</v>
      </c>
      <c r="T2441" t="s">
        <v>2230</v>
      </c>
      <c r="U2441" s="201">
        <v>3.7174999999999998</v>
      </c>
      <c r="V2441" t="s">
        <v>3131</v>
      </c>
      <c r="W2441" t="s">
        <v>3130</v>
      </c>
      <c r="X2441" t="s">
        <v>3338</v>
      </c>
      <c r="Y2441" t="s">
        <v>3318</v>
      </c>
      <c r="Z2441" t="s">
        <v>3729</v>
      </c>
      <c r="AA2441">
        <v>811510</v>
      </c>
      <c r="AB2441" s="198">
        <v>37037</v>
      </c>
      <c r="AC2441" s="198">
        <v>37040</v>
      </c>
    </row>
    <row r="2442" spans="1:31" x14ac:dyDescent="0.2">
      <c r="A2442" s="44" t="str">
        <f t="shared" si="186"/>
        <v xml:space="preserve"> Natural Gas Physical</v>
      </c>
      <c r="B2442" s="44" t="str">
        <f t="shared" si="187"/>
        <v/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4</v>
      </c>
      <c r="F2442" s="213">
        <f t="shared" si="190"/>
        <v>20000</v>
      </c>
      <c r="G2442" s="202">
        <v>1297590</v>
      </c>
      <c r="H2442" s="198">
        <v>37036.381608796299</v>
      </c>
      <c r="I2442" t="s">
        <v>3331</v>
      </c>
      <c r="M2442" t="s">
        <v>1785</v>
      </c>
      <c r="N2442" t="s">
        <v>1724</v>
      </c>
      <c r="O2442" t="s">
        <v>196</v>
      </c>
      <c r="Q2442" s="199">
        <v>5000</v>
      </c>
      <c r="S2442" t="s">
        <v>2308</v>
      </c>
      <c r="T2442" t="s">
        <v>1725</v>
      </c>
      <c r="U2442" s="201">
        <v>5.2</v>
      </c>
      <c r="V2442" t="s">
        <v>197</v>
      </c>
      <c r="W2442" t="s">
        <v>3269</v>
      </c>
      <c r="X2442" t="s">
        <v>2324</v>
      </c>
      <c r="Y2442" t="s">
        <v>3318</v>
      </c>
      <c r="Z2442" t="s">
        <v>3730</v>
      </c>
      <c r="AA2442">
        <v>811513</v>
      </c>
      <c r="AB2442" s="198">
        <v>37037</v>
      </c>
      <c r="AC2442" s="198">
        <v>37040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4</v>
      </c>
      <c r="F2443" s="213">
        <f t="shared" ref="F2443:F2506" si="195">E2443*SUM(P2443:Q2443)</f>
        <v>20000</v>
      </c>
      <c r="G2443" s="202">
        <v>1297591</v>
      </c>
      <c r="H2443" s="198">
        <v>37036.381608796299</v>
      </c>
      <c r="I2443" t="s">
        <v>1843</v>
      </c>
      <c r="M2443" t="s">
        <v>1785</v>
      </c>
      <c r="N2443" t="s">
        <v>3314</v>
      </c>
      <c r="O2443" t="s">
        <v>1572</v>
      </c>
      <c r="P2443" s="199">
        <v>5000</v>
      </c>
      <c r="S2443" t="s">
        <v>1786</v>
      </c>
      <c r="T2443" t="s">
        <v>2230</v>
      </c>
      <c r="U2443" s="201">
        <v>3.85</v>
      </c>
      <c r="V2443" t="s">
        <v>2755</v>
      </c>
      <c r="W2443" t="s">
        <v>1709</v>
      </c>
      <c r="X2443" t="s">
        <v>1710</v>
      </c>
      <c r="Y2443" t="s">
        <v>3318</v>
      </c>
      <c r="Z2443" t="s">
        <v>3729</v>
      </c>
      <c r="AA2443">
        <v>811512</v>
      </c>
      <c r="AB2443" s="198">
        <v>37037</v>
      </c>
      <c r="AC2443" s="198">
        <v>37040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4</v>
      </c>
      <c r="F2444" s="213">
        <f t="shared" si="195"/>
        <v>20000</v>
      </c>
      <c r="G2444" s="202">
        <v>1297589</v>
      </c>
      <c r="H2444" s="198">
        <v>37036.381608796299</v>
      </c>
      <c r="I2444" t="s">
        <v>2006</v>
      </c>
      <c r="M2444" t="s">
        <v>1785</v>
      </c>
      <c r="N2444" t="s">
        <v>3314</v>
      </c>
      <c r="O2444" t="s">
        <v>1545</v>
      </c>
      <c r="Q2444" s="199">
        <v>5000</v>
      </c>
      <c r="S2444" t="s">
        <v>1786</v>
      </c>
      <c r="T2444" t="s">
        <v>2230</v>
      </c>
      <c r="U2444" s="201">
        <v>3.8050000000000002</v>
      </c>
      <c r="V2444" t="s">
        <v>2025</v>
      </c>
      <c r="W2444" t="s">
        <v>3130</v>
      </c>
      <c r="X2444" t="s">
        <v>3338</v>
      </c>
      <c r="Y2444" t="s">
        <v>3318</v>
      </c>
      <c r="Z2444" t="s">
        <v>3729</v>
      </c>
      <c r="AA2444">
        <v>811511</v>
      </c>
      <c r="AB2444" s="198">
        <v>37037</v>
      </c>
      <c r="AC2444" s="198">
        <v>37040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4</v>
      </c>
      <c r="F2445" s="213">
        <f t="shared" si="195"/>
        <v>28076</v>
      </c>
      <c r="G2445" s="202">
        <v>1297592</v>
      </c>
      <c r="H2445" s="198">
        <v>37036.381631944445</v>
      </c>
      <c r="I2445" t="s">
        <v>1826</v>
      </c>
      <c r="M2445" t="s">
        <v>1785</v>
      </c>
      <c r="N2445" t="s">
        <v>3314</v>
      </c>
      <c r="O2445" t="s">
        <v>1040</v>
      </c>
      <c r="P2445" s="199">
        <v>7019</v>
      </c>
      <c r="S2445" t="s">
        <v>1786</v>
      </c>
      <c r="T2445" t="s">
        <v>2230</v>
      </c>
      <c r="U2445" s="201">
        <v>3.85</v>
      </c>
      <c r="V2445" t="s">
        <v>1808</v>
      </c>
      <c r="W2445" t="s">
        <v>3159</v>
      </c>
      <c r="X2445" t="s">
        <v>3241</v>
      </c>
      <c r="Y2445" t="s">
        <v>3318</v>
      </c>
      <c r="Z2445" t="s">
        <v>3729</v>
      </c>
      <c r="AA2445">
        <v>811514</v>
      </c>
      <c r="AB2445" s="198">
        <v>37037</v>
      </c>
      <c r="AC2445" s="198">
        <v>37040</v>
      </c>
    </row>
    <row r="2446" spans="1:31" x14ac:dyDescent="0.2">
      <c r="A2446" s="44" t="str">
        <f t="shared" si="191"/>
        <v>US Oil Products Financial</v>
      </c>
      <c r="B2446" s="44" t="str">
        <f t="shared" si="192"/>
        <v>US</v>
      </c>
      <c r="C2446" s="44" t="str">
        <f t="shared" si="193"/>
        <v>Oil Products</v>
      </c>
      <c r="D2446" s="44" t="str">
        <f t="shared" si="194"/>
        <v>Financial</v>
      </c>
      <c r="E2446" s="44">
        <f>IF(VLOOKUP(S2446,'DD-Lookup'!$J$6:$L$50,3,FALSE)="Monthly",(YEAR(AC2446)-YEAR(AB2446))*12+MONTH(AC2446)-MONTH(AB2446)+1,(AC2446-AB2446+1))</f>
        <v>3</v>
      </c>
      <c r="F2446" s="213">
        <f t="shared" si="195"/>
        <v>150000</v>
      </c>
      <c r="G2446" s="202">
        <v>1297593</v>
      </c>
      <c r="H2446" s="198">
        <v>37036.381655092591</v>
      </c>
      <c r="I2446" t="s">
        <v>1694</v>
      </c>
      <c r="M2446" t="s">
        <v>1789</v>
      </c>
      <c r="N2446" t="s">
        <v>2626</v>
      </c>
      <c r="O2446" t="s">
        <v>244</v>
      </c>
      <c r="Q2446" s="199">
        <v>50000</v>
      </c>
      <c r="S2446" t="s">
        <v>1792</v>
      </c>
      <c r="T2446" t="s">
        <v>2230</v>
      </c>
      <c r="U2446" s="201">
        <v>5.27</v>
      </c>
      <c r="V2446" t="s">
        <v>1944</v>
      </c>
      <c r="W2446" t="s">
        <v>2627</v>
      </c>
      <c r="X2446" t="s">
        <v>2628</v>
      </c>
      <c r="Y2446" t="s">
        <v>2250</v>
      </c>
      <c r="Z2446" t="s">
        <v>3729</v>
      </c>
      <c r="AA2446" t="s">
        <v>245</v>
      </c>
      <c r="AB2446" s="198">
        <v>37073</v>
      </c>
      <c r="AC2446" s="198">
        <v>37164</v>
      </c>
    </row>
    <row r="2447" spans="1:31" x14ac:dyDescent="0.2">
      <c r="A2447" s="44" t="str">
        <f t="shared" si="191"/>
        <v>US Natural Gas Financial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Financial</v>
      </c>
      <c r="E2447" s="44">
        <f>IF(VLOOKUP(S2447,'DD-Lookup'!$J$6:$L$50,3,FALSE)="Monthly",(YEAR(AC2447)-YEAR(AB2447))*12+MONTH(AC2447)-MONTH(AB2447)+1,(AC2447-AB2447+1))</f>
        <v>30</v>
      </c>
      <c r="F2447" s="213">
        <f t="shared" si="195"/>
        <v>150000</v>
      </c>
      <c r="G2447" s="202">
        <v>1297595</v>
      </c>
      <c r="H2447" s="198">
        <v>37036.381678240738</v>
      </c>
      <c r="I2447" t="s">
        <v>3008</v>
      </c>
      <c r="M2447" t="s">
        <v>1785</v>
      </c>
      <c r="N2447" t="s">
        <v>3328</v>
      </c>
      <c r="O2447" t="s">
        <v>3202</v>
      </c>
      <c r="Q2447" s="199">
        <v>5000</v>
      </c>
      <c r="S2447" t="s">
        <v>1786</v>
      </c>
      <c r="T2447" t="s">
        <v>2230</v>
      </c>
      <c r="U2447" s="201">
        <v>7.85</v>
      </c>
      <c r="V2447" t="s">
        <v>2766</v>
      </c>
      <c r="W2447" t="s">
        <v>3188</v>
      </c>
      <c r="X2447" t="s">
        <v>3189</v>
      </c>
      <c r="Y2447" t="s">
        <v>2250</v>
      </c>
      <c r="Z2447" t="s">
        <v>3729</v>
      </c>
      <c r="AA2447" t="s">
        <v>246</v>
      </c>
      <c r="AB2447" s="198">
        <v>37043.875</v>
      </c>
      <c r="AC2447" s="198">
        <v>37072.875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4</v>
      </c>
      <c r="F2448" s="213">
        <f t="shared" si="195"/>
        <v>20000</v>
      </c>
      <c r="G2448" s="202">
        <v>1297596</v>
      </c>
      <c r="H2448" s="198">
        <v>37036.381678240738</v>
      </c>
      <c r="I2448" t="s">
        <v>3363</v>
      </c>
      <c r="M2448" t="s">
        <v>1785</v>
      </c>
      <c r="N2448" t="s">
        <v>1766</v>
      </c>
      <c r="O2448" t="s">
        <v>2466</v>
      </c>
      <c r="Q2448" s="199">
        <v>5000</v>
      </c>
      <c r="S2448" t="s">
        <v>1786</v>
      </c>
      <c r="T2448" t="s">
        <v>2230</v>
      </c>
      <c r="U2448" s="201">
        <v>3.8</v>
      </c>
      <c r="V2448" t="s">
        <v>3226</v>
      </c>
      <c r="W2448" t="s">
        <v>3081</v>
      </c>
      <c r="X2448" t="s">
        <v>1767</v>
      </c>
      <c r="Y2448" t="s">
        <v>3318</v>
      </c>
      <c r="Z2448" t="s">
        <v>1768</v>
      </c>
      <c r="AA2448">
        <v>811515</v>
      </c>
      <c r="AB2448" s="198">
        <v>37037</v>
      </c>
      <c r="AC2448" s="198">
        <v>37040</v>
      </c>
    </row>
    <row r="2449" spans="1:29" x14ac:dyDescent="0.2">
      <c r="A2449" s="44" t="str">
        <f t="shared" si="191"/>
        <v>US Natural Gas Financial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Financial</v>
      </c>
      <c r="E2449" s="44">
        <f>IF(VLOOKUP(S2449,'DD-Lookup'!$J$6:$L$50,3,FALSE)="Monthly",(YEAR(AC2449)-YEAR(AB2449))*12+MONTH(AC2449)-MONTH(AB2449)+1,(AC2449-AB2449+1))</f>
        <v>30</v>
      </c>
      <c r="F2449" s="213">
        <f t="shared" si="195"/>
        <v>150000</v>
      </c>
      <c r="G2449" s="202">
        <v>1297597</v>
      </c>
      <c r="H2449" s="198">
        <v>37036.381701388891</v>
      </c>
      <c r="I2449" t="s">
        <v>3013</v>
      </c>
      <c r="M2449" t="s">
        <v>1785</v>
      </c>
      <c r="N2449" t="s">
        <v>3014</v>
      </c>
      <c r="O2449" t="s">
        <v>3015</v>
      </c>
      <c r="P2449" s="199">
        <v>5000</v>
      </c>
      <c r="S2449" t="s">
        <v>1786</v>
      </c>
      <c r="T2449" t="s">
        <v>2230</v>
      </c>
      <c r="U2449" s="201">
        <v>3.9849999999999999</v>
      </c>
      <c r="V2449" t="s">
        <v>3057</v>
      </c>
      <c r="W2449" t="s">
        <v>3587</v>
      </c>
      <c r="X2449" t="s">
        <v>3016</v>
      </c>
      <c r="Y2449" t="s">
        <v>2250</v>
      </c>
      <c r="Z2449" t="s">
        <v>3729</v>
      </c>
      <c r="AA2449" t="s">
        <v>247</v>
      </c>
      <c r="AB2449" s="198">
        <v>37043.875</v>
      </c>
      <c r="AC2449" s="198">
        <v>37072.875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4</v>
      </c>
      <c r="F2450" s="213">
        <f t="shared" si="195"/>
        <v>40000</v>
      </c>
      <c r="G2450" s="202">
        <v>1297598</v>
      </c>
      <c r="H2450" s="198">
        <v>37036.381701388891</v>
      </c>
      <c r="I2450" t="s">
        <v>2983</v>
      </c>
      <c r="M2450" t="s">
        <v>1785</v>
      </c>
      <c r="N2450" t="s">
        <v>1766</v>
      </c>
      <c r="O2450" t="s">
        <v>2517</v>
      </c>
      <c r="Q2450" s="199">
        <v>10000</v>
      </c>
      <c r="S2450" t="s">
        <v>1786</v>
      </c>
      <c r="T2450" t="s">
        <v>2230</v>
      </c>
      <c r="U2450" s="201">
        <v>3.63</v>
      </c>
      <c r="V2450" t="s">
        <v>2828</v>
      </c>
      <c r="W2450" t="s">
        <v>3081</v>
      </c>
      <c r="X2450" t="s">
        <v>1767</v>
      </c>
      <c r="Y2450" t="s">
        <v>3318</v>
      </c>
      <c r="Z2450" t="s">
        <v>1768</v>
      </c>
      <c r="AA2450">
        <v>811516</v>
      </c>
      <c r="AB2450" s="198">
        <v>37037</v>
      </c>
      <c r="AC2450" s="198">
        <v>37040</v>
      </c>
    </row>
    <row r="2451" spans="1:29" x14ac:dyDescent="0.2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4</v>
      </c>
      <c r="F2451" s="213">
        <f t="shared" si="195"/>
        <v>9880</v>
      </c>
      <c r="G2451" s="202">
        <v>1297600</v>
      </c>
      <c r="H2451" s="198">
        <v>37036.38177083333</v>
      </c>
      <c r="I2451" t="s">
        <v>1702</v>
      </c>
      <c r="M2451" t="s">
        <v>1785</v>
      </c>
      <c r="N2451" t="s">
        <v>3314</v>
      </c>
      <c r="O2451" t="s">
        <v>1048</v>
      </c>
      <c r="Q2451" s="199">
        <v>2470</v>
      </c>
      <c r="S2451" t="s">
        <v>1786</v>
      </c>
      <c r="T2451" t="s">
        <v>2230</v>
      </c>
      <c r="U2451" s="201">
        <v>4.1399999999999997</v>
      </c>
      <c r="V2451" t="s">
        <v>3155</v>
      </c>
      <c r="W2451" t="s">
        <v>1691</v>
      </c>
      <c r="X2451" t="s">
        <v>1692</v>
      </c>
      <c r="Y2451" t="s">
        <v>3318</v>
      </c>
      <c r="Z2451" t="s">
        <v>3729</v>
      </c>
      <c r="AA2451">
        <v>811518</v>
      </c>
      <c r="AB2451" s="198">
        <v>37037</v>
      </c>
      <c r="AC2451" s="198">
        <v>37040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4</v>
      </c>
      <c r="F2452" s="213">
        <f t="shared" si="195"/>
        <v>11924</v>
      </c>
      <c r="G2452" s="202">
        <v>1297599</v>
      </c>
      <c r="H2452" s="198">
        <v>37036.38177083333</v>
      </c>
      <c r="I2452" t="s">
        <v>1826</v>
      </c>
      <c r="M2452" t="s">
        <v>1785</v>
      </c>
      <c r="N2452" t="s">
        <v>3314</v>
      </c>
      <c r="O2452" t="s">
        <v>1040</v>
      </c>
      <c r="P2452" s="199">
        <v>2981</v>
      </c>
      <c r="S2452" t="s">
        <v>1786</v>
      </c>
      <c r="T2452" t="s">
        <v>2230</v>
      </c>
      <c r="U2452" s="201">
        <v>3.8450000000000002</v>
      </c>
      <c r="V2452" t="s">
        <v>1808</v>
      </c>
      <c r="W2452" t="s">
        <v>3159</v>
      </c>
      <c r="X2452" t="s">
        <v>3241</v>
      </c>
      <c r="Y2452" t="s">
        <v>3318</v>
      </c>
      <c r="Z2452" t="s">
        <v>3729</v>
      </c>
      <c r="AA2452">
        <v>811517</v>
      </c>
      <c r="AB2452" s="198">
        <v>37037</v>
      </c>
      <c r="AC2452" s="198">
        <v>37040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4</v>
      </c>
      <c r="F2453" s="213">
        <f t="shared" si="195"/>
        <v>20000</v>
      </c>
      <c r="G2453" s="202">
        <v>1297601</v>
      </c>
      <c r="H2453" s="198">
        <v>37036.381793981483</v>
      </c>
      <c r="I2453" t="s">
        <v>3342</v>
      </c>
      <c r="M2453" t="s">
        <v>1785</v>
      </c>
      <c r="N2453" t="s">
        <v>3314</v>
      </c>
      <c r="O2453" t="s">
        <v>1545</v>
      </c>
      <c r="P2453" s="199">
        <v>5000</v>
      </c>
      <c r="S2453" t="s">
        <v>1786</v>
      </c>
      <c r="T2453" t="s">
        <v>2230</v>
      </c>
      <c r="U2453" s="201">
        <v>3.7925</v>
      </c>
      <c r="V2453" t="s">
        <v>2804</v>
      </c>
      <c r="W2453" t="s">
        <v>3130</v>
      </c>
      <c r="X2453" t="s">
        <v>3338</v>
      </c>
      <c r="Y2453" t="s">
        <v>3318</v>
      </c>
      <c r="Z2453" t="s">
        <v>3729</v>
      </c>
      <c r="AA2453">
        <v>811519</v>
      </c>
      <c r="AB2453" s="198">
        <v>37037</v>
      </c>
      <c r="AC2453" s="198">
        <v>37040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4</v>
      </c>
      <c r="F2454" s="213">
        <f t="shared" si="195"/>
        <v>9004</v>
      </c>
      <c r="G2454" s="202">
        <v>1297603</v>
      </c>
      <c r="H2454" s="198">
        <v>37036.381805555553</v>
      </c>
      <c r="I2454" t="s">
        <v>3363</v>
      </c>
      <c r="M2454" t="s">
        <v>1785</v>
      </c>
      <c r="N2454" t="s">
        <v>3314</v>
      </c>
      <c r="O2454" t="s">
        <v>1518</v>
      </c>
      <c r="Q2454" s="199">
        <v>2251</v>
      </c>
      <c r="S2454" t="s">
        <v>1786</v>
      </c>
      <c r="T2454" t="s">
        <v>2230</v>
      </c>
      <c r="U2454" s="201">
        <v>3.9375</v>
      </c>
      <c r="V2454" t="s">
        <v>3160</v>
      </c>
      <c r="W2454" t="s">
        <v>3316</v>
      </c>
      <c r="X2454" t="s">
        <v>3317</v>
      </c>
      <c r="Y2454" t="s">
        <v>3318</v>
      </c>
      <c r="Z2454" t="s">
        <v>3729</v>
      </c>
      <c r="AA2454">
        <v>811520</v>
      </c>
      <c r="AB2454" s="198">
        <v>37037</v>
      </c>
      <c r="AC2454" s="198">
        <v>37040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4</v>
      </c>
      <c r="F2455" s="213">
        <f t="shared" si="195"/>
        <v>100000</v>
      </c>
      <c r="G2455" s="202">
        <v>1297602</v>
      </c>
      <c r="H2455" s="198">
        <v>37036.381805555553</v>
      </c>
      <c r="I2455" t="s">
        <v>2964</v>
      </c>
      <c r="M2455" t="s">
        <v>1785</v>
      </c>
      <c r="N2455" t="s">
        <v>3314</v>
      </c>
      <c r="O2455" t="s">
        <v>1034</v>
      </c>
      <c r="P2455" s="199">
        <v>25000</v>
      </c>
      <c r="S2455" t="s">
        <v>1786</v>
      </c>
      <c r="T2455" t="s">
        <v>2230</v>
      </c>
      <c r="U2455" s="201">
        <v>3.8650000000000002</v>
      </c>
      <c r="V2455" t="s">
        <v>3268</v>
      </c>
      <c r="W2455" t="s">
        <v>2783</v>
      </c>
      <c r="X2455" t="s">
        <v>2784</v>
      </c>
      <c r="Y2455" t="s">
        <v>3318</v>
      </c>
      <c r="Z2455" t="s">
        <v>3729</v>
      </c>
      <c r="AA2455">
        <v>811521</v>
      </c>
      <c r="AB2455" s="198">
        <v>37037</v>
      </c>
      <c r="AC2455" s="198">
        <v>37040</v>
      </c>
    </row>
    <row r="2456" spans="1:29" x14ac:dyDescent="0.2">
      <c r="A2456" s="44" t="str">
        <f t="shared" si="191"/>
        <v xml:space="preserve"> Metals Financial</v>
      </c>
      <c r="B2456" s="44" t="str">
        <f t="shared" si="192"/>
        <v/>
      </c>
      <c r="C2456" s="44" t="str">
        <f t="shared" si="193"/>
        <v>Metals</v>
      </c>
      <c r="D2456" s="44" t="str">
        <f t="shared" si="194"/>
        <v>Financial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20</v>
      </c>
      <c r="G2456" s="202">
        <v>1297604</v>
      </c>
      <c r="H2456" s="198">
        <v>37036.381886574076</v>
      </c>
      <c r="I2456" t="s">
        <v>2226</v>
      </c>
      <c r="M2456" t="s">
        <v>1791</v>
      </c>
      <c r="N2456" t="s">
        <v>2227</v>
      </c>
      <c r="O2456" t="s">
        <v>2228</v>
      </c>
      <c r="Q2456" s="199">
        <v>20</v>
      </c>
      <c r="S2456" t="s">
        <v>2229</v>
      </c>
      <c r="T2456" t="s">
        <v>2230</v>
      </c>
      <c r="U2456" s="201">
        <v>1729</v>
      </c>
      <c r="V2456" t="s">
        <v>3048</v>
      </c>
      <c r="W2456" t="s">
        <v>2236</v>
      </c>
      <c r="X2456" t="s">
        <v>2232</v>
      </c>
      <c r="Y2456" t="s">
        <v>2233</v>
      </c>
      <c r="Z2456" t="s">
        <v>2234</v>
      </c>
      <c r="AA2456">
        <v>2152856</v>
      </c>
    </row>
    <row r="2457" spans="1:29" x14ac:dyDescent="0.2">
      <c r="A2457" s="44" t="str">
        <f t="shared" si="191"/>
        <v>US Crude Financial</v>
      </c>
      <c r="B2457" s="44" t="str">
        <f t="shared" si="192"/>
        <v>US</v>
      </c>
      <c r="C2457" s="44" t="str">
        <f t="shared" si="193"/>
        <v>Crude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50000</v>
      </c>
      <c r="G2457" s="202">
        <v>1297605</v>
      </c>
      <c r="H2457" s="198">
        <v>37036.381944444445</v>
      </c>
      <c r="I2457" t="s">
        <v>3013</v>
      </c>
      <c r="M2457" t="s">
        <v>1994</v>
      </c>
      <c r="N2457" t="s">
        <v>2731</v>
      </c>
      <c r="O2457" t="s">
        <v>1815</v>
      </c>
      <c r="Q2457" s="199">
        <v>50000</v>
      </c>
      <c r="S2457" t="s">
        <v>1792</v>
      </c>
      <c r="T2457" t="s">
        <v>2230</v>
      </c>
      <c r="U2457" s="201">
        <v>28.53</v>
      </c>
      <c r="V2457" t="s">
        <v>3296</v>
      </c>
      <c r="W2457" t="s">
        <v>2733</v>
      </c>
      <c r="X2457" t="s">
        <v>2734</v>
      </c>
      <c r="Y2457" t="s">
        <v>3473</v>
      </c>
      <c r="Z2457" t="s">
        <v>3729</v>
      </c>
      <c r="AA2457">
        <v>107993</v>
      </c>
      <c r="AB2457" s="198">
        <v>37073</v>
      </c>
      <c r="AC2457" s="198">
        <v>37103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4</v>
      </c>
      <c r="F2458" s="213">
        <f t="shared" si="195"/>
        <v>3520</v>
      </c>
      <c r="G2458" s="202">
        <v>1297606</v>
      </c>
      <c r="H2458" s="198">
        <v>37036.381967592592</v>
      </c>
      <c r="I2458" t="s">
        <v>1755</v>
      </c>
      <c r="M2458" t="s">
        <v>1785</v>
      </c>
      <c r="N2458" t="s">
        <v>3314</v>
      </c>
      <c r="O2458" t="s">
        <v>1034</v>
      </c>
      <c r="P2458" s="199">
        <v>880</v>
      </c>
      <c r="S2458" t="s">
        <v>1786</v>
      </c>
      <c r="T2458" t="s">
        <v>2230</v>
      </c>
      <c r="U2458" s="201">
        <v>3.86</v>
      </c>
      <c r="V2458" t="s">
        <v>2151</v>
      </c>
      <c r="W2458" t="s">
        <v>2783</v>
      </c>
      <c r="X2458" t="s">
        <v>2784</v>
      </c>
      <c r="Y2458" t="s">
        <v>3318</v>
      </c>
      <c r="Z2458" t="s">
        <v>3729</v>
      </c>
      <c r="AA2458">
        <v>811523</v>
      </c>
      <c r="AB2458" s="198">
        <v>37037</v>
      </c>
      <c r="AC2458" s="198">
        <v>37040</v>
      </c>
    </row>
    <row r="2459" spans="1:29" x14ac:dyDescent="0.2">
      <c r="A2459" s="44" t="str">
        <f t="shared" si="191"/>
        <v>US Natural Gas Financial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Financial</v>
      </c>
      <c r="E2459" s="44">
        <f>IF(VLOOKUP(S2459,'DD-Lookup'!$J$6:$L$50,3,FALSE)="Monthly",(YEAR(AC2459)-YEAR(AB2459))*12+MONTH(AC2459)-MONTH(AB2459)+1,(AC2459-AB2459+1))</f>
        <v>31</v>
      </c>
      <c r="F2459" s="213">
        <f t="shared" si="195"/>
        <v>155000</v>
      </c>
      <c r="G2459" s="202">
        <v>1297607</v>
      </c>
      <c r="H2459" s="198">
        <v>37036.382025462961</v>
      </c>
      <c r="I2459" t="s">
        <v>3013</v>
      </c>
      <c r="M2459" t="s">
        <v>1785</v>
      </c>
      <c r="N2459" t="s">
        <v>3014</v>
      </c>
      <c r="O2459" t="s">
        <v>3025</v>
      </c>
      <c r="P2459" s="199">
        <v>5000</v>
      </c>
      <c r="S2459" t="s">
        <v>1786</v>
      </c>
      <c r="T2459" t="s">
        <v>2230</v>
      </c>
      <c r="U2459" s="201">
        <v>4.13</v>
      </c>
      <c r="V2459" t="s">
        <v>3057</v>
      </c>
      <c r="W2459" t="s">
        <v>3587</v>
      </c>
      <c r="X2459" t="s">
        <v>3016</v>
      </c>
      <c r="Y2459" t="s">
        <v>2250</v>
      </c>
      <c r="Z2459" t="s">
        <v>3729</v>
      </c>
      <c r="AA2459" t="s">
        <v>248</v>
      </c>
      <c r="AB2459" s="198">
        <v>37104.875</v>
      </c>
      <c r="AC2459" s="198">
        <v>37134.875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4</v>
      </c>
      <c r="F2460" s="213">
        <f t="shared" si="195"/>
        <v>40000</v>
      </c>
      <c r="G2460" s="202">
        <v>1297610</v>
      </c>
      <c r="H2460" s="198">
        <v>37036.38212962963</v>
      </c>
      <c r="I2460" t="s">
        <v>1826</v>
      </c>
      <c r="M2460" t="s">
        <v>1785</v>
      </c>
      <c r="N2460" t="s">
        <v>3314</v>
      </c>
      <c r="O2460" t="s">
        <v>1572</v>
      </c>
      <c r="Q2460" s="199">
        <v>10000</v>
      </c>
      <c r="S2460" t="s">
        <v>1786</v>
      </c>
      <c r="T2460" t="s">
        <v>2230</v>
      </c>
      <c r="U2460" s="201">
        <v>3.95</v>
      </c>
      <c r="V2460" t="s">
        <v>3027</v>
      </c>
      <c r="W2460" t="s">
        <v>1709</v>
      </c>
      <c r="X2460" t="s">
        <v>1710</v>
      </c>
      <c r="Y2460" t="s">
        <v>3318</v>
      </c>
      <c r="Z2460" t="s">
        <v>3729</v>
      </c>
      <c r="AA2460">
        <v>811526</v>
      </c>
      <c r="AB2460" s="198">
        <v>37037</v>
      </c>
      <c r="AC2460" s="198">
        <v>37040</v>
      </c>
    </row>
    <row r="2461" spans="1:29" x14ac:dyDescent="0.2">
      <c r="A2461" s="44" t="str">
        <f t="shared" si="191"/>
        <v xml:space="preserve"> Natural Gas Physical</v>
      </c>
      <c r="B2461" s="44" t="str">
        <f t="shared" si="192"/>
        <v/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4</v>
      </c>
      <c r="F2461" s="213">
        <f t="shared" si="195"/>
        <v>40000</v>
      </c>
      <c r="G2461" s="202">
        <v>1297611</v>
      </c>
      <c r="H2461" s="198">
        <v>37036.382210648146</v>
      </c>
      <c r="I2461" t="s">
        <v>3266</v>
      </c>
      <c r="M2461" t="s">
        <v>1785</v>
      </c>
      <c r="N2461" t="s">
        <v>3346</v>
      </c>
      <c r="O2461" t="s">
        <v>238</v>
      </c>
      <c r="P2461" s="199">
        <v>10000</v>
      </c>
      <c r="S2461" t="s">
        <v>1786</v>
      </c>
      <c r="T2461" t="s">
        <v>2230</v>
      </c>
      <c r="U2461" s="201">
        <v>4.1399999999999997</v>
      </c>
      <c r="V2461" t="s">
        <v>1901</v>
      </c>
      <c r="W2461" t="s">
        <v>3347</v>
      </c>
      <c r="X2461" t="s">
        <v>3348</v>
      </c>
      <c r="Y2461" t="s">
        <v>3318</v>
      </c>
      <c r="Z2461" t="s">
        <v>3729</v>
      </c>
      <c r="AA2461">
        <v>811527</v>
      </c>
      <c r="AB2461" s="198">
        <v>37037</v>
      </c>
      <c r="AC2461" s="198">
        <v>37040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4</v>
      </c>
      <c r="F2462" s="213">
        <f t="shared" si="195"/>
        <v>20000</v>
      </c>
      <c r="G2462" s="202">
        <v>1297612</v>
      </c>
      <c r="H2462" s="198">
        <v>37036.382233796299</v>
      </c>
      <c r="I2462" t="s">
        <v>2779</v>
      </c>
      <c r="M2462" t="s">
        <v>1785</v>
      </c>
      <c r="N2462" t="s">
        <v>3314</v>
      </c>
      <c r="O2462" t="s">
        <v>1562</v>
      </c>
      <c r="Q2462" s="199">
        <v>5000</v>
      </c>
      <c r="S2462" t="s">
        <v>1786</v>
      </c>
      <c r="T2462" t="s">
        <v>2230</v>
      </c>
      <c r="U2462" s="201">
        <v>3.5750000000000002</v>
      </c>
      <c r="V2462" t="s">
        <v>3291</v>
      </c>
      <c r="W2462" t="s">
        <v>1719</v>
      </c>
      <c r="X2462" t="s">
        <v>1710</v>
      </c>
      <c r="Y2462" t="s">
        <v>3318</v>
      </c>
      <c r="Z2462" t="s">
        <v>3729</v>
      </c>
      <c r="AA2462">
        <v>811528</v>
      </c>
      <c r="AB2462" s="198">
        <v>37037</v>
      </c>
      <c r="AC2462" s="198">
        <v>37040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4</v>
      </c>
      <c r="F2463" s="213">
        <f t="shared" si="195"/>
        <v>4000</v>
      </c>
      <c r="G2463" s="202">
        <v>1297614</v>
      </c>
      <c r="H2463" s="198">
        <v>37036.382268518515</v>
      </c>
      <c r="I2463" t="s">
        <v>2983</v>
      </c>
      <c r="M2463" t="s">
        <v>1785</v>
      </c>
      <c r="N2463" t="s">
        <v>3314</v>
      </c>
      <c r="O2463" t="s">
        <v>2533</v>
      </c>
      <c r="Q2463" s="199">
        <v>1000</v>
      </c>
      <c r="S2463" t="s">
        <v>1786</v>
      </c>
      <c r="T2463" t="s">
        <v>2230</v>
      </c>
      <c r="U2463" s="201">
        <v>3.72</v>
      </c>
      <c r="V2463" t="s">
        <v>3315</v>
      </c>
      <c r="W2463" t="s">
        <v>3352</v>
      </c>
      <c r="X2463" t="s">
        <v>3353</v>
      </c>
      <c r="Y2463" t="s">
        <v>3318</v>
      </c>
      <c r="Z2463" t="s">
        <v>3729</v>
      </c>
      <c r="AA2463">
        <v>811529</v>
      </c>
      <c r="AB2463" s="198">
        <v>37037</v>
      </c>
      <c r="AC2463" s="198">
        <v>37040</v>
      </c>
    </row>
    <row r="2464" spans="1:29" x14ac:dyDescent="0.2">
      <c r="A2464" s="44" t="str">
        <f t="shared" si="191"/>
        <v>US Crude Financial</v>
      </c>
      <c r="B2464" s="44" t="str">
        <f t="shared" si="192"/>
        <v>US</v>
      </c>
      <c r="C2464" s="44" t="str">
        <f t="shared" si="193"/>
        <v>Crude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25000</v>
      </c>
      <c r="G2464" s="202">
        <v>1297613</v>
      </c>
      <c r="H2464" s="198">
        <v>37036.382268518515</v>
      </c>
      <c r="I2464" t="s">
        <v>2084</v>
      </c>
      <c r="M2464" t="s">
        <v>1994</v>
      </c>
      <c r="N2464" t="s">
        <v>2731</v>
      </c>
      <c r="O2464" t="s">
        <v>3104</v>
      </c>
      <c r="Q2464" s="199">
        <v>25000</v>
      </c>
      <c r="S2464" t="s">
        <v>1792</v>
      </c>
      <c r="T2464" t="s">
        <v>2230</v>
      </c>
      <c r="U2464" s="201">
        <v>28.55</v>
      </c>
      <c r="V2464" t="s">
        <v>2707</v>
      </c>
      <c r="W2464" t="s">
        <v>2733</v>
      </c>
      <c r="X2464" t="s">
        <v>2803</v>
      </c>
      <c r="Y2464" t="s">
        <v>3473</v>
      </c>
      <c r="Z2464" t="s">
        <v>3729</v>
      </c>
      <c r="AA2464">
        <v>107994</v>
      </c>
      <c r="AB2464" s="198">
        <v>37073</v>
      </c>
      <c r="AC2464" s="198">
        <v>37103</v>
      </c>
    </row>
    <row r="2465" spans="1:29" x14ac:dyDescent="0.2">
      <c r="A2465" s="44" t="str">
        <f t="shared" si="191"/>
        <v>US Crude Financial</v>
      </c>
      <c r="B2465" s="44" t="str">
        <f t="shared" si="192"/>
        <v>US</v>
      </c>
      <c r="C2465" s="44" t="str">
        <f t="shared" si="193"/>
        <v>Crude</v>
      </c>
      <c r="D2465" s="44" t="str">
        <f t="shared" si="194"/>
        <v>Financial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25000</v>
      </c>
      <c r="G2465" s="202">
        <v>1297615</v>
      </c>
      <c r="H2465" s="198">
        <v>37036.382326388892</v>
      </c>
      <c r="I2465" t="s">
        <v>3013</v>
      </c>
      <c r="M2465" t="s">
        <v>1994</v>
      </c>
      <c r="N2465" t="s">
        <v>2731</v>
      </c>
      <c r="O2465" t="s">
        <v>1815</v>
      </c>
      <c r="Q2465" s="199">
        <v>25000</v>
      </c>
      <c r="S2465" t="s">
        <v>1792</v>
      </c>
      <c r="T2465" t="s">
        <v>2230</v>
      </c>
      <c r="U2465" s="201">
        <v>28.55</v>
      </c>
      <c r="V2465" t="s">
        <v>3296</v>
      </c>
      <c r="W2465" t="s">
        <v>2733</v>
      </c>
      <c r="X2465" t="s">
        <v>2734</v>
      </c>
      <c r="Y2465" t="s">
        <v>3473</v>
      </c>
      <c r="Z2465" t="s">
        <v>3729</v>
      </c>
      <c r="AA2465">
        <v>107995</v>
      </c>
      <c r="AB2465" s="198">
        <v>37073</v>
      </c>
      <c r="AC2465" s="198">
        <v>37103</v>
      </c>
    </row>
    <row r="2466" spans="1:29" x14ac:dyDescent="0.2">
      <c r="A2466" s="44" t="str">
        <f t="shared" si="191"/>
        <v xml:space="preserve"> Natural Gas Physical</v>
      </c>
      <c r="B2466" s="44" t="str">
        <f t="shared" si="192"/>
        <v/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4</v>
      </c>
      <c r="F2466" s="213">
        <f t="shared" si="195"/>
        <v>8000</v>
      </c>
      <c r="G2466" s="202">
        <v>1297616</v>
      </c>
      <c r="H2466" s="198">
        <v>37036.382523148146</v>
      </c>
      <c r="I2466" t="s">
        <v>3199</v>
      </c>
      <c r="M2466" t="s">
        <v>1785</v>
      </c>
      <c r="N2466" t="s">
        <v>1724</v>
      </c>
      <c r="O2466" t="s">
        <v>54</v>
      </c>
      <c r="P2466" s="199">
        <v>2000</v>
      </c>
      <c r="S2466" t="s">
        <v>1786</v>
      </c>
      <c r="T2466" t="s">
        <v>2230</v>
      </c>
      <c r="U2466" s="201">
        <v>3.61</v>
      </c>
      <c r="V2466" t="s">
        <v>242</v>
      </c>
      <c r="W2466" t="s">
        <v>3269</v>
      </c>
      <c r="X2466" t="s">
        <v>2324</v>
      </c>
      <c r="Y2466" t="s">
        <v>3318</v>
      </c>
      <c r="Z2466" t="s">
        <v>3730</v>
      </c>
      <c r="AA2466">
        <v>811530</v>
      </c>
      <c r="AB2466" s="198">
        <v>37037</v>
      </c>
      <c r="AC2466" s="198">
        <v>37040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4</v>
      </c>
      <c r="F2467" s="213">
        <f t="shared" si="195"/>
        <v>2000</v>
      </c>
      <c r="G2467" s="202">
        <v>1297617</v>
      </c>
      <c r="H2467" s="198">
        <v>37036.382581018515</v>
      </c>
      <c r="I2467" t="s">
        <v>2788</v>
      </c>
      <c r="M2467" t="s">
        <v>1785</v>
      </c>
      <c r="N2467" t="s">
        <v>3314</v>
      </c>
      <c r="O2467" t="s">
        <v>1518</v>
      </c>
      <c r="Q2467" s="199">
        <v>500</v>
      </c>
      <c r="S2467" t="s">
        <v>1786</v>
      </c>
      <c r="T2467" t="s">
        <v>2230</v>
      </c>
      <c r="U2467" s="201">
        <v>3.9386999999999999</v>
      </c>
      <c r="V2467" t="s">
        <v>2789</v>
      </c>
      <c r="W2467" t="s">
        <v>3316</v>
      </c>
      <c r="X2467" t="s">
        <v>3317</v>
      </c>
      <c r="Y2467" t="s">
        <v>3318</v>
      </c>
      <c r="Z2467" t="s">
        <v>3729</v>
      </c>
      <c r="AA2467">
        <v>811531</v>
      </c>
      <c r="AB2467" s="198">
        <v>37037</v>
      </c>
      <c r="AC2467" s="198">
        <v>37040</v>
      </c>
    </row>
    <row r="2468" spans="1:29" x14ac:dyDescent="0.2">
      <c r="A2468" s="44" t="str">
        <f t="shared" si="191"/>
        <v>US Natural Gas Financial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Financial</v>
      </c>
      <c r="E2468" s="44">
        <f>IF(VLOOKUP(S2468,'DD-Lookup'!$J$6:$L$50,3,FALSE)="Monthly",(YEAR(AC2468)-YEAR(AB2468))*12+MONTH(AC2468)-MONTH(AB2468)+1,(AC2468-AB2468+1))</f>
        <v>90</v>
      </c>
      <c r="F2468" s="213">
        <f t="shared" si="195"/>
        <v>90000</v>
      </c>
      <c r="G2468" s="202">
        <v>1297618</v>
      </c>
      <c r="H2468" s="198">
        <v>37036.382615740738</v>
      </c>
      <c r="I2468" t="s">
        <v>1702</v>
      </c>
      <c r="M2468" t="s">
        <v>1785</v>
      </c>
      <c r="N2468" t="s">
        <v>3328</v>
      </c>
      <c r="O2468" t="s">
        <v>3236</v>
      </c>
      <c r="Q2468" s="199">
        <v>1000</v>
      </c>
      <c r="S2468" t="s">
        <v>1786</v>
      </c>
      <c r="T2468" t="s">
        <v>2230</v>
      </c>
      <c r="U2468" s="201">
        <v>3.98</v>
      </c>
      <c r="V2468" t="s">
        <v>3153</v>
      </c>
      <c r="W2468" t="s">
        <v>3188</v>
      </c>
      <c r="X2468" t="s">
        <v>3189</v>
      </c>
      <c r="Y2468" t="s">
        <v>2250</v>
      </c>
      <c r="Z2468" t="s">
        <v>3729</v>
      </c>
      <c r="AA2468" t="s">
        <v>249</v>
      </c>
      <c r="AB2468" s="198">
        <v>37257</v>
      </c>
      <c r="AC2468" s="198">
        <v>37346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4</v>
      </c>
      <c r="F2469" s="213">
        <f t="shared" si="195"/>
        <v>20000</v>
      </c>
      <c r="G2469" s="202">
        <v>1297619</v>
      </c>
      <c r="H2469" s="198">
        <v>37036.382638888892</v>
      </c>
      <c r="I2469" t="s">
        <v>2983</v>
      </c>
      <c r="M2469" t="s">
        <v>1785</v>
      </c>
      <c r="N2469" t="s">
        <v>3314</v>
      </c>
      <c r="O2469" t="s">
        <v>1602</v>
      </c>
      <c r="P2469" s="199">
        <v>5000</v>
      </c>
      <c r="S2469" t="s">
        <v>1786</v>
      </c>
      <c r="T2469" t="s">
        <v>2230</v>
      </c>
      <c r="U2469" s="201">
        <v>4.09</v>
      </c>
      <c r="V2469" t="s">
        <v>3315</v>
      </c>
      <c r="W2469" t="s">
        <v>3367</v>
      </c>
      <c r="X2469" t="s">
        <v>3368</v>
      </c>
      <c r="Y2469" t="s">
        <v>3318</v>
      </c>
      <c r="Z2469" t="s">
        <v>3729</v>
      </c>
      <c r="AA2469">
        <v>811532</v>
      </c>
      <c r="AB2469" s="198">
        <v>37037</v>
      </c>
      <c r="AC2469" s="198">
        <v>37040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4</v>
      </c>
      <c r="F2470" s="213">
        <f t="shared" si="195"/>
        <v>20000</v>
      </c>
      <c r="G2470" s="202">
        <v>1297622</v>
      </c>
      <c r="H2470" s="198">
        <v>37036.382673611108</v>
      </c>
      <c r="I2470" t="s">
        <v>3078</v>
      </c>
      <c r="M2470" t="s">
        <v>1785</v>
      </c>
      <c r="N2470" t="s">
        <v>3314</v>
      </c>
      <c r="O2470" t="s">
        <v>1562</v>
      </c>
      <c r="Q2470" s="199">
        <v>5000</v>
      </c>
      <c r="S2470" t="s">
        <v>1786</v>
      </c>
      <c r="T2470" t="s">
        <v>2230</v>
      </c>
      <c r="U2470" s="201">
        <v>3.6</v>
      </c>
      <c r="V2470" t="s">
        <v>2150</v>
      </c>
      <c r="W2470" t="s">
        <v>1719</v>
      </c>
      <c r="X2470" t="s">
        <v>1710</v>
      </c>
      <c r="Y2470" t="s">
        <v>3318</v>
      </c>
      <c r="Z2470" t="s">
        <v>3729</v>
      </c>
      <c r="AA2470">
        <v>811535</v>
      </c>
      <c r="AB2470" s="198">
        <v>37037</v>
      </c>
      <c r="AC2470" s="198">
        <v>37040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4</v>
      </c>
      <c r="F2471" s="213">
        <f t="shared" si="195"/>
        <v>40000</v>
      </c>
      <c r="G2471" s="202">
        <v>1297621</v>
      </c>
      <c r="H2471" s="198">
        <v>37036.382673611108</v>
      </c>
      <c r="I2471" t="s">
        <v>2779</v>
      </c>
      <c r="M2471" t="s">
        <v>1785</v>
      </c>
      <c r="N2471" t="s">
        <v>3314</v>
      </c>
      <c r="O2471" t="s">
        <v>1518</v>
      </c>
      <c r="P2471" s="199">
        <v>10000</v>
      </c>
      <c r="S2471" t="s">
        <v>1786</v>
      </c>
      <c r="T2471" t="s">
        <v>2230</v>
      </c>
      <c r="U2471" s="201">
        <v>3.9361999999999999</v>
      </c>
      <c r="V2471" t="s">
        <v>1668</v>
      </c>
      <c r="W2471" t="s">
        <v>3316</v>
      </c>
      <c r="X2471" t="s">
        <v>3317</v>
      </c>
      <c r="Y2471" t="s">
        <v>3318</v>
      </c>
      <c r="Z2471" t="s">
        <v>3729</v>
      </c>
      <c r="AA2471">
        <v>811533</v>
      </c>
      <c r="AB2471" s="198">
        <v>37037</v>
      </c>
      <c r="AC2471" s="198">
        <v>37040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4</v>
      </c>
      <c r="F2472" s="213">
        <f t="shared" si="195"/>
        <v>3520</v>
      </c>
      <c r="G2472" s="202">
        <v>1297623</v>
      </c>
      <c r="H2472" s="198">
        <v>37036.382673611108</v>
      </c>
      <c r="I2472" t="s">
        <v>3293</v>
      </c>
      <c r="M2472" t="s">
        <v>1785</v>
      </c>
      <c r="N2472" t="s">
        <v>3314</v>
      </c>
      <c r="O2472" t="s">
        <v>1055</v>
      </c>
      <c r="P2472" s="199">
        <v>880</v>
      </c>
      <c r="S2472" t="s">
        <v>1786</v>
      </c>
      <c r="T2472" t="s">
        <v>2230</v>
      </c>
      <c r="U2472" s="201">
        <v>4.1150000000000002</v>
      </c>
      <c r="V2472" t="s">
        <v>1807</v>
      </c>
      <c r="W2472" t="s">
        <v>2800</v>
      </c>
      <c r="X2472" t="s">
        <v>2801</v>
      </c>
      <c r="Y2472" t="s">
        <v>3318</v>
      </c>
      <c r="Z2472" t="s">
        <v>3729</v>
      </c>
      <c r="AA2472">
        <v>811534</v>
      </c>
      <c r="AB2472" s="198">
        <v>37037</v>
      </c>
      <c r="AC2472" s="198">
        <v>37040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4</v>
      </c>
      <c r="F2473" s="213">
        <f t="shared" si="195"/>
        <v>40000</v>
      </c>
      <c r="G2473" s="202">
        <v>1297624</v>
      </c>
      <c r="H2473" s="198">
        <v>37036.382685185185</v>
      </c>
      <c r="I2473" t="s">
        <v>3237</v>
      </c>
      <c r="M2473" t="s">
        <v>1785</v>
      </c>
      <c r="N2473" t="s">
        <v>3314</v>
      </c>
      <c r="O2473" t="s">
        <v>1059</v>
      </c>
      <c r="Q2473" s="199">
        <v>10000</v>
      </c>
      <c r="S2473" t="s">
        <v>1786</v>
      </c>
      <c r="T2473" t="s">
        <v>2230</v>
      </c>
      <c r="U2473" s="201">
        <v>3.8149999999999999</v>
      </c>
      <c r="V2473" t="s">
        <v>2345</v>
      </c>
      <c r="W2473" t="s">
        <v>2790</v>
      </c>
      <c r="X2473" t="s">
        <v>2791</v>
      </c>
      <c r="Y2473" t="s">
        <v>3318</v>
      </c>
      <c r="Z2473" t="s">
        <v>3729</v>
      </c>
      <c r="AA2473">
        <v>811536</v>
      </c>
      <c r="AB2473" s="198">
        <v>37037</v>
      </c>
      <c r="AC2473" s="198">
        <v>37040</v>
      </c>
    </row>
    <row r="2474" spans="1:29" x14ac:dyDescent="0.2">
      <c r="A2474" s="44" t="str">
        <f t="shared" si="191"/>
        <v>US Natural Gas Financial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Financial</v>
      </c>
      <c r="E2474" s="44">
        <f>IF(VLOOKUP(S2474,'DD-Lookup'!$J$6:$L$50,3,FALSE)="Monthly",(YEAR(AC2474)-YEAR(AB2474))*12+MONTH(AC2474)-MONTH(AB2474)+1,(AC2474-AB2474+1))</f>
        <v>61</v>
      </c>
      <c r="F2474" s="213">
        <f t="shared" si="195"/>
        <v>61000</v>
      </c>
      <c r="G2474" s="202">
        <v>1297626</v>
      </c>
      <c r="H2474" s="198">
        <v>37036.382708333331</v>
      </c>
      <c r="I2474" t="s">
        <v>1702</v>
      </c>
      <c r="M2474" t="s">
        <v>1785</v>
      </c>
      <c r="N2474" t="s">
        <v>3328</v>
      </c>
      <c r="O2474" t="s">
        <v>3233</v>
      </c>
      <c r="Q2474" s="199">
        <v>1000</v>
      </c>
      <c r="S2474" t="s">
        <v>1786</v>
      </c>
      <c r="T2474" t="s">
        <v>2230</v>
      </c>
      <c r="U2474" s="201">
        <v>5.28</v>
      </c>
      <c r="V2474" t="s">
        <v>3153</v>
      </c>
      <c r="W2474" t="s">
        <v>3188</v>
      </c>
      <c r="X2474" t="s">
        <v>3189</v>
      </c>
      <c r="Y2474" t="s">
        <v>2250</v>
      </c>
      <c r="Z2474" t="s">
        <v>3729</v>
      </c>
      <c r="AA2474" t="s">
        <v>250</v>
      </c>
      <c r="AB2474" s="198">
        <v>37196</v>
      </c>
      <c r="AC2474" s="198">
        <v>37256</v>
      </c>
    </row>
    <row r="2475" spans="1:29" x14ac:dyDescent="0.2">
      <c r="A2475" s="44" t="str">
        <f t="shared" si="191"/>
        <v>US Power Physical</v>
      </c>
      <c r="B2475" s="44" t="str">
        <f t="shared" si="192"/>
        <v>US</v>
      </c>
      <c r="C2475" s="44" t="str">
        <f t="shared" si="193"/>
        <v>Power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5</v>
      </c>
      <c r="F2475" s="213">
        <f t="shared" si="195"/>
        <v>250</v>
      </c>
      <c r="G2475" s="202">
        <v>1297627</v>
      </c>
      <c r="H2475" s="198">
        <v>37036.382719907408</v>
      </c>
      <c r="I2475" t="s">
        <v>1838</v>
      </c>
      <c r="M2475" t="s">
        <v>3451</v>
      </c>
      <c r="N2475" t="s">
        <v>1827</v>
      </c>
      <c r="O2475" t="s">
        <v>1651</v>
      </c>
      <c r="Q2475" s="199">
        <v>50</v>
      </c>
      <c r="S2475" t="s">
        <v>1784</v>
      </c>
      <c r="T2475" t="s">
        <v>2230</v>
      </c>
      <c r="U2475" s="201">
        <v>61.5</v>
      </c>
      <c r="V2475" t="s">
        <v>3484</v>
      </c>
      <c r="W2475" t="s">
        <v>1834</v>
      </c>
      <c r="X2475" t="s">
        <v>1835</v>
      </c>
      <c r="Y2475" t="s">
        <v>2741</v>
      </c>
      <c r="Z2475" t="s">
        <v>3724</v>
      </c>
      <c r="AA2475">
        <v>623045.1</v>
      </c>
      <c r="AB2475" s="198">
        <v>37046.875</v>
      </c>
      <c r="AC2475" s="198">
        <v>37050.875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4</v>
      </c>
      <c r="F2476" s="213">
        <f t="shared" si="195"/>
        <v>100000</v>
      </c>
      <c r="G2476" s="202">
        <v>1297628</v>
      </c>
      <c r="H2476" s="198">
        <v>37036.382743055554</v>
      </c>
      <c r="I2476" t="s">
        <v>2006</v>
      </c>
      <c r="M2476" t="s">
        <v>1785</v>
      </c>
      <c r="N2476" t="s">
        <v>3314</v>
      </c>
      <c r="O2476" t="s">
        <v>1034</v>
      </c>
      <c r="Q2476" s="199">
        <v>25000</v>
      </c>
      <c r="S2476" t="s">
        <v>1786</v>
      </c>
      <c r="T2476" t="s">
        <v>2230</v>
      </c>
      <c r="U2476" s="201">
        <v>3.8650000000000002</v>
      </c>
      <c r="V2476" t="s">
        <v>1780</v>
      </c>
      <c r="W2476" t="s">
        <v>2783</v>
      </c>
      <c r="X2476" t="s">
        <v>2784</v>
      </c>
      <c r="Y2476" t="s">
        <v>3318</v>
      </c>
      <c r="Z2476" t="s">
        <v>3729</v>
      </c>
      <c r="AA2476">
        <v>811537</v>
      </c>
      <c r="AB2476" s="198">
        <v>37037</v>
      </c>
      <c r="AC2476" s="198">
        <v>37040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4</v>
      </c>
      <c r="F2477" s="213">
        <f t="shared" si="195"/>
        <v>4856</v>
      </c>
      <c r="G2477" s="202">
        <v>1297629</v>
      </c>
      <c r="H2477" s="198">
        <v>37036.382824074077</v>
      </c>
      <c r="I2477" t="s">
        <v>2983</v>
      </c>
      <c r="M2477" t="s">
        <v>1785</v>
      </c>
      <c r="N2477" t="s">
        <v>3314</v>
      </c>
      <c r="O2477" t="s">
        <v>2316</v>
      </c>
      <c r="Q2477" s="199">
        <v>1214</v>
      </c>
      <c r="S2477" t="s">
        <v>1786</v>
      </c>
      <c r="T2477" t="s">
        <v>2230</v>
      </c>
      <c r="U2477" s="201">
        <v>4.1749999999999998</v>
      </c>
      <c r="V2477" t="s">
        <v>1683</v>
      </c>
      <c r="W2477" t="s">
        <v>1691</v>
      </c>
      <c r="X2477" t="s">
        <v>1697</v>
      </c>
      <c r="Y2477" t="s">
        <v>3318</v>
      </c>
      <c r="Z2477" t="s">
        <v>3729</v>
      </c>
      <c r="AA2477">
        <v>811539</v>
      </c>
      <c r="AB2477" s="198">
        <v>37037</v>
      </c>
      <c r="AC2477" s="198">
        <v>37040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4</v>
      </c>
      <c r="F2478" s="213">
        <f t="shared" si="195"/>
        <v>8000</v>
      </c>
      <c r="G2478" s="202">
        <v>1297630</v>
      </c>
      <c r="H2478" s="198">
        <v>37036.382893518516</v>
      </c>
      <c r="I2478" t="s">
        <v>2796</v>
      </c>
      <c r="M2478" t="s">
        <v>1785</v>
      </c>
      <c r="N2478" t="s">
        <v>3314</v>
      </c>
      <c r="O2478" t="s">
        <v>1523</v>
      </c>
      <c r="Q2478" s="199">
        <v>2000</v>
      </c>
      <c r="S2478" t="s">
        <v>1786</v>
      </c>
      <c r="T2478" t="s">
        <v>2230</v>
      </c>
      <c r="U2478" s="201">
        <v>3.88</v>
      </c>
      <c r="V2478" t="s">
        <v>2797</v>
      </c>
      <c r="W2478" t="s">
        <v>2783</v>
      </c>
      <c r="X2478" t="s">
        <v>2784</v>
      </c>
      <c r="Y2478" t="s">
        <v>3318</v>
      </c>
      <c r="Z2478" t="s">
        <v>3729</v>
      </c>
      <c r="AA2478">
        <v>811541</v>
      </c>
      <c r="AB2478" s="198">
        <v>37037</v>
      </c>
      <c r="AC2478" s="198">
        <v>37040</v>
      </c>
    </row>
    <row r="2479" spans="1:29" x14ac:dyDescent="0.2">
      <c r="A2479" s="44" t="str">
        <f t="shared" si="191"/>
        <v>US Power Physical</v>
      </c>
      <c r="B2479" s="44" t="str">
        <f t="shared" si="192"/>
        <v>US</v>
      </c>
      <c r="C2479" s="44" t="str">
        <f t="shared" si="193"/>
        <v>Power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</v>
      </c>
      <c r="G2479" s="202">
        <v>1297631</v>
      </c>
      <c r="H2479" s="198">
        <v>37036.382905092592</v>
      </c>
      <c r="I2479" t="s">
        <v>2980</v>
      </c>
      <c r="M2479" t="s">
        <v>3451</v>
      </c>
      <c r="N2479" t="s">
        <v>1827</v>
      </c>
      <c r="O2479" t="s">
        <v>1435</v>
      </c>
      <c r="P2479" s="199">
        <v>50</v>
      </c>
      <c r="S2479" t="s">
        <v>1784</v>
      </c>
      <c r="T2479" t="s">
        <v>2230</v>
      </c>
      <c r="U2479" s="201">
        <v>21.5</v>
      </c>
      <c r="V2479" t="s">
        <v>2786</v>
      </c>
      <c r="W2479" t="s">
        <v>1839</v>
      </c>
      <c r="X2479" t="s">
        <v>1832</v>
      </c>
      <c r="Y2479" t="s">
        <v>2741</v>
      </c>
      <c r="Z2479" t="s">
        <v>3724</v>
      </c>
      <c r="AA2479">
        <v>623046.1</v>
      </c>
      <c r="AB2479" s="198">
        <v>37040.875</v>
      </c>
      <c r="AC2479" s="198">
        <v>37040.875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4</v>
      </c>
      <c r="F2480" s="213">
        <f t="shared" si="195"/>
        <v>20000</v>
      </c>
      <c r="G2480" s="202">
        <v>1297632</v>
      </c>
      <c r="H2480" s="198">
        <v>37036.382916666669</v>
      </c>
      <c r="I2480" t="s">
        <v>3363</v>
      </c>
      <c r="M2480" t="s">
        <v>1785</v>
      </c>
      <c r="N2480" t="s">
        <v>3314</v>
      </c>
      <c r="O2480" t="s">
        <v>1602</v>
      </c>
      <c r="Q2480" s="199">
        <v>5000</v>
      </c>
      <c r="S2480" t="s">
        <v>1786</v>
      </c>
      <c r="T2480" t="s">
        <v>2230</v>
      </c>
      <c r="U2480" s="201">
        <v>4.0949999999999998</v>
      </c>
      <c r="V2480" t="s">
        <v>3160</v>
      </c>
      <c r="W2480" t="s">
        <v>3367</v>
      </c>
      <c r="X2480" t="s">
        <v>3368</v>
      </c>
      <c r="Y2480" t="s">
        <v>3318</v>
      </c>
      <c r="Z2480" t="s">
        <v>3729</v>
      </c>
      <c r="AA2480">
        <v>811542</v>
      </c>
      <c r="AB2480" s="198">
        <v>37037</v>
      </c>
      <c r="AC2480" s="198">
        <v>37040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4</v>
      </c>
      <c r="F2481" s="213">
        <f t="shared" si="195"/>
        <v>10000</v>
      </c>
      <c r="G2481" s="202">
        <v>1297633</v>
      </c>
      <c r="H2481" s="198">
        <v>37036.382928240739</v>
      </c>
      <c r="I2481" t="s">
        <v>3261</v>
      </c>
      <c r="M2481" t="s">
        <v>1785</v>
      </c>
      <c r="N2481" t="s">
        <v>3314</v>
      </c>
      <c r="O2481" t="s">
        <v>1543</v>
      </c>
      <c r="Q2481" s="199">
        <v>2500</v>
      </c>
      <c r="S2481" t="s">
        <v>1786</v>
      </c>
      <c r="T2481" t="s">
        <v>2230</v>
      </c>
      <c r="U2481" s="201">
        <v>3.7</v>
      </c>
      <c r="V2481" t="s">
        <v>3262</v>
      </c>
      <c r="W2481" t="s">
        <v>3130</v>
      </c>
      <c r="X2481" t="s">
        <v>3338</v>
      </c>
      <c r="Y2481" t="s">
        <v>3318</v>
      </c>
      <c r="Z2481" t="s">
        <v>3729</v>
      </c>
      <c r="AA2481">
        <v>811543</v>
      </c>
      <c r="AB2481" s="198">
        <v>37037</v>
      </c>
      <c r="AC2481" s="198">
        <v>37040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4</v>
      </c>
      <c r="F2482" s="213">
        <f t="shared" si="195"/>
        <v>20000</v>
      </c>
      <c r="G2482" s="202">
        <v>1297635</v>
      </c>
      <c r="H2482" s="198">
        <v>37036.382986111108</v>
      </c>
      <c r="I2482" t="s">
        <v>3336</v>
      </c>
      <c r="M2482" t="s">
        <v>1785</v>
      </c>
      <c r="N2482" t="s">
        <v>3314</v>
      </c>
      <c r="O2482" t="s">
        <v>1546</v>
      </c>
      <c r="Q2482" s="199">
        <v>5000</v>
      </c>
      <c r="S2482" t="s">
        <v>1786</v>
      </c>
      <c r="T2482" t="s">
        <v>2230</v>
      </c>
      <c r="U2482" s="201">
        <v>3.72</v>
      </c>
      <c r="V2482" t="s">
        <v>3362</v>
      </c>
      <c r="W2482" t="s">
        <v>3130</v>
      </c>
      <c r="X2482" t="s">
        <v>3338</v>
      </c>
      <c r="Y2482" t="s">
        <v>3318</v>
      </c>
      <c r="Z2482" t="s">
        <v>3729</v>
      </c>
      <c r="AA2482">
        <v>811544</v>
      </c>
      <c r="AB2482" s="198">
        <v>37037</v>
      </c>
      <c r="AC2482" s="198">
        <v>37040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4</v>
      </c>
      <c r="F2483" s="213">
        <f t="shared" si="195"/>
        <v>20000</v>
      </c>
      <c r="G2483" s="202">
        <v>1297636</v>
      </c>
      <c r="H2483" s="198">
        <v>37036.383032407408</v>
      </c>
      <c r="I2483" t="s">
        <v>1843</v>
      </c>
      <c r="M2483" t="s">
        <v>1785</v>
      </c>
      <c r="N2483" t="s">
        <v>3314</v>
      </c>
      <c r="O2483" t="s">
        <v>1572</v>
      </c>
      <c r="P2483" s="199">
        <v>5000</v>
      </c>
      <c r="S2483" t="s">
        <v>1786</v>
      </c>
      <c r="T2483" t="s">
        <v>2230</v>
      </c>
      <c r="U2483" s="201">
        <v>3.8</v>
      </c>
      <c r="V2483" t="s">
        <v>1801</v>
      </c>
      <c r="W2483" t="s">
        <v>1709</v>
      </c>
      <c r="X2483" t="s">
        <v>1710</v>
      </c>
      <c r="Y2483" t="s">
        <v>3318</v>
      </c>
      <c r="Z2483" t="s">
        <v>3729</v>
      </c>
      <c r="AA2483">
        <v>811546</v>
      </c>
      <c r="AB2483" s="198">
        <v>37037</v>
      </c>
      <c r="AC2483" s="198">
        <v>37040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4</v>
      </c>
      <c r="F2484" s="213">
        <f t="shared" si="195"/>
        <v>6824</v>
      </c>
      <c r="G2484" s="202">
        <v>1297638</v>
      </c>
      <c r="H2484" s="198">
        <v>37036.383055555554</v>
      </c>
      <c r="I2484" t="s">
        <v>3341</v>
      </c>
      <c r="M2484" t="s">
        <v>1785</v>
      </c>
      <c r="N2484" t="s">
        <v>3314</v>
      </c>
      <c r="O2484" t="s">
        <v>1543</v>
      </c>
      <c r="Q2484" s="199">
        <v>1706</v>
      </c>
      <c r="S2484" t="s">
        <v>1786</v>
      </c>
      <c r="T2484" t="s">
        <v>2230</v>
      </c>
      <c r="U2484" s="201">
        <v>3.7025000000000001</v>
      </c>
      <c r="V2484" t="s">
        <v>3131</v>
      </c>
      <c r="W2484" t="s">
        <v>3130</v>
      </c>
      <c r="X2484" t="s">
        <v>3338</v>
      </c>
      <c r="Y2484" t="s">
        <v>3318</v>
      </c>
      <c r="Z2484" t="s">
        <v>3729</v>
      </c>
      <c r="AA2484">
        <v>811548</v>
      </c>
      <c r="AB2484" s="198">
        <v>37037</v>
      </c>
      <c r="AC2484" s="198">
        <v>37040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4</v>
      </c>
      <c r="F2485" s="213">
        <f t="shared" si="195"/>
        <v>10120</v>
      </c>
      <c r="G2485" s="202">
        <v>1297637</v>
      </c>
      <c r="H2485" s="198">
        <v>37036.383055555554</v>
      </c>
      <c r="I2485" t="s">
        <v>3393</v>
      </c>
      <c r="M2485" t="s">
        <v>1785</v>
      </c>
      <c r="N2485" t="s">
        <v>3314</v>
      </c>
      <c r="O2485" t="s">
        <v>1048</v>
      </c>
      <c r="Q2485" s="199">
        <v>2530</v>
      </c>
      <c r="S2485" t="s">
        <v>1786</v>
      </c>
      <c r="T2485" t="s">
        <v>2230</v>
      </c>
      <c r="U2485" s="201">
        <v>4.1399999999999997</v>
      </c>
      <c r="V2485" t="s">
        <v>1690</v>
      </c>
      <c r="W2485" t="s">
        <v>1691</v>
      </c>
      <c r="X2485" t="s">
        <v>1692</v>
      </c>
      <c r="Y2485" t="s">
        <v>3318</v>
      </c>
      <c r="Z2485" t="s">
        <v>3729</v>
      </c>
      <c r="AA2485">
        <v>811547</v>
      </c>
      <c r="AB2485" s="198">
        <v>37037</v>
      </c>
      <c r="AC2485" s="198">
        <v>37040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4</v>
      </c>
      <c r="F2486" s="213">
        <f t="shared" si="195"/>
        <v>20000</v>
      </c>
      <c r="G2486" s="202">
        <v>1297639</v>
      </c>
      <c r="H2486" s="198">
        <v>37036.3830787037</v>
      </c>
      <c r="I2486" t="s">
        <v>3319</v>
      </c>
      <c r="M2486" t="s">
        <v>1785</v>
      </c>
      <c r="N2486" t="s">
        <v>3314</v>
      </c>
      <c r="O2486" t="s">
        <v>1546</v>
      </c>
      <c r="Q2486" s="199">
        <v>5000</v>
      </c>
      <c r="S2486" t="s">
        <v>1786</v>
      </c>
      <c r="T2486" t="s">
        <v>2230</v>
      </c>
      <c r="U2486" s="201">
        <v>3.7225000000000001</v>
      </c>
      <c r="V2486" t="s">
        <v>3320</v>
      </c>
      <c r="W2486" t="s">
        <v>3130</v>
      </c>
      <c r="X2486" t="s">
        <v>3338</v>
      </c>
      <c r="Y2486" t="s">
        <v>3318</v>
      </c>
      <c r="Z2486" t="s">
        <v>3729</v>
      </c>
      <c r="AA2486">
        <v>811549</v>
      </c>
      <c r="AB2486" s="198">
        <v>37037</v>
      </c>
      <c r="AC2486" s="198">
        <v>37040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4</v>
      </c>
      <c r="F2487" s="213">
        <f t="shared" si="195"/>
        <v>20000</v>
      </c>
      <c r="G2487" s="202">
        <v>1297640</v>
      </c>
      <c r="H2487" s="198">
        <v>37036.383125</v>
      </c>
      <c r="I2487" t="s">
        <v>2779</v>
      </c>
      <c r="M2487" t="s">
        <v>1785</v>
      </c>
      <c r="N2487" t="s">
        <v>3314</v>
      </c>
      <c r="O2487" t="s">
        <v>1546</v>
      </c>
      <c r="Q2487" s="199">
        <v>5000</v>
      </c>
      <c r="S2487" t="s">
        <v>1786</v>
      </c>
      <c r="T2487" t="s">
        <v>2230</v>
      </c>
      <c r="U2487" s="201">
        <v>3.7250000000000001</v>
      </c>
      <c r="V2487" t="s">
        <v>1688</v>
      </c>
      <c r="W2487" t="s">
        <v>3130</v>
      </c>
      <c r="X2487" t="s">
        <v>3338</v>
      </c>
      <c r="Y2487" t="s">
        <v>3318</v>
      </c>
      <c r="Z2487" t="s">
        <v>3729</v>
      </c>
      <c r="AA2487">
        <v>811550</v>
      </c>
      <c r="AB2487" s="198">
        <v>37037</v>
      </c>
      <c r="AC2487" s="198">
        <v>37040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4</v>
      </c>
      <c r="F2488" s="213">
        <f t="shared" si="195"/>
        <v>40000</v>
      </c>
      <c r="G2488" s="202">
        <v>1297641</v>
      </c>
      <c r="H2488" s="198">
        <v>37036.383136574077</v>
      </c>
      <c r="I2488" t="s">
        <v>1826</v>
      </c>
      <c r="M2488" t="s">
        <v>1785</v>
      </c>
      <c r="N2488" t="s">
        <v>3314</v>
      </c>
      <c r="O2488" t="s">
        <v>1611</v>
      </c>
      <c r="P2488" s="199">
        <v>10000</v>
      </c>
      <c r="S2488" t="s">
        <v>1786</v>
      </c>
      <c r="T2488" t="s">
        <v>2230</v>
      </c>
      <c r="U2488" s="201">
        <v>11.15</v>
      </c>
      <c r="V2488" t="s">
        <v>3027</v>
      </c>
      <c r="W2488" t="s">
        <v>1757</v>
      </c>
      <c r="X2488" t="s">
        <v>1710</v>
      </c>
      <c r="Y2488" t="s">
        <v>3318</v>
      </c>
      <c r="Z2488" t="s">
        <v>3729</v>
      </c>
      <c r="AA2488">
        <v>811551</v>
      </c>
      <c r="AB2488" s="198">
        <v>37037</v>
      </c>
      <c r="AC2488" s="198">
        <v>37040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4</v>
      </c>
      <c r="F2489" s="213">
        <f t="shared" si="195"/>
        <v>20000</v>
      </c>
      <c r="G2489" s="202">
        <v>1297642</v>
      </c>
      <c r="H2489" s="198">
        <v>37036.383171296293</v>
      </c>
      <c r="I2489" t="s">
        <v>2779</v>
      </c>
      <c r="M2489" t="s">
        <v>1785</v>
      </c>
      <c r="N2489" t="s">
        <v>3314</v>
      </c>
      <c r="O2489" t="s">
        <v>1546</v>
      </c>
      <c r="Q2489" s="199">
        <v>5000</v>
      </c>
      <c r="S2489" t="s">
        <v>1786</v>
      </c>
      <c r="T2489" t="s">
        <v>2230</v>
      </c>
      <c r="U2489" s="201">
        <v>3.7275</v>
      </c>
      <c r="V2489" t="s">
        <v>1688</v>
      </c>
      <c r="W2489" t="s">
        <v>3130</v>
      </c>
      <c r="X2489" t="s">
        <v>3338</v>
      </c>
      <c r="Y2489" t="s">
        <v>3318</v>
      </c>
      <c r="Z2489" t="s">
        <v>3729</v>
      </c>
      <c r="AA2489">
        <v>811553</v>
      </c>
      <c r="AB2489" s="198">
        <v>37037</v>
      </c>
      <c r="AC2489" s="198">
        <v>37040</v>
      </c>
    </row>
    <row r="2490" spans="1:29" x14ac:dyDescent="0.2">
      <c r="A2490" s="44" t="str">
        <f t="shared" si="191"/>
        <v xml:space="preserve"> Natural Gas Physical</v>
      </c>
      <c r="B2490" s="44" t="str">
        <f t="shared" si="192"/>
        <v/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1297643</v>
      </c>
      <c r="H2490" s="198">
        <v>37036.38318287037</v>
      </c>
      <c r="I2490" t="s">
        <v>3385</v>
      </c>
      <c r="M2490" t="s">
        <v>1785</v>
      </c>
      <c r="N2490" t="s">
        <v>1724</v>
      </c>
      <c r="O2490" t="s">
        <v>1925</v>
      </c>
      <c r="Q2490" s="199">
        <v>5000</v>
      </c>
      <c r="S2490" t="s">
        <v>2308</v>
      </c>
      <c r="T2490" t="s">
        <v>1725</v>
      </c>
      <c r="U2490" s="201">
        <v>5.24</v>
      </c>
      <c r="V2490" t="s">
        <v>3386</v>
      </c>
      <c r="W2490" t="s">
        <v>1726</v>
      </c>
      <c r="X2490" t="s">
        <v>1727</v>
      </c>
      <c r="Y2490" t="s">
        <v>3318</v>
      </c>
      <c r="Z2490" t="s">
        <v>3730</v>
      </c>
      <c r="AA2490">
        <v>811554</v>
      </c>
      <c r="AB2490" s="198">
        <v>37036.875</v>
      </c>
      <c r="AC2490" s="198">
        <v>37036.875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4</v>
      </c>
      <c r="F2491" s="213">
        <f t="shared" si="195"/>
        <v>1200</v>
      </c>
      <c r="G2491" s="202">
        <v>1297644</v>
      </c>
      <c r="H2491" s="198">
        <v>37036.383217592593</v>
      </c>
      <c r="I2491" t="s">
        <v>3363</v>
      </c>
      <c r="M2491" t="s">
        <v>1785</v>
      </c>
      <c r="N2491" t="s">
        <v>3314</v>
      </c>
      <c r="O2491" t="s">
        <v>107</v>
      </c>
      <c r="Q2491" s="199">
        <v>300</v>
      </c>
      <c r="S2491" t="s">
        <v>1786</v>
      </c>
      <c r="T2491" t="s">
        <v>2230</v>
      </c>
      <c r="U2491" s="201">
        <v>3.9449999999999998</v>
      </c>
      <c r="V2491" t="s">
        <v>3160</v>
      </c>
      <c r="W2491" t="s">
        <v>3316</v>
      </c>
      <c r="X2491" t="s">
        <v>3317</v>
      </c>
      <c r="Y2491" t="s">
        <v>3318</v>
      </c>
      <c r="Z2491" t="s">
        <v>3729</v>
      </c>
      <c r="AA2491">
        <v>811555</v>
      </c>
      <c r="AB2491" s="198">
        <v>37037</v>
      </c>
      <c r="AC2491" s="198">
        <v>37040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4</v>
      </c>
      <c r="F2492" s="213">
        <f t="shared" si="195"/>
        <v>20000</v>
      </c>
      <c r="G2492" s="202">
        <v>1297645</v>
      </c>
      <c r="H2492" s="198">
        <v>37036.383229166669</v>
      </c>
      <c r="I2492" t="s">
        <v>2780</v>
      </c>
      <c r="M2492" t="s">
        <v>1785</v>
      </c>
      <c r="N2492" t="s">
        <v>3314</v>
      </c>
      <c r="O2492" t="s">
        <v>1544</v>
      </c>
      <c r="Q2492" s="199">
        <v>5000</v>
      </c>
      <c r="S2492" t="s">
        <v>1786</v>
      </c>
      <c r="T2492" t="s">
        <v>2230</v>
      </c>
      <c r="U2492" s="201">
        <v>3.74</v>
      </c>
      <c r="V2492" t="s">
        <v>115</v>
      </c>
      <c r="W2492" t="s">
        <v>3130</v>
      </c>
      <c r="X2492" t="s">
        <v>3338</v>
      </c>
      <c r="Y2492" t="s">
        <v>3318</v>
      </c>
      <c r="Z2492" t="s">
        <v>3729</v>
      </c>
      <c r="AA2492">
        <v>811556</v>
      </c>
      <c r="AB2492" s="198">
        <v>37037</v>
      </c>
      <c r="AC2492" s="198">
        <v>37040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4</v>
      </c>
      <c r="F2493" s="213">
        <f t="shared" si="195"/>
        <v>1344</v>
      </c>
      <c r="G2493" s="202">
        <v>1297646</v>
      </c>
      <c r="H2493" s="198">
        <v>37036.383263888885</v>
      </c>
      <c r="I2493" t="s">
        <v>3204</v>
      </c>
      <c r="M2493" t="s">
        <v>1785</v>
      </c>
      <c r="N2493" t="s">
        <v>3314</v>
      </c>
      <c r="O2493" t="s">
        <v>107</v>
      </c>
      <c r="Q2493" s="199">
        <v>336</v>
      </c>
      <c r="S2493" t="s">
        <v>1786</v>
      </c>
      <c r="T2493" t="s">
        <v>2230</v>
      </c>
      <c r="U2493" s="201">
        <v>3.9449999999999998</v>
      </c>
      <c r="V2493" t="s">
        <v>3232</v>
      </c>
      <c r="W2493" t="s">
        <v>3316</v>
      </c>
      <c r="X2493" t="s">
        <v>3317</v>
      </c>
      <c r="Y2493" t="s">
        <v>3318</v>
      </c>
      <c r="Z2493" t="s">
        <v>3729</v>
      </c>
      <c r="AA2493">
        <v>811557</v>
      </c>
      <c r="AB2493" s="198">
        <v>37037</v>
      </c>
      <c r="AC2493" s="198">
        <v>37040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4</v>
      </c>
      <c r="F2494" s="213">
        <f t="shared" si="195"/>
        <v>20000</v>
      </c>
      <c r="G2494" s="202">
        <v>1297647</v>
      </c>
      <c r="H2494" s="198">
        <v>37036.383287037039</v>
      </c>
      <c r="I2494" t="s">
        <v>3023</v>
      </c>
      <c r="M2494" t="s">
        <v>1785</v>
      </c>
      <c r="N2494" t="s">
        <v>3314</v>
      </c>
      <c r="O2494" t="s">
        <v>1562</v>
      </c>
      <c r="P2494" s="199">
        <v>5000</v>
      </c>
      <c r="S2494" t="s">
        <v>1786</v>
      </c>
      <c r="T2494" t="s">
        <v>2230</v>
      </c>
      <c r="U2494" s="201">
        <v>3.6</v>
      </c>
      <c r="V2494" t="s">
        <v>3270</v>
      </c>
      <c r="W2494" t="s">
        <v>1719</v>
      </c>
      <c r="X2494" t="s">
        <v>1710</v>
      </c>
      <c r="Y2494" t="s">
        <v>3318</v>
      </c>
      <c r="Z2494" t="s">
        <v>3729</v>
      </c>
      <c r="AA2494">
        <v>811558</v>
      </c>
      <c r="AB2494" s="198">
        <v>37037</v>
      </c>
      <c r="AC2494" s="198">
        <v>37040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4</v>
      </c>
      <c r="F2495" s="213">
        <f t="shared" si="195"/>
        <v>20000</v>
      </c>
      <c r="G2495" s="202">
        <v>1297648</v>
      </c>
      <c r="H2495" s="198">
        <v>37036.383333333331</v>
      </c>
      <c r="I2495" t="s">
        <v>3341</v>
      </c>
      <c r="M2495" t="s">
        <v>1785</v>
      </c>
      <c r="N2495" t="s">
        <v>3314</v>
      </c>
      <c r="O2495" t="s">
        <v>1544</v>
      </c>
      <c r="Q2495" s="199">
        <v>5000</v>
      </c>
      <c r="S2495" t="s">
        <v>1786</v>
      </c>
      <c r="T2495" t="s">
        <v>2230</v>
      </c>
      <c r="U2495" s="201">
        <v>3.7450000000000001</v>
      </c>
      <c r="V2495" t="s">
        <v>3131</v>
      </c>
      <c r="W2495" t="s">
        <v>3130</v>
      </c>
      <c r="X2495" t="s">
        <v>3338</v>
      </c>
      <c r="Y2495" t="s">
        <v>3318</v>
      </c>
      <c r="Z2495" t="s">
        <v>3729</v>
      </c>
      <c r="AA2495">
        <v>811559</v>
      </c>
      <c r="AB2495" s="198">
        <v>37037</v>
      </c>
      <c r="AC2495" s="198">
        <v>37040</v>
      </c>
    </row>
    <row r="2496" spans="1:29" x14ac:dyDescent="0.2">
      <c r="A2496" s="44" t="str">
        <f t="shared" si="191"/>
        <v>US Natural Gas Financial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Financial</v>
      </c>
      <c r="E2496" s="44">
        <f>IF(VLOOKUP(S2496,'DD-Lookup'!$J$6:$L$50,3,FALSE)="Monthly",(YEAR(AC2496)-YEAR(AB2496))*12+MONTH(AC2496)-MONTH(AB2496)+1,(AC2496-AB2496+1))</f>
        <v>30</v>
      </c>
      <c r="F2496" s="213">
        <f t="shared" si="195"/>
        <v>3000</v>
      </c>
      <c r="G2496" s="202">
        <v>1297649</v>
      </c>
      <c r="H2496" s="198">
        <v>37036.383368055554</v>
      </c>
      <c r="I2496" t="s">
        <v>3393</v>
      </c>
      <c r="M2496" t="s">
        <v>1785</v>
      </c>
      <c r="N2496" t="s">
        <v>3290</v>
      </c>
      <c r="O2496" t="s">
        <v>2198</v>
      </c>
      <c r="P2496" s="199">
        <v>100</v>
      </c>
      <c r="S2496" t="s">
        <v>3221</v>
      </c>
      <c r="T2496" t="s">
        <v>2230</v>
      </c>
      <c r="U2496" s="201">
        <v>3.7499999999999999E-2</v>
      </c>
      <c r="V2496" t="s">
        <v>1822</v>
      </c>
      <c r="W2496" t="s">
        <v>3222</v>
      </c>
      <c r="X2496" t="s">
        <v>3223</v>
      </c>
      <c r="Y2496" t="s">
        <v>2250</v>
      </c>
      <c r="Z2496" t="s">
        <v>3729</v>
      </c>
      <c r="AA2496" t="s">
        <v>251</v>
      </c>
      <c r="AB2496" s="198">
        <v>37043</v>
      </c>
      <c r="AC2496" s="198">
        <v>37072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4</v>
      </c>
      <c r="F2497" s="213">
        <f t="shared" si="195"/>
        <v>20000</v>
      </c>
      <c r="G2497" s="202">
        <v>1297650</v>
      </c>
      <c r="H2497" s="198">
        <v>37036.383368055554</v>
      </c>
      <c r="I2497" t="s">
        <v>2983</v>
      </c>
      <c r="M2497" t="s">
        <v>1785</v>
      </c>
      <c r="N2497" t="s">
        <v>3314</v>
      </c>
      <c r="O2497" t="s">
        <v>1048</v>
      </c>
      <c r="Q2497" s="199">
        <v>5000</v>
      </c>
      <c r="S2497" t="s">
        <v>1786</v>
      </c>
      <c r="T2497" t="s">
        <v>2230</v>
      </c>
      <c r="U2497" s="201">
        <v>4.1500000000000004</v>
      </c>
      <c r="V2497" t="s">
        <v>1683</v>
      </c>
      <c r="W2497" t="s">
        <v>1691</v>
      </c>
      <c r="X2497" t="s">
        <v>1692</v>
      </c>
      <c r="Y2497" t="s">
        <v>3318</v>
      </c>
      <c r="Z2497" t="s">
        <v>3729</v>
      </c>
      <c r="AA2497">
        <v>811561</v>
      </c>
      <c r="AB2497" s="198">
        <v>37037</v>
      </c>
      <c r="AC2497" s="198">
        <v>37040</v>
      </c>
    </row>
    <row r="2498" spans="1:29" x14ac:dyDescent="0.2">
      <c r="A2498" s="44" t="str">
        <f t="shared" si="191"/>
        <v xml:space="preserve"> Natural Gas Physical</v>
      </c>
      <c r="B2498" s="44" t="str">
        <f t="shared" si="192"/>
        <v/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3000</v>
      </c>
      <c r="G2498" s="202">
        <v>1297653</v>
      </c>
      <c r="H2498" s="198">
        <v>37036.383379629631</v>
      </c>
      <c r="I2498" t="s">
        <v>2353</v>
      </c>
      <c r="M2498" t="s">
        <v>1785</v>
      </c>
      <c r="N2498" t="s">
        <v>1724</v>
      </c>
      <c r="O2498" t="s">
        <v>1925</v>
      </c>
      <c r="P2498" s="199">
        <v>3000</v>
      </c>
      <c r="S2498" t="s">
        <v>2308</v>
      </c>
      <c r="T2498" t="s">
        <v>1725</v>
      </c>
      <c r="U2498" s="201">
        <v>5.22</v>
      </c>
      <c r="V2498" t="s">
        <v>2354</v>
      </c>
      <c r="W2498" t="s">
        <v>1726</v>
      </c>
      <c r="X2498" t="s">
        <v>1727</v>
      </c>
      <c r="Y2498" t="s">
        <v>3318</v>
      </c>
      <c r="Z2498" t="s">
        <v>3730</v>
      </c>
      <c r="AA2498">
        <v>811562</v>
      </c>
      <c r="AB2498" s="198">
        <v>37036.875</v>
      </c>
      <c r="AC2498" s="198">
        <v>37036.875</v>
      </c>
    </row>
    <row r="2499" spans="1:29" x14ac:dyDescent="0.2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30</v>
      </c>
      <c r="F2499" s="213">
        <f t="shared" si="195"/>
        <v>750000</v>
      </c>
      <c r="G2499" s="202">
        <v>1297652</v>
      </c>
      <c r="H2499" s="198">
        <v>37036.383379629631</v>
      </c>
      <c r="I2499" t="s">
        <v>3336</v>
      </c>
      <c r="M2499" t="s">
        <v>1785</v>
      </c>
      <c r="N2499" t="s">
        <v>3328</v>
      </c>
      <c r="O2499" t="s">
        <v>2833</v>
      </c>
      <c r="P2499" s="199">
        <v>25000</v>
      </c>
      <c r="S2499" t="s">
        <v>1786</v>
      </c>
      <c r="T2499" t="s">
        <v>2230</v>
      </c>
      <c r="U2499" s="201">
        <v>-8.2500000000000004E-2</v>
      </c>
      <c r="V2499" t="s">
        <v>3337</v>
      </c>
      <c r="W2499" t="s">
        <v>3211</v>
      </c>
      <c r="X2499" t="s">
        <v>3212</v>
      </c>
      <c r="Y2499" t="s">
        <v>2250</v>
      </c>
      <c r="Z2499" t="s">
        <v>3729</v>
      </c>
      <c r="AA2499" t="s">
        <v>252</v>
      </c>
      <c r="AB2499" s="198">
        <v>37043.875</v>
      </c>
      <c r="AC2499" s="198">
        <v>37072.875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4</v>
      </c>
      <c r="F2500" s="213">
        <f t="shared" si="195"/>
        <v>2416</v>
      </c>
      <c r="G2500" s="202">
        <v>1297654</v>
      </c>
      <c r="H2500" s="198">
        <v>37036.383402777778</v>
      </c>
      <c r="I2500" t="s">
        <v>3336</v>
      </c>
      <c r="M2500" t="s">
        <v>1785</v>
      </c>
      <c r="N2500" t="s">
        <v>3314</v>
      </c>
      <c r="O2500" t="s">
        <v>1602</v>
      </c>
      <c r="Q2500" s="199">
        <v>604</v>
      </c>
      <c r="S2500" t="s">
        <v>1786</v>
      </c>
      <c r="T2500" t="s">
        <v>2230</v>
      </c>
      <c r="U2500" s="201">
        <v>4.0949999999999998</v>
      </c>
      <c r="V2500" t="s">
        <v>3340</v>
      </c>
      <c r="W2500" t="s">
        <v>3367</v>
      </c>
      <c r="X2500" t="s">
        <v>3368</v>
      </c>
      <c r="Y2500" t="s">
        <v>3318</v>
      </c>
      <c r="Z2500" t="s">
        <v>3729</v>
      </c>
      <c r="AA2500">
        <v>811563</v>
      </c>
      <c r="AB2500" s="198">
        <v>37037</v>
      </c>
      <c r="AC2500" s="198">
        <v>37040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4</v>
      </c>
      <c r="F2501" s="213">
        <f t="shared" si="195"/>
        <v>6516</v>
      </c>
      <c r="G2501" s="202">
        <v>1297656</v>
      </c>
      <c r="H2501" s="198">
        <v>37036.383472222224</v>
      </c>
      <c r="I2501" t="s">
        <v>3336</v>
      </c>
      <c r="M2501" t="s">
        <v>1785</v>
      </c>
      <c r="N2501" t="s">
        <v>3314</v>
      </c>
      <c r="O2501" t="s">
        <v>1547</v>
      </c>
      <c r="Q2501" s="199">
        <v>1629</v>
      </c>
      <c r="S2501" t="s">
        <v>1786</v>
      </c>
      <c r="T2501" t="s">
        <v>2230</v>
      </c>
      <c r="U2501" s="201">
        <v>4.0999999999999996</v>
      </c>
      <c r="V2501" t="s">
        <v>3340</v>
      </c>
      <c r="W2501" t="s">
        <v>3367</v>
      </c>
      <c r="X2501" t="s">
        <v>3368</v>
      </c>
      <c r="Y2501" t="s">
        <v>3318</v>
      </c>
      <c r="Z2501" t="s">
        <v>3729</v>
      </c>
      <c r="AA2501">
        <v>811564</v>
      </c>
      <c r="AB2501" s="198">
        <v>37037</v>
      </c>
      <c r="AC2501" s="198">
        <v>37040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4</v>
      </c>
      <c r="F2502" s="213">
        <f t="shared" si="195"/>
        <v>10000</v>
      </c>
      <c r="G2502" s="202">
        <v>1297657</v>
      </c>
      <c r="H2502" s="198">
        <v>37036.383483796293</v>
      </c>
      <c r="I2502" t="s">
        <v>3319</v>
      </c>
      <c r="M2502" t="s">
        <v>1785</v>
      </c>
      <c r="N2502" t="s">
        <v>3314</v>
      </c>
      <c r="O2502" t="s">
        <v>1518</v>
      </c>
      <c r="Q2502" s="199">
        <v>2500</v>
      </c>
      <c r="S2502" t="s">
        <v>1786</v>
      </c>
      <c r="T2502" t="s">
        <v>2230</v>
      </c>
      <c r="U2502" s="201">
        <v>3.9375</v>
      </c>
      <c r="V2502" t="s">
        <v>3351</v>
      </c>
      <c r="W2502" t="s">
        <v>3316</v>
      </c>
      <c r="X2502" t="s">
        <v>3317</v>
      </c>
      <c r="Y2502" t="s">
        <v>3318</v>
      </c>
      <c r="Z2502" t="s">
        <v>3729</v>
      </c>
      <c r="AA2502">
        <v>811565</v>
      </c>
      <c r="AB2502" s="198">
        <v>37037</v>
      </c>
      <c r="AC2502" s="198">
        <v>37040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4</v>
      </c>
      <c r="F2503" s="213">
        <f t="shared" si="195"/>
        <v>20000</v>
      </c>
      <c r="G2503" s="202">
        <v>1297658</v>
      </c>
      <c r="H2503" s="198">
        <v>37036.383506944447</v>
      </c>
      <c r="I2503" t="s">
        <v>3393</v>
      </c>
      <c r="M2503" t="s">
        <v>1785</v>
      </c>
      <c r="N2503" t="s">
        <v>3314</v>
      </c>
      <c r="O2503" t="s">
        <v>1544</v>
      </c>
      <c r="P2503" s="199">
        <v>5000</v>
      </c>
      <c r="S2503" t="s">
        <v>1786</v>
      </c>
      <c r="T2503" t="s">
        <v>2230</v>
      </c>
      <c r="U2503" s="201">
        <v>3.7425000000000002</v>
      </c>
      <c r="V2503" t="s">
        <v>3132</v>
      </c>
      <c r="W2503" t="s">
        <v>3130</v>
      </c>
      <c r="X2503" t="s">
        <v>3338</v>
      </c>
      <c r="Y2503" t="s">
        <v>3318</v>
      </c>
      <c r="Z2503" t="s">
        <v>3729</v>
      </c>
      <c r="AA2503">
        <v>811566</v>
      </c>
      <c r="AB2503" s="198">
        <v>37037</v>
      </c>
      <c r="AC2503" s="198">
        <v>37040</v>
      </c>
    </row>
    <row r="2504" spans="1:29" x14ac:dyDescent="0.2">
      <c r="A2504" s="44" t="str">
        <f t="shared" si="191"/>
        <v>US Crude Financial</v>
      </c>
      <c r="B2504" s="44" t="str">
        <f t="shared" si="192"/>
        <v>US</v>
      </c>
      <c r="C2504" s="44" t="str">
        <f t="shared" si="193"/>
        <v>Crude</v>
      </c>
      <c r="D2504" s="44" t="str">
        <f t="shared" si="194"/>
        <v>Financial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50000</v>
      </c>
      <c r="G2504" s="202">
        <v>1297660</v>
      </c>
      <c r="H2504" s="198">
        <v>37036.383692129632</v>
      </c>
      <c r="I2504" t="s">
        <v>3013</v>
      </c>
      <c r="M2504" t="s">
        <v>1994</v>
      </c>
      <c r="N2504" t="s">
        <v>2731</v>
      </c>
      <c r="O2504" t="s">
        <v>1815</v>
      </c>
      <c r="P2504" s="199">
        <v>50000</v>
      </c>
      <c r="S2504" t="s">
        <v>1792</v>
      </c>
      <c r="T2504" t="s">
        <v>2230</v>
      </c>
      <c r="U2504" s="201">
        <v>28.47</v>
      </c>
      <c r="V2504" t="s">
        <v>2041</v>
      </c>
      <c r="W2504" t="s">
        <v>2733</v>
      </c>
      <c r="X2504" t="s">
        <v>2734</v>
      </c>
      <c r="Y2504" t="s">
        <v>3473</v>
      </c>
      <c r="Z2504" t="s">
        <v>3729</v>
      </c>
      <c r="AA2504">
        <v>107999</v>
      </c>
      <c r="AB2504" s="198">
        <v>37073</v>
      </c>
      <c r="AC2504" s="198">
        <v>37103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30</v>
      </c>
      <c r="F2505" s="213">
        <f t="shared" si="195"/>
        <v>150000</v>
      </c>
      <c r="G2505" s="202">
        <v>1297661</v>
      </c>
      <c r="H2505" s="198">
        <v>37036.383726851855</v>
      </c>
      <c r="I2505" t="s">
        <v>3359</v>
      </c>
      <c r="M2505" t="s">
        <v>1785</v>
      </c>
      <c r="N2505" t="s">
        <v>3314</v>
      </c>
      <c r="O2505" t="s">
        <v>2835</v>
      </c>
      <c r="P2505" s="199">
        <v>5000</v>
      </c>
      <c r="S2505" t="s">
        <v>1786</v>
      </c>
      <c r="T2505" t="s">
        <v>2230</v>
      </c>
      <c r="U2505" s="201">
        <v>3.8624999999999998</v>
      </c>
      <c r="V2505" t="s">
        <v>3193</v>
      </c>
      <c r="W2505" t="s">
        <v>2813</v>
      </c>
      <c r="X2505" t="s">
        <v>1710</v>
      </c>
      <c r="Y2505" t="s">
        <v>3318</v>
      </c>
      <c r="Z2505" t="s">
        <v>3729</v>
      </c>
      <c r="AA2505" t="s">
        <v>253</v>
      </c>
      <c r="AB2505" s="198">
        <v>37043.875</v>
      </c>
      <c r="AC2505" s="198">
        <v>37072.875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4</v>
      </c>
      <c r="F2506" s="213">
        <f t="shared" si="195"/>
        <v>40000</v>
      </c>
      <c r="G2506" s="202">
        <v>1297662</v>
      </c>
      <c r="H2506" s="198">
        <v>37036.383784722224</v>
      </c>
      <c r="I2506" t="s">
        <v>2006</v>
      </c>
      <c r="M2506" t="s">
        <v>1785</v>
      </c>
      <c r="N2506" t="s">
        <v>3314</v>
      </c>
      <c r="O2506" t="s">
        <v>1523</v>
      </c>
      <c r="Q2506" s="199">
        <v>10000</v>
      </c>
      <c r="S2506" t="s">
        <v>1786</v>
      </c>
      <c r="T2506" t="s">
        <v>2230</v>
      </c>
      <c r="U2506" s="201">
        <v>3.875</v>
      </c>
      <c r="V2506" t="s">
        <v>1780</v>
      </c>
      <c r="W2506" t="s">
        <v>2783</v>
      </c>
      <c r="X2506" t="s">
        <v>2784</v>
      </c>
      <c r="Y2506" t="s">
        <v>3318</v>
      </c>
      <c r="Z2506" t="s">
        <v>3729</v>
      </c>
      <c r="AA2506">
        <v>811567</v>
      </c>
      <c r="AB2506" s="198">
        <v>37037</v>
      </c>
      <c r="AC2506" s="198">
        <v>37040</v>
      </c>
    </row>
    <row r="2507" spans="1:29" x14ac:dyDescent="0.2">
      <c r="A2507" s="44" t="str">
        <f t="shared" ref="A2507:A2570" si="196">B2507&amp;" "&amp;C2507&amp;" "&amp;D2507</f>
        <v xml:space="preserve"> Natural Gas Physical</v>
      </c>
      <c r="B2507" s="44" t="str">
        <f t="shared" ref="B2507:B2570" si="197">IF((LEFT(N2507,2)="US"),"US","")</f>
        <v/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30</v>
      </c>
      <c r="F2507" s="213">
        <f t="shared" ref="F2507:F2570" si="200">E2507*SUM(P2507:Q2507)</f>
        <v>60000</v>
      </c>
      <c r="G2507" s="202">
        <v>1297668</v>
      </c>
      <c r="H2507" s="198">
        <v>37036.38380787037</v>
      </c>
      <c r="I2507" t="s">
        <v>2332</v>
      </c>
      <c r="M2507" t="s">
        <v>1785</v>
      </c>
      <c r="N2507" t="s">
        <v>1724</v>
      </c>
      <c r="O2507" t="s">
        <v>2043</v>
      </c>
      <c r="P2507" s="199">
        <v>2000</v>
      </c>
      <c r="S2507" t="s">
        <v>2308</v>
      </c>
      <c r="T2507" t="s">
        <v>1725</v>
      </c>
      <c r="U2507" s="201">
        <v>5.3049999999999997</v>
      </c>
      <c r="V2507" t="s">
        <v>2333</v>
      </c>
      <c r="W2507" t="s">
        <v>3285</v>
      </c>
      <c r="X2507" t="s">
        <v>1727</v>
      </c>
      <c r="Y2507" t="s">
        <v>3318</v>
      </c>
      <c r="Z2507" t="s">
        <v>3730</v>
      </c>
      <c r="AA2507">
        <v>811571</v>
      </c>
      <c r="AB2507" s="198">
        <v>37043.875</v>
      </c>
      <c r="AC2507" s="198">
        <v>37072.875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4</v>
      </c>
      <c r="F2508" s="213">
        <f t="shared" si="200"/>
        <v>40000</v>
      </c>
      <c r="G2508" s="202">
        <v>1297666</v>
      </c>
      <c r="H2508" s="198">
        <v>37036.38380787037</v>
      </c>
      <c r="I2508" t="s">
        <v>2794</v>
      </c>
      <c r="M2508" t="s">
        <v>1785</v>
      </c>
      <c r="N2508" t="s">
        <v>3314</v>
      </c>
      <c r="O2508" t="s">
        <v>1566</v>
      </c>
      <c r="P2508" s="199">
        <v>10000</v>
      </c>
      <c r="S2508" t="s">
        <v>1786</v>
      </c>
      <c r="T2508" t="s">
        <v>2230</v>
      </c>
      <c r="U2508" s="201">
        <v>2.7149999999999999</v>
      </c>
      <c r="V2508" t="s">
        <v>2795</v>
      </c>
      <c r="W2508" t="s">
        <v>1732</v>
      </c>
      <c r="X2508" t="s">
        <v>1710</v>
      </c>
      <c r="Y2508" t="s">
        <v>3318</v>
      </c>
      <c r="Z2508" t="s">
        <v>3729</v>
      </c>
      <c r="AA2508">
        <v>811568</v>
      </c>
      <c r="AB2508" s="198">
        <v>37037</v>
      </c>
      <c r="AC2508" s="198">
        <v>37040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4</v>
      </c>
      <c r="F2509" s="213">
        <f t="shared" si="200"/>
        <v>40000</v>
      </c>
      <c r="G2509" s="202">
        <v>1297669</v>
      </c>
      <c r="H2509" s="198">
        <v>37036.383819444447</v>
      </c>
      <c r="I2509" t="s">
        <v>2006</v>
      </c>
      <c r="M2509" t="s">
        <v>1785</v>
      </c>
      <c r="N2509" t="s">
        <v>3314</v>
      </c>
      <c r="O2509" t="s">
        <v>1523</v>
      </c>
      <c r="Q2509" s="199">
        <v>10000</v>
      </c>
      <c r="S2509" t="s">
        <v>1786</v>
      </c>
      <c r="T2509" t="s">
        <v>2230</v>
      </c>
      <c r="U2509" s="201">
        <v>3.8849999999999998</v>
      </c>
      <c r="V2509" t="s">
        <v>1780</v>
      </c>
      <c r="W2509" t="s">
        <v>2783</v>
      </c>
      <c r="X2509" t="s">
        <v>2784</v>
      </c>
      <c r="Y2509" t="s">
        <v>3318</v>
      </c>
      <c r="Z2509" t="s">
        <v>3729</v>
      </c>
      <c r="AA2509">
        <v>811572</v>
      </c>
      <c r="AB2509" s="198">
        <v>37037</v>
      </c>
      <c r="AC2509" s="198">
        <v>37040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4</v>
      </c>
      <c r="F2510" s="213">
        <f t="shared" si="200"/>
        <v>20000</v>
      </c>
      <c r="G2510" s="202">
        <v>1297671</v>
      </c>
      <c r="H2510" s="198">
        <v>37036.383831018517</v>
      </c>
      <c r="I2510" t="s">
        <v>3023</v>
      </c>
      <c r="M2510" t="s">
        <v>1785</v>
      </c>
      <c r="N2510" t="s">
        <v>3314</v>
      </c>
      <c r="O2510" t="s">
        <v>1562</v>
      </c>
      <c r="P2510" s="199">
        <v>5000</v>
      </c>
      <c r="S2510" t="s">
        <v>1786</v>
      </c>
      <c r="T2510" t="s">
        <v>2230</v>
      </c>
      <c r="U2510" s="201">
        <v>3.5750000000000002</v>
      </c>
      <c r="V2510" t="s">
        <v>3270</v>
      </c>
      <c r="W2510" t="s">
        <v>1719</v>
      </c>
      <c r="X2510" t="s">
        <v>1710</v>
      </c>
      <c r="Y2510" t="s">
        <v>3318</v>
      </c>
      <c r="Z2510" t="s">
        <v>3729</v>
      </c>
      <c r="AA2510">
        <v>811574</v>
      </c>
      <c r="AB2510" s="198">
        <v>37037</v>
      </c>
      <c r="AC2510" s="198">
        <v>37040</v>
      </c>
    </row>
    <row r="2511" spans="1:29" x14ac:dyDescent="0.2">
      <c r="A2511" s="44" t="str">
        <f t="shared" si="196"/>
        <v>US Natural Gas Financial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Financial</v>
      </c>
      <c r="E2511" s="44">
        <f>IF(VLOOKUP(S2511,'DD-Lookup'!$J$6:$L$50,3,FALSE)="Monthly",(YEAR(AC2511)-YEAR(AB2511))*12+MONTH(AC2511)-MONTH(AB2511)+1,(AC2511-AB2511+1))</f>
        <v>365</v>
      </c>
      <c r="F2511" s="213">
        <f t="shared" si="200"/>
        <v>1825000</v>
      </c>
      <c r="G2511" s="202">
        <v>1297675</v>
      </c>
      <c r="H2511" s="198">
        <v>37036.383842592593</v>
      </c>
      <c r="I2511" t="s">
        <v>1826</v>
      </c>
      <c r="M2511" t="s">
        <v>1785</v>
      </c>
      <c r="N2511" t="s">
        <v>3014</v>
      </c>
      <c r="O2511" t="s">
        <v>3370</v>
      </c>
      <c r="Q2511" s="199">
        <v>5000</v>
      </c>
      <c r="S2511" t="s">
        <v>1786</v>
      </c>
      <c r="T2511" t="s">
        <v>2230</v>
      </c>
      <c r="U2511" s="201">
        <v>4.2249999999999996</v>
      </c>
      <c r="V2511" t="s">
        <v>1695</v>
      </c>
      <c r="W2511" t="s">
        <v>3587</v>
      </c>
      <c r="X2511" t="s">
        <v>3016</v>
      </c>
      <c r="Y2511" t="s">
        <v>2250</v>
      </c>
      <c r="Z2511" t="s">
        <v>3729</v>
      </c>
      <c r="AA2511" t="s">
        <v>254</v>
      </c>
      <c r="AB2511" s="198">
        <v>37257.875</v>
      </c>
      <c r="AC2511" s="198">
        <v>37621.875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4</v>
      </c>
      <c r="F2512" s="213">
        <f t="shared" si="200"/>
        <v>400</v>
      </c>
      <c r="G2512" s="202">
        <v>1297672</v>
      </c>
      <c r="H2512" s="198">
        <v>37036.383842592593</v>
      </c>
      <c r="I2512" t="s">
        <v>3204</v>
      </c>
      <c r="M2512" t="s">
        <v>1785</v>
      </c>
      <c r="N2512" t="s">
        <v>3314</v>
      </c>
      <c r="O2512" t="s">
        <v>107</v>
      </c>
      <c r="Q2512" s="199">
        <v>100</v>
      </c>
      <c r="S2512" t="s">
        <v>1786</v>
      </c>
      <c r="T2512" t="s">
        <v>2230</v>
      </c>
      <c r="U2512" s="201">
        <v>3.9449999999999998</v>
      </c>
      <c r="V2512" t="s">
        <v>3232</v>
      </c>
      <c r="W2512" t="s">
        <v>3316</v>
      </c>
      <c r="X2512" t="s">
        <v>3317</v>
      </c>
      <c r="Y2512" t="s">
        <v>3318</v>
      </c>
      <c r="Z2512" t="s">
        <v>3729</v>
      </c>
      <c r="AA2512">
        <v>811575</v>
      </c>
      <c r="AB2512" s="198">
        <v>37037</v>
      </c>
      <c r="AC2512" s="198">
        <v>37040</v>
      </c>
    </row>
    <row r="2513" spans="1:29" x14ac:dyDescent="0.2">
      <c r="A2513" s="44" t="str">
        <f t="shared" si="196"/>
        <v xml:space="preserve"> Natural Gas Physical</v>
      </c>
      <c r="B2513" s="44" t="str">
        <f t="shared" si="197"/>
        <v/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</v>
      </c>
      <c r="G2513" s="202">
        <v>1297673</v>
      </c>
      <c r="H2513" s="198">
        <v>37036.383842592593</v>
      </c>
      <c r="I2513" t="s">
        <v>3385</v>
      </c>
      <c r="M2513" t="s">
        <v>1785</v>
      </c>
      <c r="N2513" t="s">
        <v>1724</v>
      </c>
      <c r="O2513" t="s">
        <v>1925</v>
      </c>
      <c r="Q2513" s="199">
        <v>5000</v>
      </c>
      <c r="S2513" t="s">
        <v>2308</v>
      </c>
      <c r="T2513" t="s">
        <v>1725</v>
      </c>
      <c r="U2513" s="201">
        <v>5.26</v>
      </c>
      <c r="V2513" t="s">
        <v>3386</v>
      </c>
      <c r="W2513" t="s">
        <v>1726</v>
      </c>
      <c r="X2513" t="s">
        <v>1727</v>
      </c>
      <c r="Y2513" t="s">
        <v>3318</v>
      </c>
      <c r="Z2513" t="s">
        <v>3730</v>
      </c>
      <c r="AA2513">
        <v>811573</v>
      </c>
      <c r="AB2513" s="198">
        <v>37036.875</v>
      </c>
      <c r="AC2513" s="198">
        <v>37036.875</v>
      </c>
    </row>
    <row r="2514" spans="1:29" x14ac:dyDescent="0.2">
      <c r="A2514" s="44" t="str">
        <f t="shared" si="196"/>
        <v>US Crude Financial</v>
      </c>
      <c r="B2514" s="44" t="str">
        <f t="shared" si="197"/>
        <v>US</v>
      </c>
      <c r="C2514" s="44" t="str">
        <f t="shared" si="198"/>
        <v>Crude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50000</v>
      </c>
      <c r="G2514" s="202">
        <v>1297674</v>
      </c>
      <c r="H2514" s="198">
        <v>37036.383842592593</v>
      </c>
      <c r="I2514" t="s">
        <v>3167</v>
      </c>
      <c r="M2514" t="s">
        <v>1994</v>
      </c>
      <c r="N2514" t="s">
        <v>2731</v>
      </c>
      <c r="O2514" t="s">
        <v>3104</v>
      </c>
      <c r="P2514" s="199">
        <v>50000</v>
      </c>
      <c r="S2514" t="s">
        <v>1792</v>
      </c>
      <c r="T2514" t="s">
        <v>2230</v>
      </c>
      <c r="U2514" s="201">
        <v>28.45</v>
      </c>
      <c r="V2514" t="s">
        <v>2335</v>
      </c>
      <c r="W2514" t="s">
        <v>2733</v>
      </c>
      <c r="X2514" t="s">
        <v>2803</v>
      </c>
      <c r="Y2514" t="s">
        <v>3473</v>
      </c>
      <c r="Z2514" t="s">
        <v>3729</v>
      </c>
      <c r="AA2514">
        <v>108000</v>
      </c>
      <c r="AB2514" s="198">
        <v>37073</v>
      </c>
      <c r="AC2514" s="198">
        <v>37103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4</v>
      </c>
      <c r="F2515" s="213">
        <f t="shared" si="200"/>
        <v>20000</v>
      </c>
      <c r="G2515" s="202">
        <v>1297677</v>
      </c>
      <c r="H2515" s="198">
        <v>37036.38385416667</v>
      </c>
      <c r="I2515" t="s">
        <v>3021</v>
      </c>
      <c r="M2515" t="s">
        <v>1785</v>
      </c>
      <c r="N2515" t="s">
        <v>3314</v>
      </c>
      <c r="O2515" t="s">
        <v>1034</v>
      </c>
      <c r="P2515" s="199">
        <v>5000</v>
      </c>
      <c r="S2515" t="s">
        <v>1786</v>
      </c>
      <c r="T2515" t="s">
        <v>2230</v>
      </c>
      <c r="U2515" s="201">
        <v>3.86</v>
      </c>
      <c r="V2515" t="s">
        <v>3169</v>
      </c>
      <c r="W2515" t="s">
        <v>2783</v>
      </c>
      <c r="X2515" t="s">
        <v>2784</v>
      </c>
      <c r="Y2515" t="s">
        <v>3318</v>
      </c>
      <c r="Z2515" t="s">
        <v>3729</v>
      </c>
      <c r="AA2515">
        <v>811576</v>
      </c>
      <c r="AB2515" s="198">
        <v>37037</v>
      </c>
      <c r="AC2515" s="198">
        <v>37040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4</v>
      </c>
      <c r="F2516" s="213">
        <f t="shared" si="200"/>
        <v>6648</v>
      </c>
      <c r="G2516" s="202">
        <v>1297678</v>
      </c>
      <c r="H2516" s="198">
        <v>37036.38386574074</v>
      </c>
      <c r="I2516" t="s">
        <v>1826</v>
      </c>
      <c r="M2516" t="s">
        <v>1785</v>
      </c>
      <c r="N2516" t="s">
        <v>3314</v>
      </c>
      <c r="O2516" t="s">
        <v>1048</v>
      </c>
      <c r="P2516" s="199">
        <v>1662</v>
      </c>
      <c r="S2516" t="s">
        <v>1786</v>
      </c>
      <c r="T2516" t="s">
        <v>2230</v>
      </c>
      <c r="U2516" s="201">
        <v>4.1399999999999997</v>
      </c>
      <c r="V2516" t="s">
        <v>3255</v>
      </c>
      <c r="W2516" t="s">
        <v>1691</v>
      </c>
      <c r="X2516" t="s">
        <v>1692</v>
      </c>
      <c r="Y2516" t="s">
        <v>3318</v>
      </c>
      <c r="Z2516" t="s">
        <v>3729</v>
      </c>
      <c r="AA2516">
        <v>811577</v>
      </c>
      <c r="AB2516" s="198">
        <v>37037</v>
      </c>
      <c r="AC2516" s="198">
        <v>37040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4</v>
      </c>
      <c r="F2517" s="213">
        <f t="shared" si="200"/>
        <v>80000</v>
      </c>
      <c r="G2517" s="202">
        <v>1297679</v>
      </c>
      <c r="H2517" s="198">
        <v>37036.38386574074</v>
      </c>
      <c r="I2517" t="s">
        <v>3196</v>
      </c>
      <c r="M2517" t="s">
        <v>1785</v>
      </c>
      <c r="N2517" t="s">
        <v>3314</v>
      </c>
      <c r="O2517" t="s">
        <v>1034</v>
      </c>
      <c r="Q2517" s="199">
        <v>20000</v>
      </c>
      <c r="S2517" t="s">
        <v>1786</v>
      </c>
      <c r="T2517" t="s">
        <v>2230</v>
      </c>
      <c r="U2517" s="201">
        <v>3.8650000000000002</v>
      </c>
      <c r="V2517" t="s">
        <v>1797</v>
      </c>
      <c r="W2517" t="s">
        <v>2783</v>
      </c>
      <c r="X2517" t="s">
        <v>2784</v>
      </c>
      <c r="Y2517" t="s">
        <v>3318</v>
      </c>
      <c r="Z2517" t="s">
        <v>3729</v>
      </c>
      <c r="AA2517">
        <v>811578</v>
      </c>
      <c r="AB2517" s="198">
        <v>37037</v>
      </c>
      <c r="AC2517" s="198">
        <v>37040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4</v>
      </c>
      <c r="F2518" s="213">
        <f t="shared" si="200"/>
        <v>20000</v>
      </c>
      <c r="G2518" s="202">
        <v>1297680</v>
      </c>
      <c r="H2518" s="198">
        <v>37036.383900462963</v>
      </c>
      <c r="I2518" t="s">
        <v>3363</v>
      </c>
      <c r="M2518" t="s">
        <v>1785</v>
      </c>
      <c r="N2518" t="s">
        <v>3314</v>
      </c>
      <c r="O2518" t="s">
        <v>1546</v>
      </c>
      <c r="Q2518" s="199">
        <v>5000</v>
      </c>
      <c r="S2518" t="s">
        <v>1786</v>
      </c>
      <c r="T2518" t="s">
        <v>2230</v>
      </c>
      <c r="U2518" s="201">
        <v>3.74</v>
      </c>
      <c r="V2518" t="s">
        <v>3226</v>
      </c>
      <c r="W2518" t="s">
        <v>3130</v>
      </c>
      <c r="X2518" t="s">
        <v>3338</v>
      </c>
      <c r="Y2518" t="s">
        <v>3318</v>
      </c>
      <c r="Z2518" t="s">
        <v>3729</v>
      </c>
      <c r="AA2518">
        <v>811579</v>
      </c>
      <c r="AB2518" s="198">
        <v>37037</v>
      </c>
      <c r="AC2518" s="198">
        <v>37040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4</v>
      </c>
      <c r="F2519" s="213">
        <f t="shared" si="200"/>
        <v>20000</v>
      </c>
      <c r="G2519" s="202">
        <v>1297683</v>
      </c>
      <c r="H2519" s="198">
        <v>37036.383912037039</v>
      </c>
      <c r="I2519" t="s">
        <v>1843</v>
      </c>
      <c r="M2519" t="s">
        <v>1785</v>
      </c>
      <c r="N2519" t="s">
        <v>3314</v>
      </c>
      <c r="O2519" t="s">
        <v>1562</v>
      </c>
      <c r="Q2519" s="199">
        <v>5000</v>
      </c>
      <c r="S2519" t="s">
        <v>1786</v>
      </c>
      <c r="T2519" t="s">
        <v>2230</v>
      </c>
      <c r="U2519" s="201">
        <v>3.6</v>
      </c>
      <c r="V2519" t="s">
        <v>2755</v>
      </c>
      <c r="W2519" t="s">
        <v>1719</v>
      </c>
      <c r="X2519" t="s">
        <v>1710</v>
      </c>
      <c r="Y2519" t="s">
        <v>3318</v>
      </c>
      <c r="Z2519" t="s">
        <v>3729</v>
      </c>
      <c r="AA2519">
        <v>811580</v>
      </c>
      <c r="AB2519" s="198">
        <v>37037</v>
      </c>
      <c r="AC2519" s="198">
        <v>37040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4</v>
      </c>
      <c r="F2520" s="213">
        <f t="shared" si="200"/>
        <v>80000</v>
      </c>
      <c r="G2520" s="202">
        <v>1297684</v>
      </c>
      <c r="H2520" s="198">
        <v>37036.383923611109</v>
      </c>
      <c r="I2520" t="s">
        <v>2202</v>
      </c>
      <c r="M2520" t="s">
        <v>1785</v>
      </c>
      <c r="N2520" t="s">
        <v>3314</v>
      </c>
      <c r="O2520" t="s">
        <v>1034</v>
      </c>
      <c r="P2520" s="199">
        <v>20000</v>
      </c>
      <c r="S2520" t="s">
        <v>1786</v>
      </c>
      <c r="T2520" t="s">
        <v>2230</v>
      </c>
      <c r="U2520" s="201">
        <v>3.86</v>
      </c>
      <c r="V2520" t="s">
        <v>2805</v>
      </c>
      <c r="W2520" t="s">
        <v>2783</v>
      </c>
      <c r="X2520" t="s">
        <v>2784</v>
      </c>
      <c r="Y2520" t="s">
        <v>3318</v>
      </c>
      <c r="Z2520" t="s">
        <v>3729</v>
      </c>
      <c r="AA2520">
        <v>811581</v>
      </c>
      <c r="AB2520" s="198">
        <v>37037</v>
      </c>
      <c r="AC2520" s="198">
        <v>37040</v>
      </c>
    </row>
    <row r="2521" spans="1:29" x14ac:dyDescent="0.2">
      <c r="A2521" s="44" t="str">
        <f t="shared" si="196"/>
        <v>US Natural Gas Financial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Financial</v>
      </c>
      <c r="E2521" s="44">
        <f>IF(VLOOKUP(S2521,'DD-Lookup'!$J$6:$L$50,3,FALSE)="Monthly",(YEAR(AC2521)-YEAR(AB2521))*12+MONTH(AC2521)-MONTH(AB2521)+1,(AC2521-AB2521+1))</f>
        <v>30</v>
      </c>
      <c r="F2521" s="213">
        <f t="shared" si="200"/>
        <v>150000</v>
      </c>
      <c r="G2521" s="202">
        <v>1297686</v>
      </c>
      <c r="H2521" s="198">
        <v>37036.383946759262</v>
      </c>
      <c r="I2521" t="s">
        <v>3091</v>
      </c>
      <c r="M2521" t="s">
        <v>1785</v>
      </c>
      <c r="N2521" t="s">
        <v>3014</v>
      </c>
      <c r="O2521" t="s">
        <v>2957</v>
      </c>
      <c r="Q2521" s="199">
        <v>5000</v>
      </c>
      <c r="S2521" t="s">
        <v>1786</v>
      </c>
      <c r="T2521" t="s">
        <v>2230</v>
      </c>
      <c r="U2521" s="201">
        <v>-3.5000000000000003E-2</v>
      </c>
      <c r="V2521" t="s">
        <v>1913</v>
      </c>
      <c r="W2521" t="s">
        <v>3179</v>
      </c>
      <c r="X2521" t="s">
        <v>3180</v>
      </c>
      <c r="Y2521" t="s">
        <v>2250</v>
      </c>
      <c r="Z2521" t="s">
        <v>3729</v>
      </c>
      <c r="AA2521" t="s">
        <v>255</v>
      </c>
      <c r="AB2521" s="198">
        <v>37043.875</v>
      </c>
      <c r="AC2521" s="198">
        <v>37072.875</v>
      </c>
    </row>
    <row r="2522" spans="1:29" x14ac:dyDescent="0.2">
      <c r="A2522" s="44" t="str">
        <f t="shared" si="196"/>
        <v xml:space="preserve"> Natural Gas Physical</v>
      </c>
      <c r="B2522" s="44" t="str">
        <f t="shared" si="197"/>
        <v/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4</v>
      </c>
      <c r="F2522" s="213">
        <f t="shared" si="200"/>
        <v>20000</v>
      </c>
      <c r="G2522" s="202">
        <v>1297685</v>
      </c>
      <c r="H2522" s="198">
        <v>37036.383946759262</v>
      </c>
      <c r="I2522" t="s">
        <v>3331</v>
      </c>
      <c r="M2522" t="s">
        <v>1785</v>
      </c>
      <c r="N2522" t="s">
        <v>1724</v>
      </c>
      <c r="O2522" t="s">
        <v>196</v>
      </c>
      <c r="Q2522" s="199">
        <v>5000</v>
      </c>
      <c r="S2522" t="s">
        <v>2308</v>
      </c>
      <c r="T2522" t="s">
        <v>1725</v>
      </c>
      <c r="U2522" s="201">
        <v>5.22</v>
      </c>
      <c r="V2522" t="s">
        <v>2821</v>
      </c>
      <c r="W2522" t="s">
        <v>3269</v>
      </c>
      <c r="X2522" t="s">
        <v>2324</v>
      </c>
      <c r="Y2522" t="s">
        <v>3318</v>
      </c>
      <c r="Z2522" t="s">
        <v>3730</v>
      </c>
      <c r="AA2522">
        <v>811582</v>
      </c>
      <c r="AB2522" s="198">
        <v>37037</v>
      </c>
      <c r="AC2522" s="198">
        <v>37040</v>
      </c>
    </row>
    <row r="2523" spans="1:29" x14ac:dyDescent="0.2">
      <c r="A2523" s="44" t="str">
        <f t="shared" si="196"/>
        <v>US Natural Gas Financial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Financial</v>
      </c>
      <c r="E2523" s="44">
        <f>IF(VLOOKUP(S2523,'DD-Lookup'!$J$6:$L$50,3,FALSE)="Monthly",(YEAR(AC2523)-YEAR(AB2523))*12+MONTH(AC2523)-MONTH(AB2523)+1,(AC2523-AB2523+1))</f>
        <v>31</v>
      </c>
      <c r="F2523" s="213">
        <f t="shared" si="200"/>
        <v>15500</v>
      </c>
      <c r="G2523" s="202">
        <v>1297687</v>
      </c>
      <c r="H2523" s="198">
        <v>37036.383993055555</v>
      </c>
      <c r="I2523" t="s">
        <v>1702</v>
      </c>
      <c r="M2523" t="s">
        <v>1785</v>
      </c>
      <c r="N2523" t="s">
        <v>3328</v>
      </c>
      <c r="O2523" t="s">
        <v>3191</v>
      </c>
      <c r="Q2523" s="199">
        <v>500</v>
      </c>
      <c r="S2523" t="s">
        <v>1786</v>
      </c>
      <c r="T2523" t="s">
        <v>2230</v>
      </c>
      <c r="U2523" s="201">
        <v>7.37</v>
      </c>
      <c r="V2523" t="s">
        <v>3153</v>
      </c>
      <c r="W2523" t="s">
        <v>3188</v>
      </c>
      <c r="X2523" t="s">
        <v>3189</v>
      </c>
      <c r="Y2523" t="s">
        <v>2250</v>
      </c>
      <c r="Z2523" t="s">
        <v>3729</v>
      </c>
      <c r="AA2523" t="s">
        <v>256</v>
      </c>
      <c r="AB2523" s="198">
        <v>37104.875</v>
      </c>
      <c r="AC2523" s="198">
        <v>37134.875</v>
      </c>
    </row>
    <row r="2524" spans="1:29" x14ac:dyDescent="0.2">
      <c r="A2524" s="44" t="str">
        <f t="shared" si="196"/>
        <v>US Natural Gas Financial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30</v>
      </c>
      <c r="F2524" s="213">
        <f t="shared" si="200"/>
        <v>300000</v>
      </c>
      <c r="G2524" s="202">
        <v>1297689</v>
      </c>
      <c r="H2524" s="198">
        <v>37036.38417824074</v>
      </c>
      <c r="I2524" t="s">
        <v>2006</v>
      </c>
      <c r="M2524" t="s">
        <v>1785</v>
      </c>
      <c r="N2524" t="s">
        <v>3328</v>
      </c>
      <c r="O2524" t="s">
        <v>3082</v>
      </c>
      <c r="Q2524" s="199">
        <v>10000</v>
      </c>
      <c r="S2524" t="s">
        <v>1786</v>
      </c>
      <c r="T2524" t="s">
        <v>2230</v>
      </c>
      <c r="U2524" s="201">
        <v>-0.04</v>
      </c>
      <c r="V2524" t="s">
        <v>2400</v>
      </c>
      <c r="W2524" t="s">
        <v>3179</v>
      </c>
      <c r="X2524" t="s">
        <v>3180</v>
      </c>
      <c r="Y2524" t="s">
        <v>2250</v>
      </c>
      <c r="Z2524" t="s">
        <v>3729</v>
      </c>
      <c r="AA2524" t="s">
        <v>257</v>
      </c>
      <c r="AB2524" s="198">
        <v>37043.875</v>
      </c>
      <c r="AC2524" s="198">
        <v>37072.875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4</v>
      </c>
      <c r="F2525" s="213">
        <f t="shared" si="200"/>
        <v>20000</v>
      </c>
      <c r="G2525" s="202">
        <v>1297690</v>
      </c>
      <c r="H2525" s="198">
        <v>37036.384189814817</v>
      </c>
      <c r="I2525" t="s">
        <v>3207</v>
      </c>
      <c r="M2525" t="s">
        <v>1785</v>
      </c>
      <c r="N2525" t="s">
        <v>3314</v>
      </c>
      <c r="O2525" t="s">
        <v>1041</v>
      </c>
      <c r="P2525" s="199">
        <v>5000</v>
      </c>
      <c r="S2525" t="s">
        <v>1786</v>
      </c>
      <c r="T2525" t="s">
        <v>2230</v>
      </c>
      <c r="U2525" s="201">
        <v>3.8</v>
      </c>
      <c r="V2525" t="s">
        <v>258</v>
      </c>
      <c r="W2525" t="s">
        <v>3159</v>
      </c>
      <c r="X2525" t="s">
        <v>1713</v>
      </c>
      <c r="Y2525" t="s">
        <v>3318</v>
      </c>
      <c r="Z2525" t="s">
        <v>3729</v>
      </c>
      <c r="AA2525">
        <v>811584</v>
      </c>
      <c r="AB2525" s="198">
        <v>37037</v>
      </c>
      <c r="AC2525" s="198">
        <v>37040</v>
      </c>
    </row>
    <row r="2526" spans="1:29" x14ac:dyDescent="0.2">
      <c r="A2526" s="44" t="str">
        <f t="shared" si="196"/>
        <v xml:space="preserve"> Metals Financial</v>
      </c>
      <c r="B2526" s="44" t="str">
        <f t="shared" si="197"/>
        <v/>
      </c>
      <c r="C2526" s="44" t="str">
        <f t="shared" si="198"/>
        <v>Metals</v>
      </c>
      <c r="D2526" s="44" t="str">
        <f t="shared" si="199"/>
        <v>Financial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2</v>
      </c>
      <c r="G2526" s="202">
        <v>1297692</v>
      </c>
      <c r="H2526" s="198">
        <v>37036.384259259263</v>
      </c>
      <c r="I2526" t="s">
        <v>2252</v>
      </c>
      <c r="M2526" t="s">
        <v>1791</v>
      </c>
      <c r="N2526" t="s">
        <v>2227</v>
      </c>
      <c r="O2526" t="s">
        <v>2228</v>
      </c>
      <c r="P2526" s="199">
        <v>2</v>
      </c>
      <c r="S2526" t="s">
        <v>2229</v>
      </c>
      <c r="T2526" t="s">
        <v>2230</v>
      </c>
      <c r="U2526" s="201">
        <v>1728</v>
      </c>
      <c r="V2526" t="s">
        <v>2296</v>
      </c>
      <c r="W2526" t="s">
        <v>2236</v>
      </c>
      <c r="X2526" t="s">
        <v>2232</v>
      </c>
      <c r="Y2526" t="s">
        <v>2233</v>
      </c>
      <c r="Z2526" t="s">
        <v>2234</v>
      </c>
      <c r="AA2526">
        <v>2152864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4</v>
      </c>
      <c r="F2527" s="213">
        <f t="shared" si="200"/>
        <v>20000</v>
      </c>
      <c r="G2527" s="202">
        <v>1297693</v>
      </c>
      <c r="H2527" s="198">
        <v>37036.384259259263</v>
      </c>
      <c r="I2527" t="s">
        <v>2006</v>
      </c>
      <c r="M2527" t="s">
        <v>1785</v>
      </c>
      <c r="N2527" t="s">
        <v>3314</v>
      </c>
      <c r="O2527" t="s">
        <v>1562</v>
      </c>
      <c r="P2527" s="199">
        <v>5000</v>
      </c>
      <c r="S2527" t="s">
        <v>1786</v>
      </c>
      <c r="T2527" t="s">
        <v>2230</v>
      </c>
      <c r="U2527" s="201">
        <v>3.5750000000000002</v>
      </c>
      <c r="V2527" t="s">
        <v>1769</v>
      </c>
      <c r="W2527" t="s">
        <v>1719</v>
      </c>
      <c r="X2527" t="s">
        <v>1710</v>
      </c>
      <c r="Y2527" t="s">
        <v>3318</v>
      </c>
      <c r="Z2527" t="s">
        <v>3729</v>
      </c>
      <c r="AA2527">
        <v>811585</v>
      </c>
      <c r="AB2527" s="198">
        <v>37037</v>
      </c>
      <c r="AC2527" s="198">
        <v>37040</v>
      </c>
    </row>
    <row r="2528" spans="1:29" x14ac:dyDescent="0.2">
      <c r="A2528" s="44" t="str">
        <f t="shared" si="196"/>
        <v>US Crude Financial</v>
      </c>
      <c r="B2528" s="44" t="str">
        <f t="shared" si="197"/>
        <v>US</v>
      </c>
      <c r="C2528" s="44" t="str">
        <f t="shared" si="198"/>
        <v>Crude</v>
      </c>
      <c r="D2528" s="44" t="str">
        <f t="shared" si="199"/>
        <v>Financial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50000</v>
      </c>
      <c r="G2528" s="202">
        <v>1297694</v>
      </c>
      <c r="H2528" s="198">
        <v>37036.384270833332</v>
      </c>
      <c r="I2528" t="s">
        <v>3167</v>
      </c>
      <c r="M2528" t="s">
        <v>1994</v>
      </c>
      <c r="N2528" t="s">
        <v>2731</v>
      </c>
      <c r="O2528" t="s">
        <v>3104</v>
      </c>
      <c r="P2528" s="199">
        <v>50000</v>
      </c>
      <c r="S2528" t="s">
        <v>1792</v>
      </c>
      <c r="T2528" t="s">
        <v>2230</v>
      </c>
      <c r="U2528" s="201">
        <v>28.43</v>
      </c>
      <c r="V2528" t="s">
        <v>2335</v>
      </c>
      <c r="W2528" t="s">
        <v>2733</v>
      </c>
      <c r="X2528" t="s">
        <v>2803</v>
      </c>
      <c r="Y2528" t="s">
        <v>3473</v>
      </c>
      <c r="Z2528" t="s">
        <v>3729</v>
      </c>
      <c r="AA2528">
        <v>108001</v>
      </c>
      <c r="AB2528" s="198">
        <v>37073</v>
      </c>
      <c r="AC2528" s="198">
        <v>37103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4</v>
      </c>
      <c r="F2529" s="213">
        <f t="shared" si="200"/>
        <v>40000</v>
      </c>
      <c r="G2529" s="202">
        <v>1297695</v>
      </c>
      <c r="H2529" s="198">
        <v>37036.384293981479</v>
      </c>
      <c r="I2529" t="s">
        <v>3008</v>
      </c>
      <c r="M2529" t="s">
        <v>1785</v>
      </c>
      <c r="N2529" t="s">
        <v>3314</v>
      </c>
      <c r="O2529" t="s">
        <v>61</v>
      </c>
      <c r="P2529" s="199">
        <v>10000</v>
      </c>
      <c r="S2529" t="s">
        <v>1786</v>
      </c>
      <c r="T2529" t="s">
        <v>2230</v>
      </c>
      <c r="U2529" s="201">
        <v>3.82</v>
      </c>
      <c r="V2529" t="s">
        <v>2367</v>
      </c>
      <c r="W2529" t="s">
        <v>3367</v>
      </c>
      <c r="X2529" t="s">
        <v>2785</v>
      </c>
      <c r="Y2529" t="s">
        <v>3318</v>
      </c>
      <c r="Z2529" t="s">
        <v>3729</v>
      </c>
      <c r="AA2529">
        <v>811586</v>
      </c>
      <c r="AB2529" s="198">
        <v>37037</v>
      </c>
      <c r="AC2529" s="198">
        <v>37040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4</v>
      </c>
      <c r="F2530" s="213">
        <f t="shared" si="200"/>
        <v>20000</v>
      </c>
      <c r="G2530" s="202">
        <v>1297697</v>
      </c>
      <c r="H2530" s="198">
        <v>37036.384340277778</v>
      </c>
      <c r="I2530" t="s">
        <v>2779</v>
      </c>
      <c r="M2530" t="s">
        <v>1785</v>
      </c>
      <c r="N2530" t="s">
        <v>3314</v>
      </c>
      <c r="O2530" t="s">
        <v>1545</v>
      </c>
      <c r="P2530" s="199">
        <v>5000</v>
      </c>
      <c r="S2530" t="s">
        <v>1786</v>
      </c>
      <c r="T2530" t="s">
        <v>2230</v>
      </c>
      <c r="U2530" s="201">
        <v>3.7749999999999999</v>
      </c>
      <c r="V2530" t="s">
        <v>2799</v>
      </c>
      <c r="W2530" t="s">
        <v>3130</v>
      </c>
      <c r="X2530" t="s">
        <v>3338</v>
      </c>
      <c r="Y2530" t="s">
        <v>3318</v>
      </c>
      <c r="Z2530" t="s">
        <v>3729</v>
      </c>
      <c r="AA2530">
        <v>811587</v>
      </c>
      <c r="AB2530" s="198">
        <v>37037</v>
      </c>
      <c r="AC2530" s="198">
        <v>37040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4</v>
      </c>
      <c r="F2531" s="213">
        <f t="shared" si="200"/>
        <v>16000</v>
      </c>
      <c r="G2531" s="202">
        <v>1297696</v>
      </c>
      <c r="H2531" s="198">
        <v>37036.384340277778</v>
      </c>
      <c r="I2531" t="s">
        <v>3363</v>
      </c>
      <c r="M2531" t="s">
        <v>1785</v>
      </c>
      <c r="N2531" t="s">
        <v>3314</v>
      </c>
      <c r="O2531" t="s">
        <v>2533</v>
      </c>
      <c r="Q2531" s="199">
        <v>4000</v>
      </c>
      <c r="S2531" t="s">
        <v>1786</v>
      </c>
      <c r="T2531" t="s">
        <v>2230</v>
      </c>
      <c r="U2531" s="201">
        <v>3.72</v>
      </c>
      <c r="V2531" t="s">
        <v>3226</v>
      </c>
      <c r="W2531" t="s">
        <v>3352</v>
      </c>
      <c r="X2531" t="s">
        <v>3353</v>
      </c>
      <c r="Y2531" t="s">
        <v>3318</v>
      </c>
      <c r="Z2531" t="s">
        <v>3729</v>
      </c>
      <c r="AA2531">
        <v>811588</v>
      </c>
      <c r="AB2531" s="198">
        <v>37037</v>
      </c>
      <c r="AC2531" s="198">
        <v>37040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4</v>
      </c>
      <c r="F2532" s="213">
        <f t="shared" si="200"/>
        <v>40000</v>
      </c>
      <c r="G2532" s="202">
        <v>1297698</v>
      </c>
      <c r="H2532" s="198">
        <v>37036.384351851855</v>
      </c>
      <c r="I2532" t="s">
        <v>1826</v>
      </c>
      <c r="M2532" t="s">
        <v>1785</v>
      </c>
      <c r="N2532" t="s">
        <v>3314</v>
      </c>
      <c r="O2532" t="s">
        <v>1572</v>
      </c>
      <c r="Q2532" s="199">
        <v>10000</v>
      </c>
      <c r="S2532" t="s">
        <v>1786</v>
      </c>
      <c r="T2532" t="s">
        <v>2230</v>
      </c>
      <c r="U2532" s="201">
        <v>3.9</v>
      </c>
      <c r="V2532" t="s">
        <v>3027</v>
      </c>
      <c r="W2532" t="s">
        <v>1709</v>
      </c>
      <c r="X2532" t="s">
        <v>1710</v>
      </c>
      <c r="Y2532" t="s">
        <v>3318</v>
      </c>
      <c r="Z2532" t="s">
        <v>3729</v>
      </c>
      <c r="AA2532">
        <v>811589</v>
      </c>
      <c r="AB2532" s="198">
        <v>37037</v>
      </c>
      <c r="AC2532" s="198">
        <v>37040</v>
      </c>
    </row>
    <row r="2533" spans="1:29" x14ac:dyDescent="0.2">
      <c r="A2533" s="44" t="str">
        <f t="shared" si="196"/>
        <v>US Natural Gas Financial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Financial</v>
      </c>
      <c r="E2533" s="44">
        <f>IF(VLOOKUP(S2533,'DD-Lookup'!$J$6:$L$50,3,FALSE)="Monthly",(YEAR(AC2533)-YEAR(AB2533))*12+MONTH(AC2533)-MONTH(AB2533)+1,(AC2533-AB2533+1))</f>
        <v>30</v>
      </c>
      <c r="F2533" s="213">
        <f t="shared" si="200"/>
        <v>150000</v>
      </c>
      <c r="G2533" s="202">
        <v>1297701</v>
      </c>
      <c r="H2533" s="198">
        <v>37036.384363425925</v>
      </c>
      <c r="I2533" t="s">
        <v>1687</v>
      </c>
      <c r="M2533" t="s">
        <v>1785</v>
      </c>
      <c r="N2533" t="s">
        <v>3014</v>
      </c>
      <c r="O2533" t="s">
        <v>3015</v>
      </c>
      <c r="P2533" s="199">
        <v>5000</v>
      </c>
      <c r="S2533" t="s">
        <v>1786</v>
      </c>
      <c r="T2533" t="s">
        <v>2230</v>
      </c>
      <c r="U2533" s="201">
        <v>3.9849999999999999</v>
      </c>
      <c r="V2533" t="s">
        <v>2123</v>
      </c>
      <c r="W2533" t="s">
        <v>3587</v>
      </c>
      <c r="X2533" t="s">
        <v>3016</v>
      </c>
      <c r="Y2533" t="s">
        <v>2250</v>
      </c>
      <c r="Z2533" t="s">
        <v>3729</v>
      </c>
      <c r="AA2533" t="s">
        <v>259</v>
      </c>
      <c r="AB2533" s="198">
        <v>37043.875</v>
      </c>
      <c r="AC2533" s="198">
        <v>37072.875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4</v>
      </c>
      <c r="F2534" s="213">
        <f t="shared" si="200"/>
        <v>20000</v>
      </c>
      <c r="G2534" s="202">
        <v>1297699</v>
      </c>
      <c r="H2534" s="198">
        <v>37036.384363425925</v>
      </c>
      <c r="I2534" t="s">
        <v>1843</v>
      </c>
      <c r="M2534" t="s">
        <v>1785</v>
      </c>
      <c r="N2534" t="s">
        <v>3314</v>
      </c>
      <c r="O2534" t="s">
        <v>1562</v>
      </c>
      <c r="Q2534" s="199">
        <v>5000</v>
      </c>
      <c r="S2534" t="s">
        <v>1786</v>
      </c>
      <c r="T2534" t="s">
        <v>2230</v>
      </c>
      <c r="U2534" s="201">
        <v>3.6</v>
      </c>
      <c r="V2534" t="s">
        <v>2755</v>
      </c>
      <c r="W2534" t="s">
        <v>1719</v>
      </c>
      <c r="X2534" t="s">
        <v>1710</v>
      </c>
      <c r="Y2534" t="s">
        <v>3318</v>
      </c>
      <c r="Z2534" t="s">
        <v>3729</v>
      </c>
      <c r="AA2534">
        <v>811590</v>
      </c>
      <c r="AB2534" s="198">
        <v>37037</v>
      </c>
      <c r="AC2534" s="198">
        <v>37040</v>
      </c>
    </row>
    <row r="2535" spans="1:29" x14ac:dyDescent="0.2">
      <c r="A2535" s="44" t="str">
        <f t="shared" si="196"/>
        <v>US Natural Gas Financial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30</v>
      </c>
      <c r="F2535" s="213">
        <f t="shared" si="200"/>
        <v>300000</v>
      </c>
      <c r="G2535" s="202">
        <v>1297700</v>
      </c>
      <c r="H2535" s="198">
        <v>37036.384363425925</v>
      </c>
      <c r="I2535" t="s">
        <v>3004</v>
      </c>
      <c r="M2535" t="s">
        <v>1785</v>
      </c>
      <c r="N2535" t="s">
        <v>3328</v>
      </c>
      <c r="O2535" t="s">
        <v>3082</v>
      </c>
      <c r="Q2535" s="199">
        <v>10000</v>
      </c>
      <c r="S2535" t="s">
        <v>1786</v>
      </c>
      <c r="T2535" t="s">
        <v>2230</v>
      </c>
      <c r="U2535" s="201">
        <v>-3.5000000000000003E-2</v>
      </c>
      <c r="V2535" t="s">
        <v>2753</v>
      </c>
      <c r="W2535" t="s">
        <v>3179</v>
      </c>
      <c r="X2535" t="s">
        <v>3180</v>
      </c>
      <c r="Y2535" t="s">
        <v>2250</v>
      </c>
      <c r="Z2535" t="s">
        <v>3729</v>
      </c>
      <c r="AA2535" t="s">
        <v>260</v>
      </c>
      <c r="AB2535" s="198">
        <v>37043.875</v>
      </c>
      <c r="AC2535" s="198">
        <v>37072.875</v>
      </c>
    </row>
    <row r="2536" spans="1:29" x14ac:dyDescent="0.2">
      <c r="A2536" s="44" t="str">
        <f t="shared" si="196"/>
        <v xml:space="preserve"> Natural Gas Physical</v>
      </c>
      <c r="B2536" s="44" t="str">
        <f t="shared" si="197"/>
        <v/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4</v>
      </c>
      <c r="F2536" s="213">
        <f t="shared" si="200"/>
        <v>40000</v>
      </c>
      <c r="G2536" s="202">
        <v>1297702</v>
      </c>
      <c r="H2536" s="198">
        <v>37036.384375000001</v>
      </c>
      <c r="I2536" t="s">
        <v>203</v>
      </c>
      <c r="M2536" t="s">
        <v>1785</v>
      </c>
      <c r="N2536" t="s">
        <v>3346</v>
      </c>
      <c r="O2536" t="s">
        <v>238</v>
      </c>
      <c r="P2536" s="199">
        <v>10000</v>
      </c>
      <c r="S2536" t="s">
        <v>1786</v>
      </c>
      <c r="T2536" t="s">
        <v>2230</v>
      </c>
      <c r="U2536" s="201">
        <v>4.1399999999999997</v>
      </c>
      <c r="V2536" t="s">
        <v>239</v>
      </c>
      <c r="W2536" t="s">
        <v>3347</v>
      </c>
      <c r="X2536" t="s">
        <v>3348</v>
      </c>
      <c r="Y2536" t="s">
        <v>3318</v>
      </c>
      <c r="Z2536" t="s">
        <v>3729</v>
      </c>
      <c r="AA2536">
        <v>811591</v>
      </c>
      <c r="AB2536" s="198">
        <v>37037</v>
      </c>
      <c r="AC2536" s="198">
        <v>37040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4</v>
      </c>
      <c r="F2537" s="213">
        <f t="shared" si="200"/>
        <v>10000</v>
      </c>
      <c r="G2537" s="202">
        <v>1297703</v>
      </c>
      <c r="H2537" s="198">
        <v>37036.384398148148</v>
      </c>
      <c r="I2537" t="s">
        <v>3393</v>
      </c>
      <c r="M2537" t="s">
        <v>1785</v>
      </c>
      <c r="N2537" t="s">
        <v>3314</v>
      </c>
      <c r="O2537" t="s">
        <v>1518</v>
      </c>
      <c r="Q2537" s="199">
        <v>2500</v>
      </c>
      <c r="S2537" t="s">
        <v>1786</v>
      </c>
      <c r="T2537" t="s">
        <v>2230</v>
      </c>
      <c r="U2537" s="201">
        <v>3.9375</v>
      </c>
      <c r="V2537" t="s">
        <v>3132</v>
      </c>
      <c r="W2537" t="s">
        <v>3316</v>
      </c>
      <c r="X2537" t="s">
        <v>3317</v>
      </c>
      <c r="Y2537" t="s">
        <v>3318</v>
      </c>
      <c r="Z2537" t="s">
        <v>3729</v>
      </c>
      <c r="AA2537">
        <v>811592</v>
      </c>
      <c r="AB2537" s="198">
        <v>37037</v>
      </c>
      <c r="AC2537" s="198">
        <v>37040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4</v>
      </c>
      <c r="F2538" s="213">
        <f t="shared" si="200"/>
        <v>40000</v>
      </c>
      <c r="G2538" s="202">
        <v>1297705</v>
      </c>
      <c r="H2538" s="198">
        <v>37036.384444444448</v>
      </c>
      <c r="I2538" t="s">
        <v>3008</v>
      </c>
      <c r="M2538" t="s">
        <v>1785</v>
      </c>
      <c r="N2538" t="s">
        <v>3314</v>
      </c>
      <c r="O2538" t="s">
        <v>1518</v>
      </c>
      <c r="P2538" s="199">
        <v>10000</v>
      </c>
      <c r="S2538" t="s">
        <v>1786</v>
      </c>
      <c r="T2538" t="s">
        <v>2230</v>
      </c>
      <c r="U2538" s="201">
        <v>3.9350000000000001</v>
      </c>
      <c r="V2538" t="s">
        <v>2846</v>
      </c>
      <c r="W2538" t="s">
        <v>3316</v>
      </c>
      <c r="X2538" t="s">
        <v>3317</v>
      </c>
      <c r="Y2538" t="s">
        <v>3318</v>
      </c>
      <c r="Z2538" t="s">
        <v>3729</v>
      </c>
      <c r="AA2538">
        <v>811594</v>
      </c>
      <c r="AB2538" s="198">
        <v>37037</v>
      </c>
      <c r="AC2538" s="198">
        <v>37040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4</v>
      </c>
      <c r="F2539" s="213">
        <f t="shared" si="200"/>
        <v>4472</v>
      </c>
      <c r="G2539" s="202">
        <v>1297704</v>
      </c>
      <c r="H2539" s="198">
        <v>37036.384444444448</v>
      </c>
      <c r="I2539" t="s">
        <v>1704</v>
      </c>
      <c r="M2539" t="s">
        <v>1785</v>
      </c>
      <c r="N2539" t="s">
        <v>3314</v>
      </c>
      <c r="O2539" t="s">
        <v>1550</v>
      </c>
      <c r="P2539" s="199">
        <v>1118</v>
      </c>
      <c r="S2539" t="s">
        <v>1786</v>
      </c>
      <c r="T2539" t="s">
        <v>2230</v>
      </c>
      <c r="U2539" s="201">
        <v>4.1100000000000003</v>
      </c>
      <c r="V2539" t="s">
        <v>1705</v>
      </c>
      <c r="W2539" t="s">
        <v>1691</v>
      </c>
      <c r="X2539" t="s">
        <v>1697</v>
      </c>
      <c r="Y2539" t="s">
        <v>3318</v>
      </c>
      <c r="Z2539" t="s">
        <v>3729</v>
      </c>
      <c r="AA2539">
        <v>811593</v>
      </c>
      <c r="AB2539" s="198">
        <v>37037</v>
      </c>
      <c r="AC2539" s="198">
        <v>37040</v>
      </c>
    </row>
    <row r="2540" spans="1:29" x14ac:dyDescent="0.2">
      <c r="A2540" s="44" t="str">
        <f t="shared" si="196"/>
        <v xml:space="preserve"> Metals Financial</v>
      </c>
      <c r="B2540" s="44" t="str">
        <f t="shared" si="197"/>
        <v/>
      </c>
      <c r="C2540" s="44" t="str">
        <f t="shared" si="198"/>
        <v>Metals</v>
      </c>
      <c r="D2540" s="44" t="str">
        <f t="shared" si="199"/>
        <v>Financial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8</v>
      </c>
      <c r="G2540" s="202">
        <v>1297706</v>
      </c>
      <c r="H2540" s="198">
        <v>37036.384479166663</v>
      </c>
      <c r="I2540" t="s">
        <v>2302</v>
      </c>
      <c r="M2540" t="s">
        <v>1791</v>
      </c>
      <c r="N2540" t="s">
        <v>2255</v>
      </c>
      <c r="O2540" t="s">
        <v>2256</v>
      </c>
      <c r="P2540" s="199">
        <v>8</v>
      </c>
      <c r="S2540" t="s">
        <v>2257</v>
      </c>
      <c r="T2540" t="s">
        <v>2230</v>
      </c>
      <c r="U2540" s="201">
        <v>7135</v>
      </c>
      <c r="V2540" t="s">
        <v>2303</v>
      </c>
      <c r="W2540" t="s">
        <v>2258</v>
      </c>
      <c r="X2540" t="s">
        <v>2232</v>
      </c>
      <c r="Y2540" t="s">
        <v>2233</v>
      </c>
      <c r="Z2540" t="s">
        <v>2234</v>
      </c>
      <c r="AA2540">
        <v>2152866</v>
      </c>
    </row>
    <row r="2541" spans="1:29" x14ac:dyDescent="0.2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214</v>
      </c>
      <c r="F2541" s="213">
        <f t="shared" si="200"/>
        <v>406600</v>
      </c>
      <c r="G2541" s="202">
        <v>1297707</v>
      </c>
      <c r="H2541" s="198">
        <v>37036.384513888886</v>
      </c>
      <c r="I2541" t="s">
        <v>3206</v>
      </c>
      <c r="M2541" t="s">
        <v>1785</v>
      </c>
      <c r="N2541" t="s">
        <v>2390</v>
      </c>
      <c r="O2541" t="s">
        <v>261</v>
      </c>
      <c r="Q2541" s="199">
        <v>1900</v>
      </c>
      <c r="S2541" t="s">
        <v>1786</v>
      </c>
      <c r="T2541" t="s">
        <v>2230</v>
      </c>
      <c r="U2541" s="201">
        <v>0.155</v>
      </c>
      <c r="V2541" t="s">
        <v>3520</v>
      </c>
      <c r="W2541" t="s">
        <v>1717</v>
      </c>
      <c r="X2541" t="s">
        <v>3348</v>
      </c>
      <c r="Y2541" t="s">
        <v>3318</v>
      </c>
      <c r="Z2541" t="s">
        <v>3729</v>
      </c>
      <c r="AA2541" t="s">
        <v>262</v>
      </c>
      <c r="AB2541" s="198">
        <v>37347</v>
      </c>
      <c r="AC2541" s="198">
        <v>37560</v>
      </c>
    </row>
    <row r="2542" spans="1:29" x14ac:dyDescent="0.2">
      <c r="A2542" s="44" t="str">
        <f t="shared" si="196"/>
        <v>US Natural Gas Financial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Financial</v>
      </c>
      <c r="E2542" s="44">
        <f>IF(VLOOKUP(S2542,'DD-Lookup'!$J$6:$L$50,3,FALSE)="Monthly",(YEAR(AC2542)-YEAR(AB2542))*12+MONTH(AC2542)-MONTH(AB2542)+1,(AC2542-AB2542+1))</f>
        <v>30</v>
      </c>
      <c r="F2542" s="213">
        <f t="shared" si="200"/>
        <v>300000</v>
      </c>
      <c r="G2542" s="202">
        <v>1297708</v>
      </c>
      <c r="H2542" s="198">
        <v>37036.384525462963</v>
      </c>
      <c r="I2542" t="s">
        <v>2202</v>
      </c>
      <c r="M2542" t="s">
        <v>1785</v>
      </c>
      <c r="N2542" t="s">
        <v>3328</v>
      </c>
      <c r="O2542" t="s">
        <v>3082</v>
      </c>
      <c r="Q2542" s="199">
        <v>10000</v>
      </c>
      <c r="S2542" t="s">
        <v>1786</v>
      </c>
      <c r="T2542" t="s">
        <v>2230</v>
      </c>
      <c r="U2542" s="201">
        <v>-3.5000000000000003E-2</v>
      </c>
      <c r="V2542" t="s">
        <v>1899</v>
      </c>
      <c r="W2542" t="s">
        <v>3179</v>
      </c>
      <c r="X2542" t="s">
        <v>3180</v>
      </c>
      <c r="Y2542" t="s">
        <v>2250</v>
      </c>
      <c r="Z2542" t="s">
        <v>3729</v>
      </c>
      <c r="AA2542" t="s">
        <v>263</v>
      </c>
      <c r="AB2542" s="198">
        <v>37043.875</v>
      </c>
      <c r="AC2542" s="198">
        <v>37072.875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4</v>
      </c>
      <c r="F2543" s="213">
        <f t="shared" si="200"/>
        <v>40000</v>
      </c>
      <c r="G2543" s="202">
        <v>1297709</v>
      </c>
      <c r="H2543" s="198">
        <v>37036.38453703704</v>
      </c>
      <c r="I2543" t="s">
        <v>2006</v>
      </c>
      <c r="M2543" t="s">
        <v>1785</v>
      </c>
      <c r="N2543" t="s">
        <v>3314</v>
      </c>
      <c r="O2543" t="s">
        <v>1523</v>
      </c>
      <c r="Q2543" s="199">
        <v>10000</v>
      </c>
      <c r="S2543" t="s">
        <v>1786</v>
      </c>
      <c r="T2543" t="s">
        <v>2230</v>
      </c>
      <c r="U2543" s="201">
        <v>3.895</v>
      </c>
      <c r="V2543" t="s">
        <v>1780</v>
      </c>
      <c r="W2543" t="s">
        <v>2783</v>
      </c>
      <c r="X2543" t="s">
        <v>2784</v>
      </c>
      <c r="Y2543" t="s">
        <v>3318</v>
      </c>
      <c r="Z2543" t="s">
        <v>3729</v>
      </c>
      <c r="AA2543">
        <v>811595</v>
      </c>
      <c r="AB2543" s="198">
        <v>37037</v>
      </c>
      <c r="AC2543" s="198">
        <v>37040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4</v>
      </c>
      <c r="F2544" s="213">
        <f t="shared" si="200"/>
        <v>40000</v>
      </c>
      <c r="G2544" s="202">
        <v>1297710</v>
      </c>
      <c r="H2544" s="198">
        <v>37036.384571759256</v>
      </c>
      <c r="I2544" t="s">
        <v>2006</v>
      </c>
      <c r="M2544" t="s">
        <v>1785</v>
      </c>
      <c r="N2544" t="s">
        <v>3314</v>
      </c>
      <c r="O2544" t="s">
        <v>1523</v>
      </c>
      <c r="Q2544" s="199">
        <v>10000</v>
      </c>
      <c r="S2544" t="s">
        <v>1786</v>
      </c>
      <c r="T2544" t="s">
        <v>2230</v>
      </c>
      <c r="U2544" s="201">
        <v>3.9049999999999998</v>
      </c>
      <c r="V2544" t="s">
        <v>1780</v>
      </c>
      <c r="W2544" t="s">
        <v>2783</v>
      </c>
      <c r="X2544" t="s">
        <v>2784</v>
      </c>
      <c r="Y2544" t="s">
        <v>3318</v>
      </c>
      <c r="Z2544" t="s">
        <v>3729</v>
      </c>
      <c r="AA2544">
        <v>811596</v>
      </c>
      <c r="AB2544" s="198">
        <v>37037</v>
      </c>
      <c r="AC2544" s="198">
        <v>37040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4</v>
      </c>
      <c r="F2545" s="213">
        <f t="shared" si="200"/>
        <v>40000</v>
      </c>
      <c r="G2545" s="202">
        <v>1297711</v>
      </c>
      <c r="H2545" s="198">
        <v>37036.384618055556</v>
      </c>
      <c r="I2545" t="s">
        <v>1720</v>
      </c>
      <c r="M2545" t="s">
        <v>1785</v>
      </c>
      <c r="N2545" t="s">
        <v>1766</v>
      </c>
      <c r="O2545" t="s">
        <v>2517</v>
      </c>
      <c r="Q2545" s="199">
        <v>10000</v>
      </c>
      <c r="S2545" t="s">
        <v>1786</v>
      </c>
      <c r="T2545" t="s">
        <v>2230</v>
      </c>
      <c r="U2545" s="201">
        <v>3.64</v>
      </c>
      <c r="V2545" t="s">
        <v>2130</v>
      </c>
      <c r="W2545" t="s">
        <v>3081</v>
      </c>
      <c r="X2545" t="s">
        <v>1767</v>
      </c>
      <c r="Y2545" t="s">
        <v>3318</v>
      </c>
      <c r="Z2545" t="s">
        <v>1768</v>
      </c>
      <c r="AA2545">
        <v>811598</v>
      </c>
      <c r="AB2545" s="198">
        <v>37037</v>
      </c>
      <c r="AC2545" s="198">
        <v>37040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4</v>
      </c>
      <c r="F2546" s="213">
        <f t="shared" si="200"/>
        <v>8996</v>
      </c>
      <c r="G2546" s="202">
        <v>1297712</v>
      </c>
      <c r="H2546" s="198">
        <v>37036.384641203702</v>
      </c>
      <c r="I2546" t="s">
        <v>3341</v>
      </c>
      <c r="M2546" t="s">
        <v>1785</v>
      </c>
      <c r="N2546" t="s">
        <v>3314</v>
      </c>
      <c r="O2546" t="s">
        <v>1518</v>
      </c>
      <c r="Q2546" s="199">
        <v>2249</v>
      </c>
      <c r="S2546" t="s">
        <v>1786</v>
      </c>
      <c r="T2546" t="s">
        <v>2230</v>
      </c>
      <c r="U2546" s="201">
        <v>3.9361999999999999</v>
      </c>
      <c r="V2546" t="s">
        <v>2726</v>
      </c>
      <c r="W2546" t="s">
        <v>3316</v>
      </c>
      <c r="X2546" t="s">
        <v>3317</v>
      </c>
      <c r="Y2546" t="s">
        <v>3318</v>
      </c>
      <c r="Z2546" t="s">
        <v>3729</v>
      </c>
      <c r="AA2546">
        <v>811600</v>
      </c>
      <c r="AB2546" s="198">
        <v>37037</v>
      </c>
      <c r="AC2546" s="198">
        <v>37040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4</v>
      </c>
      <c r="F2547" s="213">
        <f t="shared" si="200"/>
        <v>36220</v>
      </c>
      <c r="G2547" s="202">
        <v>1297713</v>
      </c>
      <c r="H2547" s="198">
        <v>37036.384675925925</v>
      </c>
      <c r="I2547" t="s">
        <v>3319</v>
      </c>
      <c r="M2547" t="s">
        <v>1785</v>
      </c>
      <c r="N2547" t="s">
        <v>3314</v>
      </c>
      <c r="O2547" t="s">
        <v>1524</v>
      </c>
      <c r="Q2547" s="199">
        <v>9055</v>
      </c>
      <c r="S2547" t="s">
        <v>1786</v>
      </c>
      <c r="T2547" t="s">
        <v>2230</v>
      </c>
      <c r="U2547" s="201">
        <v>3.8025000000000002</v>
      </c>
      <c r="V2547" t="s">
        <v>3320</v>
      </c>
      <c r="W2547" t="s">
        <v>3352</v>
      </c>
      <c r="X2547" t="s">
        <v>3353</v>
      </c>
      <c r="Y2547" t="s">
        <v>3318</v>
      </c>
      <c r="Z2547" t="s">
        <v>3729</v>
      </c>
      <c r="AA2547">
        <v>811601</v>
      </c>
      <c r="AB2547" s="198">
        <v>37037</v>
      </c>
      <c r="AC2547" s="198">
        <v>37040</v>
      </c>
    </row>
    <row r="2548" spans="1:29" x14ac:dyDescent="0.2">
      <c r="A2548" s="44" t="str">
        <f t="shared" si="196"/>
        <v xml:space="preserve"> Natural Gas Physical</v>
      </c>
      <c r="B2548" s="44" t="str">
        <f t="shared" si="197"/>
        <v/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3</v>
      </c>
      <c r="F2548" s="213">
        <f t="shared" si="200"/>
        <v>30000</v>
      </c>
      <c r="G2548" s="202">
        <v>1297715</v>
      </c>
      <c r="H2548" s="198">
        <v>37036.384687500002</v>
      </c>
      <c r="I2548" t="s">
        <v>2775</v>
      </c>
      <c r="M2548" t="s">
        <v>1785</v>
      </c>
      <c r="N2548" t="s">
        <v>1724</v>
      </c>
      <c r="O2548" t="s">
        <v>103</v>
      </c>
      <c r="P2548" s="199">
        <v>10000</v>
      </c>
      <c r="S2548" t="s">
        <v>2308</v>
      </c>
      <c r="T2548" t="s">
        <v>1725</v>
      </c>
      <c r="U2548" s="201">
        <v>5.19</v>
      </c>
      <c r="V2548" t="s">
        <v>2349</v>
      </c>
      <c r="W2548" t="s">
        <v>1726</v>
      </c>
      <c r="X2548" t="s">
        <v>1727</v>
      </c>
      <c r="Y2548" t="s">
        <v>3318</v>
      </c>
      <c r="Z2548" t="s">
        <v>3730</v>
      </c>
      <c r="AA2548">
        <v>811602</v>
      </c>
      <c r="AB2548" s="198">
        <v>37036.875</v>
      </c>
      <c r="AC2548" s="198">
        <v>37038.875</v>
      </c>
    </row>
    <row r="2549" spans="1:29" x14ac:dyDescent="0.2">
      <c r="A2549" s="44" t="str">
        <f t="shared" si="196"/>
        <v>US Natural Gas Financial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123</v>
      </c>
      <c r="F2549" s="213">
        <f t="shared" si="200"/>
        <v>246000</v>
      </c>
      <c r="G2549" s="202">
        <v>1297716</v>
      </c>
      <c r="H2549" s="198">
        <v>37036.384733796294</v>
      </c>
      <c r="I2549" t="s">
        <v>1716</v>
      </c>
      <c r="M2549" t="s">
        <v>1785</v>
      </c>
      <c r="N2549" t="s">
        <v>3328</v>
      </c>
      <c r="O2549" t="s">
        <v>264</v>
      </c>
      <c r="P2549" s="199">
        <v>2000</v>
      </c>
      <c r="S2549" t="s">
        <v>1786</v>
      </c>
      <c r="T2549" t="s">
        <v>2230</v>
      </c>
      <c r="U2549" s="201">
        <v>7.0000000000000007E-2</v>
      </c>
      <c r="V2549" t="s">
        <v>265</v>
      </c>
      <c r="W2549" t="s">
        <v>1717</v>
      </c>
      <c r="X2549" t="s">
        <v>1718</v>
      </c>
      <c r="Y2549" t="s">
        <v>2250</v>
      </c>
      <c r="Z2549" t="s">
        <v>3729</v>
      </c>
      <c r="AA2549" t="s">
        <v>266</v>
      </c>
      <c r="AB2549" s="198">
        <v>37073</v>
      </c>
      <c r="AC2549" s="198">
        <v>37195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4</v>
      </c>
      <c r="F2550" s="213">
        <f t="shared" si="200"/>
        <v>60000</v>
      </c>
      <c r="G2550" s="202">
        <v>1297717</v>
      </c>
      <c r="H2550" s="198">
        <v>37036.384733796294</v>
      </c>
      <c r="I2550" t="s">
        <v>3341</v>
      </c>
      <c r="M2550" t="s">
        <v>1785</v>
      </c>
      <c r="N2550" t="s">
        <v>3314</v>
      </c>
      <c r="O2550" t="s">
        <v>1034</v>
      </c>
      <c r="Q2550" s="199">
        <v>15000</v>
      </c>
      <c r="S2550" t="s">
        <v>1786</v>
      </c>
      <c r="T2550" t="s">
        <v>2230</v>
      </c>
      <c r="U2550" s="201">
        <v>3.8650000000000002</v>
      </c>
      <c r="V2550" t="s">
        <v>3131</v>
      </c>
      <c r="W2550" t="s">
        <v>2783</v>
      </c>
      <c r="X2550" t="s">
        <v>2784</v>
      </c>
      <c r="Y2550" t="s">
        <v>3318</v>
      </c>
      <c r="Z2550" t="s">
        <v>3729</v>
      </c>
      <c r="AA2550">
        <v>811603</v>
      </c>
      <c r="AB2550" s="198">
        <v>37037</v>
      </c>
      <c r="AC2550" s="198">
        <v>37040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4</v>
      </c>
      <c r="F2551" s="213">
        <f t="shared" si="200"/>
        <v>4000</v>
      </c>
      <c r="G2551" s="202">
        <v>1297718</v>
      </c>
      <c r="H2551" s="198">
        <v>37036.384756944448</v>
      </c>
      <c r="I2551" t="s">
        <v>2840</v>
      </c>
      <c r="M2551" t="s">
        <v>1785</v>
      </c>
      <c r="N2551" t="s">
        <v>3314</v>
      </c>
      <c r="O2551" t="s">
        <v>1044</v>
      </c>
      <c r="Q2551" s="199">
        <v>1000</v>
      </c>
      <c r="S2551" t="s">
        <v>1786</v>
      </c>
      <c r="T2551" t="s">
        <v>2230</v>
      </c>
      <c r="U2551" s="201">
        <v>3.7650000000000001</v>
      </c>
      <c r="V2551" t="s">
        <v>2841</v>
      </c>
      <c r="W2551" t="s">
        <v>3159</v>
      </c>
      <c r="X2551" t="s">
        <v>1713</v>
      </c>
      <c r="Y2551" t="s">
        <v>3318</v>
      </c>
      <c r="Z2551" t="s">
        <v>3729</v>
      </c>
      <c r="AA2551">
        <v>811604</v>
      </c>
      <c r="AB2551" s="198">
        <v>37037</v>
      </c>
      <c r="AC2551" s="198">
        <v>37040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4</v>
      </c>
      <c r="F2552" s="213">
        <f t="shared" si="200"/>
        <v>20000</v>
      </c>
      <c r="G2552" s="202">
        <v>1297719</v>
      </c>
      <c r="H2552" s="198">
        <v>37036.384814814817</v>
      </c>
      <c r="I2552" t="s">
        <v>1716</v>
      </c>
      <c r="M2552" t="s">
        <v>1785</v>
      </c>
      <c r="N2552" t="s">
        <v>3314</v>
      </c>
      <c r="O2552" t="s">
        <v>1055</v>
      </c>
      <c r="Q2552" s="199">
        <v>5000</v>
      </c>
      <c r="S2552" t="s">
        <v>1786</v>
      </c>
      <c r="T2552" t="s">
        <v>2230</v>
      </c>
      <c r="U2552" s="201">
        <v>4.13</v>
      </c>
      <c r="V2552" t="s">
        <v>3277</v>
      </c>
      <c r="W2552" t="s">
        <v>2800</v>
      </c>
      <c r="X2552" t="s">
        <v>2801</v>
      </c>
      <c r="Y2552" t="s">
        <v>3318</v>
      </c>
      <c r="Z2552" t="s">
        <v>3729</v>
      </c>
      <c r="AA2552">
        <v>811606</v>
      </c>
      <c r="AB2552" s="198">
        <v>37037</v>
      </c>
      <c r="AC2552" s="198">
        <v>37040</v>
      </c>
    </row>
    <row r="2553" spans="1:29" x14ac:dyDescent="0.2">
      <c r="A2553" s="44" t="str">
        <f t="shared" si="196"/>
        <v xml:space="preserve"> Natural Gas Physical</v>
      </c>
      <c r="B2553" s="44" t="str">
        <f t="shared" si="197"/>
        <v/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3</v>
      </c>
      <c r="F2553" s="213">
        <f t="shared" si="200"/>
        <v>150000</v>
      </c>
      <c r="G2553" s="202">
        <v>1297720</v>
      </c>
      <c r="H2553" s="198">
        <v>37036.38484953704</v>
      </c>
      <c r="I2553" t="s">
        <v>2280</v>
      </c>
      <c r="M2553" t="s">
        <v>1785</v>
      </c>
      <c r="N2553" t="s">
        <v>2263</v>
      </c>
      <c r="O2553" t="s">
        <v>3113</v>
      </c>
      <c r="Q2553" s="199">
        <v>50000</v>
      </c>
      <c r="S2553" t="s">
        <v>2265</v>
      </c>
      <c r="T2553" t="s">
        <v>2266</v>
      </c>
      <c r="U2553" s="201">
        <v>20.350000000000001</v>
      </c>
      <c r="V2553" t="s">
        <v>2281</v>
      </c>
      <c r="W2553" t="s">
        <v>2278</v>
      </c>
      <c r="X2553" t="s">
        <v>2268</v>
      </c>
      <c r="Y2553" t="s">
        <v>2269</v>
      </c>
      <c r="Z2553" t="s">
        <v>2235</v>
      </c>
      <c r="AA2553">
        <v>104984</v>
      </c>
      <c r="AB2553" s="198">
        <v>37037.875</v>
      </c>
      <c r="AC2553" s="198">
        <v>37039.875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4</v>
      </c>
      <c r="F2554" s="213">
        <f t="shared" si="200"/>
        <v>3176</v>
      </c>
      <c r="G2554" s="202">
        <v>1297721</v>
      </c>
      <c r="H2554" s="198">
        <v>37036.384895833333</v>
      </c>
      <c r="I2554" t="s">
        <v>1704</v>
      </c>
      <c r="M2554" t="s">
        <v>1785</v>
      </c>
      <c r="N2554" t="s">
        <v>3314</v>
      </c>
      <c r="O2554" t="s">
        <v>1543</v>
      </c>
      <c r="Q2554" s="199">
        <v>794</v>
      </c>
      <c r="S2554" t="s">
        <v>1786</v>
      </c>
      <c r="T2554" t="s">
        <v>2230</v>
      </c>
      <c r="U2554" s="201">
        <v>3.7025000000000001</v>
      </c>
      <c r="V2554" t="s">
        <v>3033</v>
      </c>
      <c r="W2554" t="s">
        <v>3130</v>
      </c>
      <c r="X2554" t="s">
        <v>3338</v>
      </c>
      <c r="Y2554" t="s">
        <v>3318</v>
      </c>
      <c r="Z2554" t="s">
        <v>3729</v>
      </c>
      <c r="AA2554">
        <v>811607</v>
      </c>
      <c r="AB2554" s="198">
        <v>37037</v>
      </c>
      <c r="AC2554" s="198">
        <v>37040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4</v>
      </c>
      <c r="F2555" s="213">
        <f t="shared" si="200"/>
        <v>20000</v>
      </c>
      <c r="G2555" s="202">
        <v>1297722</v>
      </c>
      <c r="H2555" s="198">
        <v>37036.38490740741</v>
      </c>
      <c r="I2555" t="s">
        <v>1720</v>
      </c>
      <c r="M2555" t="s">
        <v>1785</v>
      </c>
      <c r="N2555" t="s">
        <v>3314</v>
      </c>
      <c r="O2555" t="s">
        <v>1546</v>
      </c>
      <c r="P2555" s="199">
        <v>5000</v>
      </c>
      <c r="S2555" t="s">
        <v>1786</v>
      </c>
      <c r="T2555" t="s">
        <v>2230</v>
      </c>
      <c r="U2555" s="201">
        <v>3.7425000000000002</v>
      </c>
      <c r="V2555" t="s">
        <v>2130</v>
      </c>
      <c r="W2555" t="s">
        <v>3130</v>
      </c>
      <c r="X2555" t="s">
        <v>3338</v>
      </c>
      <c r="Y2555" t="s">
        <v>3318</v>
      </c>
      <c r="Z2555" t="s">
        <v>3729</v>
      </c>
      <c r="AA2555">
        <v>811608</v>
      </c>
      <c r="AB2555" s="198">
        <v>37037</v>
      </c>
      <c r="AC2555" s="198">
        <v>37040</v>
      </c>
    </row>
    <row r="2556" spans="1:29" x14ac:dyDescent="0.2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4</v>
      </c>
      <c r="F2556" s="213">
        <f t="shared" si="200"/>
        <v>20000</v>
      </c>
      <c r="G2556" s="202">
        <v>1297723</v>
      </c>
      <c r="H2556" s="198">
        <v>37036.384930555556</v>
      </c>
      <c r="I2556" t="s">
        <v>2334</v>
      </c>
      <c r="M2556" t="s">
        <v>1785</v>
      </c>
      <c r="N2556" t="s">
        <v>1724</v>
      </c>
      <c r="O2556" t="s">
        <v>54</v>
      </c>
      <c r="Q2556" s="199">
        <v>5000</v>
      </c>
      <c r="S2556" t="s">
        <v>1786</v>
      </c>
      <c r="T2556" t="s">
        <v>2230</v>
      </c>
      <c r="U2556" s="201">
        <v>3.63</v>
      </c>
      <c r="V2556" t="s">
        <v>2338</v>
      </c>
      <c r="W2556" t="s">
        <v>3269</v>
      </c>
      <c r="X2556" t="s">
        <v>2324</v>
      </c>
      <c r="Y2556" t="s">
        <v>3318</v>
      </c>
      <c r="Z2556" t="s">
        <v>3730</v>
      </c>
      <c r="AA2556">
        <v>811609</v>
      </c>
      <c r="AB2556" s="198">
        <v>37037</v>
      </c>
      <c r="AC2556" s="198">
        <v>37040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4</v>
      </c>
      <c r="F2557" s="213">
        <f t="shared" si="200"/>
        <v>100000</v>
      </c>
      <c r="G2557" s="202">
        <v>1297724</v>
      </c>
      <c r="H2557" s="198">
        <v>37036.384976851848</v>
      </c>
      <c r="I2557" t="s">
        <v>2964</v>
      </c>
      <c r="M2557" t="s">
        <v>1785</v>
      </c>
      <c r="N2557" t="s">
        <v>3314</v>
      </c>
      <c r="O2557" t="s">
        <v>1034</v>
      </c>
      <c r="P2557" s="199">
        <v>25000</v>
      </c>
      <c r="S2557" t="s">
        <v>1786</v>
      </c>
      <c r="T2557" t="s">
        <v>2230</v>
      </c>
      <c r="U2557" s="201">
        <v>3.86</v>
      </c>
      <c r="V2557" t="s">
        <v>3268</v>
      </c>
      <c r="W2557" t="s">
        <v>2783</v>
      </c>
      <c r="X2557" t="s">
        <v>2784</v>
      </c>
      <c r="Y2557" t="s">
        <v>3318</v>
      </c>
      <c r="Z2557" t="s">
        <v>3729</v>
      </c>
      <c r="AA2557">
        <v>811610</v>
      </c>
      <c r="AB2557" s="198">
        <v>37037</v>
      </c>
      <c r="AC2557" s="198">
        <v>37040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4</v>
      </c>
      <c r="F2558" s="213">
        <f t="shared" si="200"/>
        <v>10360</v>
      </c>
      <c r="G2558" s="202">
        <v>1297725</v>
      </c>
      <c r="H2558" s="198">
        <v>37036.385011574072</v>
      </c>
      <c r="I2558" t="s">
        <v>2163</v>
      </c>
      <c r="M2558" t="s">
        <v>1785</v>
      </c>
      <c r="N2558" t="s">
        <v>3314</v>
      </c>
      <c r="O2558" t="s">
        <v>1602</v>
      </c>
      <c r="P2558" s="199">
        <v>2590</v>
      </c>
      <c r="S2558" t="s">
        <v>1786</v>
      </c>
      <c r="T2558" t="s">
        <v>2230</v>
      </c>
      <c r="U2558" s="201">
        <v>4.0949999999999998</v>
      </c>
      <c r="V2558" t="s">
        <v>2923</v>
      </c>
      <c r="W2558" t="s">
        <v>3367</v>
      </c>
      <c r="X2558" t="s">
        <v>3368</v>
      </c>
      <c r="Y2558" t="s">
        <v>3318</v>
      </c>
      <c r="Z2558" t="s">
        <v>3729</v>
      </c>
      <c r="AA2558">
        <v>811611</v>
      </c>
      <c r="AB2558" s="198">
        <v>37037</v>
      </c>
      <c r="AC2558" s="198">
        <v>37040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4</v>
      </c>
      <c r="F2559" s="213">
        <f t="shared" si="200"/>
        <v>4000</v>
      </c>
      <c r="G2559" s="202">
        <v>1297726</v>
      </c>
      <c r="H2559" s="198">
        <v>37036.385023148148</v>
      </c>
      <c r="I2559" t="s">
        <v>1843</v>
      </c>
      <c r="M2559" t="s">
        <v>1785</v>
      </c>
      <c r="N2559" t="s">
        <v>3314</v>
      </c>
      <c r="O2559" t="s">
        <v>1575</v>
      </c>
      <c r="P2559" s="199">
        <v>1000</v>
      </c>
      <c r="S2559" t="s">
        <v>1786</v>
      </c>
      <c r="T2559" t="s">
        <v>2230</v>
      </c>
      <c r="U2559" s="201">
        <v>2.48</v>
      </c>
      <c r="V2559" t="s">
        <v>1685</v>
      </c>
      <c r="W2559" t="s">
        <v>2117</v>
      </c>
      <c r="X2559" t="s">
        <v>1761</v>
      </c>
      <c r="Y2559" t="s">
        <v>3318</v>
      </c>
      <c r="Z2559" t="s">
        <v>3729</v>
      </c>
      <c r="AA2559">
        <v>811612</v>
      </c>
      <c r="AB2559" s="198">
        <v>37037</v>
      </c>
      <c r="AC2559" s="198">
        <v>37040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4</v>
      </c>
      <c r="F2560" s="213">
        <f t="shared" si="200"/>
        <v>60000</v>
      </c>
      <c r="G2560" s="202">
        <v>1297727</v>
      </c>
      <c r="H2560" s="198">
        <v>37036.385046296295</v>
      </c>
      <c r="I2560" t="s">
        <v>2006</v>
      </c>
      <c r="M2560" t="s">
        <v>1785</v>
      </c>
      <c r="N2560" t="s">
        <v>3314</v>
      </c>
      <c r="O2560" t="s">
        <v>1034</v>
      </c>
      <c r="Q2560" s="199">
        <v>15000</v>
      </c>
      <c r="S2560" t="s">
        <v>1786</v>
      </c>
      <c r="T2560" t="s">
        <v>2230</v>
      </c>
      <c r="U2560" s="201">
        <v>3.8650000000000002</v>
      </c>
      <c r="V2560" t="s">
        <v>1780</v>
      </c>
      <c r="W2560" t="s">
        <v>2783</v>
      </c>
      <c r="X2560" t="s">
        <v>2784</v>
      </c>
      <c r="Y2560" t="s">
        <v>3318</v>
      </c>
      <c r="Z2560" t="s">
        <v>3729</v>
      </c>
      <c r="AA2560">
        <v>811613</v>
      </c>
      <c r="AB2560" s="198">
        <v>37037</v>
      </c>
      <c r="AC2560" s="198">
        <v>37040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4</v>
      </c>
      <c r="F2561" s="213">
        <f t="shared" si="200"/>
        <v>4000</v>
      </c>
      <c r="G2561" s="202">
        <v>1297729</v>
      </c>
      <c r="H2561" s="198">
        <v>37036.385057870371</v>
      </c>
      <c r="I2561" t="s">
        <v>1843</v>
      </c>
      <c r="M2561" t="s">
        <v>1785</v>
      </c>
      <c r="N2561" t="s">
        <v>3314</v>
      </c>
      <c r="O2561" t="s">
        <v>1571</v>
      </c>
      <c r="Q2561" s="199">
        <v>1000</v>
      </c>
      <c r="S2561" t="s">
        <v>1786</v>
      </c>
      <c r="T2561" t="s">
        <v>2230</v>
      </c>
      <c r="U2561" s="201">
        <v>2.2999999999999998</v>
      </c>
      <c r="V2561" t="s">
        <v>1685</v>
      </c>
      <c r="W2561" t="s">
        <v>2117</v>
      </c>
      <c r="X2561" t="s">
        <v>1761</v>
      </c>
      <c r="Y2561" t="s">
        <v>3318</v>
      </c>
      <c r="Z2561" t="s">
        <v>3729</v>
      </c>
      <c r="AA2561">
        <v>811615</v>
      </c>
      <c r="AB2561" s="198">
        <v>37037</v>
      </c>
      <c r="AC2561" s="198">
        <v>37040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4</v>
      </c>
      <c r="F2562" s="213">
        <f t="shared" si="200"/>
        <v>20000</v>
      </c>
      <c r="G2562" s="202">
        <v>1297728</v>
      </c>
      <c r="H2562" s="198">
        <v>37036.385057870371</v>
      </c>
      <c r="I2562" t="s">
        <v>3341</v>
      </c>
      <c r="M2562" t="s">
        <v>1785</v>
      </c>
      <c r="N2562" t="s">
        <v>3314</v>
      </c>
      <c r="O2562" t="s">
        <v>1546</v>
      </c>
      <c r="P2562" s="199">
        <v>5000</v>
      </c>
      <c r="S2562" t="s">
        <v>1786</v>
      </c>
      <c r="T2562" t="s">
        <v>2230</v>
      </c>
      <c r="U2562" s="201">
        <v>3.74</v>
      </c>
      <c r="V2562" t="s">
        <v>3131</v>
      </c>
      <c r="W2562" t="s">
        <v>3130</v>
      </c>
      <c r="X2562" t="s">
        <v>3338</v>
      </c>
      <c r="Y2562" t="s">
        <v>3318</v>
      </c>
      <c r="Z2562" t="s">
        <v>3729</v>
      </c>
      <c r="AA2562">
        <v>811614</v>
      </c>
      <c r="AB2562" s="198">
        <v>37037</v>
      </c>
      <c r="AC2562" s="198">
        <v>37040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4</v>
      </c>
      <c r="F2563" s="213">
        <f t="shared" si="200"/>
        <v>20000</v>
      </c>
      <c r="G2563" s="202">
        <v>1297730</v>
      </c>
      <c r="H2563" s="198">
        <v>37036.385081018518</v>
      </c>
      <c r="I2563" t="s">
        <v>1720</v>
      </c>
      <c r="M2563" t="s">
        <v>1785</v>
      </c>
      <c r="N2563" t="s">
        <v>3314</v>
      </c>
      <c r="O2563" t="s">
        <v>1572</v>
      </c>
      <c r="Q2563" s="199">
        <v>5000</v>
      </c>
      <c r="S2563" t="s">
        <v>1786</v>
      </c>
      <c r="T2563" t="s">
        <v>2230</v>
      </c>
      <c r="U2563" s="201">
        <v>4</v>
      </c>
      <c r="V2563" t="s">
        <v>1799</v>
      </c>
      <c r="W2563" t="s">
        <v>1709</v>
      </c>
      <c r="X2563" t="s">
        <v>1710</v>
      </c>
      <c r="Y2563" t="s">
        <v>3318</v>
      </c>
      <c r="Z2563" t="s">
        <v>3729</v>
      </c>
      <c r="AA2563">
        <v>811616</v>
      </c>
      <c r="AB2563" s="198">
        <v>37037</v>
      </c>
      <c r="AC2563" s="198">
        <v>37040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6</v>
      </c>
      <c r="F2564" s="213">
        <f t="shared" si="200"/>
        <v>60000</v>
      </c>
      <c r="G2564" s="202">
        <v>1297731</v>
      </c>
      <c r="H2564" s="198">
        <v>37036.385127314818</v>
      </c>
      <c r="I2564" t="s">
        <v>3300</v>
      </c>
      <c r="M2564" t="s">
        <v>1785</v>
      </c>
      <c r="N2564" t="s">
        <v>3314</v>
      </c>
      <c r="O2564" t="s">
        <v>1039</v>
      </c>
      <c r="Q2564" s="199">
        <v>10000</v>
      </c>
      <c r="S2564" t="s">
        <v>1786</v>
      </c>
      <c r="T2564" t="s">
        <v>2230</v>
      </c>
      <c r="U2564" s="201">
        <v>4.12</v>
      </c>
      <c r="V2564" t="s">
        <v>2033</v>
      </c>
      <c r="W2564" t="s">
        <v>2800</v>
      </c>
      <c r="X2564" t="s">
        <v>2801</v>
      </c>
      <c r="Y2564" t="s">
        <v>3318</v>
      </c>
      <c r="Z2564" t="s">
        <v>3729</v>
      </c>
      <c r="AA2564">
        <v>811617</v>
      </c>
      <c r="AB2564" s="198">
        <v>37037.875</v>
      </c>
      <c r="AC2564" s="198">
        <v>37042.875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4</v>
      </c>
      <c r="F2565" s="213">
        <f t="shared" si="200"/>
        <v>20000</v>
      </c>
      <c r="G2565" s="202">
        <v>1297733</v>
      </c>
      <c r="H2565" s="198">
        <v>37036.385138888887</v>
      </c>
      <c r="I2565" t="s">
        <v>3319</v>
      </c>
      <c r="M2565" t="s">
        <v>1785</v>
      </c>
      <c r="N2565" t="s">
        <v>3314</v>
      </c>
      <c r="O2565" t="s">
        <v>1546</v>
      </c>
      <c r="P2565" s="199">
        <v>5000</v>
      </c>
      <c r="S2565" t="s">
        <v>1786</v>
      </c>
      <c r="T2565" t="s">
        <v>2230</v>
      </c>
      <c r="U2565" s="201">
        <v>3.7374999999999998</v>
      </c>
      <c r="V2565" t="s">
        <v>3320</v>
      </c>
      <c r="W2565" t="s">
        <v>3130</v>
      </c>
      <c r="X2565" t="s">
        <v>3338</v>
      </c>
      <c r="Y2565" t="s">
        <v>3318</v>
      </c>
      <c r="Z2565" t="s">
        <v>3729</v>
      </c>
      <c r="AA2565">
        <v>811618</v>
      </c>
      <c r="AB2565" s="198">
        <v>37037</v>
      </c>
      <c r="AC2565" s="198">
        <v>37040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4</v>
      </c>
      <c r="F2566" s="213">
        <f t="shared" si="200"/>
        <v>20000</v>
      </c>
      <c r="G2566" s="202">
        <v>1297734</v>
      </c>
      <c r="H2566" s="198">
        <v>37036.385196759256</v>
      </c>
      <c r="I2566" t="s">
        <v>3341</v>
      </c>
      <c r="M2566" t="s">
        <v>1785</v>
      </c>
      <c r="N2566" t="s">
        <v>3314</v>
      </c>
      <c r="O2566" t="s">
        <v>1546</v>
      </c>
      <c r="P2566" s="199">
        <v>5000</v>
      </c>
      <c r="S2566" t="s">
        <v>1786</v>
      </c>
      <c r="T2566" t="s">
        <v>2230</v>
      </c>
      <c r="U2566" s="201">
        <v>3.7349999999999999</v>
      </c>
      <c r="V2566" t="s">
        <v>3131</v>
      </c>
      <c r="W2566" t="s">
        <v>3130</v>
      </c>
      <c r="X2566" t="s">
        <v>3338</v>
      </c>
      <c r="Y2566" t="s">
        <v>3318</v>
      </c>
      <c r="Z2566" t="s">
        <v>3729</v>
      </c>
      <c r="AA2566">
        <v>811619</v>
      </c>
      <c r="AB2566" s="198">
        <v>37037</v>
      </c>
      <c r="AC2566" s="198">
        <v>37040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4</v>
      </c>
      <c r="F2567" s="213">
        <f t="shared" si="200"/>
        <v>308</v>
      </c>
      <c r="G2567" s="202">
        <v>1297735</v>
      </c>
      <c r="H2567" s="198">
        <v>37036.385196759256</v>
      </c>
      <c r="I2567" t="s">
        <v>3341</v>
      </c>
      <c r="M2567" t="s">
        <v>1785</v>
      </c>
      <c r="N2567" t="s">
        <v>3314</v>
      </c>
      <c r="O2567" t="s">
        <v>1055</v>
      </c>
      <c r="Q2567" s="199">
        <v>77</v>
      </c>
      <c r="S2567" t="s">
        <v>1786</v>
      </c>
      <c r="T2567" t="s">
        <v>2230</v>
      </c>
      <c r="U2567" s="201">
        <v>4.1349999999999998</v>
      </c>
      <c r="V2567" t="s">
        <v>2137</v>
      </c>
      <c r="W2567" t="s">
        <v>2800</v>
      </c>
      <c r="X2567" t="s">
        <v>2801</v>
      </c>
      <c r="Y2567" t="s">
        <v>3318</v>
      </c>
      <c r="Z2567" t="s">
        <v>3729</v>
      </c>
      <c r="AA2567">
        <v>811620</v>
      </c>
      <c r="AB2567" s="198">
        <v>37037</v>
      </c>
      <c r="AC2567" s="198">
        <v>37040</v>
      </c>
    </row>
    <row r="2568" spans="1:29" x14ac:dyDescent="0.2">
      <c r="A2568" s="44" t="str">
        <f t="shared" si="196"/>
        <v xml:space="preserve"> Natural Gas Physical</v>
      </c>
      <c r="B2568" s="44" t="str">
        <f t="shared" si="197"/>
        <v/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30</v>
      </c>
      <c r="F2568" s="213">
        <f t="shared" si="200"/>
        <v>150000</v>
      </c>
      <c r="G2568" s="202">
        <v>1297736</v>
      </c>
      <c r="H2568" s="198">
        <v>37036.385208333333</v>
      </c>
      <c r="I2568" t="s">
        <v>3087</v>
      </c>
      <c r="M2568" t="s">
        <v>1785</v>
      </c>
      <c r="N2568" t="s">
        <v>1724</v>
      </c>
      <c r="O2568" t="s">
        <v>2043</v>
      </c>
      <c r="Q2568" s="199">
        <v>5000</v>
      </c>
      <c r="S2568" t="s">
        <v>2308</v>
      </c>
      <c r="T2568" t="s">
        <v>1725</v>
      </c>
      <c r="U2568" s="201">
        <v>5.32</v>
      </c>
      <c r="V2568" t="s">
        <v>3088</v>
      </c>
      <c r="W2568" t="s">
        <v>3285</v>
      </c>
      <c r="X2568" t="s">
        <v>1727</v>
      </c>
      <c r="Y2568" t="s">
        <v>3318</v>
      </c>
      <c r="Z2568" t="s">
        <v>3730</v>
      </c>
      <c r="AA2568">
        <v>811621</v>
      </c>
      <c r="AB2568" s="198">
        <v>37043.875</v>
      </c>
      <c r="AC2568" s="198">
        <v>37072.875</v>
      </c>
    </row>
    <row r="2569" spans="1:29" x14ac:dyDescent="0.2">
      <c r="A2569" s="44" t="str">
        <f t="shared" si="196"/>
        <v>US Crude Financial</v>
      </c>
      <c r="B2569" s="44" t="str">
        <f t="shared" si="197"/>
        <v>US</v>
      </c>
      <c r="C2569" s="44" t="str">
        <f t="shared" si="198"/>
        <v>Crude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50000</v>
      </c>
      <c r="G2569" s="202">
        <v>1297737</v>
      </c>
      <c r="H2569" s="198">
        <v>37036.385208333333</v>
      </c>
      <c r="I2569" t="s">
        <v>2084</v>
      </c>
      <c r="M2569" t="s">
        <v>1994</v>
      </c>
      <c r="N2569" t="s">
        <v>2731</v>
      </c>
      <c r="O2569" t="s">
        <v>3104</v>
      </c>
      <c r="Q2569" s="199">
        <v>50000</v>
      </c>
      <c r="S2569" t="s">
        <v>1792</v>
      </c>
      <c r="T2569" t="s">
        <v>2230</v>
      </c>
      <c r="U2569" s="201">
        <v>28.45</v>
      </c>
      <c r="V2569" t="s">
        <v>2707</v>
      </c>
      <c r="W2569" t="s">
        <v>2733</v>
      </c>
      <c r="X2569" t="s">
        <v>2803</v>
      </c>
      <c r="Y2569" t="s">
        <v>3473</v>
      </c>
      <c r="Z2569" t="s">
        <v>3729</v>
      </c>
      <c r="AA2569">
        <v>108002</v>
      </c>
      <c r="AB2569" s="198">
        <v>37073</v>
      </c>
      <c r="AC2569" s="198">
        <v>37103</v>
      </c>
    </row>
    <row r="2570" spans="1:29" x14ac:dyDescent="0.2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151</v>
      </c>
      <c r="F2570" s="213">
        <f t="shared" si="200"/>
        <v>294450</v>
      </c>
      <c r="G2570" s="202">
        <v>1297738</v>
      </c>
      <c r="H2570" s="198">
        <v>37036.38521990741</v>
      </c>
      <c r="I2570" t="s">
        <v>1716</v>
      </c>
      <c r="M2570" t="s">
        <v>1785</v>
      </c>
      <c r="N2570" t="s">
        <v>3328</v>
      </c>
      <c r="O2570" t="s">
        <v>1070</v>
      </c>
      <c r="P2570" s="199">
        <v>1950</v>
      </c>
      <c r="S2570" t="s">
        <v>1786</v>
      </c>
      <c r="T2570" t="s">
        <v>2230</v>
      </c>
      <c r="U2570" s="201">
        <v>0.16</v>
      </c>
      <c r="V2570" t="s">
        <v>265</v>
      </c>
      <c r="W2570" t="s">
        <v>1717</v>
      </c>
      <c r="X2570" t="s">
        <v>1718</v>
      </c>
      <c r="Y2570" t="s">
        <v>2250</v>
      </c>
      <c r="Z2570" t="s">
        <v>3729</v>
      </c>
      <c r="AA2570" t="s">
        <v>267</v>
      </c>
      <c r="AB2570" s="198">
        <v>37196</v>
      </c>
      <c r="AC2570" s="198">
        <v>37346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30</v>
      </c>
      <c r="F2571" s="213">
        <f t="shared" ref="F2571:F2634" si="205">E2571*SUM(P2571:Q2571)</f>
        <v>150000</v>
      </c>
      <c r="G2571" s="202">
        <v>1297739</v>
      </c>
      <c r="H2571" s="198">
        <v>37036.385231481479</v>
      </c>
      <c r="I2571" t="s">
        <v>3359</v>
      </c>
      <c r="M2571" t="s">
        <v>1785</v>
      </c>
      <c r="N2571" t="s">
        <v>3314</v>
      </c>
      <c r="O2571" t="s">
        <v>2851</v>
      </c>
      <c r="Q2571" s="199">
        <v>5000</v>
      </c>
      <c r="S2571" t="s">
        <v>1786</v>
      </c>
      <c r="T2571" t="s">
        <v>2230</v>
      </c>
      <c r="U2571" s="201">
        <v>3.165</v>
      </c>
      <c r="V2571" t="s">
        <v>3193</v>
      </c>
      <c r="W2571" t="s">
        <v>2813</v>
      </c>
      <c r="X2571" t="s">
        <v>1710</v>
      </c>
      <c r="Y2571" t="s">
        <v>3318</v>
      </c>
      <c r="Z2571" t="s">
        <v>3729</v>
      </c>
      <c r="AA2571" t="s">
        <v>268</v>
      </c>
      <c r="AB2571" s="198">
        <v>37043.875</v>
      </c>
      <c r="AC2571" s="198">
        <v>37072.875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4</v>
      </c>
      <c r="F2572" s="213">
        <f t="shared" si="205"/>
        <v>40000</v>
      </c>
      <c r="G2572" s="202">
        <v>1297740</v>
      </c>
      <c r="H2572" s="198">
        <v>37036.385300925926</v>
      </c>
      <c r="I2572" t="s">
        <v>3341</v>
      </c>
      <c r="M2572" t="s">
        <v>1785</v>
      </c>
      <c r="N2572" t="s">
        <v>3314</v>
      </c>
      <c r="O2572" t="s">
        <v>1553</v>
      </c>
      <c r="Q2572" s="199">
        <v>10000</v>
      </c>
      <c r="S2572" t="s">
        <v>1786</v>
      </c>
      <c r="T2572" t="s">
        <v>2230</v>
      </c>
      <c r="U2572" s="201">
        <v>3.9350000000000001</v>
      </c>
      <c r="V2572" t="s">
        <v>2726</v>
      </c>
      <c r="W2572" t="s">
        <v>3316</v>
      </c>
      <c r="X2572" t="s">
        <v>3317</v>
      </c>
      <c r="Y2572" t="s">
        <v>3318</v>
      </c>
      <c r="Z2572" t="s">
        <v>3729</v>
      </c>
      <c r="AA2572">
        <v>811622</v>
      </c>
      <c r="AB2572" s="198">
        <v>37037</v>
      </c>
      <c r="AC2572" s="198">
        <v>37040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4</v>
      </c>
      <c r="F2573" s="213">
        <f t="shared" si="205"/>
        <v>20000</v>
      </c>
      <c r="G2573" s="202">
        <v>1297741</v>
      </c>
      <c r="H2573" s="198">
        <v>37036.385335648149</v>
      </c>
      <c r="I2573" t="s">
        <v>3393</v>
      </c>
      <c r="M2573" t="s">
        <v>1785</v>
      </c>
      <c r="N2573" t="s">
        <v>3314</v>
      </c>
      <c r="O2573" t="s">
        <v>1584</v>
      </c>
      <c r="Q2573" s="199">
        <v>5000</v>
      </c>
      <c r="S2573" t="s">
        <v>1786</v>
      </c>
      <c r="T2573" t="s">
        <v>2230</v>
      </c>
      <c r="U2573" s="201">
        <v>3.7650000000000001</v>
      </c>
      <c r="V2573" t="s">
        <v>1862</v>
      </c>
      <c r="W2573" t="s">
        <v>2790</v>
      </c>
      <c r="X2573" t="s">
        <v>1713</v>
      </c>
      <c r="Y2573" t="s">
        <v>3318</v>
      </c>
      <c r="Z2573" t="s">
        <v>3729</v>
      </c>
      <c r="AA2573">
        <v>811625</v>
      </c>
      <c r="AB2573" s="198">
        <v>37037</v>
      </c>
      <c r="AC2573" s="198">
        <v>37040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4</v>
      </c>
      <c r="F2574" s="213">
        <f t="shared" si="205"/>
        <v>20000</v>
      </c>
      <c r="G2574" s="202">
        <v>1297743</v>
      </c>
      <c r="H2574" s="198">
        <v>37036.385358796295</v>
      </c>
      <c r="I2574" t="s">
        <v>3342</v>
      </c>
      <c r="M2574" t="s">
        <v>1785</v>
      </c>
      <c r="N2574" t="s">
        <v>3314</v>
      </c>
      <c r="O2574" t="s">
        <v>1518</v>
      </c>
      <c r="P2574" s="199">
        <v>5000</v>
      </c>
      <c r="S2574" t="s">
        <v>1786</v>
      </c>
      <c r="T2574" t="s">
        <v>2230</v>
      </c>
      <c r="U2574" s="201">
        <v>3.9350000000000001</v>
      </c>
      <c r="V2574" t="s">
        <v>3135</v>
      </c>
      <c r="W2574" t="s">
        <v>3316</v>
      </c>
      <c r="X2574" t="s">
        <v>3317</v>
      </c>
      <c r="Y2574" t="s">
        <v>3318</v>
      </c>
      <c r="Z2574" t="s">
        <v>3729</v>
      </c>
      <c r="AA2574">
        <v>811627</v>
      </c>
      <c r="AB2574" s="198">
        <v>37037</v>
      </c>
      <c r="AC2574" s="198">
        <v>37040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4</v>
      </c>
      <c r="F2575" s="213">
        <f t="shared" si="205"/>
        <v>20000</v>
      </c>
      <c r="G2575" s="202">
        <v>1297742</v>
      </c>
      <c r="H2575" s="198">
        <v>37036.385358796295</v>
      </c>
      <c r="I2575" t="s">
        <v>3341</v>
      </c>
      <c r="M2575" t="s">
        <v>1785</v>
      </c>
      <c r="N2575" t="s">
        <v>3314</v>
      </c>
      <c r="O2575" t="s">
        <v>1544</v>
      </c>
      <c r="P2575" s="199">
        <v>5000</v>
      </c>
      <c r="S2575" t="s">
        <v>1786</v>
      </c>
      <c r="T2575" t="s">
        <v>2230</v>
      </c>
      <c r="U2575" s="201">
        <v>3.7450000000000001</v>
      </c>
      <c r="V2575" t="s">
        <v>3131</v>
      </c>
      <c r="W2575" t="s">
        <v>3130</v>
      </c>
      <c r="X2575" t="s">
        <v>3338</v>
      </c>
      <c r="Y2575" t="s">
        <v>3318</v>
      </c>
      <c r="Z2575" t="s">
        <v>3729</v>
      </c>
      <c r="AA2575">
        <v>811626</v>
      </c>
      <c r="AB2575" s="198">
        <v>37037</v>
      </c>
      <c r="AC2575" s="198">
        <v>37040</v>
      </c>
    </row>
    <row r="2576" spans="1:29" x14ac:dyDescent="0.2">
      <c r="A2576" s="44" t="str">
        <f t="shared" si="201"/>
        <v>US Crude Financial</v>
      </c>
      <c r="B2576" s="44" t="str">
        <f t="shared" si="202"/>
        <v>US</v>
      </c>
      <c r="C2576" s="44" t="str">
        <f t="shared" si="203"/>
        <v>Crude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1</v>
      </c>
      <c r="F2576" s="213">
        <f t="shared" si="205"/>
        <v>50000</v>
      </c>
      <c r="G2576" s="202">
        <v>1297744</v>
      </c>
      <c r="H2576" s="198">
        <v>37036.385370370372</v>
      </c>
      <c r="I2576" t="s">
        <v>3013</v>
      </c>
      <c r="M2576" t="s">
        <v>1994</v>
      </c>
      <c r="N2576" t="s">
        <v>2731</v>
      </c>
      <c r="O2576" t="s">
        <v>1815</v>
      </c>
      <c r="Q2576" s="199">
        <v>50000</v>
      </c>
      <c r="S2576" t="s">
        <v>1792</v>
      </c>
      <c r="T2576" t="s">
        <v>2230</v>
      </c>
      <c r="U2576" s="201">
        <v>28.47</v>
      </c>
      <c r="V2576" t="s">
        <v>3296</v>
      </c>
      <c r="W2576" t="s">
        <v>2733</v>
      </c>
      <c r="X2576" t="s">
        <v>2734</v>
      </c>
      <c r="Y2576" t="s">
        <v>3473</v>
      </c>
      <c r="Z2576" t="s">
        <v>3729</v>
      </c>
      <c r="AA2576">
        <v>108003</v>
      </c>
      <c r="AB2576" s="198">
        <v>37073</v>
      </c>
      <c r="AC2576" s="198">
        <v>37103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4</v>
      </c>
      <c r="F2577" s="213">
        <f t="shared" si="205"/>
        <v>20000</v>
      </c>
      <c r="G2577" s="202">
        <v>1297745</v>
      </c>
      <c r="H2577" s="198">
        <v>37036.385393518518</v>
      </c>
      <c r="I2577" t="s">
        <v>2779</v>
      </c>
      <c r="M2577" t="s">
        <v>1785</v>
      </c>
      <c r="N2577" t="s">
        <v>3314</v>
      </c>
      <c r="O2577" t="s">
        <v>1545</v>
      </c>
      <c r="P2577" s="199">
        <v>5000</v>
      </c>
      <c r="S2577" t="s">
        <v>1786</v>
      </c>
      <c r="T2577" t="s">
        <v>2230</v>
      </c>
      <c r="U2577" s="201">
        <v>3.7625000000000002</v>
      </c>
      <c r="V2577" t="s">
        <v>2799</v>
      </c>
      <c r="W2577" t="s">
        <v>3130</v>
      </c>
      <c r="X2577" t="s">
        <v>3338</v>
      </c>
      <c r="Y2577" t="s">
        <v>3318</v>
      </c>
      <c r="Z2577" t="s">
        <v>3729</v>
      </c>
      <c r="AA2577">
        <v>811628</v>
      </c>
      <c r="AB2577" s="198">
        <v>37037</v>
      </c>
      <c r="AC2577" s="198">
        <v>37040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4</v>
      </c>
      <c r="F2578" s="213">
        <f t="shared" si="205"/>
        <v>4052</v>
      </c>
      <c r="G2578" s="202">
        <v>1297746</v>
      </c>
      <c r="H2578" s="198">
        <v>37036.385416666664</v>
      </c>
      <c r="I2578" t="s">
        <v>3254</v>
      </c>
      <c r="M2578" t="s">
        <v>1785</v>
      </c>
      <c r="N2578" t="s">
        <v>3314</v>
      </c>
      <c r="O2578" t="s">
        <v>1543</v>
      </c>
      <c r="P2578" s="199">
        <v>1013</v>
      </c>
      <c r="S2578" t="s">
        <v>1786</v>
      </c>
      <c r="T2578" t="s">
        <v>2230</v>
      </c>
      <c r="U2578" s="201">
        <v>3.7</v>
      </c>
      <c r="V2578" t="s">
        <v>269</v>
      </c>
      <c r="W2578" t="s">
        <v>3130</v>
      </c>
      <c r="X2578" t="s">
        <v>3338</v>
      </c>
      <c r="Y2578" t="s">
        <v>3318</v>
      </c>
      <c r="Z2578" t="s">
        <v>3729</v>
      </c>
      <c r="AA2578">
        <v>811629</v>
      </c>
      <c r="AB2578" s="198">
        <v>37037</v>
      </c>
      <c r="AC2578" s="198">
        <v>37040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4</v>
      </c>
      <c r="F2579" s="213">
        <f t="shared" si="205"/>
        <v>20000</v>
      </c>
      <c r="G2579" s="202">
        <v>1297747</v>
      </c>
      <c r="H2579" s="198">
        <v>37036.385439814818</v>
      </c>
      <c r="I2579" t="s">
        <v>3341</v>
      </c>
      <c r="M2579" t="s">
        <v>1785</v>
      </c>
      <c r="N2579" t="s">
        <v>3314</v>
      </c>
      <c r="O2579" t="s">
        <v>1545</v>
      </c>
      <c r="P2579" s="199">
        <v>5000</v>
      </c>
      <c r="S2579" t="s">
        <v>1786</v>
      </c>
      <c r="T2579" t="s">
        <v>2230</v>
      </c>
      <c r="U2579" s="201">
        <v>3.75</v>
      </c>
      <c r="V2579" t="s">
        <v>2112</v>
      </c>
      <c r="W2579" t="s">
        <v>3130</v>
      </c>
      <c r="X2579" t="s">
        <v>3338</v>
      </c>
      <c r="Y2579" t="s">
        <v>3318</v>
      </c>
      <c r="Z2579" t="s">
        <v>3729</v>
      </c>
      <c r="AA2579">
        <v>811630</v>
      </c>
      <c r="AB2579" s="198">
        <v>37037</v>
      </c>
      <c r="AC2579" s="198">
        <v>37040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4</v>
      </c>
      <c r="F2580" s="213">
        <f t="shared" si="205"/>
        <v>3876</v>
      </c>
      <c r="G2580" s="202">
        <v>1297748</v>
      </c>
      <c r="H2580" s="198">
        <v>37036.385451388887</v>
      </c>
      <c r="I2580" t="s">
        <v>1826</v>
      </c>
      <c r="M2580" t="s">
        <v>1785</v>
      </c>
      <c r="N2580" t="s">
        <v>3314</v>
      </c>
      <c r="O2580" t="s">
        <v>2315</v>
      </c>
      <c r="P2580" s="199">
        <v>969</v>
      </c>
      <c r="S2580" t="s">
        <v>1786</v>
      </c>
      <c r="T2580" t="s">
        <v>2230</v>
      </c>
      <c r="U2580" s="201">
        <v>4.16</v>
      </c>
      <c r="V2580" t="s">
        <v>1765</v>
      </c>
      <c r="W2580" t="s">
        <v>1691</v>
      </c>
      <c r="X2580" t="s">
        <v>1697</v>
      </c>
      <c r="Y2580" t="s">
        <v>3318</v>
      </c>
      <c r="Z2580" t="s">
        <v>3729</v>
      </c>
      <c r="AA2580">
        <v>811631</v>
      </c>
      <c r="AB2580" s="198">
        <v>37037</v>
      </c>
      <c r="AC2580" s="198">
        <v>37040</v>
      </c>
    </row>
    <row r="2581" spans="1:29" x14ac:dyDescent="0.2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30</v>
      </c>
      <c r="F2581" s="213">
        <f t="shared" si="205"/>
        <v>300000</v>
      </c>
      <c r="G2581" s="202">
        <v>1297749</v>
      </c>
      <c r="H2581" s="198">
        <v>37036.385474537034</v>
      </c>
      <c r="I2581" t="s">
        <v>2006</v>
      </c>
      <c r="M2581" t="s">
        <v>1785</v>
      </c>
      <c r="N2581" t="s">
        <v>3014</v>
      </c>
      <c r="O2581" t="s">
        <v>2945</v>
      </c>
      <c r="P2581" s="199">
        <v>10000</v>
      </c>
      <c r="S2581" t="s">
        <v>1786</v>
      </c>
      <c r="T2581" t="s">
        <v>2230</v>
      </c>
      <c r="U2581" s="201">
        <v>-0.05</v>
      </c>
      <c r="V2581" t="s">
        <v>2400</v>
      </c>
      <c r="W2581" t="s">
        <v>1719</v>
      </c>
      <c r="X2581" t="s">
        <v>3026</v>
      </c>
      <c r="Y2581" t="s">
        <v>2250</v>
      </c>
      <c r="Z2581" t="s">
        <v>3729</v>
      </c>
      <c r="AA2581" t="s">
        <v>270</v>
      </c>
      <c r="AB2581" s="198">
        <v>37043.875</v>
      </c>
      <c r="AC2581" s="198">
        <v>37072.875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4</v>
      </c>
      <c r="F2582" s="213">
        <f t="shared" si="205"/>
        <v>20000</v>
      </c>
      <c r="G2582" s="202">
        <v>1297750</v>
      </c>
      <c r="H2582" s="198">
        <v>37036.38553240741</v>
      </c>
      <c r="I2582" t="s">
        <v>1826</v>
      </c>
      <c r="M2582" t="s">
        <v>1785</v>
      </c>
      <c r="N2582" t="s">
        <v>3314</v>
      </c>
      <c r="O2582" t="s">
        <v>1040</v>
      </c>
      <c r="Q2582" s="199">
        <v>5000</v>
      </c>
      <c r="S2582" t="s">
        <v>1786</v>
      </c>
      <c r="T2582" t="s">
        <v>2230</v>
      </c>
      <c r="U2582" s="201">
        <v>3.835</v>
      </c>
      <c r="V2582" t="s">
        <v>1808</v>
      </c>
      <c r="W2582" t="s">
        <v>3159</v>
      </c>
      <c r="X2582" t="s">
        <v>3241</v>
      </c>
      <c r="Y2582" t="s">
        <v>3318</v>
      </c>
      <c r="Z2582" t="s">
        <v>3729</v>
      </c>
      <c r="AA2582">
        <v>811633</v>
      </c>
      <c r="AB2582" s="198">
        <v>37037</v>
      </c>
      <c r="AC2582" s="198">
        <v>37040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4</v>
      </c>
      <c r="F2583" s="213">
        <f t="shared" si="205"/>
        <v>20000</v>
      </c>
      <c r="G2583" s="202">
        <v>1297751</v>
      </c>
      <c r="H2583" s="198">
        <v>37036.385578703703</v>
      </c>
      <c r="I2583" t="s">
        <v>2006</v>
      </c>
      <c r="M2583" t="s">
        <v>1785</v>
      </c>
      <c r="N2583" t="s">
        <v>3314</v>
      </c>
      <c r="O2583" t="s">
        <v>1545</v>
      </c>
      <c r="Q2583" s="199">
        <v>5000</v>
      </c>
      <c r="S2583" t="s">
        <v>1786</v>
      </c>
      <c r="T2583" t="s">
        <v>2230</v>
      </c>
      <c r="U2583" s="201">
        <v>3.7574999999999998</v>
      </c>
      <c r="V2583" t="s">
        <v>2025</v>
      </c>
      <c r="W2583" t="s">
        <v>3130</v>
      </c>
      <c r="X2583" t="s">
        <v>3338</v>
      </c>
      <c r="Y2583" t="s">
        <v>3318</v>
      </c>
      <c r="Z2583" t="s">
        <v>3729</v>
      </c>
      <c r="AA2583">
        <v>811634</v>
      </c>
      <c r="AB2583" s="198">
        <v>37037</v>
      </c>
      <c r="AC2583" s="198">
        <v>37040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4</v>
      </c>
      <c r="F2584" s="213">
        <f t="shared" si="205"/>
        <v>20000</v>
      </c>
      <c r="G2584" s="202">
        <v>1297753</v>
      </c>
      <c r="H2584" s="198">
        <v>37036.385682870372</v>
      </c>
      <c r="I2584" t="s">
        <v>3008</v>
      </c>
      <c r="M2584" t="s">
        <v>1785</v>
      </c>
      <c r="N2584" t="s">
        <v>3314</v>
      </c>
      <c r="O2584" t="s">
        <v>1518</v>
      </c>
      <c r="P2584" s="199">
        <v>5000</v>
      </c>
      <c r="S2584" t="s">
        <v>1786</v>
      </c>
      <c r="T2584" t="s">
        <v>2230</v>
      </c>
      <c r="U2584" s="201">
        <v>3.9375</v>
      </c>
      <c r="V2584" t="s">
        <v>2846</v>
      </c>
      <c r="W2584" t="s">
        <v>3316</v>
      </c>
      <c r="X2584" t="s">
        <v>3317</v>
      </c>
      <c r="Y2584" t="s">
        <v>3318</v>
      </c>
      <c r="Z2584" t="s">
        <v>3729</v>
      </c>
      <c r="AA2584">
        <v>811635</v>
      </c>
      <c r="AB2584" s="198">
        <v>37037</v>
      </c>
      <c r="AC2584" s="198">
        <v>37040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4</v>
      </c>
      <c r="F2585" s="213">
        <f t="shared" si="205"/>
        <v>20000</v>
      </c>
      <c r="G2585" s="202">
        <v>1297754</v>
      </c>
      <c r="H2585" s="198">
        <v>37036.385729166665</v>
      </c>
      <c r="I2585" t="s">
        <v>3341</v>
      </c>
      <c r="M2585" t="s">
        <v>1785</v>
      </c>
      <c r="N2585" t="s">
        <v>3314</v>
      </c>
      <c r="O2585" t="s">
        <v>1546</v>
      </c>
      <c r="P2585" s="199">
        <v>5000</v>
      </c>
      <c r="S2585" t="s">
        <v>1786</v>
      </c>
      <c r="T2585" t="s">
        <v>2230</v>
      </c>
      <c r="U2585" s="201">
        <v>3.7275</v>
      </c>
      <c r="V2585" t="s">
        <v>3131</v>
      </c>
      <c r="W2585" t="s">
        <v>3130</v>
      </c>
      <c r="X2585" t="s">
        <v>3338</v>
      </c>
      <c r="Y2585" t="s">
        <v>3318</v>
      </c>
      <c r="Z2585" t="s">
        <v>3729</v>
      </c>
      <c r="AA2585">
        <v>811636</v>
      </c>
      <c r="AB2585" s="198">
        <v>37037</v>
      </c>
      <c r="AC2585" s="198">
        <v>37040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4</v>
      </c>
      <c r="F2586" s="213">
        <f t="shared" si="205"/>
        <v>40000</v>
      </c>
      <c r="G2586" s="202">
        <v>1297755</v>
      </c>
      <c r="H2586" s="198">
        <v>37036.385729166665</v>
      </c>
      <c r="I2586" t="s">
        <v>3210</v>
      </c>
      <c r="M2586" t="s">
        <v>1785</v>
      </c>
      <c r="N2586" t="s">
        <v>3314</v>
      </c>
      <c r="O2586" t="s">
        <v>1044</v>
      </c>
      <c r="P2586" s="199">
        <v>10000</v>
      </c>
      <c r="S2586" t="s">
        <v>1786</v>
      </c>
      <c r="T2586" t="s">
        <v>2230</v>
      </c>
      <c r="U2586" s="201">
        <v>3.7549999999999999</v>
      </c>
      <c r="V2586" t="s">
        <v>1858</v>
      </c>
      <c r="W2586" t="s">
        <v>3159</v>
      </c>
      <c r="X2586" t="s">
        <v>1713</v>
      </c>
      <c r="Y2586" t="s">
        <v>3318</v>
      </c>
      <c r="Z2586" t="s">
        <v>3729</v>
      </c>
      <c r="AA2586">
        <v>811637</v>
      </c>
      <c r="AB2586" s="198">
        <v>37037</v>
      </c>
      <c r="AC2586" s="198">
        <v>37040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4</v>
      </c>
      <c r="F2587" s="213">
        <f t="shared" si="205"/>
        <v>1220</v>
      </c>
      <c r="G2587" s="202">
        <v>1297757</v>
      </c>
      <c r="H2587" s="198">
        <v>37036.385763888888</v>
      </c>
      <c r="I2587" t="s">
        <v>3024</v>
      </c>
      <c r="M2587" t="s">
        <v>1785</v>
      </c>
      <c r="N2587" t="s">
        <v>3314</v>
      </c>
      <c r="O2587" t="s">
        <v>1543</v>
      </c>
      <c r="P2587" s="199">
        <v>305</v>
      </c>
      <c r="S2587" t="s">
        <v>1786</v>
      </c>
      <c r="T2587" t="s">
        <v>2230</v>
      </c>
      <c r="U2587" s="201">
        <v>3.6949999999999998</v>
      </c>
      <c r="V2587" t="s">
        <v>2113</v>
      </c>
      <c r="W2587" t="s">
        <v>3130</v>
      </c>
      <c r="X2587" t="s">
        <v>3338</v>
      </c>
      <c r="Y2587" t="s">
        <v>3318</v>
      </c>
      <c r="Z2587" t="s">
        <v>3729</v>
      </c>
      <c r="AA2587">
        <v>811638</v>
      </c>
      <c r="AB2587" s="198">
        <v>37037</v>
      </c>
      <c r="AC2587" s="198">
        <v>37040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4</v>
      </c>
      <c r="F2588" s="213">
        <f t="shared" si="205"/>
        <v>40000</v>
      </c>
      <c r="G2588" s="202">
        <v>1297761</v>
      </c>
      <c r="H2588" s="198">
        <v>37036.385775462964</v>
      </c>
      <c r="I2588" t="s">
        <v>1826</v>
      </c>
      <c r="M2588" t="s">
        <v>1785</v>
      </c>
      <c r="N2588" t="s">
        <v>3314</v>
      </c>
      <c r="O2588" t="s">
        <v>1611</v>
      </c>
      <c r="P2588" s="199">
        <v>10000</v>
      </c>
      <c r="S2588" t="s">
        <v>1786</v>
      </c>
      <c r="T2588" t="s">
        <v>2230</v>
      </c>
      <c r="U2588" s="201">
        <v>11</v>
      </c>
      <c r="V2588" t="s">
        <v>3027</v>
      </c>
      <c r="W2588" t="s">
        <v>1757</v>
      </c>
      <c r="X2588" t="s">
        <v>1710</v>
      </c>
      <c r="Y2588" t="s">
        <v>3318</v>
      </c>
      <c r="Z2588" t="s">
        <v>3729</v>
      </c>
      <c r="AA2588">
        <v>811639</v>
      </c>
      <c r="AB2588" s="198">
        <v>37037</v>
      </c>
      <c r="AC2588" s="198">
        <v>37040</v>
      </c>
    </row>
    <row r="2589" spans="1:29" x14ac:dyDescent="0.2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50000</v>
      </c>
      <c r="G2589" s="202">
        <v>1297759</v>
      </c>
      <c r="H2589" s="198">
        <v>37036.385775462964</v>
      </c>
      <c r="I2589" t="s">
        <v>3013</v>
      </c>
      <c r="M2589" t="s">
        <v>1994</v>
      </c>
      <c r="N2589" t="s">
        <v>2731</v>
      </c>
      <c r="O2589" t="s">
        <v>1815</v>
      </c>
      <c r="Q2589" s="199">
        <v>50000</v>
      </c>
      <c r="S2589" t="s">
        <v>1792</v>
      </c>
      <c r="T2589" t="s">
        <v>2230</v>
      </c>
      <c r="U2589" s="201">
        <v>28.49</v>
      </c>
      <c r="V2589" t="s">
        <v>3296</v>
      </c>
      <c r="W2589" t="s">
        <v>2733</v>
      </c>
      <c r="X2589" t="s">
        <v>2734</v>
      </c>
      <c r="Y2589" t="s">
        <v>3473</v>
      </c>
      <c r="Z2589" t="s">
        <v>3729</v>
      </c>
      <c r="AA2589">
        <v>108004</v>
      </c>
      <c r="AB2589" s="198">
        <v>37073</v>
      </c>
      <c r="AC2589" s="198">
        <v>37103</v>
      </c>
    </row>
    <row r="2590" spans="1:29" x14ac:dyDescent="0.2">
      <c r="A2590" s="44" t="str">
        <f t="shared" si="201"/>
        <v xml:space="preserve"> Natural Gas Physical</v>
      </c>
      <c r="B2590" s="44" t="str">
        <f t="shared" si="202"/>
        <v/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3</v>
      </c>
      <c r="F2590" s="213">
        <f t="shared" si="205"/>
        <v>150000</v>
      </c>
      <c r="G2590" s="202">
        <v>1297760</v>
      </c>
      <c r="H2590" s="198">
        <v>37036.385775462964</v>
      </c>
      <c r="I2590" t="s">
        <v>3470</v>
      </c>
      <c r="M2590" t="s">
        <v>1785</v>
      </c>
      <c r="N2590" t="s">
        <v>2614</v>
      </c>
      <c r="O2590" t="s">
        <v>271</v>
      </c>
      <c r="P2590" s="199">
        <v>50000</v>
      </c>
      <c r="S2590" t="s">
        <v>2265</v>
      </c>
      <c r="T2590" t="s">
        <v>2266</v>
      </c>
      <c r="U2590" s="201">
        <v>20.3</v>
      </c>
      <c r="V2590" t="s">
        <v>3471</v>
      </c>
      <c r="W2590" t="s">
        <v>2615</v>
      </c>
      <c r="X2590" t="s">
        <v>2616</v>
      </c>
      <c r="Y2590" t="s">
        <v>2269</v>
      </c>
      <c r="Z2590" t="s">
        <v>2235</v>
      </c>
      <c r="AA2590">
        <v>104985</v>
      </c>
      <c r="AB2590" s="198">
        <v>37037.875</v>
      </c>
      <c r="AC2590" s="198">
        <v>37039.875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4</v>
      </c>
      <c r="F2591" s="213">
        <f t="shared" si="205"/>
        <v>100000</v>
      </c>
      <c r="G2591" s="202">
        <v>1297758</v>
      </c>
      <c r="H2591" s="198">
        <v>37036.385775462964</v>
      </c>
      <c r="I2591" t="s">
        <v>2964</v>
      </c>
      <c r="M2591" t="s">
        <v>1785</v>
      </c>
      <c r="N2591" t="s">
        <v>3314</v>
      </c>
      <c r="O2591" t="s">
        <v>1034</v>
      </c>
      <c r="P2591" s="199">
        <v>25000</v>
      </c>
      <c r="S2591" t="s">
        <v>1786</v>
      </c>
      <c r="T2591" t="s">
        <v>2230</v>
      </c>
      <c r="U2591" s="201">
        <v>3.86</v>
      </c>
      <c r="V2591" t="s">
        <v>3268</v>
      </c>
      <c r="W2591" t="s">
        <v>2783</v>
      </c>
      <c r="X2591" t="s">
        <v>2784</v>
      </c>
      <c r="Y2591" t="s">
        <v>3318</v>
      </c>
      <c r="Z2591" t="s">
        <v>3729</v>
      </c>
      <c r="AA2591">
        <v>811640</v>
      </c>
      <c r="AB2591" s="198">
        <v>37037</v>
      </c>
      <c r="AC2591" s="198">
        <v>37040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4</v>
      </c>
      <c r="F2592" s="213">
        <f t="shared" si="205"/>
        <v>20000</v>
      </c>
      <c r="G2592" s="202">
        <v>1297762</v>
      </c>
      <c r="H2592" s="198">
        <v>37036.385798611111</v>
      </c>
      <c r="I2592" t="s">
        <v>1826</v>
      </c>
      <c r="M2592" t="s">
        <v>1785</v>
      </c>
      <c r="N2592" t="s">
        <v>3314</v>
      </c>
      <c r="O2592" t="s">
        <v>1544</v>
      </c>
      <c r="P2592" s="199">
        <v>5000</v>
      </c>
      <c r="S2592" t="s">
        <v>1786</v>
      </c>
      <c r="T2592" t="s">
        <v>2230</v>
      </c>
      <c r="U2592" s="201">
        <v>3.7374999999999998</v>
      </c>
      <c r="V2592" t="s">
        <v>3278</v>
      </c>
      <c r="W2592" t="s">
        <v>3130</v>
      </c>
      <c r="X2592" t="s">
        <v>3338</v>
      </c>
      <c r="Y2592" t="s">
        <v>3318</v>
      </c>
      <c r="Z2592" t="s">
        <v>3729</v>
      </c>
      <c r="AA2592">
        <v>811641</v>
      </c>
      <c r="AB2592" s="198">
        <v>37037</v>
      </c>
      <c r="AC2592" s="198">
        <v>37040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4</v>
      </c>
      <c r="F2593" s="213">
        <f t="shared" si="205"/>
        <v>20000</v>
      </c>
      <c r="G2593" s="202">
        <v>1297763</v>
      </c>
      <c r="H2593" s="198">
        <v>37036.385821759257</v>
      </c>
      <c r="I2593" t="s">
        <v>3341</v>
      </c>
      <c r="M2593" t="s">
        <v>1785</v>
      </c>
      <c r="N2593" t="s">
        <v>3314</v>
      </c>
      <c r="O2593" t="s">
        <v>1546</v>
      </c>
      <c r="P2593" s="199">
        <v>5000</v>
      </c>
      <c r="S2593" t="s">
        <v>1786</v>
      </c>
      <c r="T2593" t="s">
        <v>2230</v>
      </c>
      <c r="U2593" s="201">
        <v>3.7250000000000001</v>
      </c>
      <c r="V2593" t="s">
        <v>3131</v>
      </c>
      <c r="W2593" t="s">
        <v>3130</v>
      </c>
      <c r="X2593" t="s">
        <v>3338</v>
      </c>
      <c r="Y2593" t="s">
        <v>3318</v>
      </c>
      <c r="Z2593" t="s">
        <v>3729</v>
      </c>
      <c r="AA2593">
        <v>811642</v>
      </c>
      <c r="AB2593" s="198">
        <v>37037</v>
      </c>
      <c r="AC2593" s="198">
        <v>37040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4</v>
      </c>
      <c r="F2594" s="213">
        <f t="shared" si="205"/>
        <v>40000</v>
      </c>
      <c r="G2594" s="202">
        <v>1297764</v>
      </c>
      <c r="H2594" s="198">
        <v>37036.385868055557</v>
      </c>
      <c r="I2594" t="s">
        <v>3019</v>
      </c>
      <c r="M2594" t="s">
        <v>1785</v>
      </c>
      <c r="N2594" t="s">
        <v>3314</v>
      </c>
      <c r="O2594" t="s">
        <v>1518</v>
      </c>
      <c r="Q2594" s="199">
        <v>10000</v>
      </c>
      <c r="S2594" t="s">
        <v>1786</v>
      </c>
      <c r="T2594" t="s">
        <v>2230</v>
      </c>
      <c r="U2594" s="201">
        <v>3.9386999999999999</v>
      </c>
      <c r="V2594" t="s">
        <v>3173</v>
      </c>
      <c r="W2594" t="s">
        <v>3316</v>
      </c>
      <c r="X2594" t="s">
        <v>3317</v>
      </c>
      <c r="Y2594" t="s">
        <v>3318</v>
      </c>
      <c r="Z2594" t="s">
        <v>3729</v>
      </c>
      <c r="AA2594">
        <v>811643</v>
      </c>
      <c r="AB2594" s="198">
        <v>37037</v>
      </c>
      <c r="AC2594" s="198">
        <v>37040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4</v>
      </c>
      <c r="F2595" s="213">
        <f t="shared" si="205"/>
        <v>20000</v>
      </c>
      <c r="G2595" s="202">
        <v>1297765</v>
      </c>
      <c r="H2595" s="198">
        <v>37036.385914351849</v>
      </c>
      <c r="I2595" t="s">
        <v>3341</v>
      </c>
      <c r="M2595" t="s">
        <v>1785</v>
      </c>
      <c r="N2595" t="s">
        <v>3314</v>
      </c>
      <c r="O2595" t="s">
        <v>1546</v>
      </c>
      <c r="P2595" s="199">
        <v>5000</v>
      </c>
      <c r="S2595" t="s">
        <v>1786</v>
      </c>
      <c r="T2595" t="s">
        <v>2230</v>
      </c>
      <c r="U2595" s="201">
        <v>3.7225000000000001</v>
      </c>
      <c r="V2595" t="s">
        <v>3131</v>
      </c>
      <c r="W2595" t="s">
        <v>3130</v>
      </c>
      <c r="X2595" t="s">
        <v>3338</v>
      </c>
      <c r="Y2595" t="s">
        <v>3318</v>
      </c>
      <c r="Z2595" t="s">
        <v>3729</v>
      </c>
      <c r="AA2595">
        <v>811645</v>
      </c>
      <c r="AB2595" s="198">
        <v>37037</v>
      </c>
      <c r="AC2595" s="198">
        <v>37040</v>
      </c>
    </row>
    <row r="2596" spans="1:29" x14ac:dyDescent="0.2">
      <c r="A2596" s="44" t="str">
        <f t="shared" si="201"/>
        <v>US Natural Gas Financial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30</v>
      </c>
      <c r="F2596" s="213">
        <f t="shared" si="205"/>
        <v>300000</v>
      </c>
      <c r="G2596" s="202">
        <v>1297766</v>
      </c>
      <c r="H2596" s="198">
        <v>37036.385972222219</v>
      </c>
      <c r="I2596" t="s">
        <v>3024</v>
      </c>
      <c r="M2596" t="s">
        <v>1785</v>
      </c>
      <c r="N2596" t="s">
        <v>3014</v>
      </c>
      <c r="O2596" t="s">
        <v>2396</v>
      </c>
      <c r="Q2596" s="199">
        <v>10000</v>
      </c>
      <c r="S2596" t="s">
        <v>1786</v>
      </c>
      <c r="T2596" t="s">
        <v>2230</v>
      </c>
      <c r="U2596" s="201">
        <v>-3.7499999999999999E-2</v>
      </c>
      <c r="V2596" t="s">
        <v>1774</v>
      </c>
      <c r="W2596" t="s">
        <v>1775</v>
      </c>
      <c r="X2596" t="s">
        <v>1776</v>
      </c>
      <c r="Y2596" t="s">
        <v>2250</v>
      </c>
      <c r="Z2596" t="s">
        <v>3729</v>
      </c>
      <c r="AA2596" t="s">
        <v>272</v>
      </c>
      <c r="AB2596" s="198">
        <v>37043.875</v>
      </c>
      <c r="AC2596" s="198">
        <v>37072.875</v>
      </c>
    </row>
    <row r="2597" spans="1:29" x14ac:dyDescent="0.2">
      <c r="A2597" s="44" t="str">
        <f t="shared" si="201"/>
        <v>US Natural Gas Financial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30</v>
      </c>
      <c r="F2597" s="213">
        <f t="shared" si="205"/>
        <v>600000</v>
      </c>
      <c r="G2597" s="202">
        <v>1297768</v>
      </c>
      <c r="H2597" s="198">
        <v>37036.386041666665</v>
      </c>
      <c r="I2597" t="s">
        <v>3021</v>
      </c>
      <c r="M2597" t="s">
        <v>1785</v>
      </c>
      <c r="N2597" t="s">
        <v>3014</v>
      </c>
      <c r="O2597" t="s">
        <v>3015</v>
      </c>
      <c r="Q2597" s="199">
        <v>20000</v>
      </c>
      <c r="S2597" t="s">
        <v>1786</v>
      </c>
      <c r="T2597" t="s">
        <v>2230</v>
      </c>
      <c r="U2597" s="201">
        <v>3.9950000000000001</v>
      </c>
      <c r="V2597" t="s">
        <v>3022</v>
      </c>
      <c r="W2597" t="s">
        <v>3587</v>
      </c>
      <c r="X2597" t="s">
        <v>3016</v>
      </c>
      <c r="Y2597" t="s">
        <v>2250</v>
      </c>
      <c r="Z2597" t="s">
        <v>3729</v>
      </c>
      <c r="AA2597" t="s">
        <v>273</v>
      </c>
      <c r="AB2597" s="198">
        <v>37043.875</v>
      </c>
      <c r="AC2597" s="198">
        <v>37072.875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1297770</v>
      </c>
      <c r="H2598" s="198">
        <v>37036.386087962965</v>
      </c>
      <c r="I2598" t="s">
        <v>3167</v>
      </c>
      <c r="M2598" t="s">
        <v>1994</v>
      </c>
      <c r="N2598" t="s">
        <v>2731</v>
      </c>
      <c r="O2598" t="s">
        <v>3104</v>
      </c>
      <c r="Q2598" s="199">
        <v>50000</v>
      </c>
      <c r="S2598" t="s">
        <v>1792</v>
      </c>
      <c r="T2598" t="s">
        <v>2230</v>
      </c>
      <c r="U2598" s="201">
        <v>28.51</v>
      </c>
      <c r="V2598" t="s">
        <v>2335</v>
      </c>
      <c r="W2598" t="s">
        <v>2733</v>
      </c>
      <c r="X2598" t="s">
        <v>2803</v>
      </c>
      <c r="Y2598" t="s">
        <v>3473</v>
      </c>
      <c r="Z2598" t="s">
        <v>3729</v>
      </c>
      <c r="AA2598">
        <v>108005</v>
      </c>
      <c r="AB2598" s="198">
        <v>37073</v>
      </c>
      <c r="AC2598" s="198">
        <v>37103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4</v>
      </c>
      <c r="F2599" s="213">
        <f t="shared" si="205"/>
        <v>20000</v>
      </c>
      <c r="G2599" s="202">
        <v>1297771</v>
      </c>
      <c r="H2599" s="198">
        <v>37036.386099537034</v>
      </c>
      <c r="I2599" t="s">
        <v>3091</v>
      </c>
      <c r="M2599" t="s">
        <v>1785</v>
      </c>
      <c r="N2599" t="s">
        <v>3314</v>
      </c>
      <c r="O2599" t="s">
        <v>1562</v>
      </c>
      <c r="Q2599" s="199">
        <v>5000</v>
      </c>
      <c r="S2599" t="s">
        <v>1786</v>
      </c>
      <c r="T2599" t="s">
        <v>2230</v>
      </c>
      <c r="U2599" s="201">
        <v>3.625</v>
      </c>
      <c r="V2599" t="s">
        <v>3092</v>
      </c>
      <c r="W2599" t="s">
        <v>1719</v>
      </c>
      <c r="X2599" t="s">
        <v>1710</v>
      </c>
      <c r="Y2599" t="s">
        <v>3318</v>
      </c>
      <c r="Z2599" t="s">
        <v>3729</v>
      </c>
      <c r="AA2599">
        <v>811646</v>
      </c>
      <c r="AB2599" s="198">
        <v>37037</v>
      </c>
      <c r="AC2599" s="198">
        <v>37040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4</v>
      </c>
      <c r="F2600" s="213">
        <f t="shared" si="205"/>
        <v>40000</v>
      </c>
      <c r="G2600" s="202">
        <v>1297772</v>
      </c>
      <c r="H2600" s="198">
        <v>37036.386134259257</v>
      </c>
      <c r="I2600" t="s">
        <v>1826</v>
      </c>
      <c r="M2600" t="s">
        <v>1785</v>
      </c>
      <c r="N2600" t="s">
        <v>3314</v>
      </c>
      <c r="O2600" t="s">
        <v>1042</v>
      </c>
      <c r="P2600" s="199">
        <v>10000</v>
      </c>
      <c r="S2600" t="s">
        <v>1786</v>
      </c>
      <c r="T2600" t="s">
        <v>2230</v>
      </c>
      <c r="U2600" s="201">
        <v>3.8</v>
      </c>
      <c r="V2600" t="s">
        <v>2767</v>
      </c>
      <c r="W2600" t="s">
        <v>3159</v>
      </c>
      <c r="X2600" t="s">
        <v>1713</v>
      </c>
      <c r="Y2600" t="s">
        <v>3318</v>
      </c>
      <c r="Z2600" t="s">
        <v>3729</v>
      </c>
      <c r="AA2600">
        <v>811647</v>
      </c>
      <c r="AB2600" s="198">
        <v>37037</v>
      </c>
      <c r="AC2600" s="198">
        <v>37040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4</v>
      </c>
      <c r="F2601" s="213">
        <f t="shared" si="205"/>
        <v>20000</v>
      </c>
      <c r="G2601" s="202">
        <v>1297774</v>
      </c>
      <c r="H2601" s="198">
        <v>37036.386157407411</v>
      </c>
      <c r="I2601" t="s">
        <v>3336</v>
      </c>
      <c r="M2601" t="s">
        <v>1785</v>
      </c>
      <c r="N2601" t="s">
        <v>3314</v>
      </c>
      <c r="O2601" t="s">
        <v>1562</v>
      </c>
      <c r="Q2601" s="199">
        <v>5000</v>
      </c>
      <c r="S2601" t="s">
        <v>1786</v>
      </c>
      <c r="T2601" t="s">
        <v>2230</v>
      </c>
      <c r="U2601" s="201">
        <v>3.625</v>
      </c>
      <c r="V2601" t="s">
        <v>3214</v>
      </c>
      <c r="W2601" t="s">
        <v>1719</v>
      </c>
      <c r="X2601" t="s">
        <v>1710</v>
      </c>
      <c r="Y2601" t="s">
        <v>3318</v>
      </c>
      <c r="Z2601" t="s">
        <v>3729</v>
      </c>
      <c r="AA2601">
        <v>811649</v>
      </c>
      <c r="AB2601" s="198">
        <v>37037</v>
      </c>
      <c r="AC2601" s="198">
        <v>37040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4</v>
      </c>
      <c r="F2602" s="213">
        <f t="shared" si="205"/>
        <v>20000</v>
      </c>
      <c r="G2602" s="202">
        <v>1297773</v>
      </c>
      <c r="H2602" s="198">
        <v>37036.386157407411</v>
      </c>
      <c r="I2602" t="s">
        <v>2006</v>
      </c>
      <c r="M2602" t="s">
        <v>1785</v>
      </c>
      <c r="N2602" t="s">
        <v>3314</v>
      </c>
      <c r="O2602" t="s">
        <v>1562</v>
      </c>
      <c r="P2602" s="199">
        <v>5000</v>
      </c>
      <c r="S2602" t="s">
        <v>1786</v>
      </c>
      <c r="T2602" t="s">
        <v>2230</v>
      </c>
      <c r="U2602" s="201">
        <v>3.6</v>
      </c>
      <c r="V2602" t="s">
        <v>1769</v>
      </c>
      <c r="W2602" t="s">
        <v>1719</v>
      </c>
      <c r="X2602" t="s">
        <v>1710</v>
      </c>
      <c r="Y2602" t="s">
        <v>3318</v>
      </c>
      <c r="Z2602" t="s">
        <v>3729</v>
      </c>
      <c r="AA2602">
        <v>811651</v>
      </c>
      <c r="AB2602" s="198">
        <v>37037</v>
      </c>
      <c r="AC2602" s="198">
        <v>37040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4</v>
      </c>
      <c r="F2603" s="213">
        <f t="shared" si="205"/>
        <v>20000</v>
      </c>
      <c r="G2603" s="202">
        <v>1297775</v>
      </c>
      <c r="H2603" s="198">
        <v>37036.386180555557</v>
      </c>
      <c r="I2603" t="s">
        <v>3342</v>
      </c>
      <c r="M2603" t="s">
        <v>1785</v>
      </c>
      <c r="N2603" t="s">
        <v>3314</v>
      </c>
      <c r="O2603" t="s">
        <v>1544</v>
      </c>
      <c r="P2603" s="199">
        <v>5000</v>
      </c>
      <c r="S2603" t="s">
        <v>1786</v>
      </c>
      <c r="T2603" t="s">
        <v>2230</v>
      </c>
      <c r="U2603" s="201">
        <v>3.7324999999999999</v>
      </c>
      <c r="V2603" t="s">
        <v>2754</v>
      </c>
      <c r="W2603" t="s">
        <v>3130</v>
      </c>
      <c r="X2603" t="s">
        <v>3338</v>
      </c>
      <c r="Y2603" t="s">
        <v>3318</v>
      </c>
      <c r="Z2603" t="s">
        <v>3729</v>
      </c>
      <c r="AA2603">
        <v>811650</v>
      </c>
      <c r="AB2603" s="198">
        <v>37037</v>
      </c>
      <c r="AC2603" s="198">
        <v>37040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4</v>
      </c>
      <c r="F2604" s="213">
        <f t="shared" si="205"/>
        <v>20000</v>
      </c>
      <c r="G2604" s="202">
        <v>1297776</v>
      </c>
      <c r="H2604" s="198">
        <v>37036.386192129627</v>
      </c>
      <c r="I2604" t="s">
        <v>3053</v>
      </c>
      <c r="M2604" t="s">
        <v>1785</v>
      </c>
      <c r="N2604" t="s">
        <v>3314</v>
      </c>
      <c r="O2604" t="s">
        <v>1572</v>
      </c>
      <c r="P2604" s="199">
        <v>5000</v>
      </c>
      <c r="S2604" t="s">
        <v>1786</v>
      </c>
      <c r="T2604" t="s">
        <v>2230</v>
      </c>
      <c r="U2604" s="201">
        <v>3.85</v>
      </c>
      <c r="V2604" t="s">
        <v>1861</v>
      </c>
      <c r="W2604" t="s">
        <v>1709</v>
      </c>
      <c r="X2604" t="s">
        <v>1710</v>
      </c>
      <c r="Y2604" t="s">
        <v>3318</v>
      </c>
      <c r="Z2604" t="s">
        <v>3729</v>
      </c>
      <c r="AA2604">
        <v>811652</v>
      </c>
      <c r="AB2604" s="198">
        <v>37037</v>
      </c>
      <c r="AC2604" s="198">
        <v>37040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4</v>
      </c>
      <c r="F2605" s="213">
        <f t="shared" si="205"/>
        <v>20000</v>
      </c>
      <c r="G2605" s="202">
        <v>1297777</v>
      </c>
      <c r="H2605" s="198">
        <v>37036.386192129627</v>
      </c>
      <c r="I2605" t="s">
        <v>3210</v>
      </c>
      <c r="M2605" t="s">
        <v>1785</v>
      </c>
      <c r="N2605" t="s">
        <v>3314</v>
      </c>
      <c r="O2605" t="s">
        <v>1044</v>
      </c>
      <c r="P2605" s="199">
        <v>5000</v>
      </c>
      <c r="S2605" t="s">
        <v>1786</v>
      </c>
      <c r="T2605" t="s">
        <v>2230</v>
      </c>
      <c r="U2605" s="201">
        <v>3.7450000000000001</v>
      </c>
      <c r="V2605" t="s">
        <v>274</v>
      </c>
      <c r="W2605" t="s">
        <v>3159</v>
      </c>
      <c r="X2605" t="s">
        <v>1713</v>
      </c>
      <c r="Y2605" t="s">
        <v>3318</v>
      </c>
      <c r="Z2605" t="s">
        <v>3729</v>
      </c>
      <c r="AA2605">
        <v>811653</v>
      </c>
      <c r="AB2605" s="198">
        <v>37037</v>
      </c>
      <c r="AC2605" s="198">
        <v>37040</v>
      </c>
    </row>
    <row r="2606" spans="1:29" x14ac:dyDescent="0.2">
      <c r="A2606" s="44" t="str">
        <f t="shared" si="201"/>
        <v>US Power Physical</v>
      </c>
      <c r="B2606" s="44" t="str">
        <f t="shared" si="202"/>
        <v>US</v>
      </c>
      <c r="C2606" s="44" t="str">
        <f t="shared" si="203"/>
        <v>Power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30</v>
      </c>
      <c r="F2606" s="213">
        <f t="shared" si="205"/>
        <v>1500</v>
      </c>
      <c r="G2606" s="202">
        <v>1297778</v>
      </c>
      <c r="H2606" s="198">
        <v>37036.386203703703</v>
      </c>
      <c r="I2606" t="s">
        <v>2994</v>
      </c>
      <c r="J2606" t="s">
        <v>275</v>
      </c>
      <c r="K2606" t="s">
        <v>3002</v>
      </c>
      <c r="M2606" t="s">
        <v>3451</v>
      </c>
      <c r="N2606" t="s">
        <v>1827</v>
      </c>
      <c r="O2606" t="s">
        <v>3383</v>
      </c>
      <c r="P2606" s="199">
        <v>50</v>
      </c>
      <c r="S2606" t="s">
        <v>1784</v>
      </c>
      <c r="T2606" t="s">
        <v>2230</v>
      </c>
      <c r="U2606" s="201">
        <v>59.5</v>
      </c>
      <c r="V2606" t="s">
        <v>276</v>
      </c>
      <c r="W2606" t="s">
        <v>3485</v>
      </c>
      <c r="X2606" t="s">
        <v>2172</v>
      </c>
      <c r="Y2606" t="s">
        <v>2741</v>
      </c>
      <c r="Z2606" t="s">
        <v>3724</v>
      </c>
      <c r="AA2606">
        <v>623053.1</v>
      </c>
      <c r="AB2606" s="198">
        <v>37043.600694444445</v>
      </c>
      <c r="AC2606" s="198">
        <v>37072.600694444445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4</v>
      </c>
      <c r="F2607" s="213">
        <f t="shared" si="205"/>
        <v>20000</v>
      </c>
      <c r="G2607" s="202">
        <v>1297779</v>
      </c>
      <c r="H2607" s="198">
        <v>37036.386238425926</v>
      </c>
      <c r="I2607" t="s">
        <v>3342</v>
      </c>
      <c r="M2607" t="s">
        <v>1785</v>
      </c>
      <c r="N2607" t="s">
        <v>3314</v>
      </c>
      <c r="O2607" t="s">
        <v>1546</v>
      </c>
      <c r="Q2607" s="199">
        <v>5000</v>
      </c>
      <c r="S2607" t="s">
        <v>1786</v>
      </c>
      <c r="T2607" t="s">
        <v>2230</v>
      </c>
      <c r="U2607" s="201">
        <v>3.72</v>
      </c>
      <c r="V2607" t="s">
        <v>2754</v>
      </c>
      <c r="W2607" t="s">
        <v>3130</v>
      </c>
      <c r="X2607" t="s">
        <v>3338</v>
      </c>
      <c r="Y2607" t="s">
        <v>3318</v>
      </c>
      <c r="Z2607" t="s">
        <v>3729</v>
      </c>
      <c r="AA2607">
        <v>811654</v>
      </c>
      <c r="AB2607" s="198">
        <v>37037</v>
      </c>
      <c r="AC2607" s="198">
        <v>37040</v>
      </c>
    </row>
    <row r="2608" spans="1:29" x14ac:dyDescent="0.2">
      <c r="A2608" s="44" t="str">
        <f t="shared" si="201"/>
        <v>US Natural Gas Financial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Financial</v>
      </c>
      <c r="E2608" s="44">
        <f>IF(VLOOKUP(S2608,'DD-Lookup'!$J$6:$L$50,3,FALSE)="Monthly",(YEAR(AC2608)-YEAR(AB2608))*12+MONTH(AC2608)-MONTH(AB2608)+1,(AC2608-AB2608+1))</f>
        <v>30</v>
      </c>
      <c r="F2608" s="213">
        <f t="shared" si="205"/>
        <v>300000</v>
      </c>
      <c r="G2608" s="202">
        <v>1297780</v>
      </c>
      <c r="H2608" s="198">
        <v>37036.386273148149</v>
      </c>
      <c r="I2608" t="s">
        <v>2320</v>
      </c>
      <c r="M2608" t="s">
        <v>1785</v>
      </c>
      <c r="N2608" t="s">
        <v>3014</v>
      </c>
      <c r="O2608" t="s">
        <v>3015</v>
      </c>
      <c r="Q2608" s="199">
        <v>10000</v>
      </c>
      <c r="S2608" t="s">
        <v>1786</v>
      </c>
      <c r="T2608" t="s">
        <v>2230</v>
      </c>
      <c r="U2608" s="201">
        <v>4</v>
      </c>
      <c r="V2608" t="s">
        <v>277</v>
      </c>
      <c r="W2608" t="s">
        <v>3587</v>
      </c>
      <c r="X2608" t="s">
        <v>3016</v>
      </c>
      <c r="Y2608" t="s">
        <v>2250</v>
      </c>
      <c r="Z2608" t="s">
        <v>3729</v>
      </c>
      <c r="AA2608" t="s">
        <v>278</v>
      </c>
      <c r="AB2608" s="198">
        <v>37043.875</v>
      </c>
      <c r="AC2608" s="198">
        <v>37072.875</v>
      </c>
    </row>
    <row r="2609" spans="1:29" x14ac:dyDescent="0.2">
      <c r="A2609" s="44" t="str">
        <f t="shared" si="201"/>
        <v xml:space="preserve"> Natural Gas Physical</v>
      </c>
      <c r="B2609" s="44" t="str">
        <f t="shared" si="202"/>
        <v/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1297781</v>
      </c>
      <c r="H2609" s="198">
        <v>37036.386307870373</v>
      </c>
      <c r="I2609" t="s">
        <v>2358</v>
      </c>
      <c r="M2609" t="s">
        <v>1785</v>
      </c>
      <c r="N2609" t="s">
        <v>1724</v>
      </c>
      <c r="O2609" t="s">
        <v>1925</v>
      </c>
      <c r="P2609" s="199">
        <v>5000</v>
      </c>
      <c r="S2609" t="s">
        <v>2308</v>
      </c>
      <c r="T2609" t="s">
        <v>1725</v>
      </c>
      <c r="U2609" s="201">
        <v>5.2450000000000001</v>
      </c>
      <c r="V2609" t="s">
        <v>2359</v>
      </c>
      <c r="W2609" t="s">
        <v>1726</v>
      </c>
      <c r="X2609" t="s">
        <v>1727</v>
      </c>
      <c r="Y2609" t="s">
        <v>3318</v>
      </c>
      <c r="Z2609" t="s">
        <v>3730</v>
      </c>
      <c r="AA2609">
        <v>811655</v>
      </c>
      <c r="AB2609" s="198">
        <v>37036.875</v>
      </c>
      <c r="AC2609" s="198">
        <v>37036.875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4</v>
      </c>
      <c r="F2610" s="213">
        <f t="shared" si="205"/>
        <v>10232</v>
      </c>
      <c r="G2610" s="202">
        <v>1297782</v>
      </c>
      <c r="H2610" s="198">
        <v>37036.386307870373</v>
      </c>
      <c r="I2610" t="s">
        <v>3344</v>
      </c>
      <c r="M2610" t="s">
        <v>1785</v>
      </c>
      <c r="N2610" t="s">
        <v>3314</v>
      </c>
      <c r="O2610" t="s">
        <v>1544</v>
      </c>
      <c r="P2610" s="199">
        <v>2558</v>
      </c>
      <c r="S2610" t="s">
        <v>1786</v>
      </c>
      <c r="T2610" t="s">
        <v>2230</v>
      </c>
      <c r="U2610" s="201">
        <v>3.73</v>
      </c>
      <c r="V2610" t="s">
        <v>2155</v>
      </c>
      <c r="W2610" t="s">
        <v>3130</v>
      </c>
      <c r="X2610" t="s">
        <v>3338</v>
      </c>
      <c r="Y2610" t="s">
        <v>3318</v>
      </c>
      <c r="Z2610" t="s">
        <v>3729</v>
      </c>
      <c r="AA2610">
        <v>811656</v>
      </c>
      <c r="AB2610" s="198">
        <v>37037</v>
      </c>
      <c r="AC2610" s="198">
        <v>37040</v>
      </c>
    </row>
    <row r="2611" spans="1:29" x14ac:dyDescent="0.2">
      <c r="A2611" s="44" t="str">
        <f t="shared" si="201"/>
        <v>US Power Physical</v>
      </c>
      <c r="B2611" s="44" t="str">
        <f t="shared" si="202"/>
        <v>US</v>
      </c>
      <c r="C2611" s="44" t="str">
        <f t="shared" si="203"/>
        <v>Power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5</v>
      </c>
      <c r="F2611" s="213">
        <f t="shared" si="205"/>
        <v>250</v>
      </c>
      <c r="G2611" s="202">
        <v>1297784</v>
      </c>
      <c r="H2611" s="198">
        <v>37036.386354166665</v>
      </c>
      <c r="I2611" t="s">
        <v>2983</v>
      </c>
      <c r="M2611" t="s">
        <v>3451</v>
      </c>
      <c r="N2611" t="s">
        <v>1827</v>
      </c>
      <c r="O2611" t="s">
        <v>279</v>
      </c>
      <c r="P2611" s="199">
        <v>50</v>
      </c>
      <c r="S2611" t="s">
        <v>1784</v>
      </c>
      <c r="T2611" t="s">
        <v>2230</v>
      </c>
      <c r="U2611" s="201">
        <v>60.25</v>
      </c>
      <c r="V2611" t="s">
        <v>2746</v>
      </c>
      <c r="W2611" t="s">
        <v>3485</v>
      </c>
      <c r="X2611" t="s">
        <v>1837</v>
      </c>
      <c r="Y2611" t="s">
        <v>2741</v>
      </c>
      <c r="Z2611" t="s">
        <v>3724</v>
      </c>
      <c r="AA2611">
        <v>623056.1</v>
      </c>
      <c r="AB2611" s="198">
        <v>37046.875</v>
      </c>
      <c r="AC2611" s="198">
        <v>37050.875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4</v>
      </c>
      <c r="F2612" s="213">
        <f t="shared" si="205"/>
        <v>20000</v>
      </c>
      <c r="G2612" s="202">
        <v>1297783</v>
      </c>
      <c r="H2612" s="198">
        <v>37036.386354166665</v>
      </c>
      <c r="I2612" t="s">
        <v>1875</v>
      </c>
      <c r="M2612" t="s">
        <v>1785</v>
      </c>
      <c r="N2612" t="s">
        <v>3314</v>
      </c>
      <c r="O2612" t="s">
        <v>1562</v>
      </c>
      <c r="P2612" s="199">
        <v>5000</v>
      </c>
      <c r="S2612" t="s">
        <v>1786</v>
      </c>
      <c r="T2612" t="s">
        <v>2230</v>
      </c>
      <c r="U2612" s="201">
        <v>3.6</v>
      </c>
      <c r="V2612" t="s">
        <v>1876</v>
      </c>
      <c r="W2612" t="s">
        <v>1719</v>
      </c>
      <c r="X2612" t="s">
        <v>1710</v>
      </c>
      <c r="Y2612" t="s">
        <v>3318</v>
      </c>
      <c r="Z2612" t="s">
        <v>3729</v>
      </c>
      <c r="AA2612">
        <v>811657</v>
      </c>
      <c r="AB2612" s="198">
        <v>37037</v>
      </c>
      <c r="AC2612" s="198">
        <v>37040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4</v>
      </c>
      <c r="F2613" s="213">
        <f t="shared" si="205"/>
        <v>100000</v>
      </c>
      <c r="G2613" s="202">
        <v>1297785</v>
      </c>
      <c r="H2613" s="198">
        <v>37036.386365740742</v>
      </c>
      <c r="I2613" t="s">
        <v>2964</v>
      </c>
      <c r="M2613" t="s">
        <v>1785</v>
      </c>
      <c r="N2613" t="s">
        <v>3314</v>
      </c>
      <c r="O2613" t="s">
        <v>1034</v>
      </c>
      <c r="P2613" s="199">
        <v>25000</v>
      </c>
      <c r="S2613" t="s">
        <v>1786</v>
      </c>
      <c r="T2613" t="s">
        <v>2230</v>
      </c>
      <c r="U2613" s="201">
        <v>3.855</v>
      </c>
      <c r="V2613" t="s">
        <v>3268</v>
      </c>
      <c r="W2613" t="s">
        <v>2783</v>
      </c>
      <c r="X2613" t="s">
        <v>2784</v>
      </c>
      <c r="Y2613" t="s">
        <v>3318</v>
      </c>
      <c r="Z2613" t="s">
        <v>3729</v>
      </c>
      <c r="AA2613">
        <v>811658</v>
      </c>
      <c r="AB2613" s="198">
        <v>37037</v>
      </c>
      <c r="AC2613" s="198">
        <v>37040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4</v>
      </c>
      <c r="F2614" s="213">
        <f t="shared" si="205"/>
        <v>3640</v>
      </c>
      <c r="G2614" s="202">
        <v>1297786</v>
      </c>
      <c r="H2614" s="198">
        <v>37036.386388888888</v>
      </c>
      <c r="I2614" t="s">
        <v>3008</v>
      </c>
      <c r="M2614" t="s">
        <v>1785</v>
      </c>
      <c r="N2614" t="s">
        <v>3314</v>
      </c>
      <c r="O2614" t="s">
        <v>1518</v>
      </c>
      <c r="P2614" s="199">
        <v>910</v>
      </c>
      <c r="S2614" t="s">
        <v>1786</v>
      </c>
      <c r="T2614" t="s">
        <v>2230</v>
      </c>
      <c r="U2614" s="201">
        <v>3.9350000000000001</v>
      </c>
      <c r="V2614" t="s">
        <v>2846</v>
      </c>
      <c r="W2614" t="s">
        <v>3316</v>
      </c>
      <c r="X2614" t="s">
        <v>3317</v>
      </c>
      <c r="Y2614" t="s">
        <v>3318</v>
      </c>
      <c r="Z2614" t="s">
        <v>3729</v>
      </c>
      <c r="AA2614">
        <v>811659</v>
      </c>
      <c r="AB2614" s="198">
        <v>37037</v>
      </c>
      <c r="AC2614" s="198">
        <v>37040</v>
      </c>
    </row>
    <row r="2615" spans="1:29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4</v>
      </c>
      <c r="F2615" s="213">
        <f t="shared" si="205"/>
        <v>43128</v>
      </c>
      <c r="G2615" s="202">
        <v>1297788</v>
      </c>
      <c r="H2615" s="198">
        <v>37036.386435185188</v>
      </c>
      <c r="I2615" t="s">
        <v>1733</v>
      </c>
      <c r="M2615" t="s">
        <v>1785</v>
      </c>
      <c r="N2615" t="s">
        <v>3314</v>
      </c>
      <c r="O2615" t="s">
        <v>2316</v>
      </c>
      <c r="Q2615" s="199">
        <v>10782</v>
      </c>
      <c r="S2615" t="s">
        <v>1786</v>
      </c>
      <c r="T2615" t="s">
        <v>2230</v>
      </c>
      <c r="U2615" s="201">
        <v>4.1749999999999998</v>
      </c>
      <c r="V2615" t="s">
        <v>2177</v>
      </c>
      <c r="W2615" t="s">
        <v>1691</v>
      </c>
      <c r="X2615" t="s">
        <v>1697</v>
      </c>
      <c r="Y2615" t="s">
        <v>3318</v>
      </c>
      <c r="Z2615" t="s">
        <v>3729</v>
      </c>
      <c r="AA2615">
        <v>811661</v>
      </c>
      <c r="AB2615" s="198">
        <v>37037</v>
      </c>
      <c r="AC2615" s="198">
        <v>37040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4</v>
      </c>
      <c r="F2616" s="213">
        <f t="shared" si="205"/>
        <v>18580</v>
      </c>
      <c r="G2616" s="202">
        <v>1297790</v>
      </c>
      <c r="H2616" s="198">
        <v>37036.386493055557</v>
      </c>
      <c r="I2616" t="s">
        <v>3363</v>
      </c>
      <c r="M2616" t="s">
        <v>1785</v>
      </c>
      <c r="N2616" t="s">
        <v>3314</v>
      </c>
      <c r="O2616" t="s">
        <v>1546</v>
      </c>
      <c r="Q2616" s="199">
        <v>4645</v>
      </c>
      <c r="S2616" t="s">
        <v>1786</v>
      </c>
      <c r="T2616" t="s">
        <v>2230</v>
      </c>
      <c r="U2616" s="201">
        <v>3.7225000000000001</v>
      </c>
      <c r="V2616" t="s">
        <v>3226</v>
      </c>
      <c r="W2616" t="s">
        <v>3130</v>
      </c>
      <c r="X2616" t="s">
        <v>3338</v>
      </c>
      <c r="Y2616" t="s">
        <v>3318</v>
      </c>
      <c r="Z2616" t="s">
        <v>3729</v>
      </c>
      <c r="AA2616">
        <v>811662</v>
      </c>
      <c r="AB2616" s="198">
        <v>37037</v>
      </c>
      <c r="AC2616" s="198">
        <v>37040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4</v>
      </c>
      <c r="F2617" s="213">
        <f t="shared" si="205"/>
        <v>20000</v>
      </c>
      <c r="G2617" s="202">
        <v>1297791</v>
      </c>
      <c r="H2617" s="198">
        <v>37036.386504629627</v>
      </c>
      <c r="I2617" t="s">
        <v>3341</v>
      </c>
      <c r="M2617" t="s">
        <v>1785</v>
      </c>
      <c r="N2617" t="s">
        <v>3314</v>
      </c>
      <c r="O2617" t="s">
        <v>1546</v>
      </c>
      <c r="P2617" s="199">
        <v>5000</v>
      </c>
      <c r="S2617" t="s">
        <v>1786</v>
      </c>
      <c r="T2617" t="s">
        <v>2230</v>
      </c>
      <c r="U2617" s="201">
        <v>3.7174999999999998</v>
      </c>
      <c r="V2617" t="s">
        <v>3131</v>
      </c>
      <c r="W2617" t="s">
        <v>3130</v>
      </c>
      <c r="X2617" t="s">
        <v>3338</v>
      </c>
      <c r="Y2617" t="s">
        <v>3318</v>
      </c>
      <c r="Z2617" t="s">
        <v>3729</v>
      </c>
      <c r="AA2617">
        <v>811664</v>
      </c>
      <c r="AB2617" s="198">
        <v>37037</v>
      </c>
      <c r="AC2617" s="198">
        <v>37040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4</v>
      </c>
      <c r="F2618" s="213">
        <f t="shared" si="205"/>
        <v>40000</v>
      </c>
      <c r="G2618" s="202">
        <v>1297792</v>
      </c>
      <c r="H2618" s="198">
        <v>37036.386562500003</v>
      </c>
      <c r="I2618" t="s">
        <v>3341</v>
      </c>
      <c r="M2618" t="s">
        <v>1785</v>
      </c>
      <c r="N2618" t="s">
        <v>3314</v>
      </c>
      <c r="O2618" t="s">
        <v>1553</v>
      </c>
      <c r="P2618" s="199">
        <v>10000</v>
      </c>
      <c r="S2618" t="s">
        <v>1786</v>
      </c>
      <c r="T2618" t="s">
        <v>2230</v>
      </c>
      <c r="U2618" s="201">
        <v>3.9350000000000001</v>
      </c>
      <c r="V2618" t="s">
        <v>2726</v>
      </c>
      <c r="W2618" t="s">
        <v>3316</v>
      </c>
      <c r="X2618" t="s">
        <v>3317</v>
      </c>
      <c r="Y2618" t="s">
        <v>3318</v>
      </c>
      <c r="Z2618" t="s">
        <v>3729</v>
      </c>
      <c r="AA2618">
        <v>811666</v>
      </c>
      <c r="AB2618" s="198">
        <v>37037</v>
      </c>
      <c r="AC2618" s="198">
        <v>37040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4</v>
      </c>
      <c r="F2619" s="213">
        <f t="shared" si="205"/>
        <v>20000</v>
      </c>
      <c r="G2619" s="202">
        <v>1297793</v>
      </c>
      <c r="H2619" s="198">
        <v>37036.386597222219</v>
      </c>
      <c r="I2619" t="s">
        <v>3341</v>
      </c>
      <c r="M2619" t="s">
        <v>1785</v>
      </c>
      <c r="N2619" t="s">
        <v>3314</v>
      </c>
      <c r="O2619" t="s">
        <v>1546</v>
      </c>
      <c r="P2619" s="199">
        <v>5000</v>
      </c>
      <c r="S2619" t="s">
        <v>1786</v>
      </c>
      <c r="T2619" t="s">
        <v>2230</v>
      </c>
      <c r="U2619" s="201">
        <v>3.7149999999999999</v>
      </c>
      <c r="V2619" t="s">
        <v>3131</v>
      </c>
      <c r="W2619" t="s">
        <v>3130</v>
      </c>
      <c r="X2619" t="s">
        <v>3338</v>
      </c>
      <c r="Y2619" t="s">
        <v>3318</v>
      </c>
      <c r="Z2619" t="s">
        <v>3729</v>
      </c>
      <c r="AA2619">
        <v>811667</v>
      </c>
      <c r="AB2619" s="198">
        <v>37037</v>
      </c>
      <c r="AC2619" s="198">
        <v>37040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4</v>
      </c>
      <c r="F2620" s="213">
        <f t="shared" si="205"/>
        <v>468</v>
      </c>
      <c r="G2620" s="202">
        <v>1297798</v>
      </c>
      <c r="H2620" s="198">
        <v>37036.386759259258</v>
      </c>
      <c r="I2620" t="s">
        <v>3077</v>
      </c>
      <c r="M2620" t="s">
        <v>1785</v>
      </c>
      <c r="N2620" t="s">
        <v>3314</v>
      </c>
      <c r="O2620" t="s">
        <v>280</v>
      </c>
      <c r="Q2620" s="199">
        <v>117</v>
      </c>
      <c r="S2620" t="s">
        <v>1786</v>
      </c>
      <c r="T2620" t="s">
        <v>2230</v>
      </c>
      <c r="U2620" s="201">
        <v>3.7524999999999999</v>
      </c>
      <c r="V2620" t="s">
        <v>3144</v>
      </c>
      <c r="W2620" t="s">
        <v>3130</v>
      </c>
      <c r="X2620" t="s">
        <v>3338</v>
      </c>
      <c r="Y2620" t="s">
        <v>3318</v>
      </c>
      <c r="Z2620" t="s">
        <v>3729</v>
      </c>
      <c r="AA2620">
        <v>811670</v>
      </c>
      <c r="AB2620" s="198">
        <v>37037</v>
      </c>
      <c r="AC2620" s="198">
        <v>37040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4</v>
      </c>
      <c r="F2621" s="213">
        <f t="shared" si="205"/>
        <v>9852</v>
      </c>
      <c r="G2621" s="202">
        <v>1297797</v>
      </c>
      <c r="H2621" s="198">
        <v>37036.386759259258</v>
      </c>
      <c r="I2621" t="s">
        <v>3293</v>
      </c>
      <c r="M2621" t="s">
        <v>1785</v>
      </c>
      <c r="N2621" t="s">
        <v>3314</v>
      </c>
      <c r="O2621" t="s">
        <v>1041</v>
      </c>
      <c r="Q2621" s="199">
        <v>2463</v>
      </c>
      <c r="S2621" t="s">
        <v>1786</v>
      </c>
      <c r="T2621" t="s">
        <v>2230</v>
      </c>
      <c r="U2621" s="201">
        <v>3.8050000000000002</v>
      </c>
      <c r="V2621" t="s">
        <v>2913</v>
      </c>
      <c r="W2621" t="s">
        <v>3159</v>
      </c>
      <c r="X2621" t="s">
        <v>1713</v>
      </c>
      <c r="Y2621" t="s">
        <v>3318</v>
      </c>
      <c r="Z2621" t="s">
        <v>3729</v>
      </c>
      <c r="AA2621">
        <v>811669</v>
      </c>
      <c r="AB2621" s="198">
        <v>37037</v>
      </c>
      <c r="AC2621" s="198">
        <v>37040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30</v>
      </c>
      <c r="F2622" s="213">
        <f t="shared" si="205"/>
        <v>150000</v>
      </c>
      <c r="G2622" s="202">
        <v>1297800</v>
      </c>
      <c r="H2622" s="198">
        <v>37036.386770833335</v>
      </c>
      <c r="I2622" t="s">
        <v>1783</v>
      </c>
      <c r="M2622" t="s">
        <v>1785</v>
      </c>
      <c r="N2622" t="s">
        <v>3314</v>
      </c>
      <c r="O2622" t="s">
        <v>2834</v>
      </c>
      <c r="P2622" s="199">
        <v>5000</v>
      </c>
      <c r="S2622" t="s">
        <v>1786</v>
      </c>
      <c r="T2622" t="s">
        <v>2230</v>
      </c>
      <c r="U2622" s="201">
        <v>6.3250000000000002</v>
      </c>
      <c r="V2622" t="s">
        <v>3272</v>
      </c>
      <c r="W2622" t="s">
        <v>2813</v>
      </c>
      <c r="X2622" t="s">
        <v>1710</v>
      </c>
      <c r="Y2622" t="s">
        <v>3318</v>
      </c>
      <c r="Z2622" t="s">
        <v>3729</v>
      </c>
      <c r="AA2622" t="s">
        <v>281</v>
      </c>
      <c r="AB2622" s="198">
        <v>37043.875</v>
      </c>
      <c r="AC2622" s="198">
        <v>37072.875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4</v>
      </c>
      <c r="F2623" s="213">
        <f t="shared" si="205"/>
        <v>9768</v>
      </c>
      <c r="G2623" s="202">
        <v>1297799</v>
      </c>
      <c r="H2623" s="198">
        <v>37036.386770833335</v>
      </c>
      <c r="I2623" t="s">
        <v>1693</v>
      </c>
      <c r="M2623" t="s">
        <v>1785</v>
      </c>
      <c r="N2623" t="s">
        <v>3314</v>
      </c>
      <c r="O2623" t="s">
        <v>1544</v>
      </c>
      <c r="P2623" s="199">
        <v>2442</v>
      </c>
      <c r="S2623" t="s">
        <v>1786</v>
      </c>
      <c r="T2623" t="s">
        <v>2230</v>
      </c>
      <c r="U2623" s="201">
        <v>3.73</v>
      </c>
      <c r="V2623" t="s">
        <v>282</v>
      </c>
      <c r="W2623" t="s">
        <v>3130</v>
      </c>
      <c r="X2623" t="s">
        <v>3338</v>
      </c>
      <c r="Y2623" t="s">
        <v>3318</v>
      </c>
      <c r="Z2623" t="s">
        <v>3729</v>
      </c>
      <c r="AA2623">
        <v>811671</v>
      </c>
      <c r="AB2623" s="198">
        <v>37037</v>
      </c>
      <c r="AC2623" s="198">
        <v>37040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4</v>
      </c>
      <c r="F2624" s="213">
        <f t="shared" si="205"/>
        <v>40000</v>
      </c>
      <c r="G2624" s="202">
        <v>1297801</v>
      </c>
      <c r="H2624" s="198">
        <v>37036.386793981481</v>
      </c>
      <c r="I2624" t="s">
        <v>3293</v>
      </c>
      <c r="M2624" t="s">
        <v>1785</v>
      </c>
      <c r="N2624" t="s">
        <v>3314</v>
      </c>
      <c r="O2624" t="s">
        <v>1041</v>
      </c>
      <c r="Q2624" s="199">
        <v>10000</v>
      </c>
      <c r="S2624" t="s">
        <v>1786</v>
      </c>
      <c r="T2624" t="s">
        <v>2230</v>
      </c>
      <c r="U2624" s="201">
        <v>3.81</v>
      </c>
      <c r="V2624" t="s">
        <v>2913</v>
      </c>
      <c r="W2624" t="s">
        <v>3159</v>
      </c>
      <c r="X2624" t="s">
        <v>1713</v>
      </c>
      <c r="Y2624" t="s">
        <v>3318</v>
      </c>
      <c r="Z2624" t="s">
        <v>3729</v>
      </c>
      <c r="AA2624">
        <v>811672</v>
      </c>
      <c r="AB2624" s="198">
        <v>37037</v>
      </c>
      <c r="AC2624" s="198">
        <v>37040</v>
      </c>
    </row>
    <row r="2625" spans="1:29" x14ac:dyDescent="0.2">
      <c r="A2625" s="44" t="str">
        <f t="shared" si="201"/>
        <v>US Natural Gas Financial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Financial</v>
      </c>
      <c r="E2625" s="44">
        <f>IF(VLOOKUP(S2625,'DD-Lookup'!$J$6:$L$50,3,FALSE)="Monthly",(YEAR(AC2625)-YEAR(AB2625))*12+MONTH(AC2625)-MONTH(AB2625)+1,(AC2625-AB2625+1))</f>
        <v>30</v>
      </c>
      <c r="F2625" s="213">
        <f t="shared" si="205"/>
        <v>600000</v>
      </c>
      <c r="G2625" s="202">
        <v>1297804</v>
      </c>
      <c r="H2625" s="198">
        <v>37036.38685185185</v>
      </c>
      <c r="I2625" t="s">
        <v>2093</v>
      </c>
      <c r="M2625" t="s">
        <v>1785</v>
      </c>
      <c r="N2625" t="s">
        <v>3014</v>
      </c>
      <c r="O2625" t="s">
        <v>3015</v>
      </c>
      <c r="Q2625" s="199">
        <v>20000</v>
      </c>
      <c r="S2625" t="s">
        <v>1786</v>
      </c>
      <c r="T2625" t="s">
        <v>2230</v>
      </c>
      <c r="U2625" s="201">
        <v>4.0049999999999999</v>
      </c>
      <c r="V2625" t="s">
        <v>3165</v>
      </c>
      <c r="W2625" t="s">
        <v>3587</v>
      </c>
      <c r="X2625" t="s">
        <v>3016</v>
      </c>
      <c r="Y2625" t="s">
        <v>2250</v>
      </c>
      <c r="Z2625" t="s">
        <v>3729</v>
      </c>
      <c r="AA2625" t="s">
        <v>283</v>
      </c>
      <c r="AB2625" s="198">
        <v>37043.875</v>
      </c>
      <c r="AC2625" s="198">
        <v>37072.875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4</v>
      </c>
      <c r="F2626" s="213">
        <f t="shared" si="205"/>
        <v>36360</v>
      </c>
      <c r="G2626" s="202">
        <v>1297802</v>
      </c>
      <c r="H2626" s="198">
        <v>37036.38685185185</v>
      </c>
      <c r="I2626" t="s">
        <v>2030</v>
      </c>
      <c r="M2626" t="s">
        <v>1785</v>
      </c>
      <c r="N2626" t="s">
        <v>3314</v>
      </c>
      <c r="O2626" t="s">
        <v>1518</v>
      </c>
      <c r="P2626" s="199">
        <v>9090</v>
      </c>
      <c r="S2626" t="s">
        <v>1786</v>
      </c>
      <c r="T2626" t="s">
        <v>2230</v>
      </c>
      <c r="U2626" s="201">
        <v>3.9350000000000001</v>
      </c>
      <c r="V2626" t="s">
        <v>1871</v>
      </c>
      <c r="W2626" t="s">
        <v>3316</v>
      </c>
      <c r="X2626" t="s">
        <v>3317</v>
      </c>
      <c r="Y2626" t="s">
        <v>3318</v>
      </c>
      <c r="Z2626" t="s">
        <v>3729</v>
      </c>
      <c r="AA2626">
        <v>811674</v>
      </c>
      <c r="AB2626" s="198">
        <v>37037</v>
      </c>
      <c r="AC2626" s="198">
        <v>37040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4</v>
      </c>
      <c r="F2627" s="213">
        <f t="shared" si="205"/>
        <v>20000</v>
      </c>
      <c r="G2627" s="202">
        <v>1297803</v>
      </c>
      <c r="H2627" s="198">
        <v>37036.38685185185</v>
      </c>
      <c r="I2627" t="s">
        <v>1693</v>
      </c>
      <c r="M2627" t="s">
        <v>1785</v>
      </c>
      <c r="N2627" t="s">
        <v>3314</v>
      </c>
      <c r="O2627" t="s">
        <v>1544</v>
      </c>
      <c r="P2627" s="199">
        <v>5000</v>
      </c>
      <c r="S2627" t="s">
        <v>1786</v>
      </c>
      <c r="T2627" t="s">
        <v>2230</v>
      </c>
      <c r="U2627" s="201">
        <v>3.7275</v>
      </c>
      <c r="V2627" t="s">
        <v>282</v>
      </c>
      <c r="W2627" t="s">
        <v>3130</v>
      </c>
      <c r="X2627" t="s">
        <v>3338</v>
      </c>
      <c r="Y2627" t="s">
        <v>3318</v>
      </c>
      <c r="Z2627" t="s">
        <v>3729</v>
      </c>
      <c r="AA2627">
        <v>811677</v>
      </c>
      <c r="AB2627" s="198">
        <v>37037</v>
      </c>
      <c r="AC2627" s="198">
        <v>37040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4</v>
      </c>
      <c r="F2628" s="213">
        <f t="shared" si="205"/>
        <v>100000</v>
      </c>
      <c r="G2628" s="202">
        <v>1297805</v>
      </c>
      <c r="H2628" s="198">
        <v>37036.386863425927</v>
      </c>
      <c r="I2628" t="s">
        <v>2202</v>
      </c>
      <c r="M2628" t="s">
        <v>1785</v>
      </c>
      <c r="N2628" t="s">
        <v>3314</v>
      </c>
      <c r="O2628" t="s">
        <v>1034</v>
      </c>
      <c r="Q2628" s="199">
        <v>25000</v>
      </c>
      <c r="S2628" t="s">
        <v>1786</v>
      </c>
      <c r="T2628" t="s">
        <v>2230</v>
      </c>
      <c r="U2628" s="201">
        <v>3.85</v>
      </c>
      <c r="V2628" t="s">
        <v>2805</v>
      </c>
      <c r="W2628" t="s">
        <v>2783</v>
      </c>
      <c r="X2628" t="s">
        <v>2784</v>
      </c>
      <c r="Y2628" t="s">
        <v>3318</v>
      </c>
      <c r="Z2628" t="s">
        <v>3729</v>
      </c>
      <c r="AA2628">
        <v>811678</v>
      </c>
      <c r="AB2628" s="198">
        <v>37037</v>
      </c>
      <c r="AC2628" s="198">
        <v>37040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4</v>
      </c>
      <c r="F2629" s="213">
        <f t="shared" si="205"/>
        <v>20000</v>
      </c>
      <c r="G2629" s="202">
        <v>1297806</v>
      </c>
      <c r="H2629" s="198">
        <v>37036.386921296296</v>
      </c>
      <c r="I2629" t="s">
        <v>3293</v>
      </c>
      <c r="M2629" t="s">
        <v>1785</v>
      </c>
      <c r="N2629" t="s">
        <v>3314</v>
      </c>
      <c r="O2629" t="s">
        <v>1041</v>
      </c>
      <c r="Q2629" s="199">
        <v>5000</v>
      </c>
      <c r="S2629" t="s">
        <v>1786</v>
      </c>
      <c r="T2629" t="s">
        <v>2230</v>
      </c>
      <c r="U2629" s="201">
        <v>3.8149999999999999</v>
      </c>
      <c r="V2629" t="s">
        <v>2913</v>
      </c>
      <c r="W2629" t="s">
        <v>3159</v>
      </c>
      <c r="X2629" t="s">
        <v>1713</v>
      </c>
      <c r="Y2629" t="s">
        <v>3318</v>
      </c>
      <c r="Z2629" t="s">
        <v>3729</v>
      </c>
      <c r="AA2629">
        <v>811679</v>
      </c>
      <c r="AB2629" s="198">
        <v>37037</v>
      </c>
      <c r="AC2629" s="198">
        <v>37040</v>
      </c>
    </row>
    <row r="2630" spans="1:29" x14ac:dyDescent="0.2">
      <c r="A2630" s="44" t="str">
        <f t="shared" si="201"/>
        <v>US Natural Gas Financial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Financial</v>
      </c>
      <c r="E2630" s="44">
        <f>IF(VLOOKUP(S2630,'DD-Lookup'!$J$6:$L$50,3,FALSE)="Monthly",(YEAR(AC2630)-YEAR(AB2630))*12+MONTH(AC2630)-MONTH(AB2630)+1,(AC2630-AB2630+1))</f>
        <v>30</v>
      </c>
      <c r="F2630" s="213">
        <f t="shared" si="205"/>
        <v>150000</v>
      </c>
      <c r="G2630" s="202">
        <v>1297807</v>
      </c>
      <c r="H2630" s="198">
        <v>37036.386956018519</v>
      </c>
      <c r="I2630" t="s">
        <v>2202</v>
      </c>
      <c r="M2630" t="s">
        <v>1785</v>
      </c>
      <c r="N2630" t="s">
        <v>3014</v>
      </c>
      <c r="O2630" t="s">
        <v>3015</v>
      </c>
      <c r="P2630" s="199">
        <v>5000</v>
      </c>
      <c r="S2630" t="s">
        <v>1786</v>
      </c>
      <c r="T2630" t="s">
        <v>2230</v>
      </c>
      <c r="U2630" s="201">
        <v>4</v>
      </c>
      <c r="V2630" t="s">
        <v>2168</v>
      </c>
      <c r="W2630" t="s">
        <v>3587</v>
      </c>
      <c r="X2630" t="s">
        <v>3016</v>
      </c>
      <c r="Y2630" t="s">
        <v>2250</v>
      </c>
      <c r="Z2630" t="s">
        <v>3729</v>
      </c>
      <c r="AA2630" t="s">
        <v>284</v>
      </c>
      <c r="AB2630" s="198">
        <v>37043.875</v>
      </c>
      <c r="AC2630" s="198">
        <v>37072.875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4</v>
      </c>
      <c r="F2631" s="213">
        <f t="shared" si="205"/>
        <v>40000</v>
      </c>
      <c r="G2631" s="202">
        <v>1297808</v>
      </c>
      <c r="H2631" s="198">
        <v>37036.386967592596</v>
      </c>
      <c r="I2631" t="s">
        <v>1826</v>
      </c>
      <c r="M2631" t="s">
        <v>1785</v>
      </c>
      <c r="N2631" t="s">
        <v>3314</v>
      </c>
      <c r="O2631" t="s">
        <v>1572</v>
      </c>
      <c r="Q2631" s="199">
        <v>10000</v>
      </c>
      <c r="S2631" t="s">
        <v>1786</v>
      </c>
      <c r="T2631" t="s">
        <v>2230</v>
      </c>
      <c r="U2631" s="201">
        <v>3.9</v>
      </c>
      <c r="V2631" t="s">
        <v>3027</v>
      </c>
      <c r="W2631" t="s">
        <v>1709</v>
      </c>
      <c r="X2631" t="s">
        <v>1710</v>
      </c>
      <c r="Y2631" t="s">
        <v>3318</v>
      </c>
      <c r="Z2631" t="s">
        <v>3729</v>
      </c>
      <c r="AA2631">
        <v>811680</v>
      </c>
      <c r="AB2631" s="198">
        <v>37037</v>
      </c>
      <c r="AC2631" s="198">
        <v>37040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4</v>
      </c>
      <c r="F2632" s="213">
        <f t="shared" si="205"/>
        <v>20000</v>
      </c>
      <c r="G2632" s="202">
        <v>1297809</v>
      </c>
      <c r="H2632" s="198">
        <v>37036.386979166666</v>
      </c>
      <c r="I2632" t="s">
        <v>3078</v>
      </c>
      <c r="M2632" t="s">
        <v>1785</v>
      </c>
      <c r="N2632" t="s">
        <v>3314</v>
      </c>
      <c r="O2632" t="s">
        <v>1562</v>
      </c>
      <c r="P2632" s="199">
        <v>5000</v>
      </c>
      <c r="S2632" t="s">
        <v>1786</v>
      </c>
      <c r="T2632" t="s">
        <v>2230</v>
      </c>
      <c r="U2632" s="201">
        <v>3.5750000000000002</v>
      </c>
      <c r="V2632" t="s">
        <v>2150</v>
      </c>
      <c r="W2632" t="s">
        <v>1719</v>
      </c>
      <c r="X2632" t="s">
        <v>1710</v>
      </c>
      <c r="Y2632" t="s">
        <v>3318</v>
      </c>
      <c r="Z2632" t="s">
        <v>3729</v>
      </c>
      <c r="AA2632">
        <v>811682</v>
      </c>
      <c r="AB2632" s="198">
        <v>37037</v>
      </c>
      <c r="AC2632" s="198">
        <v>37040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4</v>
      </c>
      <c r="F2633" s="213">
        <f t="shared" si="205"/>
        <v>20000</v>
      </c>
      <c r="G2633" s="202">
        <v>1297810</v>
      </c>
      <c r="H2633" s="198">
        <v>37036.386990740742</v>
      </c>
      <c r="I2633" t="s">
        <v>3342</v>
      </c>
      <c r="M2633" t="s">
        <v>1785</v>
      </c>
      <c r="N2633" t="s">
        <v>3314</v>
      </c>
      <c r="O2633" t="s">
        <v>1544</v>
      </c>
      <c r="Q2633" s="199">
        <v>5000</v>
      </c>
      <c r="S2633" t="s">
        <v>1786</v>
      </c>
      <c r="T2633" t="s">
        <v>2230</v>
      </c>
      <c r="U2633" s="201">
        <v>3.73</v>
      </c>
      <c r="V2633" t="s">
        <v>2754</v>
      </c>
      <c r="W2633" t="s">
        <v>3130</v>
      </c>
      <c r="X2633" t="s">
        <v>3338</v>
      </c>
      <c r="Y2633" t="s">
        <v>3318</v>
      </c>
      <c r="Z2633" t="s">
        <v>3729</v>
      </c>
      <c r="AA2633">
        <v>811681</v>
      </c>
      <c r="AB2633" s="198">
        <v>37037</v>
      </c>
      <c r="AC2633" s="198">
        <v>37040</v>
      </c>
    </row>
    <row r="2634" spans="1:29" x14ac:dyDescent="0.2">
      <c r="A2634" s="44" t="str">
        <f t="shared" si="201"/>
        <v xml:space="preserve"> Natural Gas Physical</v>
      </c>
      <c r="B2634" s="44" t="str">
        <f t="shared" si="202"/>
        <v/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4</v>
      </c>
      <c r="F2634" s="213">
        <f t="shared" si="205"/>
        <v>16000</v>
      </c>
      <c r="G2634" s="202">
        <v>1297812</v>
      </c>
      <c r="H2634" s="198">
        <v>37036.387071759258</v>
      </c>
      <c r="I2634" t="s">
        <v>3331</v>
      </c>
      <c r="M2634" t="s">
        <v>1785</v>
      </c>
      <c r="N2634" t="s">
        <v>1724</v>
      </c>
      <c r="O2634" t="s">
        <v>54</v>
      </c>
      <c r="Q2634" s="199">
        <v>4000</v>
      </c>
      <c r="S2634" t="s">
        <v>1786</v>
      </c>
      <c r="T2634" t="s">
        <v>2230</v>
      </c>
      <c r="U2634" s="201">
        <v>3.65</v>
      </c>
      <c r="V2634" t="s">
        <v>2821</v>
      </c>
      <c r="W2634" t="s">
        <v>3269</v>
      </c>
      <c r="X2634" t="s">
        <v>2324</v>
      </c>
      <c r="Y2634" t="s">
        <v>3318</v>
      </c>
      <c r="Z2634" t="s">
        <v>3730</v>
      </c>
      <c r="AA2634">
        <v>811684</v>
      </c>
      <c r="AB2634" s="198">
        <v>37037</v>
      </c>
      <c r="AC2634" s="198">
        <v>37040</v>
      </c>
    </row>
    <row r="2635" spans="1:29" x14ac:dyDescent="0.2">
      <c r="A2635" s="44" t="str">
        <f t="shared" ref="A2635:A2698" si="206">B2635&amp;" "&amp;C2635&amp;" "&amp;D2635</f>
        <v>US Power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Power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5</v>
      </c>
      <c r="F2635" s="213">
        <f t="shared" ref="F2635:F2698" si="210">E2635*SUM(P2635:Q2635)</f>
        <v>250</v>
      </c>
      <c r="G2635" s="202">
        <v>1297813</v>
      </c>
      <c r="H2635" s="198">
        <v>37036.387083333335</v>
      </c>
      <c r="I2635" t="s">
        <v>2983</v>
      </c>
      <c r="M2635" t="s">
        <v>3451</v>
      </c>
      <c r="N2635" t="s">
        <v>1827</v>
      </c>
      <c r="O2635" t="s">
        <v>1630</v>
      </c>
      <c r="Q2635" s="199">
        <v>50</v>
      </c>
      <c r="S2635" t="s">
        <v>1784</v>
      </c>
      <c r="T2635" t="s">
        <v>2230</v>
      </c>
      <c r="U2635" s="201">
        <v>66.5</v>
      </c>
      <c r="V2635" t="s">
        <v>2746</v>
      </c>
      <c r="W2635" t="s">
        <v>1836</v>
      </c>
      <c r="X2635" t="s">
        <v>2997</v>
      </c>
      <c r="Y2635" t="s">
        <v>2741</v>
      </c>
      <c r="Z2635" t="s">
        <v>3724</v>
      </c>
      <c r="AA2635">
        <v>623064.1</v>
      </c>
      <c r="AB2635" s="198">
        <v>37046.875</v>
      </c>
      <c r="AC2635" s="198">
        <v>37050.875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4</v>
      </c>
      <c r="F2636" s="213">
        <f t="shared" si="210"/>
        <v>40000</v>
      </c>
      <c r="G2636" s="202">
        <v>1297814</v>
      </c>
      <c r="H2636" s="198">
        <v>37036.387094907404</v>
      </c>
      <c r="I2636" t="s">
        <v>3293</v>
      </c>
      <c r="M2636" t="s">
        <v>1785</v>
      </c>
      <c r="N2636" t="s">
        <v>3314</v>
      </c>
      <c r="O2636" t="s">
        <v>1042</v>
      </c>
      <c r="Q2636" s="199">
        <v>10000</v>
      </c>
      <c r="S2636" t="s">
        <v>1786</v>
      </c>
      <c r="T2636" t="s">
        <v>2230</v>
      </c>
      <c r="U2636" s="201">
        <v>3.8149999999999999</v>
      </c>
      <c r="V2636" t="s">
        <v>2913</v>
      </c>
      <c r="W2636" t="s">
        <v>3159</v>
      </c>
      <c r="X2636" t="s">
        <v>1713</v>
      </c>
      <c r="Y2636" t="s">
        <v>3318</v>
      </c>
      <c r="Z2636" t="s">
        <v>3729</v>
      </c>
      <c r="AA2636">
        <v>811685</v>
      </c>
      <c r="AB2636" s="198">
        <v>37037</v>
      </c>
      <c r="AC2636" s="198">
        <v>37040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4</v>
      </c>
      <c r="F2637" s="213">
        <f t="shared" si="210"/>
        <v>40000</v>
      </c>
      <c r="G2637" s="202">
        <v>1297815</v>
      </c>
      <c r="H2637" s="198">
        <v>37036.387129629627</v>
      </c>
      <c r="I2637" t="s">
        <v>1826</v>
      </c>
      <c r="M2637" t="s">
        <v>1785</v>
      </c>
      <c r="N2637" t="s">
        <v>285</v>
      </c>
      <c r="O2637" t="s">
        <v>286</v>
      </c>
      <c r="P2637" s="199">
        <v>10000</v>
      </c>
      <c r="S2637" t="s">
        <v>1786</v>
      </c>
      <c r="T2637" t="s">
        <v>2230</v>
      </c>
      <c r="U2637" s="201">
        <v>4</v>
      </c>
      <c r="V2637" t="s">
        <v>3027</v>
      </c>
      <c r="W2637" t="s">
        <v>1709</v>
      </c>
      <c r="X2637" t="s">
        <v>1710</v>
      </c>
      <c r="Y2637" t="s">
        <v>3318</v>
      </c>
      <c r="Z2637" t="s">
        <v>3729</v>
      </c>
      <c r="AA2637">
        <v>811686</v>
      </c>
      <c r="AB2637" s="198">
        <v>37037</v>
      </c>
      <c r="AC2637" s="198">
        <v>37040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4</v>
      </c>
      <c r="F2638" s="213">
        <f t="shared" si="210"/>
        <v>2008</v>
      </c>
      <c r="G2638" s="202">
        <v>1297816</v>
      </c>
      <c r="H2638" s="198">
        <v>37036.387164351851</v>
      </c>
      <c r="I2638" t="s">
        <v>1704</v>
      </c>
      <c r="M2638" t="s">
        <v>1785</v>
      </c>
      <c r="N2638" t="s">
        <v>3314</v>
      </c>
      <c r="O2638" t="s">
        <v>1546</v>
      </c>
      <c r="P2638" s="199">
        <v>502</v>
      </c>
      <c r="S2638" t="s">
        <v>1786</v>
      </c>
      <c r="T2638" t="s">
        <v>2230</v>
      </c>
      <c r="U2638" s="201">
        <v>3.71</v>
      </c>
      <c r="V2638" t="s">
        <v>3033</v>
      </c>
      <c r="W2638" t="s">
        <v>3130</v>
      </c>
      <c r="X2638" t="s">
        <v>3338</v>
      </c>
      <c r="Y2638" t="s">
        <v>3318</v>
      </c>
      <c r="Z2638" t="s">
        <v>3729</v>
      </c>
      <c r="AA2638">
        <v>811687</v>
      </c>
      <c r="AB2638" s="198">
        <v>37037</v>
      </c>
      <c r="AC2638" s="198">
        <v>37040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13">
        <f t="shared" si="210"/>
        <v>300000</v>
      </c>
      <c r="G2639" s="202">
        <v>1297817</v>
      </c>
      <c r="H2639" s="198">
        <v>37036.387175925927</v>
      </c>
      <c r="I2639" t="s">
        <v>3322</v>
      </c>
      <c r="M2639" t="s">
        <v>1785</v>
      </c>
      <c r="N2639" t="s">
        <v>3014</v>
      </c>
      <c r="O2639" t="s">
        <v>1701</v>
      </c>
      <c r="P2639" s="199">
        <v>10000</v>
      </c>
      <c r="S2639" t="s">
        <v>1786</v>
      </c>
      <c r="T2639" t="s">
        <v>2230</v>
      </c>
      <c r="U2639" s="201">
        <v>3.9925000000000002</v>
      </c>
      <c r="V2639" t="s">
        <v>3085</v>
      </c>
      <c r="W2639" t="s">
        <v>3587</v>
      </c>
      <c r="X2639" t="s">
        <v>3016</v>
      </c>
      <c r="Y2639" t="s">
        <v>2250</v>
      </c>
      <c r="Z2639" t="s">
        <v>3729</v>
      </c>
      <c r="AA2639" t="s">
        <v>287</v>
      </c>
      <c r="AB2639" s="198">
        <v>37043.915972222225</v>
      </c>
      <c r="AC2639" s="198">
        <v>37072.915972222225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4</v>
      </c>
      <c r="F2640" s="213">
        <f t="shared" si="210"/>
        <v>4728</v>
      </c>
      <c r="G2640" s="202">
        <v>1297818</v>
      </c>
      <c r="H2640" s="198">
        <v>37036.387256944443</v>
      </c>
      <c r="I2640" t="s">
        <v>2528</v>
      </c>
      <c r="M2640" t="s">
        <v>1785</v>
      </c>
      <c r="N2640" t="s">
        <v>3314</v>
      </c>
      <c r="O2640" t="s">
        <v>1543</v>
      </c>
      <c r="P2640" s="199">
        <v>1182</v>
      </c>
      <c r="S2640" t="s">
        <v>1786</v>
      </c>
      <c r="T2640" t="s">
        <v>2230</v>
      </c>
      <c r="U2640" s="201">
        <v>3.6949999999999998</v>
      </c>
      <c r="V2640" t="s">
        <v>2529</v>
      </c>
      <c r="W2640" t="s">
        <v>3130</v>
      </c>
      <c r="X2640" t="s">
        <v>3338</v>
      </c>
      <c r="Y2640" t="s">
        <v>3318</v>
      </c>
      <c r="Z2640" t="s">
        <v>3729</v>
      </c>
      <c r="AA2640">
        <v>811688</v>
      </c>
      <c r="AB2640" s="198">
        <v>37037</v>
      </c>
      <c r="AC2640" s="198">
        <v>37040</v>
      </c>
    </row>
    <row r="2641" spans="1:29" x14ac:dyDescent="0.2">
      <c r="A2641" s="44" t="str">
        <f t="shared" si="206"/>
        <v>US Power Physical</v>
      </c>
      <c r="B2641" s="44" t="str">
        <f t="shared" si="207"/>
        <v>US</v>
      </c>
      <c r="C2641" s="44" t="str">
        <f t="shared" si="208"/>
        <v>Power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50</v>
      </c>
      <c r="G2641" s="202">
        <v>1297819</v>
      </c>
      <c r="H2641" s="198">
        <v>37036.38726851852</v>
      </c>
      <c r="I2641" t="s">
        <v>1829</v>
      </c>
      <c r="M2641" t="s">
        <v>3451</v>
      </c>
      <c r="N2641" t="s">
        <v>1827</v>
      </c>
      <c r="O2641" t="s">
        <v>1435</v>
      </c>
      <c r="Q2641" s="199">
        <v>50</v>
      </c>
      <c r="S2641" t="s">
        <v>1784</v>
      </c>
      <c r="T2641" t="s">
        <v>2230</v>
      </c>
      <c r="U2641" s="201">
        <v>21.5</v>
      </c>
      <c r="V2641" t="s">
        <v>1830</v>
      </c>
      <c r="W2641" t="s">
        <v>1839</v>
      </c>
      <c r="X2641" t="s">
        <v>1832</v>
      </c>
      <c r="Y2641" t="s">
        <v>2741</v>
      </c>
      <c r="Z2641" t="s">
        <v>3724</v>
      </c>
      <c r="AA2641">
        <v>623065.1</v>
      </c>
      <c r="AB2641" s="198">
        <v>37040.875</v>
      </c>
      <c r="AC2641" s="198">
        <v>37040.875</v>
      </c>
    </row>
    <row r="2642" spans="1:29" x14ac:dyDescent="0.2">
      <c r="A2642" s="44" t="str">
        <f t="shared" si="206"/>
        <v>US Crude Financial</v>
      </c>
      <c r="B2642" s="44" t="str">
        <f t="shared" si="207"/>
        <v>US</v>
      </c>
      <c r="C2642" s="44" t="str">
        <f t="shared" si="208"/>
        <v>Crude</v>
      </c>
      <c r="D2642" s="44" t="str">
        <f t="shared" si="209"/>
        <v>Financial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50000</v>
      </c>
      <c r="G2642" s="202">
        <v>1297820</v>
      </c>
      <c r="H2642" s="198">
        <v>37036.387349537035</v>
      </c>
      <c r="I2642" t="s">
        <v>3013</v>
      </c>
      <c r="M2642" t="s">
        <v>1994</v>
      </c>
      <c r="N2642" t="s">
        <v>2731</v>
      </c>
      <c r="O2642" t="s">
        <v>1815</v>
      </c>
      <c r="Q2642" s="199">
        <v>50000</v>
      </c>
      <c r="S2642" t="s">
        <v>1792</v>
      </c>
      <c r="T2642" t="s">
        <v>2230</v>
      </c>
      <c r="U2642" s="201">
        <v>28.53</v>
      </c>
      <c r="V2642" t="s">
        <v>2317</v>
      </c>
      <c r="W2642" t="s">
        <v>2733</v>
      </c>
      <c r="X2642" t="s">
        <v>2734</v>
      </c>
      <c r="Y2642" t="s">
        <v>3473</v>
      </c>
      <c r="Z2642" t="s">
        <v>3729</v>
      </c>
      <c r="AA2642">
        <v>108006</v>
      </c>
      <c r="AB2642" s="198">
        <v>37073</v>
      </c>
      <c r="AC2642" s="198">
        <v>37103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4</v>
      </c>
      <c r="F2643" s="213">
        <f t="shared" si="210"/>
        <v>40000</v>
      </c>
      <c r="G2643" s="202">
        <v>1297822</v>
      </c>
      <c r="H2643" s="198">
        <v>37036.387511574074</v>
      </c>
      <c r="I2643" t="s">
        <v>3336</v>
      </c>
      <c r="M2643" t="s">
        <v>1785</v>
      </c>
      <c r="N2643" t="s">
        <v>3314</v>
      </c>
      <c r="O2643" t="s">
        <v>1572</v>
      </c>
      <c r="P2643" s="199">
        <v>10000</v>
      </c>
      <c r="S2643" t="s">
        <v>1786</v>
      </c>
      <c r="T2643" t="s">
        <v>2230</v>
      </c>
      <c r="U2643" s="201">
        <v>3.8</v>
      </c>
      <c r="V2643" t="s">
        <v>288</v>
      </c>
      <c r="W2643" t="s">
        <v>1709</v>
      </c>
      <c r="X2643" t="s">
        <v>1710</v>
      </c>
      <c r="Y2643" t="s">
        <v>3318</v>
      </c>
      <c r="Z2643" t="s">
        <v>3729</v>
      </c>
      <c r="AA2643">
        <v>811690</v>
      </c>
      <c r="AB2643" s="198">
        <v>37037</v>
      </c>
      <c r="AC2643" s="198">
        <v>37040</v>
      </c>
    </row>
    <row r="2644" spans="1:29" x14ac:dyDescent="0.2">
      <c r="A2644" s="44" t="str">
        <f t="shared" si="206"/>
        <v>US Crude Financial</v>
      </c>
      <c r="B2644" s="44" t="str">
        <f t="shared" si="207"/>
        <v>US</v>
      </c>
      <c r="C2644" s="44" t="str">
        <f t="shared" si="208"/>
        <v>Crude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50000</v>
      </c>
      <c r="G2644" s="202">
        <v>1297823</v>
      </c>
      <c r="H2644" s="198">
        <v>37036.387511574074</v>
      </c>
      <c r="I2644" t="s">
        <v>3167</v>
      </c>
      <c r="M2644" t="s">
        <v>1994</v>
      </c>
      <c r="N2644" t="s">
        <v>2731</v>
      </c>
      <c r="O2644" t="s">
        <v>3104</v>
      </c>
      <c r="Q2644" s="199">
        <v>50000</v>
      </c>
      <c r="S2644" t="s">
        <v>1792</v>
      </c>
      <c r="T2644" t="s">
        <v>2230</v>
      </c>
      <c r="U2644" s="201">
        <v>28.55</v>
      </c>
      <c r="V2644" t="s">
        <v>2335</v>
      </c>
      <c r="W2644" t="s">
        <v>2733</v>
      </c>
      <c r="X2644" t="s">
        <v>2803</v>
      </c>
      <c r="Y2644" t="s">
        <v>3473</v>
      </c>
      <c r="Z2644" t="s">
        <v>3729</v>
      </c>
      <c r="AA2644">
        <v>108007</v>
      </c>
      <c r="AB2644" s="198">
        <v>37073</v>
      </c>
      <c r="AC2644" s="198">
        <v>37103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4</v>
      </c>
      <c r="F2645" s="213">
        <f t="shared" si="210"/>
        <v>20000</v>
      </c>
      <c r="G2645" s="202">
        <v>1297824</v>
      </c>
      <c r="H2645" s="198">
        <v>37036.387523148151</v>
      </c>
      <c r="I2645" t="s">
        <v>1826</v>
      </c>
      <c r="M2645" t="s">
        <v>1785</v>
      </c>
      <c r="N2645" t="s">
        <v>3314</v>
      </c>
      <c r="O2645" t="s">
        <v>2315</v>
      </c>
      <c r="P2645" s="199">
        <v>5000</v>
      </c>
      <c r="S2645" t="s">
        <v>1786</v>
      </c>
      <c r="T2645" t="s">
        <v>2230</v>
      </c>
      <c r="U2645" s="201">
        <v>4.1399999999999997</v>
      </c>
      <c r="V2645" t="s">
        <v>1765</v>
      </c>
      <c r="W2645" t="s">
        <v>1691</v>
      </c>
      <c r="X2645" t="s">
        <v>1697</v>
      </c>
      <c r="Y2645" t="s">
        <v>3318</v>
      </c>
      <c r="Z2645" t="s">
        <v>3729</v>
      </c>
      <c r="AA2645">
        <v>811692</v>
      </c>
      <c r="AB2645" s="198">
        <v>37037</v>
      </c>
      <c r="AC2645" s="198">
        <v>37040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4</v>
      </c>
      <c r="F2646" s="213">
        <f t="shared" si="210"/>
        <v>30000</v>
      </c>
      <c r="G2646" s="202">
        <v>1297825</v>
      </c>
      <c r="H2646" s="198">
        <v>37036.387592592589</v>
      </c>
      <c r="I2646" t="s">
        <v>3336</v>
      </c>
      <c r="M2646" t="s">
        <v>1785</v>
      </c>
      <c r="N2646" t="s">
        <v>3314</v>
      </c>
      <c r="O2646" t="s">
        <v>1518</v>
      </c>
      <c r="Q2646" s="199">
        <v>7500</v>
      </c>
      <c r="S2646" t="s">
        <v>1786</v>
      </c>
      <c r="T2646" t="s">
        <v>2230</v>
      </c>
      <c r="U2646" s="201">
        <v>3.9361999999999999</v>
      </c>
      <c r="V2646" t="s">
        <v>3340</v>
      </c>
      <c r="W2646" t="s">
        <v>3316</v>
      </c>
      <c r="X2646" t="s">
        <v>3317</v>
      </c>
      <c r="Y2646" t="s">
        <v>3318</v>
      </c>
      <c r="Z2646" t="s">
        <v>3729</v>
      </c>
      <c r="AA2646">
        <v>811693</v>
      </c>
      <c r="AB2646" s="198">
        <v>37037</v>
      </c>
      <c r="AC2646" s="198">
        <v>37040</v>
      </c>
    </row>
    <row r="2647" spans="1:29" x14ac:dyDescent="0.2">
      <c r="A2647" s="44" t="str">
        <f t="shared" si="206"/>
        <v>US Natural Gas Financial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Financial</v>
      </c>
      <c r="E2647" s="44">
        <f>IF(VLOOKUP(S2647,'DD-Lookup'!$J$6:$L$50,3,FALSE)="Monthly",(YEAR(AC2647)-YEAR(AB2647))*12+MONTH(AC2647)-MONTH(AB2647)+1,(AC2647-AB2647+1))</f>
        <v>30</v>
      </c>
      <c r="F2647" s="213">
        <f t="shared" si="210"/>
        <v>600000</v>
      </c>
      <c r="G2647" s="202">
        <v>1297826</v>
      </c>
      <c r="H2647" s="198">
        <v>37036.387638888889</v>
      </c>
      <c r="I2647" t="s">
        <v>2093</v>
      </c>
      <c r="M2647" t="s">
        <v>1785</v>
      </c>
      <c r="N2647" t="s">
        <v>3014</v>
      </c>
      <c r="O2647" t="s">
        <v>1701</v>
      </c>
      <c r="Q2647" s="199">
        <v>20000</v>
      </c>
      <c r="S2647" t="s">
        <v>1786</v>
      </c>
      <c r="T2647" t="s">
        <v>2230</v>
      </c>
      <c r="U2647" s="201">
        <v>3.9975000000000001</v>
      </c>
      <c r="V2647" t="s">
        <v>2159</v>
      </c>
      <c r="W2647" t="s">
        <v>3587</v>
      </c>
      <c r="X2647" t="s">
        <v>3016</v>
      </c>
      <c r="Y2647" t="s">
        <v>2250</v>
      </c>
      <c r="Z2647" t="s">
        <v>3729</v>
      </c>
      <c r="AA2647" t="s">
        <v>289</v>
      </c>
      <c r="AB2647" s="198">
        <v>37043.915972222225</v>
      </c>
      <c r="AC2647" s="198">
        <v>37072.915972222225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4</v>
      </c>
      <c r="F2648" s="213">
        <f t="shared" si="210"/>
        <v>40000</v>
      </c>
      <c r="G2648" s="202">
        <v>1297827</v>
      </c>
      <c r="H2648" s="198">
        <v>37036.387638888889</v>
      </c>
      <c r="I2648" t="s">
        <v>3336</v>
      </c>
      <c r="M2648" t="s">
        <v>1785</v>
      </c>
      <c r="N2648" t="s">
        <v>3314</v>
      </c>
      <c r="O2648" t="s">
        <v>1518</v>
      </c>
      <c r="Q2648" s="199">
        <v>10000</v>
      </c>
      <c r="S2648" t="s">
        <v>1786</v>
      </c>
      <c r="T2648" t="s">
        <v>2230</v>
      </c>
      <c r="U2648" s="201">
        <v>3.9375</v>
      </c>
      <c r="V2648" t="s">
        <v>3340</v>
      </c>
      <c r="W2648" t="s">
        <v>3316</v>
      </c>
      <c r="X2648" t="s">
        <v>3317</v>
      </c>
      <c r="Y2648" t="s">
        <v>3318</v>
      </c>
      <c r="Z2648" t="s">
        <v>3729</v>
      </c>
      <c r="AA2648">
        <v>811694</v>
      </c>
      <c r="AB2648" s="198">
        <v>37037</v>
      </c>
      <c r="AC2648" s="198">
        <v>37040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4</v>
      </c>
      <c r="F2649" s="213">
        <f t="shared" si="210"/>
        <v>10000</v>
      </c>
      <c r="G2649" s="202">
        <v>1297828</v>
      </c>
      <c r="H2649" s="198">
        <v>37036.387662037036</v>
      </c>
      <c r="I2649" t="s">
        <v>3210</v>
      </c>
      <c r="M2649" t="s">
        <v>1785</v>
      </c>
      <c r="N2649" t="s">
        <v>3314</v>
      </c>
      <c r="O2649" t="s">
        <v>1562</v>
      </c>
      <c r="Q2649" s="199">
        <v>2500</v>
      </c>
      <c r="S2649" t="s">
        <v>1786</v>
      </c>
      <c r="T2649" t="s">
        <v>2230</v>
      </c>
      <c r="U2649" s="201">
        <v>3.6</v>
      </c>
      <c r="V2649" t="s">
        <v>1617</v>
      </c>
      <c r="W2649" t="s">
        <v>1719</v>
      </c>
      <c r="X2649" t="s">
        <v>1710</v>
      </c>
      <c r="Y2649" t="s">
        <v>3318</v>
      </c>
      <c r="Z2649" t="s">
        <v>3729</v>
      </c>
      <c r="AA2649">
        <v>811695</v>
      </c>
      <c r="AB2649" s="198">
        <v>37037</v>
      </c>
      <c r="AC2649" s="198">
        <v>37040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4</v>
      </c>
      <c r="F2650" s="213">
        <f t="shared" si="210"/>
        <v>18600</v>
      </c>
      <c r="G2650" s="202">
        <v>1297829</v>
      </c>
      <c r="H2650" s="198">
        <v>37036.387662037036</v>
      </c>
      <c r="I2650" t="s">
        <v>2163</v>
      </c>
      <c r="M2650" t="s">
        <v>1785</v>
      </c>
      <c r="N2650" t="s">
        <v>3314</v>
      </c>
      <c r="O2650" t="s">
        <v>1527</v>
      </c>
      <c r="P2650" s="199">
        <v>4650</v>
      </c>
      <c r="S2650" t="s">
        <v>1786</v>
      </c>
      <c r="T2650" t="s">
        <v>2230</v>
      </c>
      <c r="U2650" s="201">
        <v>3.8050000000000002</v>
      </c>
      <c r="V2650" t="s">
        <v>1889</v>
      </c>
      <c r="W2650" t="s">
        <v>3352</v>
      </c>
      <c r="X2650" t="s">
        <v>3353</v>
      </c>
      <c r="Y2650" t="s">
        <v>3318</v>
      </c>
      <c r="Z2650" t="s">
        <v>3729</v>
      </c>
      <c r="AA2650">
        <v>811696</v>
      </c>
      <c r="AB2650" s="198">
        <v>37037</v>
      </c>
      <c r="AC2650" s="198">
        <v>37040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4</v>
      </c>
      <c r="F2651" s="213">
        <f t="shared" si="210"/>
        <v>8000</v>
      </c>
      <c r="G2651" s="202">
        <v>1297830</v>
      </c>
      <c r="H2651" s="198">
        <v>37036.387731481482</v>
      </c>
      <c r="I2651" t="s">
        <v>3342</v>
      </c>
      <c r="M2651" t="s">
        <v>1785</v>
      </c>
      <c r="N2651" t="s">
        <v>3314</v>
      </c>
      <c r="O2651" t="s">
        <v>1544</v>
      </c>
      <c r="P2651" s="199">
        <v>2000</v>
      </c>
      <c r="S2651" t="s">
        <v>1786</v>
      </c>
      <c r="T2651" t="s">
        <v>2230</v>
      </c>
      <c r="U2651" s="201">
        <v>3.7275</v>
      </c>
      <c r="V2651" t="s">
        <v>2754</v>
      </c>
      <c r="W2651" t="s">
        <v>3130</v>
      </c>
      <c r="X2651" t="s">
        <v>3338</v>
      </c>
      <c r="Y2651" t="s">
        <v>3318</v>
      </c>
      <c r="Z2651" t="s">
        <v>3729</v>
      </c>
      <c r="AA2651">
        <v>811697</v>
      </c>
      <c r="AB2651" s="198">
        <v>37037</v>
      </c>
      <c r="AC2651" s="198">
        <v>37040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4</v>
      </c>
      <c r="F2652" s="213">
        <f t="shared" si="210"/>
        <v>35724</v>
      </c>
      <c r="G2652" s="202">
        <v>1297831</v>
      </c>
      <c r="H2652" s="198">
        <v>37036.387777777774</v>
      </c>
      <c r="I2652" t="s">
        <v>3393</v>
      </c>
      <c r="M2652" t="s">
        <v>1785</v>
      </c>
      <c r="N2652" t="s">
        <v>3314</v>
      </c>
      <c r="O2652" t="s">
        <v>2315</v>
      </c>
      <c r="Q2652" s="199">
        <v>8931</v>
      </c>
      <c r="S2652" t="s">
        <v>1786</v>
      </c>
      <c r="T2652" t="s">
        <v>2230</v>
      </c>
      <c r="U2652" s="201">
        <v>4.1500000000000004</v>
      </c>
      <c r="V2652" t="s">
        <v>2782</v>
      </c>
      <c r="W2652" t="s">
        <v>1691</v>
      </c>
      <c r="X2652" t="s">
        <v>1697</v>
      </c>
      <c r="Y2652" t="s">
        <v>3318</v>
      </c>
      <c r="Z2652" t="s">
        <v>3729</v>
      </c>
      <c r="AA2652">
        <v>811698</v>
      </c>
      <c r="AB2652" s="198">
        <v>37037</v>
      </c>
      <c r="AC2652" s="198">
        <v>37040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4</v>
      </c>
      <c r="F2653" s="213">
        <f t="shared" si="210"/>
        <v>2000</v>
      </c>
      <c r="G2653" s="202">
        <v>1297832</v>
      </c>
      <c r="H2653" s="198">
        <v>37036.387824074074</v>
      </c>
      <c r="I2653" t="s">
        <v>1704</v>
      </c>
      <c r="M2653" t="s">
        <v>1785</v>
      </c>
      <c r="N2653" t="s">
        <v>3314</v>
      </c>
      <c r="O2653" t="s">
        <v>1550</v>
      </c>
      <c r="P2653" s="199">
        <v>500</v>
      </c>
      <c r="S2653" t="s">
        <v>1786</v>
      </c>
      <c r="T2653" t="s">
        <v>2230</v>
      </c>
      <c r="U2653" s="201">
        <v>4.1399999999999997</v>
      </c>
      <c r="V2653" t="s">
        <v>3511</v>
      </c>
      <c r="W2653" t="s">
        <v>1691</v>
      </c>
      <c r="X2653" t="s">
        <v>1697</v>
      </c>
      <c r="Y2653" t="s">
        <v>3318</v>
      </c>
      <c r="Z2653" t="s">
        <v>3729</v>
      </c>
      <c r="AA2653">
        <v>811699</v>
      </c>
      <c r="AB2653" s="198">
        <v>37037</v>
      </c>
      <c r="AC2653" s="198">
        <v>37040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4</v>
      </c>
      <c r="F2654" s="213">
        <f t="shared" si="210"/>
        <v>8000</v>
      </c>
      <c r="G2654" s="202">
        <v>1297833</v>
      </c>
      <c r="H2654" s="198">
        <v>37036.38784722222</v>
      </c>
      <c r="I2654" t="s">
        <v>3342</v>
      </c>
      <c r="M2654" t="s">
        <v>1785</v>
      </c>
      <c r="N2654" t="s">
        <v>3314</v>
      </c>
      <c r="O2654" t="s">
        <v>1546</v>
      </c>
      <c r="Q2654" s="199">
        <v>2000</v>
      </c>
      <c r="S2654" t="s">
        <v>1786</v>
      </c>
      <c r="T2654" t="s">
        <v>2230</v>
      </c>
      <c r="U2654" s="201">
        <v>3.7149999999999999</v>
      </c>
      <c r="V2654" t="s">
        <v>2754</v>
      </c>
      <c r="W2654" t="s">
        <v>3130</v>
      </c>
      <c r="X2654" t="s">
        <v>3338</v>
      </c>
      <c r="Y2654" t="s">
        <v>3318</v>
      </c>
      <c r="Z2654" t="s">
        <v>3729</v>
      </c>
      <c r="AA2654">
        <v>811700</v>
      </c>
      <c r="AB2654" s="198">
        <v>37037</v>
      </c>
      <c r="AC2654" s="198">
        <v>37040</v>
      </c>
    </row>
    <row r="2655" spans="1:29" x14ac:dyDescent="0.2">
      <c r="A2655" s="44" t="str">
        <f t="shared" si="206"/>
        <v>US Natural Gas Financial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Financial</v>
      </c>
      <c r="E2655" s="44">
        <f>IF(VLOOKUP(S2655,'DD-Lookup'!$J$6:$L$50,3,FALSE)="Monthly",(YEAR(AC2655)-YEAR(AB2655))*12+MONTH(AC2655)-MONTH(AB2655)+1,(AC2655-AB2655+1))</f>
        <v>31</v>
      </c>
      <c r="F2655" s="213">
        <f t="shared" si="210"/>
        <v>77500</v>
      </c>
      <c r="G2655" s="202">
        <v>1297834</v>
      </c>
      <c r="H2655" s="198">
        <v>37036.387881944444</v>
      </c>
      <c r="I2655" t="s">
        <v>1704</v>
      </c>
      <c r="M2655" t="s">
        <v>1785</v>
      </c>
      <c r="N2655" t="s">
        <v>3014</v>
      </c>
      <c r="O2655" t="s">
        <v>3327</v>
      </c>
      <c r="P2655" s="199">
        <v>2500</v>
      </c>
      <c r="S2655" t="s">
        <v>1786</v>
      </c>
      <c r="T2655" t="s">
        <v>2230</v>
      </c>
      <c r="U2655" s="201">
        <v>4.0625</v>
      </c>
      <c r="V2655" t="s">
        <v>2952</v>
      </c>
      <c r="W2655" t="s">
        <v>3587</v>
      </c>
      <c r="X2655" t="s">
        <v>3016</v>
      </c>
      <c r="Y2655" t="s">
        <v>2250</v>
      </c>
      <c r="Z2655" t="s">
        <v>3729</v>
      </c>
      <c r="AA2655" t="s">
        <v>290</v>
      </c>
      <c r="AB2655" s="198">
        <v>37073.875</v>
      </c>
      <c r="AC2655" s="198">
        <v>37103.875</v>
      </c>
    </row>
    <row r="2656" spans="1:29" x14ac:dyDescent="0.2">
      <c r="A2656" s="44" t="str">
        <f t="shared" si="206"/>
        <v xml:space="preserve"> Natural Gas Physical</v>
      </c>
      <c r="B2656" s="44" t="str">
        <f t="shared" si="207"/>
        <v/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4</v>
      </c>
      <c r="F2656" s="213">
        <f t="shared" si="210"/>
        <v>40000</v>
      </c>
      <c r="G2656" s="202">
        <v>1297836</v>
      </c>
      <c r="H2656" s="198">
        <v>37036.38790509259</v>
      </c>
      <c r="I2656" t="s">
        <v>203</v>
      </c>
      <c r="M2656" t="s">
        <v>1785</v>
      </c>
      <c r="N2656" t="s">
        <v>3346</v>
      </c>
      <c r="O2656" t="s">
        <v>238</v>
      </c>
      <c r="P2656" s="199">
        <v>10000</v>
      </c>
      <c r="S2656" t="s">
        <v>1786</v>
      </c>
      <c r="T2656" t="s">
        <v>2230</v>
      </c>
      <c r="U2656" s="201">
        <v>4.13</v>
      </c>
      <c r="V2656" t="s">
        <v>239</v>
      </c>
      <c r="W2656" t="s">
        <v>3347</v>
      </c>
      <c r="X2656" t="s">
        <v>3348</v>
      </c>
      <c r="Y2656" t="s">
        <v>3318</v>
      </c>
      <c r="Z2656" t="s">
        <v>3729</v>
      </c>
      <c r="AA2656">
        <v>811701</v>
      </c>
      <c r="AB2656" s="198">
        <v>37037</v>
      </c>
      <c r="AC2656" s="198">
        <v>37040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4</v>
      </c>
      <c r="F2657" s="213">
        <f t="shared" si="210"/>
        <v>20000</v>
      </c>
      <c r="G2657" s="202">
        <v>1297838</v>
      </c>
      <c r="H2657" s="198">
        <v>37036.38790509259</v>
      </c>
      <c r="I2657" t="s">
        <v>1755</v>
      </c>
      <c r="M2657" t="s">
        <v>1785</v>
      </c>
      <c r="N2657" t="s">
        <v>3314</v>
      </c>
      <c r="O2657" t="s">
        <v>2315</v>
      </c>
      <c r="Q2657" s="199">
        <v>5000</v>
      </c>
      <c r="S2657" t="s">
        <v>1786</v>
      </c>
      <c r="T2657" t="s">
        <v>2230</v>
      </c>
      <c r="U2657" s="201">
        <v>4.165</v>
      </c>
      <c r="V2657" t="s">
        <v>3229</v>
      </c>
      <c r="W2657" t="s">
        <v>1691</v>
      </c>
      <c r="X2657" t="s">
        <v>1697</v>
      </c>
      <c r="Y2657" t="s">
        <v>3318</v>
      </c>
      <c r="Z2657" t="s">
        <v>3729</v>
      </c>
      <c r="AA2657">
        <v>811702</v>
      </c>
      <c r="AB2657" s="198">
        <v>37037</v>
      </c>
      <c r="AC2657" s="198">
        <v>37040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6</v>
      </c>
      <c r="F2658" s="213">
        <f t="shared" si="210"/>
        <v>4500</v>
      </c>
      <c r="G2658" s="202">
        <v>1297837</v>
      </c>
      <c r="H2658" s="198">
        <v>37036.38790509259</v>
      </c>
      <c r="I2658" t="s">
        <v>3207</v>
      </c>
      <c r="M2658" t="s">
        <v>1785</v>
      </c>
      <c r="N2658" t="s">
        <v>3314</v>
      </c>
      <c r="O2658" t="s">
        <v>291</v>
      </c>
      <c r="P2658" s="199">
        <v>750</v>
      </c>
      <c r="S2658" t="s">
        <v>1786</v>
      </c>
      <c r="T2658" t="s">
        <v>2230</v>
      </c>
      <c r="U2658" s="201">
        <v>3.76</v>
      </c>
      <c r="V2658" t="s">
        <v>258</v>
      </c>
      <c r="W2658" t="s">
        <v>2790</v>
      </c>
      <c r="X2658" t="s">
        <v>1713</v>
      </c>
      <c r="Y2658" t="s">
        <v>3318</v>
      </c>
      <c r="Z2658" t="s">
        <v>3729</v>
      </c>
      <c r="AA2658">
        <v>811703</v>
      </c>
      <c r="AB2658" s="198">
        <v>37037.875</v>
      </c>
      <c r="AC2658" s="198">
        <v>37042.875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4</v>
      </c>
      <c r="F2659" s="213">
        <f t="shared" si="210"/>
        <v>20000</v>
      </c>
      <c r="G2659" s="202">
        <v>1297840</v>
      </c>
      <c r="H2659" s="198">
        <v>37036.387916666667</v>
      </c>
      <c r="I2659" t="s">
        <v>3336</v>
      </c>
      <c r="M2659" t="s">
        <v>1785</v>
      </c>
      <c r="N2659" t="s">
        <v>3314</v>
      </c>
      <c r="O2659" t="s">
        <v>1547</v>
      </c>
      <c r="Q2659" s="199">
        <v>5000</v>
      </c>
      <c r="S2659" t="s">
        <v>1786</v>
      </c>
      <c r="T2659" t="s">
        <v>2230</v>
      </c>
      <c r="U2659" s="201">
        <v>4.1100000000000003</v>
      </c>
      <c r="V2659" t="s">
        <v>3340</v>
      </c>
      <c r="W2659" t="s">
        <v>3367</v>
      </c>
      <c r="X2659" t="s">
        <v>3368</v>
      </c>
      <c r="Y2659" t="s">
        <v>3318</v>
      </c>
      <c r="Z2659" t="s">
        <v>3729</v>
      </c>
      <c r="AA2659">
        <v>811704</v>
      </c>
      <c r="AB2659" s="198">
        <v>37037</v>
      </c>
      <c r="AC2659" s="198">
        <v>37040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4</v>
      </c>
      <c r="F2660" s="213">
        <f t="shared" si="210"/>
        <v>40000</v>
      </c>
      <c r="G2660" s="202">
        <v>1297842</v>
      </c>
      <c r="H2660" s="198">
        <v>37036.387939814813</v>
      </c>
      <c r="I2660" t="s">
        <v>1826</v>
      </c>
      <c r="M2660" t="s">
        <v>1785</v>
      </c>
      <c r="N2660" t="s">
        <v>3314</v>
      </c>
      <c r="O2660" t="s">
        <v>1572</v>
      </c>
      <c r="Q2660" s="199">
        <v>10000</v>
      </c>
      <c r="S2660" t="s">
        <v>1786</v>
      </c>
      <c r="T2660" t="s">
        <v>2230</v>
      </c>
      <c r="U2660" s="201">
        <v>3.85</v>
      </c>
      <c r="V2660" t="s">
        <v>3027</v>
      </c>
      <c r="W2660" t="s">
        <v>1709</v>
      </c>
      <c r="X2660" t="s">
        <v>1710</v>
      </c>
      <c r="Y2660" t="s">
        <v>3318</v>
      </c>
      <c r="Z2660" t="s">
        <v>3729</v>
      </c>
      <c r="AA2660">
        <v>811705</v>
      </c>
      <c r="AB2660" s="198">
        <v>37037</v>
      </c>
      <c r="AC2660" s="198">
        <v>37040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4</v>
      </c>
      <c r="F2661" s="213">
        <f t="shared" si="210"/>
        <v>20000</v>
      </c>
      <c r="G2661" s="202">
        <v>1297843</v>
      </c>
      <c r="H2661" s="198">
        <v>37036.38795138889</v>
      </c>
      <c r="I2661" t="s">
        <v>3336</v>
      </c>
      <c r="M2661" t="s">
        <v>1785</v>
      </c>
      <c r="N2661" t="s">
        <v>3314</v>
      </c>
      <c r="O2661" t="s">
        <v>1602</v>
      </c>
      <c r="Q2661" s="199">
        <v>5000</v>
      </c>
      <c r="S2661" t="s">
        <v>1786</v>
      </c>
      <c r="T2661" t="s">
        <v>2230</v>
      </c>
      <c r="U2661" s="201">
        <v>4.1050000000000004</v>
      </c>
      <c r="V2661" t="s">
        <v>3340</v>
      </c>
      <c r="W2661" t="s">
        <v>3367</v>
      </c>
      <c r="X2661" t="s">
        <v>3368</v>
      </c>
      <c r="Y2661" t="s">
        <v>3318</v>
      </c>
      <c r="Z2661" t="s">
        <v>3729</v>
      </c>
      <c r="AA2661">
        <v>811706</v>
      </c>
      <c r="AB2661" s="198">
        <v>37037</v>
      </c>
      <c r="AC2661" s="198">
        <v>37040</v>
      </c>
    </row>
    <row r="2662" spans="1:29" x14ac:dyDescent="0.2">
      <c r="A2662" s="44" t="str">
        <f t="shared" si="206"/>
        <v>US Natural Gas Financial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Financial</v>
      </c>
      <c r="E2662" s="44">
        <f>IF(VLOOKUP(S2662,'DD-Lookup'!$J$6:$L$50,3,FALSE)="Monthly",(YEAR(AC2662)-YEAR(AB2662))*12+MONTH(AC2662)-MONTH(AB2662)+1,(AC2662-AB2662+1))</f>
        <v>31</v>
      </c>
      <c r="F2662" s="213">
        <f t="shared" si="210"/>
        <v>77500</v>
      </c>
      <c r="G2662" s="202">
        <v>1297844</v>
      </c>
      <c r="H2662" s="198">
        <v>37036.387962962966</v>
      </c>
      <c r="I2662" t="s">
        <v>2779</v>
      </c>
      <c r="M2662" t="s">
        <v>1785</v>
      </c>
      <c r="N2662" t="s">
        <v>3014</v>
      </c>
      <c r="O2662" t="s">
        <v>3327</v>
      </c>
      <c r="P2662" s="199">
        <v>2500</v>
      </c>
      <c r="S2662" t="s">
        <v>1786</v>
      </c>
      <c r="T2662" t="s">
        <v>2230</v>
      </c>
      <c r="U2662" s="201">
        <v>4.0625</v>
      </c>
      <c r="V2662" t="s">
        <v>2809</v>
      </c>
      <c r="W2662" t="s">
        <v>3587</v>
      </c>
      <c r="X2662" t="s">
        <v>3016</v>
      </c>
      <c r="Y2662" t="s">
        <v>2250</v>
      </c>
      <c r="Z2662" t="s">
        <v>3729</v>
      </c>
      <c r="AA2662" t="s">
        <v>292</v>
      </c>
      <c r="AB2662" s="198">
        <v>37073.875</v>
      </c>
      <c r="AC2662" s="198">
        <v>37103.875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30</v>
      </c>
      <c r="F2663" s="213">
        <f t="shared" si="210"/>
        <v>150000</v>
      </c>
      <c r="G2663" s="202">
        <v>1297846</v>
      </c>
      <c r="H2663" s="198">
        <v>37036.388055555559</v>
      </c>
      <c r="I2663" t="s">
        <v>1783</v>
      </c>
      <c r="M2663" t="s">
        <v>1785</v>
      </c>
      <c r="N2663" t="s">
        <v>3314</v>
      </c>
      <c r="O2663" t="s">
        <v>2834</v>
      </c>
      <c r="P2663" s="199">
        <v>5000</v>
      </c>
      <c r="S2663" t="s">
        <v>1786</v>
      </c>
      <c r="T2663" t="s">
        <v>2230</v>
      </c>
      <c r="U2663" s="201">
        <v>6.2249999999999996</v>
      </c>
      <c r="V2663" t="s">
        <v>3272</v>
      </c>
      <c r="W2663" t="s">
        <v>2813</v>
      </c>
      <c r="X2663" t="s">
        <v>1710</v>
      </c>
      <c r="Y2663" t="s">
        <v>3318</v>
      </c>
      <c r="Z2663" t="s">
        <v>3729</v>
      </c>
      <c r="AA2663" t="s">
        <v>293</v>
      </c>
      <c r="AB2663" s="198">
        <v>37043.875</v>
      </c>
      <c r="AC2663" s="198">
        <v>37072.875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4</v>
      </c>
      <c r="F2664" s="213">
        <f t="shared" si="210"/>
        <v>40000</v>
      </c>
      <c r="G2664" s="202">
        <v>1297847</v>
      </c>
      <c r="H2664" s="198">
        <v>37036.388055555559</v>
      </c>
      <c r="I2664" t="s">
        <v>3344</v>
      </c>
      <c r="M2664" t="s">
        <v>1785</v>
      </c>
      <c r="N2664" t="s">
        <v>1766</v>
      </c>
      <c r="O2664" t="s">
        <v>2466</v>
      </c>
      <c r="Q2664" s="199">
        <v>10000</v>
      </c>
      <c r="S2664" t="s">
        <v>1786</v>
      </c>
      <c r="T2664" t="s">
        <v>2230</v>
      </c>
      <c r="U2664" s="201">
        <v>3.81</v>
      </c>
      <c r="V2664" t="s">
        <v>1910</v>
      </c>
      <c r="W2664" t="s">
        <v>3081</v>
      </c>
      <c r="X2664" t="s">
        <v>1767</v>
      </c>
      <c r="Y2664" t="s">
        <v>3318</v>
      </c>
      <c r="Z2664" t="s">
        <v>1768</v>
      </c>
      <c r="AA2664">
        <v>811708</v>
      </c>
      <c r="AB2664" s="198">
        <v>37037</v>
      </c>
      <c r="AC2664" s="198">
        <v>37040</v>
      </c>
    </row>
    <row r="2665" spans="1:29" x14ac:dyDescent="0.2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30</v>
      </c>
      <c r="F2665" s="213">
        <f t="shared" si="210"/>
        <v>300000</v>
      </c>
      <c r="G2665" s="202">
        <v>1297848</v>
      </c>
      <c r="H2665" s="198">
        <v>37036.388067129628</v>
      </c>
      <c r="I2665" t="s">
        <v>2093</v>
      </c>
      <c r="M2665" t="s">
        <v>1785</v>
      </c>
      <c r="N2665" t="s">
        <v>3014</v>
      </c>
      <c r="O2665" t="s">
        <v>3015</v>
      </c>
      <c r="Q2665" s="199">
        <v>10000</v>
      </c>
      <c r="S2665" t="s">
        <v>1786</v>
      </c>
      <c r="T2665" t="s">
        <v>2230</v>
      </c>
      <c r="U2665" s="201">
        <v>4.0049999999999999</v>
      </c>
      <c r="V2665" t="s">
        <v>3165</v>
      </c>
      <c r="W2665" t="s">
        <v>3587</v>
      </c>
      <c r="X2665" t="s">
        <v>3016</v>
      </c>
      <c r="Y2665" t="s">
        <v>2250</v>
      </c>
      <c r="Z2665" t="s">
        <v>3729</v>
      </c>
      <c r="AA2665" t="s">
        <v>294</v>
      </c>
      <c r="AB2665" s="198">
        <v>37043.875</v>
      </c>
      <c r="AC2665" s="198">
        <v>37072.875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4</v>
      </c>
      <c r="F2666" s="213">
        <f t="shared" si="210"/>
        <v>20000</v>
      </c>
      <c r="G2666" s="202">
        <v>1297849</v>
      </c>
      <c r="H2666" s="198">
        <v>37036.388078703705</v>
      </c>
      <c r="I2666" t="s">
        <v>3261</v>
      </c>
      <c r="M2666" t="s">
        <v>1785</v>
      </c>
      <c r="N2666" t="s">
        <v>3314</v>
      </c>
      <c r="O2666" t="s">
        <v>1547</v>
      </c>
      <c r="P2666" s="199">
        <v>5000</v>
      </c>
      <c r="S2666" t="s">
        <v>1786</v>
      </c>
      <c r="T2666" t="s">
        <v>2230</v>
      </c>
      <c r="U2666" s="201">
        <v>4.1100000000000003</v>
      </c>
      <c r="V2666" t="s">
        <v>1896</v>
      </c>
      <c r="W2666" t="s">
        <v>3367</v>
      </c>
      <c r="X2666" t="s">
        <v>3368</v>
      </c>
      <c r="Y2666" t="s">
        <v>3318</v>
      </c>
      <c r="Z2666" t="s">
        <v>3729</v>
      </c>
      <c r="AA2666">
        <v>811709</v>
      </c>
      <c r="AB2666" s="198">
        <v>37037</v>
      </c>
      <c r="AC2666" s="198">
        <v>37040</v>
      </c>
    </row>
    <row r="2667" spans="1:29" x14ac:dyDescent="0.2">
      <c r="A2667" s="44" t="str">
        <f t="shared" si="206"/>
        <v>US Crude Financial</v>
      </c>
      <c r="B2667" s="44" t="str">
        <f t="shared" si="207"/>
        <v>US</v>
      </c>
      <c r="C2667" s="44" t="str">
        <f t="shared" si="208"/>
        <v>Crude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50000</v>
      </c>
      <c r="G2667" s="202">
        <v>1297850</v>
      </c>
      <c r="H2667" s="198">
        <v>37036.388240740744</v>
      </c>
      <c r="I2667" t="s">
        <v>2200</v>
      </c>
      <c r="M2667" t="s">
        <v>1994</v>
      </c>
      <c r="N2667" t="s">
        <v>2731</v>
      </c>
      <c r="O2667" t="s">
        <v>1815</v>
      </c>
      <c r="P2667" s="199">
        <v>50000</v>
      </c>
      <c r="S2667" t="s">
        <v>1792</v>
      </c>
      <c r="T2667" t="s">
        <v>2230</v>
      </c>
      <c r="U2667" s="201">
        <v>28.53</v>
      </c>
      <c r="V2667" t="s">
        <v>2829</v>
      </c>
      <c r="W2667" t="s">
        <v>2733</v>
      </c>
      <c r="X2667" t="s">
        <v>2734</v>
      </c>
      <c r="Y2667" t="s">
        <v>3473</v>
      </c>
      <c r="Z2667" t="s">
        <v>3729</v>
      </c>
      <c r="AA2667">
        <v>108008</v>
      </c>
      <c r="AB2667" s="198">
        <v>37073</v>
      </c>
      <c r="AC2667" s="198">
        <v>37103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4</v>
      </c>
      <c r="F2668" s="213">
        <f t="shared" si="210"/>
        <v>40000</v>
      </c>
      <c r="G2668" s="202">
        <v>1297851</v>
      </c>
      <c r="H2668" s="198">
        <v>37036.388275462959</v>
      </c>
      <c r="I2668" t="s">
        <v>2779</v>
      </c>
      <c r="M2668" t="s">
        <v>1785</v>
      </c>
      <c r="N2668" t="s">
        <v>1766</v>
      </c>
      <c r="O2668" t="s">
        <v>2517</v>
      </c>
      <c r="P2668" s="199">
        <v>10000</v>
      </c>
      <c r="S2668" t="s">
        <v>1786</v>
      </c>
      <c r="T2668" t="s">
        <v>2230</v>
      </c>
      <c r="U2668" s="201">
        <v>3.62</v>
      </c>
      <c r="V2668" t="s">
        <v>3291</v>
      </c>
      <c r="W2668" t="s">
        <v>3081</v>
      </c>
      <c r="X2668" t="s">
        <v>1767</v>
      </c>
      <c r="Y2668" t="s">
        <v>3318</v>
      </c>
      <c r="Z2668" t="s">
        <v>1768</v>
      </c>
      <c r="AA2668">
        <v>811714</v>
      </c>
      <c r="AB2668" s="198">
        <v>37037</v>
      </c>
      <c r="AC2668" s="198">
        <v>37040</v>
      </c>
    </row>
    <row r="2669" spans="1:29" x14ac:dyDescent="0.2">
      <c r="A2669" s="44" t="str">
        <f t="shared" si="206"/>
        <v>US Natural Gas Financial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Financial</v>
      </c>
      <c r="E2669" s="44">
        <f>IF(VLOOKUP(S2669,'DD-Lookup'!$J$6:$L$50,3,FALSE)="Monthly",(YEAR(AC2669)-YEAR(AB2669))*12+MONTH(AC2669)-MONTH(AB2669)+1,(AC2669-AB2669+1))</f>
        <v>30</v>
      </c>
      <c r="F2669" s="213">
        <f t="shared" si="210"/>
        <v>300000</v>
      </c>
      <c r="G2669" s="202">
        <v>1297852</v>
      </c>
      <c r="H2669" s="198">
        <v>37036.388287037036</v>
      </c>
      <c r="I2669" t="s">
        <v>3078</v>
      </c>
      <c r="M2669" t="s">
        <v>1785</v>
      </c>
      <c r="N2669" t="s">
        <v>3014</v>
      </c>
      <c r="O2669" t="s">
        <v>3015</v>
      </c>
      <c r="P2669" s="199">
        <v>10000</v>
      </c>
      <c r="S2669" t="s">
        <v>1786</v>
      </c>
      <c r="T2669" t="s">
        <v>2230</v>
      </c>
      <c r="U2669" s="201">
        <v>3.9950000000000001</v>
      </c>
      <c r="V2669" t="s">
        <v>2852</v>
      </c>
      <c r="W2669" t="s">
        <v>3587</v>
      </c>
      <c r="X2669" t="s">
        <v>3016</v>
      </c>
      <c r="Y2669" t="s">
        <v>2250</v>
      </c>
      <c r="Z2669" t="s">
        <v>3729</v>
      </c>
      <c r="AA2669" t="s">
        <v>295</v>
      </c>
      <c r="AB2669" s="198">
        <v>37043.875</v>
      </c>
      <c r="AC2669" s="198">
        <v>37072.875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4</v>
      </c>
      <c r="F2670" s="213">
        <f t="shared" si="210"/>
        <v>100000</v>
      </c>
      <c r="G2670" s="202">
        <v>1297853</v>
      </c>
      <c r="H2670" s="198">
        <v>37036.388298611113</v>
      </c>
      <c r="I2670" t="s">
        <v>2964</v>
      </c>
      <c r="M2670" t="s">
        <v>1785</v>
      </c>
      <c r="N2670" t="s">
        <v>3314</v>
      </c>
      <c r="O2670" t="s">
        <v>1034</v>
      </c>
      <c r="Q2670" s="199">
        <v>25000</v>
      </c>
      <c r="S2670" t="s">
        <v>1786</v>
      </c>
      <c r="T2670" t="s">
        <v>2230</v>
      </c>
      <c r="U2670" s="201">
        <v>3.855</v>
      </c>
      <c r="V2670" t="s">
        <v>3268</v>
      </c>
      <c r="W2670" t="s">
        <v>2783</v>
      </c>
      <c r="X2670" t="s">
        <v>2784</v>
      </c>
      <c r="Y2670" t="s">
        <v>3318</v>
      </c>
      <c r="Z2670" t="s">
        <v>3729</v>
      </c>
      <c r="AA2670">
        <v>811715</v>
      </c>
      <c r="AB2670" s="198">
        <v>37037</v>
      </c>
      <c r="AC2670" s="198">
        <v>37040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4</v>
      </c>
      <c r="F2671" s="213">
        <f t="shared" si="210"/>
        <v>21700</v>
      </c>
      <c r="G2671" s="202">
        <v>1297854</v>
      </c>
      <c r="H2671" s="198">
        <v>37036.388344907406</v>
      </c>
      <c r="I2671" t="s">
        <v>2983</v>
      </c>
      <c r="M2671" t="s">
        <v>1785</v>
      </c>
      <c r="N2671" t="s">
        <v>3314</v>
      </c>
      <c r="O2671" t="s">
        <v>1518</v>
      </c>
      <c r="Q2671" s="199">
        <v>5425</v>
      </c>
      <c r="S2671" t="s">
        <v>1786</v>
      </c>
      <c r="T2671" t="s">
        <v>2230</v>
      </c>
      <c r="U2671" s="201">
        <v>3.9386999999999999</v>
      </c>
      <c r="V2671" t="s">
        <v>3343</v>
      </c>
      <c r="W2671" t="s">
        <v>3316</v>
      </c>
      <c r="X2671" t="s">
        <v>3317</v>
      </c>
      <c r="Y2671" t="s">
        <v>3318</v>
      </c>
      <c r="Z2671" t="s">
        <v>3729</v>
      </c>
      <c r="AA2671">
        <v>811716</v>
      </c>
      <c r="AB2671" s="198">
        <v>37037</v>
      </c>
      <c r="AC2671" s="198">
        <v>37040</v>
      </c>
    </row>
    <row r="2672" spans="1:29" x14ac:dyDescent="0.2">
      <c r="A2672" s="44" t="str">
        <f t="shared" si="206"/>
        <v xml:space="preserve"> Natural Gas Physical</v>
      </c>
      <c r="B2672" s="44" t="str">
        <f t="shared" si="207"/>
        <v/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5000</v>
      </c>
      <c r="G2672" s="202">
        <v>1297855</v>
      </c>
      <c r="H2672" s="198">
        <v>37036.388391203705</v>
      </c>
      <c r="I2672" t="s">
        <v>3385</v>
      </c>
      <c r="M2672" t="s">
        <v>1785</v>
      </c>
      <c r="N2672" t="s">
        <v>1724</v>
      </c>
      <c r="O2672" t="s">
        <v>1925</v>
      </c>
      <c r="Q2672" s="199">
        <v>5000</v>
      </c>
      <c r="S2672" t="s">
        <v>2308</v>
      </c>
      <c r="T2672" t="s">
        <v>1725</v>
      </c>
      <c r="U2672" s="201">
        <v>5.2649999999999997</v>
      </c>
      <c r="V2672" t="s">
        <v>3386</v>
      </c>
      <c r="W2672" t="s">
        <v>1726</v>
      </c>
      <c r="X2672" t="s">
        <v>1727</v>
      </c>
      <c r="Y2672" t="s">
        <v>3318</v>
      </c>
      <c r="Z2672" t="s">
        <v>3730</v>
      </c>
      <c r="AA2672">
        <v>811717</v>
      </c>
      <c r="AB2672" s="198">
        <v>37036.875</v>
      </c>
      <c r="AC2672" s="198">
        <v>37036.875</v>
      </c>
    </row>
    <row r="2673" spans="1:29" x14ac:dyDescent="0.2">
      <c r="A2673" s="44" t="str">
        <f t="shared" si="206"/>
        <v xml:space="preserve"> Natural Gas Physical</v>
      </c>
      <c r="B2673" s="44" t="str">
        <f t="shared" si="207"/>
        <v/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3</v>
      </c>
      <c r="F2673" s="213">
        <f t="shared" si="210"/>
        <v>30000</v>
      </c>
      <c r="G2673" s="202">
        <v>1297859</v>
      </c>
      <c r="H2673" s="198">
        <v>37036.388414351852</v>
      </c>
      <c r="I2673" t="s">
        <v>2775</v>
      </c>
      <c r="M2673" t="s">
        <v>1785</v>
      </c>
      <c r="N2673" t="s">
        <v>1724</v>
      </c>
      <c r="O2673" t="s">
        <v>103</v>
      </c>
      <c r="P2673" s="199">
        <v>10000</v>
      </c>
      <c r="S2673" t="s">
        <v>2308</v>
      </c>
      <c r="T2673" t="s">
        <v>1725</v>
      </c>
      <c r="U2673" s="201">
        <v>5.1950000000000003</v>
      </c>
      <c r="V2673" t="s">
        <v>2349</v>
      </c>
      <c r="W2673" t="s">
        <v>1726</v>
      </c>
      <c r="X2673" t="s">
        <v>1727</v>
      </c>
      <c r="Y2673" t="s">
        <v>3318</v>
      </c>
      <c r="Z2673" t="s">
        <v>3730</v>
      </c>
      <c r="AA2673">
        <v>811718</v>
      </c>
      <c r="AB2673" s="198">
        <v>37036.875</v>
      </c>
      <c r="AC2673" s="198">
        <v>37038.875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4</v>
      </c>
      <c r="F2674" s="213">
        <f t="shared" si="210"/>
        <v>14000</v>
      </c>
      <c r="G2674" s="202">
        <v>1297860</v>
      </c>
      <c r="H2674" s="198">
        <v>37036.388414351852</v>
      </c>
      <c r="I2674" t="s">
        <v>1716</v>
      </c>
      <c r="M2674" t="s">
        <v>1785</v>
      </c>
      <c r="N2674" t="s">
        <v>3314</v>
      </c>
      <c r="O2674" t="s">
        <v>1048</v>
      </c>
      <c r="Q2674" s="199">
        <v>3500</v>
      </c>
      <c r="S2674" t="s">
        <v>1786</v>
      </c>
      <c r="T2674" t="s">
        <v>2230</v>
      </c>
      <c r="U2674" s="201">
        <v>4.18</v>
      </c>
      <c r="V2674" t="s">
        <v>3277</v>
      </c>
      <c r="W2674" t="s">
        <v>1691</v>
      </c>
      <c r="X2674" t="s">
        <v>1692</v>
      </c>
      <c r="Y2674" t="s">
        <v>3318</v>
      </c>
      <c r="Z2674" t="s">
        <v>3729</v>
      </c>
      <c r="AA2674">
        <v>811719</v>
      </c>
      <c r="AB2674" s="198">
        <v>37037</v>
      </c>
      <c r="AC2674" s="198">
        <v>37040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4</v>
      </c>
      <c r="F2675" s="213">
        <f t="shared" si="210"/>
        <v>40000</v>
      </c>
      <c r="G2675" s="202">
        <v>1297861</v>
      </c>
      <c r="H2675" s="198">
        <v>37036.388495370367</v>
      </c>
      <c r="I2675" t="s">
        <v>3207</v>
      </c>
      <c r="M2675" t="s">
        <v>1785</v>
      </c>
      <c r="N2675" t="s">
        <v>3314</v>
      </c>
      <c r="O2675" t="s">
        <v>1044</v>
      </c>
      <c r="Q2675" s="199">
        <v>10000</v>
      </c>
      <c r="S2675" t="s">
        <v>1786</v>
      </c>
      <c r="T2675" t="s">
        <v>2230</v>
      </c>
      <c r="U2675" s="201">
        <v>3.7549999999999999</v>
      </c>
      <c r="V2675" t="s">
        <v>2346</v>
      </c>
      <c r="W2675" t="s">
        <v>3159</v>
      </c>
      <c r="X2675" t="s">
        <v>1713</v>
      </c>
      <c r="Y2675" t="s">
        <v>3318</v>
      </c>
      <c r="Z2675" t="s">
        <v>3729</v>
      </c>
      <c r="AA2675">
        <v>811720</v>
      </c>
      <c r="AB2675" s="198">
        <v>37037</v>
      </c>
      <c r="AC2675" s="198">
        <v>37040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4</v>
      </c>
      <c r="F2676" s="213">
        <f t="shared" si="210"/>
        <v>20000</v>
      </c>
      <c r="G2676" s="202">
        <v>1297862</v>
      </c>
      <c r="H2676" s="198">
        <v>37036.388564814813</v>
      </c>
      <c r="I2676" t="s">
        <v>3023</v>
      </c>
      <c r="M2676" t="s">
        <v>1785</v>
      </c>
      <c r="N2676" t="s">
        <v>3314</v>
      </c>
      <c r="O2676" t="s">
        <v>1562</v>
      </c>
      <c r="P2676" s="199">
        <v>5000</v>
      </c>
      <c r="S2676" t="s">
        <v>1786</v>
      </c>
      <c r="T2676" t="s">
        <v>2230</v>
      </c>
      <c r="U2676" s="201">
        <v>3.5750000000000002</v>
      </c>
      <c r="V2676" t="s">
        <v>3270</v>
      </c>
      <c r="W2676" t="s">
        <v>1719</v>
      </c>
      <c r="X2676" t="s">
        <v>1710</v>
      </c>
      <c r="Y2676" t="s">
        <v>3318</v>
      </c>
      <c r="Z2676" t="s">
        <v>3729</v>
      </c>
      <c r="AA2676">
        <v>811721</v>
      </c>
      <c r="AB2676" s="198">
        <v>37037</v>
      </c>
      <c r="AC2676" s="198">
        <v>37040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4</v>
      </c>
      <c r="F2677" s="213">
        <f t="shared" si="210"/>
        <v>100000</v>
      </c>
      <c r="G2677" s="202">
        <v>1297863</v>
      </c>
      <c r="H2677" s="198">
        <v>37036.38863425926</v>
      </c>
      <c r="I2677" t="s">
        <v>2202</v>
      </c>
      <c r="M2677" t="s">
        <v>1785</v>
      </c>
      <c r="N2677" t="s">
        <v>3314</v>
      </c>
      <c r="O2677" t="s">
        <v>1034</v>
      </c>
      <c r="Q2677" s="199">
        <v>25000</v>
      </c>
      <c r="S2677" t="s">
        <v>1786</v>
      </c>
      <c r="T2677" t="s">
        <v>2230</v>
      </c>
      <c r="U2677" s="201">
        <v>3.86</v>
      </c>
      <c r="V2677" t="s">
        <v>2805</v>
      </c>
      <c r="W2677" t="s">
        <v>2783</v>
      </c>
      <c r="X2677" t="s">
        <v>2784</v>
      </c>
      <c r="Y2677" t="s">
        <v>3318</v>
      </c>
      <c r="Z2677" t="s">
        <v>3729</v>
      </c>
      <c r="AA2677">
        <v>811722</v>
      </c>
      <c r="AB2677" s="198">
        <v>37037</v>
      </c>
      <c r="AC2677" s="198">
        <v>37040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4</v>
      </c>
      <c r="F2678" s="213">
        <f t="shared" si="210"/>
        <v>20000</v>
      </c>
      <c r="G2678" s="202">
        <v>1297864</v>
      </c>
      <c r="H2678" s="198">
        <v>37036.388668981483</v>
      </c>
      <c r="I2678" t="s">
        <v>1843</v>
      </c>
      <c r="M2678" t="s">
        <v>1785</v>
      </c>
      <c r="N2678" t="s">
        <v>3314</v>
      </c>
      <c r="O2678" t="s">
        <v>1562</v>
      </c>
      <c r="Q2678" s="199">
        <v>5000</v>
      </c>
      <c r="S2678" t="s">
        <v>1786</v>
      </c>
      <c r="T2678" t="s">
        <v>2230</v>
      </c>
      <c r="U2678" s="201">
        <v>3.6</v>
      </c>
      <c r="V2678" t="s">
        <v>2755</v>
      </c>
      <c r="W2678" t="s">
        <v>1719</v>
      </c>
      <c r="X2678" t="s">
        <v>1710</v>
      </c>
      <c r="Y2678" t="s">
        <v>3318</v>
      </c>
      <c r="Z2678" t="s">
        <v>3729</v>
      </c>
      <c r="AA2678">
        <v>811723</v>
      </c>
      <c r="AB2678" s="198">
        <v>37037</v>
      </c>
      <c r="AC2678" s="198">
        <v>37040</v>
      </c>
    </row>
    <row r="2679" spans="1:29" x14ac:dyDescent="0.2">
      <c r="A2679" s="44" t="str">
        <f t="shared" si="206"/>
        <v>US Power Physical</v>
      </c>
      <c r="B2679" s="44" t="str">
        <f t="shared" si="207"/>
        <v>US</v>
      </c>
      <c r="C2679" s="44" t="str">
        <f t="shared" si="208"/>
        <v>Power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30</v>
      </c>
      <c r="F2679" s="213">
        <f t="shared" si="210"/>
        <v>1500</v>
      </c>
      <c r="G2679" s="202">
        <v>1297865</v>
      </c>
      <c r="H2679" s="198">
        <v>37036.388749999998</v>
      </c>
      <c r="I2679" t="s">
        <v>2994</v>
      </c>
      <c r="M2679" t="s">
        <v>3451</v>
      </c>
      <c r="N2679" t="s">
        <v>1827</v>
      </c>
      <c r="O2679" t="s">
        <v>3488</v>
      </c>
      <c r="Q2679" s="199">
        <v>50</v>
      </c>
      <c r="S2679" t="s">
        <v>1784</v>
      </c>
      <c r="T2679" t="s">
        <v>2230</v>
      </c>
      <c r="U2679" s="201">
        <v>40.35</v>
      </c>
      <c r="V2679" t="s">
        <v>3489</v>
      </c>
      <c r="W2679" t="s">
        <v>3485</v>
      </c>
      <c r="X2679" t="s">
        <v>2172</v>
      </c>
      <c r="Y2679" t="s">
        <v>2741</v>
      </c>
      <c r="Z2679" t="s">
        <v>3724</v>
      </c>
      <c r="AA2679">
        <v>623066.1</v>
      </c>
      <c r="AB2679" s="198">
        <v>37135.600694444445</v>
      </c>
      <c r="AC2679" s="198">
        <v>37164.600694444445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4</v>
      </c>
      <c r="F2680" s="213">
        <f t="shared" si="210"/>
        <v>20000</v>
      </c>
      <c r="G2680" s="202">
        <v>1297866</v>
      </c>
      <c r="H2680" s="198">
        <v>37036.388784722221</v>
      </c>
      <c r="I2680" t="s">
        <v>2148</v>
      </c>
      <c r="M2680" t="s">
        <v>1785</v>
      </c>
      <c r="N2680" t="s">
        <v>3314</v>
      </c>
      <c r="O2680" t="s">
        <v>1048</v>
      </c>
      <c r="P2680" s="199">
        <v>5000</v>
      </c>
      <c r="S2680" t="s">
        <v>1786</v>
      </c>
      <c r="T2680" t="s">
        <v>2230</v>
      </c>
      <c r="U2680" s="201">
        <v>4.16</v>
      </c>
      <c r="V2680" t="s">
        <v>2149</v>
      </c>
      <c r="W2680" t="s">
        <v>1691</v>
      </c>
      <c r="X2680" t="s">
        <v>1692</v>
      </c>
      <c r="Y2680" t="s">
        <v>3318</v>
      </c>
      <c r="Z2680" t="s">
        <v>3729</v>
      </c>
      <c r="AA2680">
        <v>811725</v>
      </c>
      <c r="AB2680" s="198">
        <v>37037</v>
      </c>
      <c r="AC2680" s="198">
        <v>37040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4</v>
      </c>
      <c r="F2681" s="213">
        <f t="shared" si="210"/>
        <v>19640</v>
      </c>
      <c r="G2681" s="202">
        <v>1297868</v>
      </c>
      <c r="H2681" s="198">
        <v>37036.388831018521</v>
      </c>
      <c r="I2681" t="s">
        <v>2983</v>
      </c>
      <c r="M2681" t="s">
        <v>1785</v>
      </c>
      <c r="N2681" t="s">
        <v>3314</v>
      </c>
      <c r="O2681" t="s">
        <v>1602</v>
      </c>
      <c r="P2681" s="199">
        <v>4910</v>
      </c>
      <c r="S2681" t="s">
        <v>1786</v>
      </c>
      <c r="T2681" t="s">
        <v>2230</v>
      </c>
      <c r="U2681" s="201">
        <v>4.1050000000000004</v>
      </c>
      <c r="V2681" t="s">
        <v>3315</v>
      </c>
      <c r="W2681" t="s">
        <v>3367</v>
      </c>
      <c r="X2681" t="s">
        <v>3368</v>
      </c>
      <c r="Y2681" t="s">
        <v>3318</v>
      </c>
      <c r="Z2681" t="s">
        <v>3729</v>
      </c>
      <c r="AA2681">
        <v>811727</v>
      </c>
      <c r="AB2681" s="198">
        <v>37037</v>
      </c>
      <c r="AC2681" s="198">
        <v>37040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4</v>
      </c>
      <c r="F2682" s="213">
        <f t="shared" si="210"/>
        <v>40000</v>
      </c>
      <c r="G2682" s="202">
        <v>1297867</v>
      </c>
      <c r="H2682" s="198">
        <v>37036.388831018521</v>
      </c>
      <c r="I2682" t="s">
        <v>2006</v>
      </c>
      <c r="M2682" t="s">
        <v>1785</v>
      </c>
      <c r="N2682" t="s">
        <v>3314</v>
      </c>
      <c r="O2682" t="s">
        <v>1524</v>
      </c>
      <c r="P2682" s="199">
        <v>10000</v>
      </c>
      <c r="S2682" t="s">
        <v>1786</v>
      </c>
      <c r="T2682" t="s">
        <v>2230</v>
      </c>
      <c r="U2682" s="201">
        <v>3.79</v>
      </c>
      <c r="V2682" t="s">
        <v>1771</v>
      </c>
      <c r="W2682" t="s">
        <v>3352</v>
      </c>
      <c r="X2682" t="s">
        <v>3353</v>
      </c>
      <c r="Y2682" t="s">
        <v>3318</v>
      </c>
      <c r="Z2682" t="s">
        <v>3729</v>
      </c>
      <c r="AA2682">
        <v>811726</v>
      </c>
      <c r="AB2682" s="198">
        <v>37037</v>
      </c>
      <c r="AC2682" s="198">
        <v>37040</v>
      </c>
    </row>
    <row r="2683" spans="1:29" x14ac:dyDescent="0.2">
      <c r="A2683" s="44" t="str">
        <f t="shared" si="206"/>
        <v xml:space="preserve"> Natural Gas Physical</v>
      </c>
      <c r="B2683" s="44" t="str">
        <f t="shared" si="207"/>
        <v/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2000</v>
      </c>
      <c r="G2683" s="202">
        <v>1297869</v>
      </c>
      <c r="H2683" s="198">
        <v>37036.388854166667</v>
      </c>
      <c r="I2683" t="s">
        <v>2340</v>
      </c>
      <c r="M2683" t="s">
        <v>1785</v>
      </c>
      <c r="N2683" t="s">
        <v>1724</v>
      </c>
      <c r="O2683" t="s">
        <v>1925</v>
      </c>
      <c r="P2683" s="199">
        <v>2000</v>
      </c>
      <c r="S2683" t="s">
        <v>2308</v>
      </c>
      <c r="T2683" t="s">
        <v>1725</v>
      </c>
      <c r="U2683" s="201">
        <v>5.25</v>
      </c>
      <c r="V2683" t="s">
        <v>296</v>
      </c>
      <c r="W2683" t="s">
        <v>1726</v>
      </c>
      <c r="X2683" t="s">
        <v>1727</v>
      </c>
      <c r="Y2683" t="s">
        <v>3318</v>
      </c>
      <c r="Z2683" t="s">
        <v>3730</v>
      </c>
      <c r="AA2683">
        <v>811728</v>
      </c>
      <c r="AB2683" s="198">
        <v>37036.875</v>
      </c>
      <c r="AC2683" s="198">
        <v>37036.875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4</v>
      </c>
      <c r="F2684" s="213">
        <f t="shared" si="210"/>
        <v>40000</v>
      </c>
      <c r="G2684" s="202">
        <v>1297872</v>
      </c>
      <c r="H2684" s="198">
        <v>37036.388865740744</v>
      </c>
      <c r="I2684" t="s">
        <v>2006</v>
      </c>
      <c r="M2684" t="s">
        <v>1785</v>
      </c>
      <c r="N2684" t="s">
        <v>3314</v>
      </c>
      <c r="O2684" t="s">
        <v>1524</v>
      </c>
      <c r="P2684" s="199">
        <v>10000</v>
      </c>
      <c r="S2684" t="s">
        <v>1786</v>
      </c>
      <c r="T2684" t="s">
        <v>2230</v>
      </c>
      <c r="U2684" s="201">
        <v>3.7875000000000001</v>
      </c>
      <c r="V2684" t="s">
        <v>1771</v>
      </c>
      <c r="W2684" t="s">
        <v>3352</v>
      </c>
      <c r="X2684" t="s">
        <v>3353</v>
      </c>
      <c r="Y2684" t="s">
        <v>3318</v>
      </c>
      <c r="Z2684" t="s">
        <v>3729</v>
      </c>
      <c r="AA2684">
        <v>811729</v>
      </c>
      <c r="AB2684" s="198">
        <v>37037</v>
      </c>
      <c r="AC2684" s="198">
        <v>37040</v>
      </c>
    </row>
    <row r="2685" spans="1:29" x14ac:dyDescent="0.2">
      <c r="A2685" s="44" t="str">
        <f t="shared" si="206"/>
        <v>US Power Physical</v>
      </c>
      <c r="B2685" s="44" t="str">
        <f t="shared" si="207"/>
        <v>US</v>
      </c>
      <c r="C2685" s="44" t="str">
        <f t="shared" si="208"/>
        <v>Power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5</v>
      </c>
      <c r="F2685" s="213">
        <f t="shared" si="210"/>
        <v>250</v>
      </c>
      <c r="G2685" s="202">
        <v>1297873</v>
      </c>
      <c r="H2685" s="198">
        <v>37036.38890046296</v>
      </c>
      <c r="I2685" t="s">
        <v>2983</v>
      </c>
      <c r="M2685" t="s">
        <v>3451</v>
      </c>
      <c r="N2685" t="s">
        <v>1827</v>
      </c>
      <c r="O2685" t="s">
        <v>279</v>
      </c>
      <c r="P2685" s="199">
        <v>50</v>
      </c>
      <c r="S2685" t="s">
        <v>1784</v>
      </c>
      <c r="T2685" t="s">
        <v>2230</v>
      </c>
      <c r="U2685" s="201">
        <v>59.75</v>
      </c>
      <c r="V2685" t="s">
        <v>2746</v>
      </c>
      <c r="W2685" t="s">
        <v>3485</v>
      </c>
      <c r="X2685" t="s">
        <v>1837</v>
      </c>
      <c r="Y2685" t="s">
        <v>2741</v>
      </c>
      <c r="Z2685" t="s">
        <v>3724</v>
      </c>
      <c r="AA2685">
        <v>623067.1</v>
      </c>
      <c r="AB2685" s="198">
        <v>37046.875</v>
      </c>
      <c r="AC2685" s="198">
        <v>37050.875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4</v>
      </c>
      <c r="F2686" s="213">
        <f t="shared" si="210"/>
        <v>100000</v>
      </c>
      <c r="G2686" s="202">
        <v>1297874</v>
      </c>
      <c r="H2686" s="198">
        <v>37036.388923611114</v>
      </c>
      <c r="I2686" t="s">
        <v>2964</v>
      </c>
      <c r="M2686" t="s">
        <v>1785</v>
      </c>
      <c r="N2686" t="s">
        <v>3314</v>
      </c>
      <c r="O2686" t="s">
        <v>1034</v>
      </c>
      <c r="P2686" s="199">
        <v>25000</v>
      </c>
      <c r="S2686" t="s">
        <v>1786</v>
      </c>
      <c r="T2686" t="s">
        <v>2230</v>
      </c>
      <c r="U2686" s="201">
        <v>3.8650000000000002</v>
      </c>
      <c r="V2686" t="s">
        <v>3268</v>
      </c>
      <c r="W2686" t="s">
        <v>2783</v>
      </c>
      <c r="X2686" t="s">
        <v>2784</v>
      </c>
      <c r="Y2686" t="s">
        <v>3318</v>
      </c>
      <c r="Z2686" t="s">
        <v>3729</v>
      </c>
      <c r="AA2686">
        <v>811730</v>
      </c>
      <c r="AB2686" s="198">
        <v>37037</v>
      </c>
      <c r="AC2686" s="198">
        <v>37040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4</v>
      </c>
      <c r="F2687" s="213">
        <f t="shared" si="210"/>
        <v>20000</v>
      </c>
      <c r="G2687" s="202">
        <v>1297875</v>
      </c>
      <c r="H2687" s="198">
        <v>37036.388935185183</v>
      </c>
      <c r="I2687" t="s">
        <v>3023</v>
      </c>
      <c r="M2687" t="s">
        <v>1785</v>
      </c>
      <c r="N2687" t="s">
        <v>3314</v>
      </c>
      <c r="O2687" t="s">
        <v>1562</v>
      </c>
      <c r="P2687" s="199">
        <v>5000</v>
      </c>
      <c r="S2687" t="s">
        <v>1786</v>
      </c>
      <c r="T2687" t="s">
        <v>2230</v>
      </c>
      <c r="U2687" s="201">
        <v>3.5750000000000002</v>
      </c>
      <c r="V2687" t="s">
        <v>3270</v>
      </c>
      <c r="W2687" t="s">
        <v>1719</v>
      </c>
      <c r="X2687" t="s">
        <v>1710</v>
      </c>
      <c r="Y2687" t="s">
        <v>3318</v>
      </c>
      <c r="Z2687" t="s">
        <v>3729</v>
      </c>
      <c r="AA2687">
        <v>811731</v>
      </c>
      <c r="AB2687" s="198">
        <v>37037</v>
      </c>
      <c r="AC2687" s="198">
        <v>37040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4</v>
      </c>
      <c r="F2688" s="213">
        <f t="shared" si="210"/>
        <v>40000</v>
      </c>
      <c r="G2688" s="202">
        <v>1297876</v>
      </c>
      <c r="H2688" s="198">
        <v>37036.388935185183</v>
      </c>
      <c r="I2688" t="s">
        <v>3008</v>
      </c>
      <c r="M2688" t="s">
        <v>1785</v>
      </c>
      <c r="N2688" t="s">
        <v>3314</v>
      </c>
      <c r="O2688" t="s">
        <v>61</v>
      </c>
      <c r="P2688" s="199">
        <v>10000</v>
      </c>
      <c r="S2688" t="s">
        <v>1786</v>
      </c>
      <c r="T2688" t="s">
        <v>2230</v>
      </c>
      <c r="U2688" s="201">
        <v>3.8149999999999999</v>
      </c>
      <c r="V2688" t="s">
        <v>2367</v>
      </c>
      <c r="W2688" t="s">
        <v>3367</v>
      </c>
      <c r="X2688" t="s">
        <v>2785</v>
      </c>
      <c r="Y2688" t="s">
        <v>3318</v>
      </c>
      <c r="Z2688" t="s">
        <v>3729</v>
      </c>
      <c r="AA2688">
        <v>811732</v>
      </c>
      <c r="AB2688" s="198">
        <v>37037</v>
      </c>
      <c r="AC2688" s="198">
        <v>37040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4</v>
      </c>
      <c r="F2689" s="213">
        <f t="shared" si="210"/>
        <v>20000</v>
      </c>
      <c r="G2689" s="202">
        <v>1297877</v>
      </c>
      <c r="H2689" s="198">
        <v>37036.388981481483</v>
      </c>
      <c r="I2689" t="s">
        <v>1843</v>
      </c>
      <c r="M2689" t="s">
        <v>1785</v>
      </c>
      <c r="N2689" t="s">
        <v>3314</v>
      </c>
      <c r="O2689" t="s">
        <v>1562</v>
      </c>
      <c r="Q2689" s="199">
        <v>5000</v>
      </c>
      <c r="S2689" t="s">
        <v>1786</v>
      </c>
      <c r="T2689" t="s">
        <v>2230</v>
      </c>
      <c r="U2689" s="201">
        <v>3.6</v>
      </c>
      <c r="V2689" t="s">
        <v>2755</v>
      </c>
      <c r="W2689" t="s">
        <v>1719</v>
      </c>
      <c r="X2689" t="s">
        <v>1710</v>
      </c>
      <c r="Y2689" t="s">
        <v>3318</v>
      </c>
      <c r="Z2689" t="s">
        <v>3729</v>
      </c>
      <c r="AA2689">
        <v>811733</v>
      </c>
      <c r="AB2689" s="198">
        <v>37037</v>
      </c>
      <c r="AC2689" s="198">
        <v>37040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4</v>
      </c>
      <c r="F2690" s="213">
        <f t="shared" si="210"/>
        <v>20000</v>
      </c>
      <c r="G2690" s="202">
        <v>1297878</v>
      </c>
      <c r="H2690" s="198">
        <v>37036.388993055552</v>
      </c>
      <c r="I2690" t="s">
        <v>1733</v>
      </c>
      <c r="M2690" t="s">
        <v>1785</v>
      </c>
      <c r="N2690" t="s">
        <v>3314</v>
      </c>
      <c r="O2690" t="s">
        <v>1048</v>
      </c>
      <c r="P2690" s="199">
        <v>5000</v>
      </c>
      <c r="S2690" t="s">
        <v>1786</v>
      </c>
      <c r="T2690" t="s">
        <v>2230</v>
      </c>
      <c r="U2690" s="201">
        <v>4.1500000000000004</v>
      </c>
      <c r="V2690" t="s">
        <v>2177</v>
      </c>
      <c r="W2690" t="s">
        <v>1691</v>
      </c>
      <c r="X2690" t="s">
        <v>1692</v>
      </c>
      <c r="Y2690" t="s">
        <v>3318</v>
      </c>
      <c r="Z2690" t="s">
        <v>3729</v>
      </c>
      <c r="AA2690">
        <v>811734</v>
      </c>
      <c r="AB2690" s="198">
        <v>37037</v>
      </c>
      <c r="AC2690" s="198">
        <v>37040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4</v>
      </c>
      <c r="F2691" s="213">
        <f t="shared" si="210"/>
        <v>20000</v>
      </c>
      <c r="G2691" s="202">
        <v>1297879</v>
      </c>
      <c r="H2691" s="198">
        <v>37036.389074074075</v>
      </c>
      <c r="I2691" t="s">
        <v>2514</v>
      </c>
      <c r="M2691" t="s">
        <v>1785</v>
      </c>
      <c r="N2691" t="s">
        <v>3314</v>
      </c>
      <c r="O2691" t="s">
        <v>1523</v>
      </c>
      <c r="Q2691" s="199">
        <v>5000</v>
      </c>
      <c r="S2691" t="s">
        <v>1786</v>
      </c>
      <c r="T2691" t="s">
        <v>2230</v>
      </c>
      <c r="U2691" s="201">
        <v>3.9249999999999998</v>
      </c>
      <c r="V2691" t="s">
        <v>2515</v>
      </c>
      <c r="W2691" t="s">
        <v>2783</v>
      </c>
      <c r="X2691" t="s">
        <v>2784</v>
      </c>
      <c r="Y2691" t="s">
        <v>3318</v>
      </c>
      <c r="Z2691" t="s">
        <v>3729</v>
      </c>
      <c r="AA2691">
        <v>811735</v>
      </c>
      <c r="AB2691" s="198">
        <v>37037</v>
      </c>
      <c r="AC2691" s="198">
        <v>37040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4</v>
      </c>
      <c r="F2692" s="213">
        <f t="shared" si="210"/>
        <v>20000</v>
      </c>
      <c r="G2692" s="202">
        <v>1297880</v>
      </c>
      <c r="H2692" s="198">
        <v>37036.389097222222</v>
      </c>
      <c r="I2692" t="s">
        <v>2779</v>
      </c>
      <c r="M2692" t="s">
        <v>1785</v>
      </c>
      <c r="N2692" t="s">
        <v>3314</v>
      </c>
      <c r="O2692" t="s">
        <v>1545</v>
      </c>
      <c r="P2692" s="199">
        <v>5000</v>
      </c>
      <c r="S2692" t="s">
        <v>1786</v>
      </c>
      <c r="T2692" t="s">
        <v>2230</v>
      </c>
      <c r="U2692" s="201">
        <v>3.7450000000000001</v>
      </c>
      <c r="V2692" t="s">
        <v>2799</v>
      </c>
      <c r="W2692" t="s">
        <v>3130</v>
      </c>
      <c r="X2692" t="s">
        <v>3338</v>
      </c>
      <c r="Y2692" t="s">
        <v>3318</v>
      </c>
      <c r="Z2692" t="s">
        <v>3729</v>
      </c>
      <c r="AA2692">
        <v>811736</v>
      </c>
      <c r="AB2692" s="198">
        <v>37037</v>
      </c>
      <c r="AC2692" s="198">
        <v>37040</v>
      </c>
    </row>
    <row r="2693" spans="1:29" x14ac:dyDescent="0.2">
      <c r="A2693" s="44" t="str">
        <f t="shared" si="206"/>
        <v xml:space="preserve"> Natural Gas Physical</v>
      </c>
      <c r="B2693" s="44" t="str">
        <f t="shared" si="207"/>
        <v/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3</v>
      </c>
      <c r="F2693" s="213">
        <f t="shared" si="210"/>
        <v>30000</v>
      </c>
      <c r="G2693" s="202">
        <v>1297881</v>
      </c>
      <c r="H2693" s="198">
        <v>37036.389108796298</v>
      </c>
      <c r="I2693" t="s">
        <v>3385</v>
      </c>
      <c r="M2693" t="s">
        <v>1785</v>
      </c>
      <c r="N2693" t="s">
        <v>1724</v>
      </c>
      <c r="O2693" t="s">
        <v>103</v>
      </c>
      <c r="Q2693" s="199">
        <v>10000</v>
      </c>
      <c r="S2693" t="s">
        <v>2308</v>
      </c>
      <c r="T2693" t="s">
        <v>1725</v>
      </c>
      <c r="U2693" s="201">
        <v>5.21</v>
      </c>
      <c r="V2693" t="s">
        <v>3386</v>
      </c>
      <c r="W2693" t="s">
        <v>1726</v>
      </c>
      <c r="X2693" t="s">
        <v>1727</v>
      </c>
      <c r="Y2693" t="s">
        <v>3318</v>
      </c>
      <c r="Z2693" t="s">
        <v>3730</v>
      </c>
      <c r="AA2693">
        <v>811737</v>
      </c>
      <c r="AB2693" s="198">
        <v>37036.875</v>
      </c>
      <c r="AC2693" s="198">
        <v>37038.875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4</v>
      </c>
      <c r="F2694" s="213">
        <f t="shared" si="210"/>
        <v>40000</v>
      </c>
      <c r="G2694" s="202">
        <v>1297882</v>
      </c>
      <c r="H2694" s="198">
        <v>37036.389131944445</v>
      </c>
      <c r="I2694" t="s">
        <v>2202</v>
      </c>
      <c r="M2694" t="s">
        <v>1785</v>
      </c>
      <c r="N2694" t="s">
        <v>3314</v>
      </c>
      <c r="O2694" t="s">
        <v>1059</v>
      </c>
      <c r="P2694" s="199">
        <v>10000</v>
      </c>
      <c r="S2694" t="s">
        <v>1786</v>
      </c>
      <c r="T2694" t="s">
        <v>2230</v>
      </c>
      <c r="U2694" s="201">
        <v>3.78</v>
      </c>
      <c r="V2694" t="s">
        <v>3375</v>
      </c>
      <c r="W2694" t="s">
        <v>2790</v>
      </c>
      <c r="X2694" t="s">
        <v>2791</v>
      </c>
      <c r="Y2694" t="s">
        <v>3318</v>
      </c>
      <c r="Z2694" t="s">
        <v>3729</v>
      </c>
      <c r="AA2694">
        <v>811738</v>
      </c>
      <c r="AB2694" s="198">
        <v>37037</v>
      </c>
      <c r="AC2694" s="198">
        <v>37040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30</v>
      </c>
      <c r="F2695" s="213">
        <f t="shared" si="210"/>
        <v>300000</v>
      </c>
      <c r="G2695" s="202">
        <v>1297883</v>
      </c>
      <c r="H2695" s="198">
        <v>37036.389166666668</v>
      </c>
      <c r="I2695" t="s">
        <v>3078</v>
      </c>
      <c r="M2695" t="s">
        <v>1785</v>
      </c>
      <c r="N2695" t="s">
        <v>3314</v>
      </c>
      <c r="O2695" t="s">
        <v>2851</v>
      </c>
      <c r="Q2695" s="199">
        <v>10000</v>
      </c>
      <c r="S2695" t="s">
        <v>1786</v>
      </c>
      <c r="T2695" t="s">
        <v>2230</v>
      </c>
      <c r="U2695" s="201">
        <v>3.17</v>
      </c>
      <c r="V2695" t="s">
        <v>3079</v>
      </c>
      <c r="W2695" t="s">
        <v>2813</v>
      </c>
      <c r="X2695" t="s">
        <v>1710</v>
      </c>
      <c r="Y2695" t="s">
        <v>3318</v>
      </c>
      <c r="Z2695" t="s">
        <v>3729</v>
      </c>
      <c r="AA2695" t="s">
        <v>297</v>
      </c>
      <c r="AB2695" s="198">
        <v>37043.875</v>
      </c>
      <c r="AC2695" s="198">
        <v>37072.875</v>
      </c>
    </row>
    <row r="2696" spans="1:29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4</v>
      </c>
      <c r="F2696" s="213">
        <f t="shared" si="210"/>
        <v>12000</v>
      </c>
      <c r="G2696" s="202">
        <v>1297886</v>
      </c>
      <c r="H2696" s="198">
        <v>37036.389201388891</v>
      </c>
      <c r="I2696" t="s">
        <v>1702</v>
      </c>
      <c r="M2696" t="s">
        <v>1785</v>
      </c>
      <c r="N2696" t="s">
        <v>3314</v>
      </c>
      <c r="O2696" t="s">
        <v>1034</v>
      </c>
      <c r="Q2696" s="199">
        <v>3000</v>
      </c>
      <c r="S2696" t="s">
        <v>1786</v>
      </c>
      <c r="T2696" t="s">
        <v>2230</v>
      </c>
      <c r="U2696" s="201">
        <v>3.8650000000000002</v>
      </c>
      <c r="V2696" t="s">
        <v>1703</v>
      </c>
      <c r="W2696" t="s">
        <v>2783</v>
      </c>
      <c r="X2696" t="s">
        <v>2784</v>
      </c>
      <c r="Y2696" t="s">
        <v>3318</v>
      </c>
      <c r="Z2696" t="s">
        <v>3729</v>
      </c>
      <c r="AA2696">
        <v>811740</v>
      </c>
      <c r="AB2696" s="198">
        <v>37037</v>
      </c>
      <c r="AC2696" s="198">
        <v>37040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4</v>
      </c>
      <c r="F2697" s="213">
        <f t="shared" si="210"/>
        <v>4000</v>
      </c>
      <c r="G2697" s="202">
        <v>1297884</v>
      </c>
      <c r="H2697" s="198">
        <v>37036.389201388891</v>
      </c>
      <c r="I2697" t="s">
        <v>1733</v>
      </c>
      <c r="M2697" t="s">
        <v>1785</v>
      </c>
      <c r="N2697" t="s">
        <v>3314</v>
      </c>
      <c r="O2697" t="s">
        <v>1042</v>
      </c>
      <c r="Q2697" s="199">
        <v>1000</v>
      </c>
      <c r="S2697" t="s">
        <v>1786</v>
      </c>
      <c r="T2697" t="s">
        <v>2230</v>
      </c>
      <c r="U2697" s="201">
        <v>3.82</v>
      </c>
      <c r="V2697" t="s">
        <v>2830</v>
      </c>
      <c r="W2697" t="s">
        <v>3159</v>
      </c>
      <c r="X2697" t="s">
        <v>1713</v>
      </c>
      <c r="Y2697" t="s">
        <v>3318</v>
      </c>
      <c r="Z2697" t="s">
        <v>3729</v>
      </c>
      <c r="AA2697">
        <v>811739</v>
      </c>
      <c r="AB2697" s="198">
        <v>37037</v>
      </c>
      <c r="AC2697" s="198">
        <v>37040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4</v>
      </c>
      <c r="F2698" s="213">
        <f t="shared" si="210"/>
        <v>10000</v>
      </c>
      <c r="G2698" s="202">
        <v>1297887</v>
      </c>
      <c r="H2698" s="198">
        <v>37036.38921296296</v>
      </c>
      <c r="I2698" t="s">
        <v>3393</v>
      </c>
      <c r="M2698" t="s">
        <v>1785</v>
      </c>
      <c r="N2698" t="s">
        <v>3314</v>
      </c>
      <c r="O2698" t="s">
        <v>1543</v>
      </c>
      <c r="Q2698" s="199">
        <v>2500</v>
      </c>
      <c r="S2698" t="s">
        <v>1786</v>
      </c>
      <c r="T2698" t="s">
        <v>2230</v>
      </c>
      <c r="U2698" s="201">
        <v>3.6974999999999998</v>
      </c>
      <c r="V2698" t="s">
        <v>3132</v>
      </c>
      <c r="W2698" t="s">
        <v>3130</v>
      </c>
      <c r="X2698" t="s">
        <v>3338</v>
      </c>
      <c r="Y2698" t="s">
        <v>3318</v>
      </c>
      <c r="Z2698" t="s">
        <v>3729</v>
      </c>
      <c r="AA2698">
        <v>811741</v>
      </c>
      <c r="AB2698" s="198">
        <v>37037</v>
      </c>
      <c r="AC2698" s="198">
        <v>37040</v>
      </c>
    </row>
    <row r="2699" spans="1:29" x14ac:dyDescent="0.2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30</v>
      </c>
      <c r="F2699" s="213">
        <f t="shared" ref="F2699:F2762" si="215">E2699*SUM(P2699:Q2699)</f>
        <v>300000</v>
      </c>
      <c r="G2699" s="202">
        <v>1297889</v>
      </c>
      <c r="H2699" s="198">
        <v>37036.38925925926</v>
      </c>
      <c r="I2699" t="s">
        <v>2006</v>
      </c>
      <c r="M2699" t="s">
        <v>1785</v>
      </c>
      <c r="N2699" t="s">
        <v>3014</v>
      </c>
      <c r="O2699" t="s">
        <v>3015</v>
      </c>
      <c r="Q2699" s="199">
        <v>10000</v>
      </c>
      <c r="S2699" t="s">
        <v>1786</v>
      </c>
      <c r="T2699" t="s">
        <v>2230</v>
      </c>
      <c r="U2699" s="201">
        <v>4</v>
      </c>
      <c r="V2699" t="s">
        <v>3505</v>
      </c>
      <c r="W2699" t="s">
        <v>3587</v>
      </c>
      <c r="X2699" t="s">
        <v>3016</v>
      </c>
      <c r="Y2699" t="s">
        <v>2250</v>
      </c>
      <c r="Z2699" t="s">
        <v>3729</v>
      </c>
      <c r="AA2699" t="s">
        <v>298</v>
      </c>
      <c r="AB2699" s="198">
        <v>37043.875</v>
      </c>
      <c r="AC2699" s="198">
        <v>37072.875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4</v>
      </c>
      <c r="F2700" s="213">
        <f t="shared" si="215"/>
        <v>4240</v>
      </c>
      <c r="G2700" s="202">
        <v>1297891</v>
      </c>
      <c r="H2700" s="198">
        <v>37036.38925925926</v>
      </c>
      <c r="I2700" t="s">
        <v>2983</v>
      </c>
      <c r="M2700" t="s">
        <v>1785</v>
      </c>
      <c r="N2700" t="s">
        <v>3314</v>
      </c>
      <c r="O2700" t="s">
        <v>1546</v>
      </c>
      <c r="P2700" s="199">
        <v>1060</v>
      </c>
      <c r="S2700" t="s">
        <v>1786</v>
      </c>
      <c r="T2700" t="s">
        <v>2230</v>
      </c>
      <c r="U2700" s="201">
        <v>3.71</v>
      </c>
      <c r="V2700" t="s">
        <v>3297</v>
      </c>
      <c r="W2700" t="s">
        <v>3130</v>
      </c>
      <c r="X2700" t="s">
        <v>3338</v>
      </c>
      <c r="Y2700" t="s">
        <v>3318</v>
      </c>
      <c r="Z2700" t="s">
        <v>3729</v>
      </c>
      <c r="AA2700">
        <v>811746</v>
      </c>
      <c r="AB2700" s="198">
        <v>37037</v>
      </c>
      <c r="AC2700" s="198">
        <v>37040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4</v>
      </c>
      <c r="F2701" s="213">
        <f t="shared" si="215"/>
        <v>4000</v>
      </c>
      <c r="G2701" s="202">
        <v>1297890</v>
      </c>
      <c r="H2701" s="198">
        <v>37036.38925925926</v>
      </c>
      <c r="I2701" t="s">
        <v>3276</v>
      </c>
      <c r="M2701" t="s">
        <v>1785</v>
      </c>
      <c r="N2701" t="s">
        <v>3314</v>
      </c>
      <c r="O2701" t="s">
        <v>1059</v>
      </c>
      <c r="Q2701" s="199">
        <v>1000</v>
      </c>
      <c r="S2701" t="s">
        <v>1786</v>
      </c>
      <c r="T2701" t="s">
        <v>2230</v>
      </c>
      <c r="U2701" s="201">
        <v>3.8149999999999999</v>
      </c>
      <c r="V2701" t="s">
        <v>3521</v>
      </c>
      <c r="W2701" t="s">
        <v>2790</v>
      </c>
      <c r="X2701" t="s">
        <v>2791</v>
      </c>
      <c r="Y2701" t="s">
        <v>3318</v>
      </c>
      <c r="Z2701" t="s">
        <v>3729</v>
      </c>
      <c r="AA2701">
        <v>811745</v>
      </c>
      <c r="AB2701" s="198">
        <v>37037</v>
      </c>
      <c r="AC2701" s="198">
        <v>37040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4</v>
      </c>
      <c r="F2702" s="213">
        <f t="shared" si="215"/>
        <v>28000</v>
      </c>
      <c r="G2702" s="202">
        <v>1297888</v>
      </c>
      <c r="H2702" s="198">
        <v>37036.38925925926</v>
      </c>
      <c r="I2702" t="s">
        <v>1826</v>
      </c>
      <c r="M2702" t="s">
        <v>1785</v>
      </c>
      <c r="N2702" t="s">
        <v>285</v>
      </c>
      <c r="O2702" t="s">
        <v>286</v>
      </c>
      <c r="P2702" s="199">
        <v>7000</v>
      </c>
      <c r="S2702" t="s">
        <v>1786</v>
      </c>
      <c r="T2702" t="s">
        <v>2230</v>
      </c>
      <c r="U2702" s="201">
        <v>3.9</v>
      </c>
      <c r="V2702" t="s">
        <v>3027</v>
      </c>
      <c r="W2702" t="s">
        <v>1709</v>
      </c>
      <c r="X2702" t="s">
        <v>1710</v>
      </c>
      <c r="Y2702" t="s">
        <v>3318</v>
      </c>
      <c r="Z2702" t="s">
        <v>3729</v>
      </c>
      <c r="AA2702">
        <v>811744</v>
      </c>
      <c r="AB2702" s="198">
        <v>37037</v>
      </c>
      <c r="AC2702" s="198">
        <v>37040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4</v>
      </c>
      <c r="F2703" s="213">
        <f t="shared" si="215"/>
        <v>4000</v>
      </c>
      <c r="G2703" s="202">
        <v>1297892</v>
      </c>
      <c r="H2703" s="198">
        <v>37036.389293981483</v>
      </c>
      <c r="I2703" t="s">
        <v>3196</v>
      </c>
      <c r="M2703" t="s">
        <v>1785</v>
      </c>
      <c r="N2703" t="s">
        <v>3314</v>
      </c>
      <c r="O2703" t="s">
        <v>1040</v>
      </c>
      <c r="P2703" s="199">
        <v>1000</v>
      </c>
      <c r="S2703" t="s">
        <v>1786</v>
      </c>
      <c r="T2703" t="s">
        <v>2230</v>
      </c>
      <c r="U2703" s="201">
        <v>3.835</v>
      </c>
      <c r="V2703" t="s">
        <v>3197</v>
      </c>
      <c r="W2703" t="s">
        <v>3159</v>
      </c>
      <c r="X2703" t="s">
        <v>3241</v>
      </c>
      <c r="Y2703" t="s">
        <v>3318</v>
      </c>
      <c r="Z2703" t="s">
        <v>3729</v>
      </c>
      <c r="AA2703">
        <v>811747</v>
      </c>
      <c r="AB2703" s="198">
        <v>37037</v>
      </c>
      <c r="AC2703" s="198">
        <v>37040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4</v>
      </c>
      <c r="F2704" s="213">
        <f t="shared" si="215"/>
        <v>14900</v>
      </c>
      <c r="G2704" s="202">
        <v>1297893</v>
      </c>
      <c r="H2704" s="198">
        <v>37036.389317129629</v>
      </c>
      <c r="I2704" t="s">
        <v>1817</v>
      </c>
      <c r="M2704" t="s">
        <v>1785</v>
      </c>
      <c r="N2704" t="s">
        <v>3314</v>
      </c>
      <c r="O2704" t="s">
        <v>1034</v>
      </c>
      <c r="P2704" s="199">
        <v>3725</v>
      </c>
      <c r="S2704" t="s">
        <v>1786</v>
      </c>
      <c r="T2704" t="s">
        <v>2230</v>
      </c>
      <c r="U2704" s="201">
        <v>3.86</v>
      </c>
      <c r="V2704" t="s">
        <v>299</v>
      </c>
      <c r="W2704" t="s">
        <v>2783</v>
      </c>
      <c r="X2704" t="s">
        <v>2784</v>
      </c>
      <c r="Y2704" t="s">
        <v>3318</v>
      </c>
      <c r="Z2704" t="s">
        <v>3729</v>
      </c>
      <c r="AA2704">
        <v>811748</v>
      </c>
      <c r="AB2704" s="198">
        <v>37037</v>
      </c>
      <c r="AC2704" s="198">
        <v>37040</v>
      </c>
    </row>
    <row r="2705" spans="1:29" x14ac:dyDescent="0.2">
      <c r="A2705" s="44" t="str">
        <f t="shared" si="211"/>
        <v>US Crude Financial</v>
      </c>
      <c r="B2705" s="44" t="str">
        <f t="shared" si="212"/>
        <v>US</v>
      </c>
      <c r="C2705" s="44" t="str">
        <f t="shared" si="213"/>
        <v>Crude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50000</v>
      </c>
      <c r="G2705" s="202">
        <v>1297894</v>
      </c>
      <c r="H2705" s="198">
        <v>37036.389340277776</v>
      </c>
      <c r="I2705" t="s">
        <v>3013</v>
      </c>
      <c r="M2705" t="s">
        <v>1994</v>
      </c>
      <c r="N2705" t="s">
        <v>2731</v>
      </c>
      <c r="O2705" t="s">
        <v>1815</v>
      </c>
      <c r="P2705" s="199">
        <v>50000</v>
      </c>
      <c r="S2705" t="s">
        <v>1792</v>
      </c>
      <c r="T2705" t="s">
        <v>2230</v>
      </c>
      <c r="U2705" s="201">
        <v>28.49</v>
      </c>
      <c r="V2705" t="s">
        <v>2167</v>
      </c>
      <c r="W2705" t="s">
        <v>2733</v>
      </c>
      <c r="X2705" t="s">
        <v>2734</v>
      </c>
      <c r="Y2705" t="s">
        <v>3473</v>
      </c>
      <c r="Z2705" t="s">
        <v>3729</v>
      </c>
      <c r="AA2705">
        <v>108010</v>
      </c>
      <c r="AB2705" s="198">
        <v>37073</v>
      </c>
      <c r="AC2705" s="198">
        <v>37103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4</v>
      </c>
      <c r="F2706" s="213">
        <f t="shared" si="215"/>
        <v>20000</v>
      </c>
      <c r="G2706" s="202">
        <v>1297895</v>
      </c>
      <c r="H2706" s="198">
        <v>37036.389351851853</v>
      </c>
      <c r="I2706" t="s">
        <v>3341</v>
      </c>
      <c r="M2706" t="s">
        <v>1785</v>
      </c>
      <c r="N2706" t="s">
        <v>3314</v>
      </c>
      <c r="O2706" t="s">
        <v>1572</v>
      </c>
      <c r="Q2706" s="199">
        <v>5000</v>
      </c>
      <c r="S2706" t="s">
        <v>1786</v>
      </c>
      <c r="T2706" t="s">
        <v>2230</v>
      </c>
      <c r="U2706" s="201">
        <v>3.95</v>
      </c>
      <c r="V2706" t="s">
        <v>1612</v>
      </c>
      <c r="W2706" t="s">
        <v>1709</v>
      </c>
      <c r="X2706" t="s">
        <v>1710</v>
      </c>
      <c r="Y2706" t="s">
        <v>3318</v>
      </c>
      <c r="Z2706" t="s">
        <v>3729</v>
      </c>
      <c r="AA2706">
        <v>811749</v>
      </c>
      <c r="AB2706" s="198">
        <v>37037</v>
      </c>
      <c r="AC2706" s="198">
        <v>37040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4</v>
      </c>
      <c r="F2707" s="213">
        <f t="shared" si="215"/>
        <v>6000</v>
      </c>
      <c r="G2707" s="202">
        <v>1297896</v>
      </c>
      <c r="H2707" s="198">
        <v>37036.389374999999</v>
      </c>
      <c r="I2707" t="s">
        <v>2792</v>
      </c>
      <c r="M2707" t="s">
        <v>1785</v>
      </c>
      <c r="N2707" t="s">
        <v>3314</v>
      </c>
      <c r="O2707" t="s">
        <v>1048</v>
      </c>
      <c r="Q2707" s="199">
        <v>1500</v>
      </c>
      <c r="S2707" t="s">
        <v>1786</v>
      </c>
      <c r="T2707" t="s">
        <v>2230</v>
      </c>
      <c r="U2707" s="201">
        <v>4.16</v>
      </c>
      <c r="V2707" t="s">
        <v>2793</v>
      </c>
      <c r="W2707" t="s">
        <v>1691</v>
      </c>
      <c r="X2707" t="s">
        <v>1692</v>
      </c>
      <c r="Y2707" t="s">
        <v>3318</v>
      </c>
      <c r="Z2707" t="s">
        <v>3729</v>
      </c>
      <c r="AA2707">
        <v>811750</v>
      </c>
      <c r="AB2707" s="198">
        <v>37037</v>
      </c>
      <c r="AC2707" s="198">
        <v>37040</v>
      </c>
    </row>
    <row r="2708" spans="1:29" x14ac:dyDescent="0.2">
      <c r="A2708" s="44" t="str">
        <f t="shared" si="211"/>
        <v xml:space="preserve"> Natural Gas Physical</v>
      </c>
      <c r="B2708" s="44" t="str">
        <f t="shared" si="212"/>
        <v/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30</v>
      </c>
      <c r="F2708" s="213">
        <f t="shared" si="215"/>
        <v>150000</v>
      </c>
      <c r="G2708" s="202">
        <v>1297897</v>
      </c>
      <c r="H2708" s="198">
        <v>37036.389386574076</v>
      </c>
      <c r="I2708" t="s">
        <v>3087</v>
      </c>
      <c r="M2708" t="s">
        <v>1785</v>
      </c>
      <c r="N2708" t="s">
        <v>1724</v>
      </c>
      <c r="O2708" t="s">
        <v>2043</v>
      </c>
      <c r="Q2708" s="199">
        <v>5000</v>
      </c>
      <c r="S2708" t="s">
        <v>2308</v>
      </c>
      <c r="T2708" t="s">
        <v>1725</v>
      </c>
      <c r="U2708" s="201">
        <v>5.32</v>
      </c>
      <c r="V2708" t="s">
        <v>3088</v>
      </c>
      <c r="W2708" t="s">
        <v>3285</v>
      </c>
      <c r="X2708" t="s">
        <v>1727</v>
      </c>
      <c r="Y2708" t="s">
        <v>3318</v>
      </c>
      <c r="Z2708" t="s">
        <v>3730</v>
      </c>
      <c r="AA2708">
        <v>811752</v>
      </c>
      <c r="AB2708" s="198">
        <v>37043.875</v>
      </c>
      <c r="AC2708" s="198">
        <v>37072.875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4</v>
      </c>
      <c r="F2709" s="213">
        <f t="shared" si="215"/>
        <v>40000</v>
      </c>
      <c r="G2709" s="202">
        <v>1297899</v>
      </c>
      <c r="H2709" s="198">
        <v>37036.389386574076</v>
      </c>
      <c r="I2709" t="s">
        <v>2006</v>
      </c>
      <c r="M2709" t="s">
        <v>1785</v>
      </c>
      <c r="N2709" t="s">
        <v>3314</v>
      </c>
      <c r="O2709" t="s">
        <v>1041</v>
      </c>
      <c r="P2709" s="199">
        <v>10000</v>
      </c>
      <c r="S2709" t="s">
        <v>1786</v>
      </c>
      <c r="T2709" t="s">
        <v>2230</v>
      </c>
      <c r="U2709" s="201">
        <v>3.81</v>
      </c>
      <c r="V2709" t="s">
        <v>1712</v>
      </c>
      <c r="W2709" t="s">
        <v>3159</v>
      </c>
      <c r="X2709" t="s">
        <v>1713</v>
      </c>
      <c r="Y2709" t="s">
        <v>3318</v>
      </c>
      <c r="Z2709" t="s">
        <v>3729</v>
      </c>
      <c r="AA2709">
        <v>811753</v>
      </c>
      <c r="AB2709" s="198">
        <v>37037</v>
      </c>
      <c r="AC2709" s="198">
        <v>37040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4</v>
      </c>
      <c r="F2710" s="213">
        <f t="shared" si="215"/>
        <v>4964</v>
      </c>
      <c r="G2710" s="202">
        <v>1297898</v>
      </c>
      <c r="H2710" s="198">
        <v>37036.389386574076</v>
      </c>
      <c r="I2710" t="s">
        <v>3019</v>
      </c>
      <c r="M2710" t="s">
        <v>1785</v>
      </c>
      <c r="N2710" t="s">
        <v>3314</v>
      </c>
      <c r="O2710" t="s">
        <v>1546</v>
      </c>
      <c r="P2710" s="199">
        <v>1241</v>
      </c>
      <c r="S2710" t="s">
        <v>1786</v>
      </c>
      <c r="T2710" t="s">
        <v>2230</v>
      </c>
      <c r="U2710" s="201">
        <v>3.71</v>
      </c>
      <c r="V2710" t="s">
        <v>300</v>
      </c>
      <c r="W2710" t="s">
        <v>3130</v>
      </c>
      <c r="X2710" t="s">
        <v>3338</v>
      </c>
      <c r="Y2710" t="s">
        <v>3318</v>
      </c>
      <c r="Z2710" t="s">
        <v>3729</v>
      </c>
      <c r="AA2710">
        <v>811751</v>
      </c>
      <c r="AB2710" s="198">
        <v>37037</v>
      </c>
      <c r="AC2710" s="198">
        <v>37040</v>
      </c>
    </row>
    <row r="2711" spans="1:29" x14ac:dyDescent="0.2">
      <c r="A2711" s="44" t="str">
        <f t="shared" si="211"/>
        <v>US Crude Financial</v>
      </c>
      <c r="B2711" s="44" t="str">
        <f t="shared" si="212"/>
        <v>US</v>
      </c>
      <c r="C2711" s="44" t="str">
        <f t="shared" si="213"/>
        <v>Crude</v>
      </c>
      <c r="D2711" s="44" t="str">
        <f t="shared" si="214"/>
        <v>Financial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50000</v>
      </c>
      <c r="G2711" s="202">
        <v>1297900</v>
      </c>
      <c r="H2711" s="198">
        <v>37036.389421296299</v>
      </c>
      <c r="I2711" t="s">
        <v>3167</v>
      </c>
      <c r="M2711" t="s">
        <v>1994</v>
      </c>
      <c r="N2711" t="s">
        <v>2731</v>
      </c>
      <c r="O2711" t="s">
        <v>3104</v>
      </c>
      <c r="Q2711" s="199">
        <v>50000</v>
      </c>
      <c r="S2711" t="s">
        <v>1792</v>
      </c>
      <c r="T2711" t="s">
        <v>2230</v>
      </c>
      <c r="U2711" s="201">
        <v>28.51</v>
      </c>
      <c r="V2711" t="s">
        <v>2335</v>
      </c>
      <c r="W2711" t="s">
        <v>2733</v>
      </c>
      <c r="X2711" t="s">
        <v>2803</v>
      </c>
      <c r="Y2711" t="s">
        <v>3473</v>
      </c>
      <c r="Z2711" t="s">
        <v>3729</v>
      </c>
      <c r="AA2711">
        <v>108011</v>
      </c>
      <c r="AB2711" s="198">
        <v>37073</v>
      </c>
      <c r="AC2711" s="198">
        <v>37103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4</v>
      </c>
      <c r="F2712" s="213">
        <f t="shared" si="215"/>
        <v>40000</v>
      </c>
      <c r="G2712" s="202">
        <v>1297901</v>
      </c>
      <c r="H2712" s="198">
        <v>37036.389432870368</v>
      </c>
      <c r="I2712" t="s">
        <v>2006</v>
      </c>
      <c r="M2712" t="s">
        <v>1785</v>
      </c>
      <c r="N2712" t="s">
        <v>3314</v>
      </c>
      <c r="O2712" t="s">
        <v>1042</v>
      </c>
      <c r="P2712" s="199">
        <v>10000</v>
      </c>
      <c r="S2712" t="s">
        <v>1786</v>
      </c>
      <c r="T2712" t="s">
        <v>2230</v>
      </c>
      <c r="U2712" s="201">
        <v>3.81</v>
      </c>
      <c r="V2712" t="s">
        <v>1712</v>
      </c>
      <c r="W2712" t="s">
        <v>3159</v>
      </c>
      <c r="X2712" t="s">
        <v>1713</v>
      </c>
      <c r="Y2712" t="s">
        <v>3318</v>
      </c>
      <c r="Z2712" t="s">
        <v>3729</v>
      </c>
      <c r="AA2712">
        <v>811754</v>
      </c>
      <c r="AB2712" s="198">
        <v>37037</v>
      </c>
      <c r="AC2712" s="198">
        <v>37040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4</v>
      </c>
      <c r="F2713" s="213">
        <f t="shared" si="215"/>
        <v>40000</v>
      </c>
      <c r="G2713" s="202">
        <v>1297902</v>
      </c>
      <c r="H2713" s="198">
        <v>37036.389467592591</v>
      </c>
      <c r="I2713" t="s">
        <v>2006</v>
      </c>
      <c r="M2713" t="s">
        <v>1785</v>
      </c>
      <c r="N2713" t="s">
        <v>3314</v>
      </c>
      <c r="O2713" t="s">
        <v>1041</v>
      </c>
      <c r="P2713" s="199">
        <v>10000</v>
      </c>
      <c r="S2713" t="s">
        <v>1786</v>
      </c>
      <c r="T2713" t="s">
        <v>2230</v>
      </c>
      <c r="U2713" s="201">
        <v>3.8050000000000002</v>
      </c>
      <c r="V2713" t="s">
        <v>1712</v>
      </c>
      <c r="W2713" t="s">
        <v>3159</v>
      </c>
      <c r="X2713" t="s">
        <v>1713</v>
      </c>
      <c r="Y2713" t="s">
        <v>3318</v>
      </c>
      <c r="Z2713" t="s">
        <v>3729</v>
      </c>
      <c r="AA2713">
        <v>811755</v>
      </c>
      <c r="AB2713" s="198">
        <v>37037</v>
      </c>
      <c r="AC2713" s="198">
        <v>37040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4</v>
      </c>
      <c r="F2714" s="213">
        <f t="shared" si="215"/>
        <v>40000</v>
      </c>
      <c r="G2714" s="202">
        <v>1297903</v>
      </c>
      <c r="H2714" s="198">
        <v>37036.389502314814</v>
      </c>
      <c r="I2714" t="s">
        <v>2006</v>
      </c>
      <c r="M2714" t="s">
        <v>1785</v>
      </c>
      <c r="N2714" t="s">
        <v>3314</v>
      </c>
      <c r="O2714" t="s">
        <v>1042</v>
      </c>
      <c r="P2714" s="199">
        <v>10000</v>
      </c>
      <c r="S2714" t="s">
        <v>1786</v>
      </c>
      <c r="T2714" t="s">
        <v>2230</v>
      </c>
      <c r="U2714" s="201">
        <v>3.8050000000000002</v>
      </c>
      <c r="V2714" t="s">
        <v>1712</v>
      </c>
      <c r="W2714" t="s">
        <v>3159</v>
      </c>
      <c r="X2714" t="s">
        <v>1713</v>
      </c>
      <c r="Y2714" t="s">
        <v>3318</v>
      </c>
      <c r="Z2714" t="s">
        <v>3729</v>
      </c>
      <c r="AA2714">
        <v>811756</v>
      </c>
      <c r="AB2714" s="198">
        <v>37037</v>
      </c>
      <c r="AC2714" s="198">
        <v>37040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4</v>
      </c>
      <c r="F2715" s="213">
        <f t="shared" si="215"/>
        <v>13548</v>
      </c>
      <c r="G2715" s="202">
        <v>1297904</v>
      </c>
      <c r="H2715" s="198">
        <v>37036.389548611114</v>
      </c>
      <c r="I2715" t="s">
        <v>3023</v>
      </c>
      <c r="M2715" t="s">
        <v>1785</v>
      </c>
      <c r="N2715" t="s">
        <v>3314</v>
      </c>
      <c r="O2715" t="s">
        <v>1034</v>
      </c>
      <c r="Q2715" s="199">
        <v>3387</v>
      </c>
      <c r="S2715" t="s">
        <v>1786</v>
      </c>
      <c r="T2715" t="s">
        <v>2230</v>
      </c>
      <c r="U2715" s="201">
        <v>3.8650000000000002</v>
      </c>
      <c r="V2715" t="s">
        <v>2407</v>
      </c>
      <c r="W2715" t="s">
        <v>2783</v>
      </c>
      <c r="X2715" t="s">
        <v>2784</v>
      </c>
      <c r="Y2715" t="s">
        <v>3318</v>
      </c>
      <c r="Z2715" t="s">
        <v>3729</v>
      </c>
      <c r="AA2715">
        <v>811758</v>
      </c>
      <c r="AB2715" s="198">
        <v>37037</v>
      </c>
      <c r="AC2715" s="198">
        <v>37040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4</v>
      </c>
      <c r="F2716" s="213">
        <f t="shared" si="215"/>
        <v>4556</v>
      </c>
      <c r="G2716" s="202">
        <v>1297905</v>
      </c>
      <c r="H2716" s="198">
        <v>37036.38962962963</v>
      </c>
      <c r="I2716" t="s">
        <v>3341</v>
      </c>
      <c r="M2716" t="s">
        <v>1785</v>
      </c>
      <c r="N2716" t="s">
        <v>3314</v>
      </c>
      <c r="O2716" t="s">
        <v>1546</v>
      </c>
      <c r="Q2716" s="199">
        <v>1139</v>
      </c>
      <c r="S2716" t="s">
        <v>1786</v>
      </c>
      <c r="T2716" t="s">
        <v>2230</v>
      </c>
      <c r="U2716" s="201">
        <v>3.7149999999999999</v>
      </c>
      <c r="V2716" t="s">
        <v>3131</v>
      </c>
      <c r="W2716" t="s">
        <v>3130</v>
      </c>
      <c r="X2716" t="s">
        <v>3338</v>
      </c>
      <c r="Y2716" t="s">
        <v>3318</v>
      </c>
      <c r="Z2716" t="s">
        <v>3729</v>
      </c>
      <c r="AA2716">
        <v>811759</v>
      </c>
      <c r="AB2716" s="198">
        <v>37037</v>
      </c>
      <c r="AC2716" s="198">
        <v>37040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4</v>
      </c>
      <c r="F2717" s="213">
        <f t="shared" si="215"/>
        <v>8000</v>
      </c>
      <c r="G2717" s="202">
        <v>1297907</v>
      </c>
      <c r="H2717" s="198">
        <v>37036.389641203707</v>
      </c>
      <c r="I2717" t="s">
        <v>2006</v>
      </c>
      <c r="M2717" t="s">
        <v>1785</v>
      </c>
      <c r="N2717" t="s">
        <v>3314</v>
      </c>
      <c r="O2717" t="s">
        <v>1562</v>
      </c>
      <c r="P2717" s="199">
        <v>2000</v>
      </c>
      <c r="S2717" t="s">
        <v>1786</v>
      </c>
      <c r="T2717" t="s">
        <v>2230</v>
      </c>
      <c r="U2717" s="201">
        <v>3.5750000000000002</v>
      </c>
      <c r="V2717" t="s">
        <v>1769</v>
      </c>
      <c r="W2717" t="s">
        <v>1719</v>
      </c>
      <c r="X2717" t="s">
        <v>1710</v>
      </c>
      <c r="Y2717" t="s">
        <v>3318</v>
      </c>
      <c r="Z2717" t="s">
        <v>3729</v>
      </c>
      <c r="AA2717">
        <v>811760</v>
      </c>
      <c r="AB2717" s="198">
        <v>37037</v>
      </c>
      <c r="AC2717" s="198">
        <v>37040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4</v>
      </c>
      <c r="F2718" s="213">
        <f t="shared" si="215"/>
        <v>9400</v>
      </c>
      <c r="G2718" s="202">
        <v>1297906</v>
      </c>
      <c r="H2718" s="198">
        <v>37036.389641203707</v>
      </c>
      <c r="I2718" t="s">
        <v>1704</v>
      </c>
      <c r="M2718" t="s">
        <v>1785</v>
      </c>
      <c r="N2718" t="s">
        <v>3314</v>
      </c>
      <c r="O2718" t="s">
        <v>1055</v>
      </c>
      <c r="P2718" s="199">
        <v>2350</v>
      </c>
      <c r="S2718" t="s">
        <v>1786</v>
      </c>
      <c r="T2718" t="s">
        <v>2230</v>
      </c>
      <c r="U2718" s="201">
        <v>4.125</v>
      </c>
      <c r="V2718" t="s">
        <v>3511</v>
      </c>
      <c r="W2718" t="s">
        <v>2800</v>
      </c>
      <c r="X2718" t="s">
        <v>2801</v>
      </c>
      <c r="Y2718" t="s">
        <v>3318</v>
      </c>
      <c r="Z2718" t="s">
        <v>3729</v>
      </c>
      <c r="AA2718">
        <v>811761</v>
      </c>
      <c r="AB2718" s="198">
        <v>37037</v>
      </c>
      <c r="AC2718" s="198">
        <v>37040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4</v>
      </c>
      <c r="F2719" s="213">
        <f t="shared" si="215"/>
        <v>40000</v>
      </c>
      <c r="G2719" s="202">
        <v>1297908</v>
      </c>
      <c r="H2719" s="198">
        <v>37036.389675925922</v>
      </c>
      <c r="I2719" t="s">
        <v>175</v>
      </c>
      <c r="M2719" t="s">
        <v>1785</v>
      </c>
      <c r="N2719" t="s">
        <v>1766</v>
      </c>
      <c r="O2719" t="s">
        <v>2517</v>
      </c>
      <c r="Q2719" s="199">
        <v>10000</v>
      </c>
      <c r="S2719" t="s">
        <v>1786</v>
      </c>
      <c r="T2719" t="s">
        <v>2230</v>
      </c>
      <c r="U2719" s="201">
        <v>3.64</v>
      </c>
      <c r="V2719" t="s">
        <v>301</v>
      </c>
      <c r="W2719" t="s">
        <v>3081</v>
      </c>
      <c r="X2719" t="s">
        <v>1767</v>
      </c>
      <c r="Y2719" t="s">
        <v>3318</v>
      </c>
      <c r="Z2719" t="s">
        <v>1768</v>
      </c>
      <c r="AA2719">
        <v>811762</v>
      </c>
      <c r="AB2719" s="198">
        <v>37037</v>
      </c>
      <c r="AC2719" s="198">
        <v>37040</v>
      </c>
    </row>
    <row r="2720" spans="1:29" x14ac:dyDescent="0.2">
      <c r="A2720" s="44" t="str">
        <f t="shared" si="211"/>
        <v>US Natural Gas Financial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123</v>
      </c>
      <c r="F2720" s="213">
        <f t="shared" si="215"/>
        <v>123000</v>
      </c>
      <c r="G2720" s="202">
        <v>1297909</v>
      </c>
      <c r="H2720" s="198">
        <v>37036.389710648145</v>
      </c>
      <c r="I2720" t="s">
        <v>1699</v>
      </c>
      <c r="M2720" t="s">
        <v>1785</v>
      </c>
      <c r="N2720" t="s">
        <v>3328</v>
      </c>
      <c r="O2720" t="s">
        <v>2847</v>
      </c>
      <c r="Q2720" s="199">
        <v>1000</v>
      </c>
      <c r="S2720" t="s">
        <v>1786</v>
      </c>
      <c r="T2720" t="s">
        <v>2230</v>
      </c>
      <c r="U2720" s="201">
        <v>0.15</v>
      </c>
      <c r="V2720" t="s">
        <v>2605</v>
      </c>
      <c r="W2720" t="s">
        <v>1717</v>
      </c>
      <c r="X2720" t="s">
        <v>1718</v>
      </c>
      <c r="Y2720" t="s">
        <v>2250</v>
      </c>
      <c r="Z2720" t="s">
        <v>3729</v>
      </c>
      <c r="AA2720" t="s">
        <v>302</v>
      </c>
      <c r="AB2720" s="198">
        <v>37073</v>
      </c>
      <c r="AC2720" s="198">
        <v>37195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4</v>
      </c>
      <c r="F2721" s="213">
        <f t="shared" si="215"/>
        <v>20000</v>
      </c>
      <c r="G2721" s="202">
        <v>1297911</v>
      </c>
      <c r="H2721" s="198">
        <v>37036.389710648145</v>
      </c>
      <c r="I2721" t="s">
        <v>3024</v>
      </c>
      <c r="M2721" t="s">
        <v>1785</v>
      </c>
      <c r="N2721" t="s">
        <v>3314</v>
      </c>
      <c r="O2721" t="s">
        <v>1034</v>
      </c>
      <c r="Q2721" s="199">
        <v>5000</v>
      </c>
      <c r="S2721" t="s">
        <v>1786</v>
      </c>
      <c r="T2721" t="s">
        <v>2230</v>
      </c>
      <c r="U2721" s="201">
        <v>3.8650000000000002</v>
      </c>
      <c r="V2721" t="s">
        <v>2113</v>
      </c>
      <c r="W2721" t="s">
        <v>2783</v>
      </c>
      <c r="X2721" t="s">
        <v>2784</v>
      </c>
      <c r="Y2721" t="s">
        <v>3318</v>
      </c>
      <c r="Z2721" t="s">
        <v>3729</v>
      </c>
      <c r="AA2721">
        <v>811764</v>
      </c>
      <c r="AB2721" s="198">
        <v>37037</v>
      </c>
      <c r="AC2721" s="198">
        <v>37040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4</v>
      </c>
      <c r="F2722" s="213">
        <f t="shared" si="215"/>
        <v>20000</v>
      </c>
      <c r="G2722" s="202">
        <v>1297912</v>
      </c>
      <c r="H2722" s="198">
        <v>37036.389710648145</v>
      </c>
      <c r="I2722" t="s">
        <v>2779</v>
      </c>
      <c r="M2722" t="s">
        <v>1785</v>
      </c>
      <c r="N2722" t="s">
        <v>3314</v>
      </c>
      <c r="O2722" t="s">
        <v>1553</v>
      </c>
      <c r="Q2722" s="199">
        <v>5000</v>
      </c>
      <c r="S2722" t="s">
        <v>1786</v>
      </c>
      <c r="T2722" t="s">
        <v>2230</v>
      </c>
      <c r="U2722" s="201">
        <v>3.9287000000000001</v>
      </c>
      <c r="V2722" t="s">
        <v>1668</v>
      </c>
      <c r="W2722" t="s">
        <v>3316</v>
      </c>
      <c r="X2722" t="s">
        <v>3317</v>
      </c>
      <c r="Y2722" t="s">
        <v>3318</v>
      </c>
      <c r="Z2722" t="s">
        <v>3729</v>
      </c>
      <c r="AA2722">
        <v>811763</v>
      </c>
      <c r="AB2722" s="198">
        <v>37037</v>
      </c>
      <c r="AC2722" s="198">
        <v>37040</v>
      </c>
    </row>
    <row r="2723" spans="1:29" x14ac:dyDescent="0.2">
      <c r="A2723" s="44" t="str">
        <f t="shared" si="211"/>
        <v xml:space="preserve"> Natural Gas Physical</v>
      </c>
      <c r="B2723" s="44" t="str">
        <f t="shared" si="212"/>
        <v/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4</v>
      </c>
      <c r="F2723" s="213">
        <f t="shared" si="215"/>
        <v>40000</v>
      </c>
      <c r="G2723" s="202">
        <v>1297914</v>
      </c>
      <c r="H2723" s="198">
        <v>37036.389780092592</v>
      </c>
      <c r="I2723" t="s">
        <v>3331</v>
      </c>
      <c r="M2723" t="s">
        <v>1785</v>
      </c>
      <c r="N2723" t="s">
        <v>3346</v>
      </c>
      <c r="O2723" t="s">
        <v>1500</v>
      </c>
      <c r="Q2723" s="199">
        <v>10000</v>
      </c>
      <c r="S2723" t="s">
        <v>1786</v>
      </c>
      <c r="T2723" t="s">
        <v>2230</v>
      </c>
      <c r="U2723" s="201">
        <v>4.12</v>
      </c>
      <c r="V2723" t="s">
        <v>3495</v>
      </c>
      <c r="W2723" t="s">
        <v>3347</v>
      </c>
      <c r="X2723" t="s">
        <v>3348</v>
      </c>
      <c r="Y2723" t="s">
        <v>3318</v>
      </c>
      <c r="Z2723" t="s">
        <v>3729</v>
      </c>
      <c r="AA2723">
        <v>811766</v>
      </c>
      <c r="AB2723" s="198">
        <v>37037</v>
      </c>
      <c r="AC2723" s="198">
        <v>37040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4</v>
      </c>
      <c r="F2724" s="213">
        <f t="shared" si="215"/>
        <v>20000</v>
      </c>
      <c r="G2724" s="202">
        <v>1297913</v>
      </c>
      <c r="H2724" s="198">
        <v>37036.389780092592</v>
      </c>
      <c r="I2724" t="s">
        <v>1843</v>
      </c>
      <c r="M2724" t="s">
        <v>1785</v>
      </c>
      <c r="N2724" t="s">
        <v>1766</v>
      </c>
      <c r="O2724" t="s">
        <v>2466</v>
      </c>
      <c r="P2724" s="199">
        <v>5000</v>
      </c>
      <c r="S2724" t="s">
        <v>1786</v>
      </c>
      <c r="T2724" t="s">
        <v>2230</v>
      </c>
      <c r="U2724" s="201">
        <v>3.8</v>
      </c>
      <c r="V2724" t="s">
        <v>1802</v>
      </c>
      <c r="W2724" t="s">
        <v>3081</v>
      </c>
      <c r="X2724" t="s">
        <v>1767</v>
      </c>
      <c r="Y2724" t="s">
        <v>3318</v>
      </c>
      <c r="Z2724" t="s">
        <v>1768</v>
      </c>
      <c r="AA2724">
        <v>811765</v>
      </c>
      <c r="AB2724" s="198">
        <v>37037</v>
      </c>
      <c r="AC2724" s="198">
        <v>37040</v>
      </c>
    </row>
    <row r="2725" spans="1:29" x14ac:dyDescent="0.2">
      <c r="A2725" s="44" t="str">
        <f t="shared" si="211"/>
        <v>US Natural Gas Financial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Financial</v>
      </c>
      <c r="E2725" s="44">
        <f>IF(VLOOKUP(S2725,'DD-Lookup'!$J$6:$L$50,3,FALSE)="Monthly",(YEAR(AC2725)-YEAR(AB2725))*12+MONTH(AC2725)-MONTH(AB2725)+1,(AC2725-AB2725+1))</f>
        <v>30</v>
      </c>
      <c r="F2725" s="213">
        <f t="shared" si="215"/>
        <v>600000</v>
      </c>
      <c r="G2725" s="202">
        <v>1297915</v>
      </c>
      <c r="H2725" s="198">
        <v>37036.389814814815</v>
      </c>
      <c r="I2725" t="s">
        <v>2006</v>
      </c>
      <c r="M2725" t="s">
        <v>1785</v>
      </c>
      <c r="N2725" t="s">
        <v>3014</v>
      </c>
      <c r="O2725" t="s">
        <v>3015</v>
      </c>
      <c r="P2725" s="199">
        <v>20000</v>
      </c>
      <c r="S2725" t="s">
        <v>1786</v>
      </c>
      <c r="T2725" t="s">
        <v>2230</v>
      </c>
      <c r="U2725" s="201">
        <v>3.9950000000000001</v>
      </c>
      <c r="V2725" t="s">
        <v>2872</v>
      </c>
      <c r="W2725" t="s">
        <v>3587</v>
      </c>
      <c r="X2725" t="s">
        <v>3016</v>
      </c>
      <c r="Y2725" t="s">
        <v>2250</v>
      </c>
      <c r="Z2725" t="s">
        <v>3729</v>
      </c>
      <c r="AA2725" t="s">
        <v>303</v>
      </c>
      <c r="AB2725" s="198">
        <v>37043.875</v>
      </c>
      <c r="AC2725" s="198">
        <v>37072.875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4</v>
      </c>
      <c r="F2726" s="213">
        <f t="shared" si="215"/>
        <v>14000</v>
      </c>
      <c r="G2726" s="202">
        <v>1297916</v>
      </c>
      <c r="H2726" s="198">
        <v>37036.389861111114</v>
      </c>
      <c r="I2726" t="s">
        <v>2794</v>
      </c>
      <c r="M2726" t="s">
        <v>1785</v>
      </c>
      <c r="N2726" t="s">
        <v>3314</v>
      </c>
      <c r="O2726" t="s">
        <v>1566</v>
      </c>
      <c r="P2726" s="199">
        <v>3500</v>
      </c>
      <c r="S2726" t="s">
        <v>1786</v>
      </c>
      <c r="T2726" t="s">
        <v>2230</v>
      </c>
      <c r="U2726" s="201">
        <v>2.75</v>
      </c>
      <c r="V2726" t="s">
        <v>2795</v>
      </c>
      <c r="W2726" t="s">
        <v>1732</v>
      </c>
      <c r="X2726" t="s">
        <v>1710</v>
      </c>
      <c r="Y2726" t="s">
        <v>3318</v>
      </c>
      <c r="Z2726" t="s">
        <v>3729</v>
      </c>
      <c r="AA2726">
        <v>811767</v>
      </c>
      <c r="AB2726" s="198">
        <v>37037</v>
      </c>
      <c r="AC2726" s="198">
        <v>37040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4</v>
      </c>
      <c r="F2727" s="213">
        <f t="shared" si="215"/>
        <v>20000</v>
      </c>
      <c r="G2727" s="202">
        <v>1297917</v>
      </c>
      <c r="H2727" s="198">
        <v>37036.389884259261</v>
      </c>
      <c r="I2727" t="s">
        <v>3336</v>
      </c>
      <c r="M2727" t="s">
        <v>1785</v>
      </c>
      <c r="N2727" t="s">
        <v>3314</v>
      </c>
      <c r="O2727" t="s">
        <v>1524</v>
      </c>
      <c r="P2727" s="199">
        <v>5000</v>
      </c>
      <c r="S2727" t="s">
        <v>1786</v>
      </c>
      <c r="T2727" t="s">
        <v>2230</v>
      </c>
      <c r="U2727" s="201">
        <v>3.7825000000000002</v>
      </c>
      <c r="V2727" t="s">
        <v>3158</v>
      </c>
      <c r="W2727" t="s">
        <v>3352</v>
      </c>
      <c r="X2727" t="s">
        <v>3353</v>
      </c>
      <c r="Y2727" t="s">
        <v>3318</v>
      </c>
      <c r="Z2727" t="s">
        <v>3729</v>
      </c>
      <c r="AA2727">
        <v>811768</v>
      </c>
      <c r="AB2727" s="198">
        <v>37037</v>
      </c>
      <c r="AC2727" s="198">
        <v>37040</v>
      </c>
    </row>
    <row r="2728" spans="1:29" x14ac:dyDescent="0.2">
      <c r="A2728" s="44" t="str">
        <f t="shared" si="211"/>
        <v>US Crude Financial</v>
      </c>
      <c r="B2728" s="44" t="str">
        <f t="shared" si="212"/>
        <v>US</v>
      </c>
      <c r="C2728" s="44" t="str">
        <f t="shared" si="213"/>
        <v>Crude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50000</v>
      </c>
      <c r="G2728" s="202">
        <v>1297918</v>
      </c>
      <c r="H2728" s="198">
        <v>37036.389907407407</v>
      </c>
      <c r="I2728" t="s">
        <v>2200</v>
      </c>
      <c r="M2728" t="s">
        <v>1994</v>
      </c>
      <c r="N2728" t="s">
        <v>2731</v>
      </c>
      <c r="O2728" t="s">
        <v>1815</v>
      </c>
      <c r="P2728" s="199">
        <v>50000</v>
      </c>
      <c r="S2728" t="s">
        <v>1792</v>
      </c>
      <c r="T2728" t="s">
        <v>2230</v>
      </c>
      <c r="U2728" s="201">
        <v>28.49</v>
      </c>
      <c r="V2728" t="s">
        <v>2829</v>
      </c>
      <c r="W2728" t="s">
        <v>2733</v>
      </c>
      <c r="X2728" t="s">
        <v>2734</v>
      </c>
      <c r="Y2728" t="s">
        <v>3473</v>
      </c>
      <c r="Z2728" t="s">
        <v>3729</v>
      </c>
      <c r="AA2728">
        <v>108012</v>
      </c>
      <c r="AB2728" s="198">
        <v>37073</v>
      </c>
      <c r="AC2728" s="198">
        <v>37103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4</v>
      </c>
      <c r="F2729" s="213">
        <f t="shared" si="215"/>
        <v>20000</v>
      </c>
      <c r="G2729" s="202">
        <v>1297919</v>
      </c>
      <c r="H2729" s="198">
        <v>37036.389918981484</v>
      </c>
      <c r="I2729" t="s">
        <v>1755</v>
      </c>
      <c r="M2729" t="s">
        <v>1785</v>
      </c>
      <c r="N2729" t="s">
        <v>3314</v>
      </c>
      <c r="O2729" t="s">
        <v>1572</v>
      </c>
      <c r="Q2729" s="199">
        <v>5000</v>
      </c>
      <c r="S2729" t="s">
        <v>1786</v>
      </c>
      <c r="T2729" t="s">
        <v>2230</v>
      </c>
      <c r="U2729" s="201">
        <v>4</v>
      </c>
      <c r="V2729" t="s">
        <v>2836</v>
      </c>
      <c r="W2729" t="s">
        <v>1709</v>
      </c>
      <c r="X2729" t="s">
        <v>1710</v>
      </c>
      <c r="Y2729" t="s">
        <v>3318</v>
      </c>
      <c r="Z2729" t="s">
        <v>3729</v>
      </c>
      <c r="AA2729">
        <v>811769</v>
      </c>
      <c r="AB2729" s="198">
        <v>37037</v>
      </c>
      <c r="AC2729" s="198">
        <v>37040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4</v>
      </c>
      <c r="F2730" s="213">
        <f t="shared" si="215"/>
        <v>10000</v>
      </c>
      <c r="G2730" s="202">
        <v>1297920</v>
      </c>
      <c r="H2730" s="198">
        <v>37036.389953703707</v>
      </c>
      <c r="I2730" t="s">
        <v>3393</v>
      </c>
      <c r="M2730" t="s">
        <v>1785</v>
      </c>
      <c r="N2730" t="s">
        <v>3314</v>
      </c>
      <c r="O2730" t="s">
        <v>1543</v>
      </c>
      <c r="Q2730" s="199">
        <v>2500</v>
      </c>
      <c r="S2730" t="s">
        <v>1786</v>
      </c>
      <c r="T2730" t="s">
        <v>2230</v>
      </c>
      <c r="U2730" s="201">
        <v>3.7</v>
      </c>
      <c r="V2730" t="s">
        <v>3132</v>
      </c>
      <c r="W2730" t="s">
        <v>3130</v>
      </c>
      <c r="X2730" t="s">
        <v>3338</v>
      </c>
      <c r="Y2730" t="s">
        <v>3318</v>
      </c>
      <c r="Z2730" t="s">
        <v>3729</v>
      </c>
      <c r="AA2730">
        <v>811771</v>
      </c>
      <c r="AB2730" s="198">
        <v>37037</v>
      </c>
      <c r="AC2730" s="198">
        <v>37040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4</v>
      </c>
      <c r="F2731" s="213">
        <f t="shared" si="215"/>
        <v>20000</v>
      </c>
      <c r="G2731" s="202">
        <v>1297921</v>
      </c>
      <c r="H2731" s="198">
        <v>37036.389953703707</v>
      </c>
      <c r="I2731" t="s">
        <v>3341</v>
      </c>
      <c r="M2731" t="s">
        <v>1785</v>
      </c>
      <c r="N2731" t="s">
        <v>3314</v>
      </c>
      <c r="O2731" t="s">
        <v>1544</v>
      </c>
      <c r="Q2731" s="199">
        <v>5000</v>
      </c>
      <c r="S2731" t="s">
        <v>1786</v>
      </c>
      <c r="T2731" t="s">
        <v>2230</v>
      </c>
      <c r="U2731" s="201">
        <v>3.7324999999999999</v>
      </c>
      <c r="V2731" t="s">
        <v>3131</v>
      </c>
      <c r="W2731" t="s">
        <v>3130</v>
      </c>
      <c r="X2731" t="s">
        <v>3338</v>
      </c>
      <c r="Y2731" t="s">
        <v>3318</v>
      </c>
      <c r="Z2731" t="s">
        <v>3729</v>
      </c>
      <c r="AA2731">
        <v>811770</v>
      </c>
      <c r="AB2731" s="198">
        <v>37037</v>
      </c>
      <c r="AC2731" s="198">
        <v>37040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4</v>
      </c>
      <c r="F2732" s="213">
        <f t="shared" si="215"/>
        <v>20000</v>
      </c>
      <c r="G2732" s="202">
        <v>1297922</v>
      </c>
      <c r="H2732" s="198">
        <v>37036.390046296299</v>
      </c>
      <c r="I2732" t="s">
        <v>2006</v>
      </c>
      <c r="M2732" t="s">
        <v>1785</v>
      </c>
      <c r="N2732" t="s">
        <v>3314</v>
      </c>
      <c r="O2732" t="s">
        <v>1547</v>
      </c>
      <c r="Q2732" s="199">
        <v>5000</v>
      </c>
      <c r="S2732" t="s">
        <v>1786</v>
      </c>
      <c r="T2732" t="s">
        <v>2230</v>
      </c>
      <c r="U2732" s="201">
        <v>4.1150000000000002</v>
      </c>
      <c r="V2732" t="s">
        <v>3128</v>
      </c>
      <c r="W2732" t="s">
        <v>3367</v>
      </c>
      <c r="X2732" t="s">
        <v>3368</v>
      </c>
      <c r="Y2732" t="s">
        <v>3318</v>
      </c>
      <c r="Z2732" t="s">
        <v>3729</v>
      </c>
      <c r="AA2732">
        <v>811773</v>
      </c>
      <c r="AB2732" s="198">
        <v>37037</v>
      </c>
      <c r="AC2732" s="198">
        <v>37040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4</v>
      </c>
      <c r="F2733" s="213">
        <f t="shared" si="215"/>
        <v>10000</v>
      </c>
      <c r="G2733" s="202">
        <v>1297924</v>
      </c>
      <c r="H2733" s="198">
        <v>37036.390370370369</v>
      </c>
      <c r="I2733" t="s">
        <v>3393</v>
      </c>
      <c r="M2733" t="s">
        <v>1785</v>
      </c>
      <c r="N2733" t="s">
        <v>3314</v>
      </c>
      <c r="O2733" t="s">
        <v>1543</v>
      </c>
      <c r="Q2733" s="199">
        <v>2500</v>
      </c>
      <c r="S2733" t="s">
        <v>1786</v>
      </c>
      <c r="T2733" t="s">
        <v>2230</v>
      </c>
      <c r="U2733" s="201">
        <v>3.7050000000000001</v>
      </c>
      <c r="V2733" t="s">
        <v>3132</v>
      </c>
      <c r="W2733" t="s">
        <v>3130</v>
      </c>
      <c r="X2733" t="s">
        <v>3338</v>
      </c>
      <c r="Y2733" t="s">
        <v>3318</v>
      </c>
      <c r="Z2733" t="s">
        <v>3729</v>
      </c>
      <c r="AA2733">
        <v>811776</v>
      </c>
      <c r="AB2733" s="198">
        <v>37037</v>
      </c>
      <c r="AC2733" s="198">
        <v>37040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4</v>
      </c>
      <c r="F2734" s="213">
        <f t="shared" si="215"/>
        <v>8496</v>
      </c>
      <c r="G2734" s="202">
        <v>1297923</v>
      </c>
      <c r="H2734" s="198">
        <v>37036.390370370369</v>
      </c>
      <c r="I2734" t="s">
        <v>2148</v>
      </c>
      <c r="M2734" t="s">
        <v>1785</v>
      </c>
      <c r="N2734" t="s">
        <v>3314</v>
      </c>
      <c r="O2734" t="s">
        <v>1048</v>
      </c>
      <c r="P2734" s="199">
        <v>2124</v>
      </c>
      <c r="S2734" t="s">
        <v>1786</v>
      </c>
      <c r="T2734" t="s">
        <v>2230</v>
      </c>
      <c r="U2734" s="201">
        <v>4.1500000000000004</v>
      </c>
      <c r="V2734" t="s">
        <v>2149</v>
      </c>
      <c r="W2734" t="s">
        <v>1691</v>
      </c>
      <c r="X2734" t="s">
        <v>1692</v>
      </c>
      <c r="Y2734" t="s">
        <v>3318</v>
      </c>
      <c r="Z2734" t="s">
        <v>3729</v>
      </c>
      <c r="AA2734">
        <v>811775</v>
      </c>
      <c r="AB2734" s="198">
        <v>37037</v>
      </c>
      <c r="AC2734" s="198">
        <v>37040</v>
      </c>
    </row>
    <row r="2735" spans="1:29" x14ac:dyDescent="0.2">
      <c r="A2735" s="44" t="str">
        <f t="shared" si="211"/>
        <v>US Crude Financial</v>
      </c>
      <c r="B2735" s="44" t="str">
        <f t="shared" si="212"/>
        <v>US</v>
      </c>
      <c r="C2735" s="44" t="str">
        <f t="shared" si="213"/>
        <v>Crude</v>
      </c>
      <c r="D2735" s="44" t="str">
        <f t="shared" si="214"/>
        <v>Financial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50000</v>
      </c>
      <c r="G2735" s="202">
        <v>1297925</v>
      </c>
      <c r="H2735" s="198">
        <v>37036.390381944446</v>
      </c>
      <c r="I2735" t="s">
        <v>3013</v>
      </c>
      <c r="M2735" t="s">
        <v>1994</v>
      </c>
      <c r="N2735" t="s">
        <v>2731</v>
      </c>
      <c r="O2735" t="s">
        <v>1815</v>
      </c>
      <c r="Q2735" s="199">
        <v>50000</v>
      </c>
      <c r="S2735" t="s">
        <v>1792</v>
      </c>
      <c r="T2735" t="s">
        <v>2230</v>
      </c>
      <c r="U2735" s="201">
        <v>28.51</v>
      </c>
      <c r="V2735" t="s">
        <v>3296</v>
      </c>
      <c r="W2735" t="s">
        <v>2733</v>
      </c>
      <c r="X2735" t="s">
        <v>2734</v>
      </c>
      <c r="Y2735" t="s">
        <v>3473</v>
      </c>
      <c r="Z2735" t="s">
        <v>3729</v>
      </c>
      <c r="AA2735">
        <v>108013</v>
      </c>
      <c r="AB2735" s="198">
        <v>37073</v>
      </c>
      <c r="AC2735" s="198">
        <v>37103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4</v>
      </c>
      <c r="F2736" s="213">
        <f t="shared" si="215"/>
        <v>40000</v>
      </c>
      <c r="G2736" s="202">
        <v>1297926</v>
      </c>
      <c r="H2736" s="198">
        <v>37036.390393518515</v>
      </c>
      <c r="I2736" t="s">
        <v>2794</v>
      </c>
      <c r="M2736" t="s">
        <v>1785</v>
      </c>
      <c r="N2736" t="s">
        <v>3314</v>
      </c>
      <c r="O2736" t="s">
        <v>1573</v>
      </c>
      <c r="P2736" s="199">
        <v>10000</v>
      </c>
      <c r="S2736" t="s">
        <v>1786</v>
      </c>
      <c r="T2736" t="s">
        <v>2230</v>
      </c>
      <c r="U2736" s="201">
        <v>3.8</v>
      </c>
      <c r="V2736" t="s">
        <v>2158</v>
      </c>
      <c r="W2736" t="s">
        <v>1709</v>
      </c>
      <c r="X2736" t="s">
        <v>1710</v>
      </c>
      <c r="Y2736" t="s">
        <v>3318</v>
      </c>
      <c r="Z2736" t="s">
        <v>3729</v>
      </c>
      <c r="AA2736">
        <v>811777</v>
      </c>
      <c r="AB2736" s="198">
        <v>37037</v>
      </c>
      <c r="AC2736" s="198">
        <v>37040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4</v>
      </c>
      <c r="F2737" s="213">
        <f t="shared" si="215"/>
        <v>40000</v>
      </c>
      <c r="G2737" s="202">
        <v>1297927</v>
      </c>
      <c r="H2737" s="198">
        <v>37036.390428240738</v>
      </c>
      <c r="I2737" t="s">
        <v>3344</v>
      </c>
      <c r="M2737" t="s">
        <v>1785</v>
      </c>
      <c r="N2737" t="s">
        <v>3314</v>
      </c>
      <c r="O2737" t="s">
        <v>1518</v>
      </c>
      <c r="P2737" s="199">
        <v>10000</v>
      </c>
      <c r="S2737" t="s">
        <v>1786</v>
      </c>
      <c r="T2737" t="s">
        <v>2230</v>
      </c>
      <c r="U2737" s="201">
        <v>3.9361999999999999</v>
      </c>
      <c r="V2737" t="s">
        <v>3201</v>
      </c>
      <c r="W2737" t="s">
        <v>3316</v>
      </c>
      <c r="X2737" t="s">
        <v>3317</v>
      </c>
      <c r="Y2737" t="s">
        <v>3318</v>
      </c>
      <c r="Z2737" t="s">
        <v>3729</v>
      </c>
      <c r="AA2737">
        <v>811778</v>
      </c>
      <c r="AB2737" s="198">
        <v>37037</v>
      </c>
      <c r="AC2737" s="198">
        <v>37040</v>
      </c>
    </row>
    <row r="2738" spans="1:29" x14ac:dyDescent="0.2">
      <c r="A2738" s="44" t="str">
        <f t="shared" si="211"/>
        <v xml:space="preserve"> Metals Financial</v>
      </c>
      <c r="B2738" s="44" t="str">
        <f t="shared" si="212"/>
        <v/>
      </c>
      <c r="C2738" s="44" t="str">
        <f t="shared" si="213"/>
        <v>Metals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20</v>
      </c>
      <c r="G2738" s="202">
        <v>1297928</v>
      </c>
      <c r="H2738" s="198">
        <v>37036.390462962961</v>
      </c>
      <c r="I2738" t="s">
        <v>2302</v>
      </c>
      <c r="M2738" t="s">
        <v>1791</v>
      </c>
      <c r="N2738" t="s">
        <v>2227</v>
      </c>
      <c r="O2738" t="s">
        <v>2228</v>
      </c>
      <c r="Q2738" s="199">
        <v>20</v>
      </c>
      <c r="S2738" t="s">
        <v>2229</v>
      </c>
      <c r="T2738" t="s">
        <v>2230</v>
      </c>
      <c r="U2738" s="201">
        <v>1728</v>
      </c>
      <c r="V2738" t="s">
        <v>3084</v>
      </c>
      <c r="W2738" t="s">
        <v>2236</v>
      </c>
      <c r="X2738" t="s">
        <v>2232</v>
      </c>
      <c r="Y2738" t="s">
        <v>2233</v>
      </c>
      <c r="Z2738" t="s">
        <v>2234</v>
      </c>
      <c r="AA2738">
        <v>2152889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4</v>
      </c>
      <c r="F2739" s="213">
        <f t="shared" si="215"/>
        <v>25384</v>
      </c>
      <c r="G2739" s="202">
        <v>1297929</v>
      </c>
      <c r="H2739" s="198">
        <v>37036.390486111108</v>
      </c>
      <c r="I2739" t="s">
        <v>3341</v>
      </c>
      <c r="M2739" t="s">
        <v>1785</v>
      </c>
      <c r="N2739" t="s">
        <v>3314</v>
      </c>
      <c r="O2739" t="s">
        <v>1527</v>
      </c>
      <c r="Q2739" s="199">
        <v>6346</v>
      </c>
      <c r="S2739" t="s">
        <v>1786</v>
      </c>
      <c r="T2739" t="s">
        <v>2230</v>
      </c>
      <c r="U2739" s="201">
        <v>3.8</v>
      </c>
      <c r="V2739" t="s">
        <v>3131</v>
      </c>
      <c r="W2739" t="s">
        <v>3352</v>
      </c>
      <c r="X2739" t="s">
        <v>3353</v>
      </c>
      <c r="Y2739" t="s">
        <v>3318</v>
      </c>
      <c r="Z2739" t="s">
        <v>3729</v>
      </c>
      <c r="AA2739">
        <v>811779</v>
      </c>
      <c r="AB2739" s="198">
        <v>37037</v>
      </c>
      <c r="AC2739" s="198">
        <v>37040</v>
      </c>
    </row>
    <row r="2740" spans="1:29" x14ac:dyDescent="0.2">
      <c r="A2740" s="44" t="str">
        <f t="shared" si="211"/>
        <v>US Natural Gas Financial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Financial</v>
      </c>
      <c r="E2740" s="44">
        <f>IF(VLOOKUP(S2740,'DD-Lookup'!$J$6:$L$50,3,FALSE)="Monthly",(YEAR(AC2740)-YEAR(AB2740))*12+MONTH(AC2740)-MONTH(AB2740)+1,(AC2740-AB2740+1))</f>
        <v>30</v>
      </c>
      <c r="F2740" s="213">
        <f t="shared" si="215"/>
        <v>600000</v>
      </c>
      <c r="G2740" s="202">
        <v>1297930</v>
      </c>
      <c r="H2740" s="198">
        <v>37036.390497685185</v>
      </c>
      <c r="I2740" t="s">
        <v>3021</v>
      </c>
      <c r="M2740" t="s">
        <v>1785</v>
      </c>
      <c r="N2740" t="s">
        <v>3014</v>
      </c>
      <c r="O2740" t="s">
        <v>3015</v>
      </c>
      <c r="Q2740" s="199">
        <v>20000</v>
      </c>
      <c r="S2740" t="s">
        <v>1786</v>
      </c>
      <c r="T2740" t="s">
        <v>2230</v>
      </c>
      <c r="U2740" s="201">
        <v>4</v>
      </c>
      <c r="V2740" t="s">
        <v>3022</v>
      </c>
      <c r="W2740" t="s">
        <v>3587</v>
      </c>
      <c r="X2740" t="s">
        <v>3016</v>
      </c>
      <c r="Y2740" t="s">
        <v>2250</v>
      </c>
      <c r="Z2740" t="s">
        <v>3729</v>
      </c>
      <c r="AA2740" t="s">
        <v>304</v>
      </c>
      <c r="AB2740" s="198">
        <v>37043.875</v>
      </c>
      <c r="AC2740" s="198">
        <v>37072.875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4</v>
      </c>
      <c r="F2741" s="213">
        <f t="shared" si="215"/>
        <v>40000</v>
      </c>
      <c r="G2741" s="202">
        <v>1297931</v>
      </c>
      <c r="H2741" s="198">
        <v>37036.390520833331</v>
      </c>
      <c r="I2741" t="s">
        <v>3344</v>
      </c>
      <c r="M2741" t="s">
        <v>1785</v>
      </c>
      <c r="N2741" t="s">
        <v>3314</v>
      </c>
      <c r="O2741" t="s">
        <v>107</v>
      </c>
      <c r="Q2741" s="199">
        <v>10000</v>
      </c>
      <c r="S2741" t="s">
        <v>1786</v>
      </c>
      <c r="T2741" t="s">
        <v>2230</v>
      </c>
      <c r="U2741" s="201">
        <v>3.9275000000000002</v>
      </c>
      <c r="V2741" t="s">
        <v>3201</v>
      </c>
      <c r="W2741" t="s">
        <v>3316</v>
      </c>
      <c r="X2741" t="s">
        <v>3317</v>
      </c>
      <c r="Y2741" t="s">
        <v>3318</v>
      </c>
      <c r="Z2741" t="s">
        <v>3729</v>
      </c>
      <c r="AA2741">
        <v>811780</v>
      </c>
      <c r="AB2741" s="198">
        <v>37037</v>
      </c>
      <c r="AC2741" s="198">
        <v>37040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4</v>
      </c>
      <c r="F2742" s="213">
        <f t="shared" si="215"/>
        <v>8000</v>
      </c>
      <c r="G2742" s="202">
        <v>1297932</v>
      </c>
      <c r="H2742" s="198">
        <v>37036.390740740739</v>
      </c>
      <c r="I2742" t="s">
        <v>1907</v>
      </c>
      <c r="M2742" t="s">
        <v>1785</v>
      </c>
      <c r="N2742" t="s">
        <v>3314</v>
      </c>
      <c r="O2742" t="s">
        <v>1547</v>
      </c>
      <c r="P2742" s="199">
        <v>2000</v>
      </c>
      <c r="S2742" t="s">
        <v>1786</v>
      </c>
      <c r="T2742" t="s">
        <v>2230</v>
      </c>
      <c r="U2742" s="201">
        <v>4.1100000000000003</v>
      </c>
      <c r="V2742" t="s">
        <v>1908</v>
      </c>
      <c r="W2742" t="s">
        <v>3367</v>
      </c>
      <c r="X2742" t="s">
        <v>3368</v>
      </c>
      <c r="Y2742" t="s">
        <v>3318</v>
      </c>
      <c r="Z2742" t="s">
        <v>3729</v>
      </c>
      <c r="AA2742">
        <v>811781</v>
      </c>
      <c r="AB2742" s="198">
        <v>37037</v>
      </c>
      <c r="AC2742" s="198">
        <v>37040</v>
      </c>
    </row>
    <row r="2743" spans="1:29" x14ac:dyDescent="0.2">
      <c r="A2743" s="44" t="str">
        <f t="shared" si="211"/>
        <v>US Natural Gas Financial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31</v>
      </c>
      <c r="F2743" s="213">
        <f t="shared" si="215"/>
        <v>155000</v>
      </c>
      <c r="G2743" s="202">
        <v>1297933</v>
      </c>
      <c r="H2743" s="198">
        <v>37036.390752314815</v>
      </c>
      <c r="I2743" t="s">
        <v>3363</v>
      </c>
      <c r="M2743" t="s">
        <v>1785</v>
      </c>
      <c r="N2743" t="s">
        <v>3014</v>
      </c>
      <c r="O2743" t="s">
        <v>3327</v>
      </c>
      <c r="Q2743" s="199">
        <v>5000</v>
      </c>
      <c r="S2743" t="s">
        <v>1786</v>
      </c>
      <c r="T2743" t="s">
        <v>2230</v>
      </c>
      <c r="U2743" s="201">
        <v>4.0650000000000004</v>
      </c>
      <c r="V2743" t="s">
        <v>125</v>
      </c>
      <c r="W2743" t="s">
        <v>3587</v>
      </c>
      <c r="X2743" t="s">
        <v>3016</v>
      </c>
      <c r="Y2743" t="s">
        <v>2250</v>
      </c>
      <c r="Z2743" t="s">
        <v>3729</v>
      </c>
      <c r="AA2743" t="s">
        <v>305</v>
      </c>
      <c r="AB2743" s="198">
        <v>37073.875</v>
      </c>
      <c r="AC2743" s="198">
        <v>37103.875</v>
      </c>
    </row>
    <row r="2744" spans="1:29" x14ac:dyDescent="0.2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30</v>
      </c>
      <c r="F2744" s="213">
        <f t="shared" si="215"/>
        <v>150000</v>
      </c>
      <c r="G2744" s="202">
        <v>1297935</v>
      </c>
      <c r="H2744" s="198">
        <v>37036.390787037039</v>
      </c>
      <c r="I2744" t="s">
        <v>3087</v>
      </c>
      <c r="M2744" t="s">
        <v>1785</v>
      </c>
      <c r="N2744" t="s">
        <v>1724</v>
      </c>
      <c r="O2744" t="s">
        <v>2043</v>
      </c>
      <c r="Q2744" s="199">
        <v>5000</v>
      </c>
      <c r="S2744" t="s">
        <v>2308</v>
      </c>
      <c r="T2744" t="s">
        <v>1725</v>
      </c>
      <c r="U2744" s="201">
        <v>5.33</v>
      </c>
      <c r="V2744" t="s">
        <v>3088</v>
      </c>
      <c r="W2744" t="s">
        <v>3285</v>
      </c>
      <c r="X2744" t="s">
        <v>1727</v>
      </c>
      <c r="Y2744" t="s">
        <v>3318</v>
      </c>
      <c r="Z2744" t="s">
        <v>3730</v>
      </c>
      <c r="AA2744">
        <v>811783</v>
      </c>
      <c r="AB2744" s="198">
        <v>37043.875</v>
      </c>
      <c r="AC2744" s="198">
        <v>37072.875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4</v>
      </c>
      <c r="F2745" s="213">
        <f t="shared" si="215"/>
        <v>5044</v>
      </c>
      <c r="G2745" s="202">
        <v>1297936</v>
      </c>
      <c r="H2745" s="198">
        <v>37036.390833333331</v>
      </c>
      <c r="I2745" t="s">
        <v>2006</v>
      </c>
      <c r="M2745" t="s">
        <v>1785</v>
      </c>
      <c r="N2745" t="s">
        <v>3314</v>
      </c>
      <c r="O2745" t="s">
        <v>1527</v>
      </c>
      <c r="P2745" s="199">
        <v>1261</v>
      </c>
      <c r="S2745" t="s">
        <v>1786</v>
      </c>
      <c r="T2745" t="s">
        <v>2230</v>
      </c>
      <c r="U2745" s="201">
        <v>3.7949999999999999</v>
      </c>
      <c r="V2745" t="s">
        <v>1771</v>
      </c>
      <c r="W2745" t="s">
        <v>3352</v>
      </c>
      <c r="X2745" t="s">
        <v>3353</v>
      </c>
      <c r="Y2745" t="s">
        <v>3318</v>
      </c>
      <c r="Z2745" t="s">
        <v>3729</v>
      </c>
      <c r="AA2745">
        <v>811784</v>
      </c>
      <c r="AB2745" s="198">
        <v>37037</v>
      </c>
      <c r="AC2745" s="198">
        <v>37040</v>
      </c>
    </row>
    <row r="2746" spans="1:29" x14ac:dyDescent="0.2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30</v>
      </c>
      <c r="F2746" s="213">
        <f t="shared" si="215"/>
        <v>450000</v>
      </c>
      <c r="G2746" s="202">
        <v>1297937</v>
      </c>
      <c r="H2746" s="198">
        <v>37036.390856481485</v>
      </c>
      <c r="I2746" t="s">
        <v>3021</v>
      </c>
      <c r="M2746" t="s">
        <v>1785</v>
      </c>
      <c r="N2746" t="s">
        <v>3014</v>
      </c>
      <c r="O2746" t="s">
        <v>3015</v>
      </c>
      <c r="Q2746" s="199">
        <v>15000</v>
      </c>
      <c r="S2746" t="s">
        <v>1786</v>
      </c>
      <c r="T2746" t="s">
        <v>2230</v>
      </c>
      <c r="U2746" s="201">
        <v>4</v>
      </c>
      <c r="V2746" t="s">
        <v>3022</v>
      </c>
      <c r="W2746" t="s">
        <v>3587</v>
      </c>
      <c r="X2746" t="s">
        <v>3016</v>
      </c>
      <c r="Y2746" t="s">
        <v>2250</v>
      </c>
      <c r="Z2746" t="s">
        <v>3729</v>
      </c>
      <c r="AA2746" t="s">
        <v>306</v>
      </c>
      <c r="AB2746" s="198">
        <v>37043.875</v>
      </c>
      <c r="AC2746" s="198">
        <v>37072.875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4</v>
      </c>
      <c r="F2747" s="213">
        <f t="shared" si="215"/>
        <v>40000</v>
      </c>
      <c r="G2747" s="202">
        <v>1297938</v>
      </c>
      <c r="H2747" s="198">
        <v>37036.390856481485</v>
      </c>
      <c r="I2747" t="s">
        <v>2983</v>
      </c>
      <c r="M2747" t="s">
        <v>1785</v>
      </c>
      <c r="N2747" t="s">
        <v>3238</v>
      </c>
      <c r="O2747" t="s">
        <v>50</v>
      </c>
      <c r="Q2747" s="199">
        <v>10000</v>
      </c>
      <c r="S2747" t="s">
        <v>1786</v>
      </c>
      <c r="T2747" t="s">
        <v>2230</v>
      </c>
      <c r="U2747" s="201">
        <v>0</v>
      </c>
      <c r="V2747" t="s">
        <v>1683</v>
      </c>
      <c r="W2747" t="s">
        <v>2800</v>
      </c>
      <c r="X2747" t="s">
        <v>2801</v>
      </c>
      <c r="Y2747" t="s">
        <v>3318</v>
      </c>
      <c r="Z2747" t="s">
        <v>3729</v>
      </c>
      <c r="AA2747">
        <v>811785</v>
      </c>
      <c r="AB2747" s="198">
        <v>37037</v>
      </c>
      <c r="AC2747" s="198">
        <v>37040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4</v>
      </c>
      <c r="F2748" s="213">
        <f t="shared" si="215"/>
        <v>40000</v>
      </c>
      <c r="G2748" s="202">
        <v>1297939</v>
      </c>
      <c r="H2748" s="198">
        <v>37036.3908912037</v>
      </c>
      <c r="I2748" t="s">
        <v>2006</v>
      </c>
      <c r="M2748" t="s">
        <v>1785</v>
      </c>
      <c r="N2748" t="s">
        <v>3314</v>
      </c>
      <c r="O2748" t="s">
        <v>1527</v>
      </c>
      <c r="P2748" s="199">
        <v>10000</v>
      </c>
      <c r="S2748" t="s">
        <v>1786</v>
      </c>
      <c r="T2748" t="s">
        <v>2230</v>
      </c>
      <c r="U2748" s="201">
        <v>3.7925</v>
      </c>
      <c r="V2748" t="s">
        <v>1771</v>
      </c>
      <c r="W2748" t="s">
        <v>3352</v>
      </c>
      <c r="X2748" t="s">
        <v>3353</v>
      </c>
      <c r="Y2748" t="s">
        <v>3318</v>
      </c>
      <c r="Z2748" t="s">
        <v>3729</v>
      </c>
      <c r="AA2748">
        <v>811786</v>
      </c>
      <c r="AB2748" s="198">
        <v>37037</v>
      </c>
      <c r="AC2748" s="198">
        <v>37040</v>
      </c>
    </row>
    <row r="2749" spans="1:29" x14ac:dyDescent="0.2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30</v>
      </c>
      <c r="F2749" s="213">
        <f t="shared" si="215"/>
        <v>750000</v>
      </c>
      <c r="G2749" s="202">
        <v>1297940</v>
      </c>
      <c r="H2749" s="198">
        <v>37036.390925925924</v>
      </c>
      <c r="I2749" t="s">
        <v>2006</v>
      </c>
      <c r="M2749" t="s">
        <v>1785</v>
      </c>
      <c r="N2749" t="s">
        <v>3328</v>
      </c>
      <c r="O2749" t="s">
        <v>1078</v>
      </c>
      <c r="Q2749" s="199">
        <v>25000</v>
      </c>
      <c r="S2749" t="s">
        <v>1786</v>
      </c>
      <c r="T2749" t="s">
        <v>2230</v>
      </c>
      <c r="U2749" s="201">
        <v>-1.2500000000000001E-2</v>
      </c>
      <c r="V2749" t="s">
        <v>2866</v>
      </c>
      <c r="W2749" t="s">
        <v>3211</v>
      </c>
      <c r="X2749" t="s">
        <v>3212</v>
      </c>
      <c r="Y2749" t="s">
        <v>2250</v>
      </c>
      <c r="Z2749" t="s">
        <v>3729</v>
      </c>
      <c r="AA2749" t="s">
        <v>307</v>
      </c>
      <c r="AB2749" s="198">
        <v>37043.875</v>
      </c>
      <c r="AC2749" s="198">
        <v>37072.875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4</v>
      </c>
      <c r="F2750" s="213">
        <f t="shared" si="215"/>
        <v>20000</v>
      </c>
      <c r="G2750" s="202">
        <v>1297941</v>
      </c>
      <c r="H2750" s="198">
        <v>37036.390925925924</v>
      </c>
      <c r="I2750" t="s">
        <v>2779</v>
      </c>
      <c r="M2750" t="s">
        <v>1785</v>
      </c>
      <c r="N2750" t="s">
        <v>3314</v>
      </c>
      <c r="O2750" t="s">
        <v>1545</v>
      </c>
      <c r="P2750" s="199">
        <v>5000</v>
      </c>
      <c r="S2750" t="s">
        <v>1786</v>
      </c>
      <c r="T2750" t="s">
        <v>2230</v>
      </c>
      <c r="U2750" s="201">
        <v>3.7225000000000001</v>
      </c>
      <c r="V2750" t="s">
        <v>2799</v>
      </c>
      <c r="W2750" t="s">
        <v>3130</v>
      </c>
      <c r="X2750" t="s">
        <v>3338</v>
      </c>
      <c r="Y2750" t="s">
        <v>3318</v>
      </c>
      <c r="Z2750" t="s">
        <v>3729</v>
      </c>
      <c r="AA2750">
        <v>811787</v>
      </c>
      <c r="AB2750" s="198">
        <v>37037</v>
      </c>
      <c r="AC2750" s="198">
        <v>37040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4</v>
      </c>
      <c r="F2751" s="213">
        <f t="shared" si="215"/>
        <v>40000</v>
      </c>
      <c r="G2751" s="202">
        <v>1297943</v>
      </c>
      <c r="H2751" s="198">
        <v>37036.390949074077</v>
      </c>
      <c r="I2751" t="s">
        <v>3393</v>
      </c>
      <c r="M2751" t="s">
        <v>1785</v>
      </c>
      <c r="N2751" t="s">
        <v>3314</v>
      </c>
      <c r="O2751" t="s">
        <v>1580</v>
      </c>
      <c r="Q2751" s="199">
        <v>10000</v>
      </c>
      <c r="S2751" t="s">
        <v>1786</v>
      </c>
      <c r="T2751" t="s">
        <v>2230</v>
      </c>
      <c r="U2751" s="201">
        <v>3.81</v>
      </c>
      <c r="V2751" t="s">
        <v>2377</v>
      </c>
      <c r="W2751" t="s">
        <v>2790</v>
      </c>
      <c r="X2751" t="s">
        <v>2791</v>
      </c>
      <c r="Y2751" t="s">
        <v>3318</v>
      </c>
      <c r="Z2751" t="s">
        <v>3729</v>
      </c>
      <c r="AA2751">
        <v>811788</v>
      </c>
      <c r="AB2751" s="198">
        <v>37037</v>
      </c>
      <c r="AC2751" s="198">
        <v>37040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4</v>
      </c>
      <c r="F2752" s="213">
        <f t="shared" si="215"/>
        <v>9572</v>
      </c>
      <c r="G2752" s="202">
        <v>1297944</v>
      </c>
      <c r="H2752" s="198">
        <v>37036.390960648147</v>
      </c>
      <c r="I2752" t="s">
        <v>3336</v>
      </c>
      <c r="M2752" t="s">
        <v>1785</v>
      </c>
      <c r="N2752" t="s">
        <v>3314</v>
      </c>
      <c r="O2752" t="s">
        <v>1527</v>
      </c>
      <c r="Q2752" s="199">
        <v>2393</v>
      </c>
      <c r="S2752" t="s">
        <v>1786</v>
      </c>
      <c r="T2752" t="s">
        <v>2230</v>
      </c>
      <c r="U2752" s="201">
        <v>3.7949999999999999</v>
      </c>
      <c r="V2752" t="s">
        <v>3158</v>
      </c>
      <c r="W2752" t="s">
        <v>3352</v>
      </c>
      <c r="X2752" t="s">
        <v>3353</v>
      </c>
      <c r="Y2752" t="s">
        <v>3318</v>
      </c>
      <c r="Z2752" t="s">
        <v>3729</v>
      </c>
      <c r="AA2752">
        <v>811789</v>
      </c>
      <c r="AB2752" s="198">
        <v>37037</v>
      </c>
      <c r="AC2752" s="198">
        <v>37040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4</v>
      </c>
      <c r="F2753" s="213">
        <f t="shared" si="215"/>
        <v>5000</v>
      </c>
      <c r="G2753" s="202">
        <v>1297945</v>
      </c>
      <c r="H2753" s="198">
        <v>37036.390983796293</v>
      </c>
      <c r="I2753" t="s">
        <v>1704</v>
      </c>
      <c r="M2753" t="s">
        <v>1785</v>
      </c>
      <c r="N2753" t="s">
        <v>3314</v>
      </c>
      <c r="O2753" t="s">
        <v>107</v>
      </c>
      <c r="Q2753" s="199">
        <v>1250</v>
      </c>
      <c r="S2753" t="s">
        <v>1786</v>
      </c>
      <c r="T2753" t="s">
        <v>2230</v>
      </c>
      <c r="U2753" s="201">
        <v>3.9325000000000001</v>
      </c>
      <c r="V2753" t="s">
        <v>3033</v>
      </c>
      <c r="W2753" t="s">
        <v>3316</v>
      </c>
      <c r="X2753" t="s">
        <v>3317</v>
      </c>
      <c r="Y2753" t="s">
        <v>3318</v>
      </c>
      <c r="Z2753" t="s">
        <v>3729</v>
      </c>
      <c r="AA2753">
        <v>811790</v>
      </c>
      <c r="AB2753" s="198">
        <v>37037</v>
      </c>
      <c r="AC2753" s="198">
        <v>37040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4</v>
      </c>
      <c r="F2754" s="213">
        <f t="shared" si="215"/>
        <v>28000</v>
      </c>
      <c r="G2754" s="202">
        <v>1297946</v>
      </c>
      <c r="H2754" s="198">
        <v>37036.391006944446</v>
      </c>
      <c r="I2754" t="s">
        <v>3293</v>
      </c>
      <c r="M2754" t="s">
        <v>1785</v>
      </c>
      <c r="N2754" t="s">
        <v>3314</v>
      </c>
      <c r="O2754" t="s">
        <v>1042</v>
      </c>
      <c r="Q2754" s="199">
        <v>7000</v>
      </c>
      <c r="S2754" t="s">
        <v>1786</v>
      </c>
      <c r="T2754" t="s">
        <v>2230</v>
      </c>
      <c r="U2754" s="201">
        <v>3.8149999999999999</v>
      </c>
      <c r="V2754" t="s">
        <v>2913</v>
      </c>
      <c r="W2754" t="s">
        <v>3159</v>
      </c>
      <c r="X2754" t="s">
        <v>1713</v>
      </c>
      <c r="Y2754" t="s">
        <v>3318</v>
      </c>
      <c r="Z2754" t="s">
        <v>3729</v>
      </c>
      <c r="AA2754">
        <v>811791</v>
      </c>
      <c r="AB2754" s="198">
        <v>37037</v>
      </c>
      <c r="AC2754" s="198">
        <v>37040</v>
      </c>
    </row>
    <row r="2755" spans="1:29" x14ac:dyDescent="0.2">
      <c r="A2755" s="44" t="str">
        <f t="shared" si="211"/>
        <v>US Crude Financial</v>
      </c>
      <c r="B2755" s="44" t="str">
        <f t="shared" si="212"/>
        <v>US</v>
      </c>
      <c r="C2755" s="44" t="str">
        <f t="shared" si="213"/>
        <v>Crude</v>
      </c>
      <c r="D2755" s="44" t="str">
        <f t="shared" si="214"/>
        <v>Financial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50000</v>
      </c>
      <c r="G2755" s="202">
        <v>1297947</v>
      </c>
      <c r="H2755" s="198">
        <v>37036.391018518516</v>
      </c>
      <c r="I2755" t="s">
        <v>2084</v>
      </c>
      <c r="M2755" t="s">
        <v>1994</v>
      </c>
      <c r="N2755" t="s">
        <v>2731</v>
      </c>
      <c r="O2755" t="s">
        <v>3104</v>
      </c>
      <c r="P2755" s="199">
        <v>50000</v>
      </c>
      <c r="S2755" t="s">
        <v>1792</v>
      </c>
      <c r="T2755" t="s">
        <v>2230</v>
      </c>
      <c r="U2755" s="201">
        <v>28.49</v>
      </c>
      <c r="V2755" t="s">
        <v>2707</v>
      </c>
      <c r="W2755" t="s">
        <v>2733</v>
      </c>
      <c r="X2755" t="s">
        <v>2803</v>
      </c>
      <c r="Y2755" t="s">
        <v>3473</v>
      </c>
      <c r="Z2755" t="s">
        <v>3729</v>
      </c>
      <c r="AA2755">
        <v>108015</v>
      </c>
      <c r="AB2755" s="198">
        <v>37073</v>
      </c>
      <c r="AC2755" s="198">
        <v>37103</v>
      </c>
    </row>
    <row r="2756" spans="1:29" x14ac:dyDescent="0.2">
      <c r="A2756" s="44" t="str">
        <f t="shared" si="211"/>
        <v>US Natural Gas Financial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30</v>
      </c>
      <c r="F2756" s="213">
        <f t="shared" si="215"/>
        <v>150000</v>
      </c>
      <c r="G2756" s="202">
        <v>1297948</v>
      </c>
      <c r="H2756" s="198">
        <v>37036.391030092593</v>
      </c>
      <c r="I2756" t="s">
        <v>2618</v>
      </c>
      <c r="M2756" t="s">
        <v>1785</v>
      </c>
      <c r="N2756" t="s">
        <v>3014</v>
      </c>
      <c r="O2756" t="s">
        <v>3015</v>
      </c>
      <c r="Q2756" s="199">
        <v>5000</v>
      </c>
      <c r="S2756" t="s">
        <v>1786</v>
      </c>
      <c r="T2756" t="s">
        <v>2230</v>
      </c>
      <c r="U2756" s="201">
        <v>4</v>
      </c>
      <c r="V2756" t="s">
        <v>2848</v>
      </c>
      <c r="W2756" t="s">
        <v>3587</v>
      </c>
      <c r="X2756" t="s">
        <v>3016</v>
      </c>
      <c r="Y2756" t="s">
        <v>2250</v>
      </c>
      <c r="Z2756" t="s">
        <v>3729</v>
      </c>
      <c r="AA2756" t="s">
        <v>308</v>
      </c>
      <c r="AB2756" s="198">
        <v>37043.875</v>
      </c>
      <c r="AC2756" s="198">
        <v>37072.875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4</v>
      </c>
      <c r="F2757" s="213">
        <f t="shared" si="215"/>
        <v>40000</v>
      </c>
      <c r="G2757" s="202">
        <v>1297950</v>
      </c>
      <c r="H2757" s="198">
        <v>37036.391041666669</v>
      </c>
      <c r="I2757" t="s">
        <v>3336</v>
      </c>
      <c r="M2757" t="s">
        <v>1785</v>
      </c>
      <c r="N2757" t="s">
        <v>3314</v>
      </c>
      <c r="O2757" t="s">
        <v>1527</v>
      </c>
      <c r="Q2757" s="199">
        <v>10000</v>
      </c>
      <c r="S2757" t="s">
        <v>1786</v>
      </c>
      <c r="T2757" t="s">
        <v>2230</v>
      </c>
      <c r="U2757" s="201">
        <v>3.7949999999999999</v>
      </c>
      <c r="V2757" t="s">
        <v>3158</v>
      </c>
      <c r="W2757" t="s">
        <v>3352</v>
      </c>
      <c r="X2757" t="s">
        <v>3353</v>
      </c>
      <c r="Y2757" t="s">
        <v>3318</v>
      </c>
      <c r="Z2757" t="s">
        <v>3729</v>
      </c>
      <c r="AA2757">
        <v>811793</v>
      </c>
      <c r="AB2757" s="198">
        <v>37037</v>
      </c>
      <c r="AC2757" s="198">
        <v>37040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4</v>
      </c>
      <c r="F2758" s="213">
        <f t="shared" si="215"/>
        <v>1000</v>
      </c>
      <c r="G2758" s="202">
        <v>1297949</v>
      </c>
      <c r="H2758" s="198">
        <v>37036.391041666669</v>
      </c>
      <c r="I2758" t="s">
        <v>3207</v>
      </c>
      <c r="M2758" t="s">
        <v>1785</v>
      </c>
      <c r="N2758" t="s">
        <v>3314</v>
      </c>
      <c r="O2758" t="s">
        <v>1042</v>
      </c>
      <c r="Q2758" s="199">
        <v>250</v>
      </c>
      <c r="S2758" t="s">
        <v>1786</v>
      </c>
      <c r="T2758" t="s">
        <v>2230</v>
      </c>
      <c r="U2758" s="201">
        <v>3.8149999999999999</v>
      </c>
      <c r="V2758" t="s">
        <v>2346</v>
      </c>
      <c r="W2758" t="s">
        <v>3159</v>
      </c>
      <c r="X2758" t="s">
        <v>1713</v>
      </c>
      <c r="Y2758" t="s">
        <v>3318</v>
      </c>
      <c r="Z2758" t="s">
        <v>3729</v>
      </c>
      <c r="AA2758">
        <v>811792</v>
      </c>
      <c r="AB2758" s="198">
        <v>37037</v>
      </c>
      <c r="AC2758" s="198">
        <v>37040</v>
      </c>
    </row>
    <row r="2759" spans="1:29" x14ac:dyDescent="0.2">
      <c r="A2759" s="44" t="str">
        <f t="shared" si="211"/>
        <v>US Natural Gas Financial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30</v>
      </c>
      <c r="F2759" s="213">
        <f t="shared" si="215"/>
        <v>1500000</v>
      </c>
      <c r="G2759" s="202">
        <v>1297951</v>
      </c>
      <c r="H2759" s="198">
        <v>37036.391053240739</v>
      </c>
      <c r="I2759" t="s">
        <v>2006</v>
      </c>
      <c r="M2759" t="s">
        <v>1785</v>
      </c>
      <c r="N2759" t="s">
        <v>3328</v>
      </c>
      <c r="O2759" t="s">
        <v>2893</v>
      </c>
      <c r="Q2759" s="199">
        <v>50000</v>
      </c>
      <c r="S2759" t="s">
        <v>1786</v>
      </c>
      <c r="T2759" t="s">
        <v>2230</v>
      </c>
      <c r="U2759" s="201">
        <v>-6.7500000000000004E-2</v>
      </c>
      <c r="V2759" t="s">
        <v>2866</v>
      </c>
      <c r="W2759" t="s">
        <v>1752</v>
      </c>
      <c r="X2759" t="s">
        <v>1753</v>
      </c>
      <c r="Y2759" t="s">
        <v>2250</v>
      </c>
      <c r="Z2759" t="s">
        <v>3729</v>
      </c>
      <c r="AA2759" t="s">
        <v>309</v>
      </c>
      <c r="AB2759" s="198">
        <v>37043.875</v>
      </c>
      <c r="AC2759" s="198">
        <v>37072.875</v>
      </c>
    </row>
    <row r="2760" spans="1:29" x14ac:dyDescent="0.2">
      <c r="A2760" s="44" t="str">
        <f t="shared" si="211"/>
        <v>US Natural Gas Financial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Financial</v>
      </c>
      <c r="E2760" s="44">
        <f>IF(VLOOKUP(S2760,'DD-Lookup'!$J$6:$L$50,3,FALSE)="Monthly",(YEAR(AC2760)-YEAR(AB2760))*12+MONTH(AC2760)-MONTH(AB2760)+1,(AC2760-AB2760+1))</f>
        <v>30</v>
      </c>
      <c r="F2760" s="213">
        <f t="shared" si="215"/>
        <v>150000</v>
      </c>
      <c r="G2760" s="202">
        <v>1297953</v>
      </c>
      <c r="H2760" s="198">
        <v>37036.391111111108</v>
      </c>
      <c r="I2760" t="s">
        <v>3363</v>
      </c>
      <c r="M2760" t="s">
        <v>1785</v>
      </c>
      <c r="N2760" t="s">
        <v>3014</v>
      </c>
      <c r="O2760" t="s">
        <v>3015</v>
      </c>
      <c r="Q2760" s="199">
        <v>5000</v>
      </c>
      <c r="S2760" t="s">
        <v>1786</v>
      </c>
      <c r="T2760" t="s">
        <v>2230</v>
      </c>
      <c r="U2760" s="201">
        <v>4</v>
      </c>
      <c r="V2760" t="s">
        <v>3365</v>
      </c>
      <c r="W2760" t="s">
        <v>3587</v>
      </c>
      <c r="X2760" t="s">
        <v>3016</v>
      </c>
      <c r="Y2760" t="s">
        <v>2250</v>
      </c>
      <c r="Z2760" t="s">
        <v>3729</v>
      </c>
      <c r="AA2760" t="s">
        <v>310</v>
      </c>
      <c r="AB2760" s="198">
        <v>37043.875</v>
      </c>
      <c r="AC2760" s="198">
        <v>37072.875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4</v>
      </c>
      <c r="F2761" s="213">
        <f t="shared" si="215"/>
        <v>24000</v>
      </c>
      <c r="G2761" s="202">
        <v>1297954</v>
      </c>
      <c r="H2761" s="198">
        <v>37036.391168981485</v>
      </c>
      <c r="I2761" t="s">
        <v>3013</v>
      </c>
      <c r="M2761" t="s">
        <v>1785</v>
      </c>
      <c r="N2761" t="s">
        <v>3314</v>
      </c>
      <c r="O2761" t="s">
        <v>1523</v>
      </c>
      <c r="P2761" s="199">
        <v>6000</v>
      </c>
      <c r="S2761" t="s">
        <v>1786</v>
      </c>
      <c r="T2761" t="s">
        <v>2230</v>
      </c>
      <c r="U2761" s="201">
        <v>3.88</v>
      </c>
      <c r="V2761" t="s">
        <v>3125</v>
      </c>
      <c r="W2761" t="s">
        <v>2783</v>
      </c>
      <c r="X2761" t="s">
        <v>2784</v>
      </c>
      <c r="Y2761" t="s">
        <v>3318</v>
      </c>
      <c r="Z2761" t="s">
        <v>3729</v>
      </c>
      <c r="AA2761">
        <v>811794</v>
      </c>
      <c r="AB2761" s="198">
        <v>37037</v>
      </c>
      <c r="AC2761" s="198">
        <v>37040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4</v>
      </c>
      <c r="F2762" s="213">
        <f t="shared" si="215"/>
        <v>100000</v>
      </c>
      <c r="G2762" s="202">
        <v>1297956</v>
      </c>
      <c r="H2762" s="198">
        <v>37036.391226851854</v>
      </c>
      <c r="I2762" t="s">
        <v>2202</v>
      </c>
      <c r="M2762" t="s">
        <v>1785</v>
      </c>
      <c r="N2762" t="s">
        <v>3314</v>
      </c>
      <c r="O2762" t="s">
        <v>1034</v>
      </c>
      <c r="Q2762" s="199">
        <v>25000</v>
      </c>
      <c r="S2762" t="s">
        <v>1786</v>
      </c>
      <c r="T2762" t="s">
        <v>2230</v>
      </c>
      <c r="U2762" s="201">
        <v>3.8650000000000002</v>
      </c>
      <c r="V2762" t="s">
        <v>2805</v>
      </c>
      <c r="W2762" t="s">
        <v>2783</v>
      </c>
      <c r="X2762" t="s">
        <v>2784</v>
      </c>
      <c r="Y2762" t="s">
        <v>3318</v>
      </c>
      <c r="Z2762" t="s">
        <v>3729</v>
      </c>
      <c r="AA2762">
        <v>811795</v>
      </c>
      <c r="AB2762" s="198">
        <v>37037</v>
      </c>
      <c r="AC2762" s="198">
        <v>37040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4</v>
      </c>
      <c r="F2763" s="213">
        <f t="shared" ref="F2763:F2826" si="220">E2763*SUM(P2763:Q2763)</f>
        <v>20000</v>
      </c>
      <c r="G2763" s="202">
        <v>1297957</v>
      </c>
      <c r="H2763" s="198">
        <v>37036.391261574077</v>
      </c>
      <c r="I2763" t="s">
        <v>3319</v>
      </c>
      <c r="M2763" t="s">
        <v>1785</v>
      </c>
      <c r="N2763" t="s">
        <v>3314</v>
      </c>
      <c r="O2763" t="s">
        <v>1543</v>
      </c>
      <c r="P2763" s="199">
        <v>5000</v>
      </c>
      <c r="S2763" t="s">
        <v>1786</v>
      </c>
      <c r="T2763" t="s">
        <v>2230</v>
      </c>
      <c r="U2763" s="201">
        <v>3.7050000000000001</v>
      </c>
      <c r="V2763" t="s">
        <v>3351</v>
      </c>
      <c r="W2763" t="s">
        <v>3130</v>
      </c>
      <c r="X2763" t="s">
        <v>3338</v>
      </c>
      <c r="Y2763" t="s">
        <v>3318</v>
      </c>
      <c r="Z2763" t="s">
        <v>3729</v>
      </c>
      <c r="AA2763">
        <v>811796</v>
      </c>
      <c r="AB2763" s="198">
        <v>37037</v>
      </c>
      <c r="AC2763" s="198">
        <v>37040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4</v>
      </c>
      <c r="F2764" s="213">
        <f t="shared" si="220"/>
        <v>20000</v>
      </c>
      <c r="G2764" s="202">
        <v>1297958</v>
      </c>
      <c r="H2764" s="198">
        <v>37036.391284722224</v>
      </c>
      <c r="I2764" t="s">
        <v>2983</v>
      </c>
      <c r="M2764" t="s">
        <v>1785</v>
      </c>
      <c r="N2764" t="s">
        <v>3314</v>
      </c>
      <c r="O2764" t="s">
        <v>1545</v>
      </c>
      <c r="Q2764" s="199">
        <v>5000</v>
      </c>
      <c r="S2764" t="s">
        <v>1786</v>
      </c>
      <c r="T2764" t="s">
        <v>2230</v>
      </c>
      <c r="U2764" s="201">
        <v>3.73</v>
      </c>
      <c r="V2764" t="s">
        <v>3297</v>
      </c>
      <c r="W2764" t="s">
        <v>3130</v>
      </c>
      <c r="X2764" t="s">
        <v>3338</v>
      </c>
      <c r="Y2764" t="s">
        <v>3318</v>
      </c>
      <c r="Z2764" t="s">
        <v>3729</v>
      </c>
      <c r="AA2764">
        <v>811797</v>
      </c>
      <c r="AB2764" s="198">
        <v>37037</v>
      </c>
      <c r="AC2764" s="198">
        <v>37040</v>
      </c>
    </row>
    <row r="2765" spans="1:29" x14ac:dyDescent="0.2">
      <c r="A2765" s="44" t="str">
        <f t="shared" si="216"/>
        <v>US Natural Gas Financial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Financial</v>
      </c>
      <c r="E2765" s="44">
        <f>IF(VLOOKUP(S2765,'DD-Lookup'!$J$6:$L$50,3,FALSE)="Monthly",(YEAR(AC2765)-YEAR(AB2765))*12+MONTH(AC2765)-MONTH(AB2765)+1,(AC2765-AB2765+1))</f>
        <v>31</v>
      </c>
      <c r="F2765" s="213">
        <f t="shared" si="220"/>
        <v>310000</v>
      </c>
      <c r="G2765" s="202">
        <v>1297959</v>
      </c>
      <c r="H2765" s="198">
        <v>37036.391296296293</v>
      </c>
      <c r="I2765" t="s">
        <v>3336</v>
      </c>
      <c r="M2765" t="s">
        <v>1785</v>
      </c>
      <c r="N2765" t="s">
        <v>3014</v>
      </c>
      <c r="O2765" t="s">
        <v>3327</v>
      </c>
      <c r="Q2765" s="199">
        <v>10000</v>
      </c>
      <c r="S2765" t="s">
        <v>1786</v>
      </c>
      <c r="T2765" t="s">
        <v>2230</v>
      </c>
      <c r="U2765" s="201">
        <v>4.0650000000000004</v>
      </c>
      <c r="V2765" t="s">
        <v>2034</v>
      </c>
      <c r="W2765" t="s">
        <v>3587</v>
      </c>
      <c r="X2765" t="s">
        <v>3016</v>
      </c>
      <c r="Y2765" t="s">
        <v>2250</v>
      </c>
      <c r="Z2765" t="s">
        <v>3729</v>
      </c>
      <c r="AA2765" t="s">
        <v>311</v>
      </c>
      <c r="AB2765" s="198">
        <v>37073.875</v>
      </c>
      <c r="AC2765" s="198">
        <v>37103.875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4</v>
      </c>
      <c r="F2766" s="213">
        <f t="shared" si="220"/>
        <v>504</v>
      </c>
      <c r="G2766" s="202">
        <v>1297961</v>
      </c>
      <c r="H2766" s="198">
        <v>37036.391319444447</v>
      </c>
      <c r="I2766" t="s">
        <v>2794</v>
      </c>
      <c r="M2766" t="s">
        <v>1785</v>
      </c>
      <c r="N2766" t="s">
        <v>3314</v>
      </c>
      <c r="O2766" t="s">
        <v>1573</v>
      </c>
      <c r="P2766" s="199">
        <v>126</v>
      </c>
      <c r="S2766" t="s">
        <v>1786</v>
      </c>
      <c r="T2766" t="s">
        <v>2230</v>
      </c>
      <c r="U2766" s="201">
        <v>3.8</v>
      </c>
      <c r="V2766" t="s">
        <v>2158</v>
      </c>
      <c r="W2766" t="s">
        <v>1709</v>
      </c>
      <c r="X2766" t="s">
        <v>1710</v>
      </c>
      <c r="Y2766" t="s">
        <v>3318</v>
      </c>
      <c r="Z2766" t="s">
        <v>3729</v>
      </c>
      <c r="AA2766">
        <v>811798</v>
      </c>
      <c r="AB2766" s="198">
        <v>37037</v>
      </c>
      <c r="AC2766" s="198">
        <v>37040</v>
      </c>
    </row>
    <row r="2767" spans="1:29" x14ac:dyDescent="0.2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5000</v>
      </c>
      <c r="G2767" s="202">
        <v>1297963</v>
      </c>
      <c r="H2767" s="198">
        <v>37036.391412037039</v>
      </c>
      <c r="I2767" t="s">
        <v>3385</v>
      </c>
      <c r="M2767" t="s">
        <v>1785</v>
      </c>
      <c r="N2767" t="s">
        <v>1724</v>
      </c>
      <c r="O2767" t="s">
        <v>1925</v>
      </c>
      <c r="Q2767" s="199">
        <v>5000</v>
      </c>
      <c r="S2767" t="s">
        <v>2308</v>
      </c>
      <c r="T2767" t="s">
        <v>1725</v>
      </c>
      <c r="U2767" s="201">
        <v>5.2850000000000001</v>
      </c>
      <c r="V2767" t="s">
        <v>3386</v>
      </c>
      <c r="W2767" t="s">
        <v>1726</v>
      </c>
      <c r="X2767" t="s">
        <v>1727</v>
      </c>
      <c r="Y2767" t="s">
        <v>3318</v>
      </c>
      <c r="Z2767" t="s">
        <v>3730</v>
      </c>
      <c r="AA2767">
        <v>811799</v>
      </c>
      <c r="AB2767" s="198">
        <v>37036.875</v>
      </c>
      <c r="AC2767" s="198">
        <v>37036.875</v>
      </c>
    </row>
    <row r="2768" spans="1:29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4</v>
      </c>
      <c r="F2768" s="213">
        <f t="shared" si="220"/>
        <v>40000</v>
      </c>
      <c r="G2768" s="202">
        <v>1297964</v>
      </c>
      <c r="H2768" s="198">
        <v>37036.391435185185</v>
      </c>
      <c r="I2768" t="s">
        <v>2006</v>
      </c>
      <c r="M2768" t="s">
        <v>1785</v>
      </c>
      <c r="N2768" t="s">
        <v>3314</v>
      </c>
      <c r="O2768" t="s">
        <v>1041</v>
      </c>
      <c r="P2768" s="199">
        <v>10000</v>
      </c>
      <c r="S2768" t="s">
        <v>1786</v>
      </c>
      <c r="T2768" t="s">
        <v>2230</v>
      </c>
      <c r="U2768" s="201">
        <v>3.8050000000000002</v>
      </c>
      <c r="V2768" t="s">
        <v>1712</v>
      </c>
      <c r="W2768" t="s">
        <v>3159</v>
      </c>
      <c r="X2768" t="s">
        <v>1713</v>
      </c>
      <c r="Y2768" t="s">
        <v>3318</v>
      </c>
      <c r="Z2768" t="s">
        <v>3729</v>
      </c>
      <c r="AA2768">
        <v>811800</v>
      </c>
      <c r="AB2768" s="198">
        <v>37037</v>
      </c>
      <c r="AC2768" s="198">
        <v>37040</v>
      </c>
    </row>
    <row r="2769" spans="1:29" x14ac:dyDescent="0.2">
      <c r="A2769" s="44" t="str">
        <f t="shared" si="216"/>
        <v>US Crude Financial</v>
      </c>
      <c r="B2769" s="44" t="str">
        <f t="shared" si="217"/>
        <v>US</v>
      </c>
      <c r="C2769" s="44" t="str">
        <f t="shared" si="218"/>
        <v>Crude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50000</v>
      </c>
      <c r="G2769" s="202">
        <v>1297965</v>
      </c>
      <c r="H2769" s="198">
        <v>37036.391446759262</v>
      </c>
      <c r="I2769" t="s">
        <v>3167</v>
      </c>
      <c r="M2769" t="s">
        <v>1994</v>
      </c>
      <c r="N2769" t="s">
        <v>2731</v>
      </c>
      <c r="O2769" t="s">
        <v>3104</v>
      </c>
      <c r="Q2769" s="199">
        <v>50000</v>
      </c>
      <c r="S2769" t="s">
        <v>1792</v>
      </c>
      <c r="T2769" t="s">
        <v>2230</v>
      </c>
      <c r="U2769" s="201">
        <v>28.51</v>
      </c>
      <c r="V2769" t="s">
        <v>2335</v>
      </c>
      <c r="W2769" t="s">
        <v>2733</v>
      </c>
      <c r="X2769" t="s">
        <v>2803</v>
      </c>
      <c r="Y2769" t="s">
        <v>3473</v>
      </c>
      <c r="Z2769" t="s">
        <v>3729</v>
      </c>
      <c r="AA2769">
        <v>108016</v>
      </c>
      <c r="AB2769" s="198">
        <v>37073</v>
      </c>
      <c r="AC2769" s="198">
        <v>37103</v>
      </c>
    </row>
    <row r="2770" spans="1:29" x14ac:dyDescent="0.2">
      <c r="A2770" s="44" t="str">
        <f t="shared" si="216"/>
        <v>US Natural Gas Financial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Financial</v>
      </c>
      <c r="E2770" s="44">
        <f>IF(VLOOKUP(S2770,'DD-Lookup'!$J$6:$L$50,3,FALSE)="Monthly",(YEAR(AC2770)-YEAR(AB2770))*12+MONTH(AC2770)-MONTH(AB2770)+1,(AC2770-AB2770+1))</f>
        <v>30</v>
      </c>
      <c r="F2770" s="213">
        <f t="shared" si="220"/>
        <v>300000</v>
      </c>
      <c r="G2770" s="202">
        <v>1297966</v>
      </c>
      <c r="H2770" s="198">
        <v>37036.391469907408</v>
      </c>
      <c r="I2770" t="s">
        <v>3393</v>
      </c>
      <c r="M2770" t="s">
        <v>1785</v>
      </c>
      <c r="N2770" t="s">
        <v>3014</v>
      </c>
      <c r="O2770" t="s">
        <v>3015</v>
      </c>
      <c r="Q2770" s="199">
        <v>10000</v>
      </c>
      <c r="S2770" t="s">
        <v>1786</v>
      </c>
      <c r="T2770" t="s">
        <v>2230</v>
      </c>
      <c r="U2770" s="201">
        <v>4</v>
      </c>
      <c r="V2770" t="s">
        <v>2397</v>
      </c>
      <c r="W2770" t="s">
        <v>3587</v>
      </c>
      <c r="X2770" t="s">
        <v>3016</v>
      </c>
      <c r="Y2770" t="s">
        <v>2250</v>
      </c>
      <c r="Z2770" t="s">
        <v>3729</v>
      </c>
      <c r="AA2770" t="s">
        <v>312</v>
      </c>
      <c r="AB2770" s="198">
        <v>37043.875</v>
      </c>
      <c r="AC2770" s="198">
        <v>37072.875</v>
      </c>
    </row>
    <row r="2771" spans="1:29" x14ac:dyDescent="0.2">
      <c r="A2771" s="44" t="str">
        <f t="shared" si="216"/>
        <v xml:space="preserve"> Metals Financial</v>
      </c>
      <c r="B2771" s="44" t="str">
        <f t="shared" si="217"/>
        <v/>
      </c>
      <c r="C2771" s="44" t="str">
        <f t="shared" si="218"/>
        <v>Metals</v>
      </c>
      <c r="D2771" s="44" t="str">
        <f t="shared" si="219"/>
        <v>Financial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</v>
      </c>
      <c r="G2771" s="202">
        <v>1297969</v>
      </c>
      <c r="H2771" s="198">
        <v>37036.391493055555</v>
      </c>
      <c r="I2771" t="s">
        <v>2612</v>
      </c>
      <c r="M2771" t="s">
        <v>1791</v>
      </c>
      <c r="N2771" t="s">
        <v>2227</v>
      </c>
      <c r="O2771" t="s">
        <v>2228</v>
      </c>
      <c r="Q2771" s="199">
        <v>5</v>
      </c>
      <c r="S2771" t="s">
        <v>2229</v>
      </c>
      <c r="T2771" t="s">
        <v>2230</v>
      </c>
      <c r="U2771" s="201">
        <v>1727</v>
      </c>
      <c r="V2771" t="s">
        <v>2613</v>
      </c>
      <c r="W2771" t="s">
        <v>2236</v>
      </c>
      <c r="X2771" t="s">
        <v>2232</v>
      </c>
      <c r="Y2771" t="s">
        <v>2233</v>
      </c>
      <c r="Z2771" t="s">
        <v>2234</v>
      </c>
      <c r="AA2771">
        <v>2152893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4</v>
      </c>
      <c r="F2772" s="213">
        <f t="shared" si="220"/>
        <v>20000</v>
      </c>
      <c r="G2772" s="202">
        <v>1297968</v>
      </c>
      <c r="H2772" s="198">
        <v>37036.391493055555</v>
      </c>
      <c r="I2772" t="s">
        <v>2983</v>
      </c>
      <c r="M2772" t="s">
        <v>1785</v>
      </c>
      <c r="N2772" t="s">
        <v>3314</v>
      </c>
      <c r="O2772" t="s">
        <v>1545</v>
      </c>
      <c r="Q2772" s="199">
        <v>5000</v>
      </c>
      <c r="S2772" t="s">
        <v>1786</v>
      </c>
      <c r="T2772" t="s">
        <v>2230</v>
      </c>
      <c r="U2772" s="201">
        <v>3.7425000000000002</v>
      </c>
      <c r="V2772" t="s">
        <v>3297</v>
      </c>
      <c r="W2772" t="s">
        <v>3130</v>
      </c>
      <c r="X2772" t="s">
        <v>3338</v>
      </c>
      <c r="Y2772" t="s">
        <v>3318</v>
      </c>
      <c r="Z2772" t="s">
        <v>3729</v>
      </c>
      <c r="AA2772">
        <v>811802</v>
      </c>
      <c r="AB2772" s="198">
        <v>37037</v>
      </c>
      <c r="AC2772" s="198">
        <v>37040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4</v>
      </c>
      <c r="F2773" s="213">
        <f t="shared" si="220"/>
        <v>40000</v>
      </c>
      <c r="G2773" s="202">
        <v>1297967</v>
      </c>
      <c r="H2773" s="198">
        <v>37036.391493055555</v>
      </c>
      <c r="I2773" t="s">
        <v>2006</v>
      </c>
      <c r="M2773" t="s">
        <v>1785</v>
      </c>
      <c r="N2773" t="s">
        <v>3314</v>
      </c>
      <c r="O2773" t="s">
        <v>1041</v>
      </c>
      <c r="P2773" s="199">
        <v>10000</v>
      </c>
      <c r="S2773" t="s">
        <v>1786</v>
      </c>
      <c r="T2773" t="s">
        <v>2230</v>
      </c>
      <c r="U2773" s="201">
        <v>3.8</v>
      </c>
      <c r="V2773" t="s">
        <v>1712</v>
      </c>
      <c r="W2773" t="s">
        <v>3159</v>
      </c>
      <c r="X2773" t="s">
        <v>1713</v>
      </c>
      <c r="Y2773" t="s">
        <v>3318</v>
      </c>
      <c r="Z2773" t="s">
        <v>3729</v>
      </c>
      <c r="AA2773">
        <v>811801</v>
      </c>
      <c r="AB2773" s="198">
        <v>37037</v>
      </c>
      <c r="AC2773" s="198">
        <v>37040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4</v>
      </c>
      <c r="F2774" s="213">
        <f t="shared" si="220"/>
        <v>20000</v>
      </c>
      <c r="G2774" s="202">
        <v>1297971</v>
      </c>
      <c r="H2774" s="198">
        <v>37036.391516203701</v>
      </c>
      <c r="I2774" t="s">
        <v>1843</v>
      </c>
      <c r="M2774" t="s">
        <v>1785</v>
      </c>
      <c r="N2774" t="s">
        <v>3314</v>
      </c>
      <c r="O2774" t="s">
        <v>1572</v>
      </c>
      <c r="P2774" s="199">
        <v>5000</v>
      </c>
      <c r="S2774" t="s">
        <v>1786</v>
      </c>
      <c r="T2774" t="s">
        <v>2230</v>
      </c>
      <c r="U2774" s="201">
        <v>3.8</v>
      </c>
      <c r="V2774" t="s">
        <v>1801</v>
      </c>
      <c r="W2774" t="s">
        <v>1709</v>
      </c>
      <c r="X2774" t="s">
        <v>1710</v>
      </c>
      <c r="Y2774" t="s">
        <v>3318</v>
      </c>
      <c r="Z2774" t="s">
        <v>3729</v>
      </c>
      <c r="AA2774">
        <v>811803</v>
      </c>
      <c r="AB2774" s="198">
        <v>37037</v>
      </c>
      <c r="AC2774" s="198">
        <v>37040</v>
      </c>
    </row>
    <row r="2775" spans="1:29" x14ac:dyDescent="0.2">
      <c r="A2775" s="44" t="str">
        <f t="shared" si="216"/>
        <v>US LPG Financial</v>
      </c>
      <c r="B2775" s="44" t="str">
        <f t="shared" si="217"/>
        <v>US</v>
      </c>
      <c r="C2775" s="44" t="str">
        <f t="shared" si="218"/>
        <v>LPG</v>
      </c>
      <c r="D2775" s="44" t="str">
        <f t="shared" si="219"/>
        <v>Financial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15000</v>
      </c>
      <c r="G2775" s="202">
        <v>1297970</v>
      </c>
      <c r="H2775" s="198">
        <v>37036.391516203701</v>
      </c>
      <c r="I2775" t="s">
        <v>1783</v>
      </c>
      <c r="M2775" t="s">
        <v>1790</v>
      </c>
      <c r="N2775" t="s">
        <v>1917</v>
      </c>
      <c r="O2775" t="s">
        <v>313</v>
      </c>
      <c r="Q2775" s="199">
        <v>15000</v>
      </c>
      <c r="S2775" t="s">
        <v>3388</v>
      </c>
      <c r="T2775" t="s">
        <v>2230</v>
      </c>
      <c r="U2775" s="201">
        <v>35.375</v>
      </c>
      <c r="V2775" t="s">
        <v>314</v>
      </c>
      <c r="W2775" t="s">
        <v>2603</v>
      </c>
      <c r="X2775" t="s">
        <v>1918</v>
      </c>
      <c r="Y2775" t="s">
        <v>3473</v>
      </c>
      <c r="Z2775" t="s">
        <v>3729</v>
      </c>
      <c r="AA2775">
        <v>108017</v>
      </c>
      <c r="AB2775" s="198">
        <v>37043.875</v>
      </c>
      <c r="AC2775" s="198">
        <v>37072.875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4</v>
      </c>
      <c r="F2776" s="213">
        <f t="shared" si="220"/>
        <v>20000</v>
      </c>
      <c r="G2776" s="202">
        <v>1297972</v>
      </c>
      <c r="H2776" s="198">
        <v>37036.391574074078</v>
      </c>
      <c r="I2776" t="s">
        <v>3021</v>
      </c>
      <c r="M2776" t="s">
        <v>1785</v>
      </c>
      <c r="N2776" t="s">
        <v>3314</v>
      </c>
      <c r="O2776" t="s">
        <v>1034</v>
      </c>
      <c r="P2776" s="199">
        <v>5000</v>
      </c>
      <c r="S2776" t="s">
        <v>1786</v>
      </c>
      <c r="T2776" t="s">
        <v>2230</v>
      </c>
      <c r="U2776" s="201">
        <v>3.8650000000000002</v>
      </c>
      <c r="V2776" t="s">
        <v>3169</v>
      </c>
      <c r="W2776" t="s">
        <v>2783</v>
      </c>
      <c r="X2776" t="s">
        <v>2784</v>
      </c>
      <c r="Y2776" t="s">
        <v>3318</v>
      </c>
      <c r="Z2776" t="s">
        <v>3729</v>
      </c>
      <c r="AA2776">
        <v>811805</v>
      </c>
      <c r="AB2776" s="198">
        <v>37037</v>
      </c>
      <c r="AC2776" s="198">
        <v>37040</v>
      </c>
    </row>
    <row r="2777" spans="1:29" x14ac:dyDescent="0.2">
      <c r="A2777" s="44" t="str">
        <f t="shared" si="216"/>
        <v>US Natural Gas Financial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Financial</v>
      </c>
      <c r="E2777" s="44">
        <f>IF(VLOOKUP(S2777,'DD-Lookup'!$J$6:$L$50,3,FALSE)="Monthly",(YEAR(AC2777)-YEAR(AB2777))*12+MONTH(AC2777)-MONTH(AB2777)+1,(AC2777-AB2777+1))</f>
        <v>30</v>
      </c>
      <c r="F2777" s="213">
        <f t="shared" si="220"/>
        <v>300000</v>
      </c>
      <c r="G2777" s="202">
        <v>1297973</v>
      </c>
      <c r="H2777" s="198">
        <v>37036.391655092593</v>
      </c>
      <c r="I2777" t="s">
        <v>3013</v>
      </c>
      <c r="M2777" t="s">
        <v>1785</v>
      </c>
      <c r="N2777" t="s">
        <v>3014</v>
      </c>
      <c r="O2777" t="s">
        <v>3015</v>
      </c>
      <c r="Q2777" s="199">
        <v>10000</v>
      </c>
      <c r="S2777" t="s">
        <v>1786</v>
      </c>
      <c r="T2777" t="s">
        <v>2230</v>
      </c>
      <c r="U2777" s="201">
        <v>4</v>
      </c>
      <c r="V2777" t="s">
        <v>2132</v>
      </c>
      <c r="W2777" t="s">
        <v>3587</v>
      </c>
      <c r="X2777" t="s">
        <v>3016</v>
      </c>
      <c r="Y2777" t="s">
        <v>2250</v>
      </c>
      <c r="Z2777" t="s">
        <v>3729</v>
      </c>
      <c r="AA2777" t="s">
        <v>315</v>
      </c>
      <c r="AB2777" s="198">
        <v>37043.875</v>
      </c>
      <c r="AC2777" s="198">
        <v>37072.875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4</v>
      </c>
      <c r="F2778" s="213">
        <f t="shared" si="220"/>
        <v>788</v>
      </c>
      <c r="G2778" s="202">
        <v>1297974</v>
      </c>
      <c r="H2778" s="198">
        <v>37036.39166666667</v>
      </c>
      <c r="I2778" t="s">
        <v>3342</v>
      </c>
      <c r="M2778" t="s">
        <v>1785</v>
      </c>
      <c r="N2778" t="s">
        <v>3314</v>
      </c>
      <c r="O2778" t="s">
        <v>1543</v>
      </c>
      <c r="P2778" s="199">
        <v>197</v>
      </c>
      <c r="S2778" t="s">
        <v>1786</v>
      </c>
      <c r="T2778" t="s">
        <v>2230</v>
      </c>
      <c r="U2778" s="201">
        <v>3.7025000000000001</v>
      </c>
      <c r="V2778" t="s">
        <v>2754</v>
      </c>
      <c r="W2778" t="s">
        <v>3130</v>
      </c>
      <c r="X2778" t="s">
        <v>3338</v>
      </c>
      <c r="Y2778" t="s">
        <v>3318</v>
      </c>
      <c r="Z2778" t="s">
        <v>3729</v>
      </c>
      <c r="AA2778">
        <v>811806</v>
      </c>
      <c r="AB2778" s="198">
        <v>37037</v>
      </c>
      <c r="AC2778" s="198">
        <v>37040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4</v>
      </c>
      <c r="F2779" s="213">
        <f t="shared" si="220"/>
        <v>40000</v>
      </c>
      <c r="G2779" s="202">
        <v>1297975</v>
      </c>
      <c r="H2779" s="198">
        <v>37036.391736111109</v>
      </c>
      <c r="I2779" t="s">
        <v>1755</v>
      </c>
      <c r="M2779" t="s">
        <v>1785</v>
      </c>
      <c r="N2779" t="s">
        <v>3314</v>
      </c>
      <c r="O2779" t="s">
        <v>1566</v>
      </c>
      <c r="P2779" s="199">
        <v>10000</v>
      </c>
      <c r="S2779" t="s">
        <v>1786</v>
      </c>
      <c r="T2779" t="s">
        <v>2230</v>
      </c>
      <c r="U2779" s="201">
        <v>2.75</v>
      </c>
      <c r="V2779" t="s">
        <v>2037</v>
      </c>
      <c r="W2779" t="s">
        <v>1732</v>
      </c>
      <c r="X2779" t="s">
        <v>1710</v>
      </c>
      <c r="Y2779" t="s">
        <v>3318</v>
      </c>
      <c r="Z2779" t="s">
        <v>3729</v>
      </c>
      <c r="AA2779">
        <v>811808</v>
      </c>
      <c r="AB2779" s="198">
        <v>37037</v>
      </c>
      <c r="AC2779" s="198">
        <v>37040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4</v>
      </c>
      <c r="F2780" s="213">
        <f t="shared" si="220"/>
        <v>80000</v>
      </c>
      <c r="G2780" s="202">
        <v>1297976</v>
      </c>
      <c r="H2780" s="198">
        <v>37036.391747685186</v>
      </c>
      <c r="I2780" t="s">
        <v>2964</v>
      </c>
      <c r="M2780" t="s">
        <v>1785</v>
      </c>
      <c r="N2780" t="s">
        <v>3314</v>
      </c>
      <c r="O2780" t="s">
        <v>1034</v>
      </c>
      <c r="P2780" s="199">
        <v>20000</v>
      </c>
      <c r="S2780" t="s">
        <v>1786</v>
      </c>
      <c r="T2780" t="s">
        <v>2230</v>
      </c>
      <c r="U2780" s="201">
        <v>3.8650000000000002</v>
      </c>
      <c r="V2780" t="s">
        <v>3268</v>
      </c>
      <c r="W2780" t="s">
        <v>2783</v>
      </c>
      <c r="X2780" t="s">
        <v>2784</v>
      </c>
      <c r="Y2780" t="s">
        <v>3318</v>
      </c>
      <c r="Z2780" t="s">
        <v>3729</v>
      </c>
      <c r="AA2780">
        <v>811809</v>
      </c>
      <c r="AB2780" s="198">
        <v>37037</v>
      </c>
      <c r="AC2780" s="198">
        <v>37040</v>
      </c>
    </row>
    <row r="2781" spans="1:29" x14ac:dyDescent="0.2">
      <c r="A2781" s="44" t="str">
        <f t="shared" si="216"/>
        <v xml:space="preserve"> Power Financial</v>
      </c>
      <c r="B2781" s="44" t="str">
        <f t="shared" si="217"/>
        <v/>
      </c>
      <c r="C2781" s="44" t="str">
        <f t="shared" si="218"/>
        <v>Power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15</v>
      </c>
      <c r="G2781" s="202">
        <v>1297977</v>
      </c>
      <c r="H2781" s="198">
        <v>37036.391782407409</v>
      </c>
      <c r="I2781" t="s">
        <v>3249</v>
      </c>
      <c r="M2781" t="s">
        <v>3451</v>
      </c>
      <c r="N2781" t="s">
        <v>2350</v>
      </c>
      <c r="O2781" t="s">
        <v>210</v>
      </c>
      <c r="P2781" s="199">
        <v>15</v>
      </c>
      <c r="S2781" t="s">
        <v>1787</v>
      </c>
      <c r="T2781" t="s">
        <v>1725</v>
      </c>
      <c r="U2781" s="201">
        <v>72</v>
      </c>
      <c r="V2781" t="s">
        <v>2355</v>
      </c>
      <c r="W2781" t="s">
        <v>2356</v>
      </c>
      <c r="X2781" t="s">
        <v>2357</v>
      </c>
      <c r="Y2781" t="s">
        <v>2741</v>
      </c>
      <c r="Z2781" t="s">
        <v>3730</v>
      </c>
      <c r="AA2781">
        <v>623069.1</v>
      </c>
      <c r="AB2781" s="198">
        <v>37039.875</v>
      </c>
      <c r="AC2781" s="198">
        <v>37039.875</v>
      </c>
    </row>
    <row r="2782" spans="1:29" x14ac:dyDescent="0.2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61</v>
      </c>
      <c r="F2782" s="213">
        <f t="shared" si="220"/>
        <v>305000</v>
      </c>
      <c r="G2782" s="202">
        <v>1297978</v>
      </c>
      <c r="H2782" s="198">
        <v>37036.391805555555</v>
      </c>
      <c r="I2782" t="s">
        <v>3322</v>
      </c>
      <c r="M2782" t="s">
        <v>1785</v>
      </c>
      <c r="N2782" t="s">
        <v>3328</v>
      </c>
      <c r="O2782" t="s">
        <v>3233</v>
      </c>
      <c r="Q2782" s="199">
        <v>5000</v>
      </c>
      <c r="S2782" t="s">
        <v>1786</v>
      </c>
      <c r="T2782" t="s">
        <v>2230</v>
      </c>
      <c r="U2782" s="201">
        <v>5.3</v>
      </c>
      <c r="V2782" t="s">
        <v>3203</v>
      </c>
      <c r="W2782" t="s">
        <v>3188</v>
      </c>
      <c r="X2782" t="s">
        <v>3189</v>
      </c>
      <c r="Y2782" t="s">
        <v>2250</v>
      </c>
      <c r="Z2782" t="s">
        <v>3729</v>
      </c>
      <c r="AA2782" t="s">
        <v>316</v>
      </c>
      <c r="AB2782" s="198">
        <v>37196</v>
      </c>
      <c r="AC2782" s="198">
        <v>37256</v>
      </c>
    </row>
    <row r="2783" spans="1:29" x14ac:dyDescent="0.2">
      <c r="A2783" s="44" t="str">
        <f t="shared" si="216"/>
        <v>US Crude Financial</v>
      </c>
      <c r="B2783" s="44" t="str">
        <f t="shared" si="217"/>
        <v>US</v>
      </c>
      <c r="C2783" s="44" t="str">
        <f t="shared" si="218"/>
        <v>Crude</v>
      </c>
      <c r="D2783" s="44" t="str">
        <f t="shared" si="219"/>
        <v>Financial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50000</v>
      </c>
      <c r="G2783" s="202">
        <v>1297979</v>
      </c>
      <c r="H2783" s="198">
        <v>37036.391828703701</v>
      </c>
      <c r="I2783" t="s">
        <v>2730</v>
      </c>
      <c r="M2783" t="s">
        <v>1994</v>
      </c>
      <c r="N2783" t="s">
        <v>2731</v>
      </c>
      <c r="O2783" t="s">
        <v>1815</v>
      </c>
      <c r="P2783" s="199">
        <v>50000</v>
      </c>
      <c r="S2783" t="s">
        <v>1792</v>
      </c>
      <c r="T2783" t="s">
        <v>2230</v>
      </c>
      <c r="U2783" s="201">
        <v>28.49</v>
      </c>
      <c r="V2783" t="s">
        <v>1707</v>
      </c>
      <c r="W2783" t="s">
        <v>2733</v>
      </c>
      <c r="X2783" t="s">
        <v>2734</v>
      </c>
      <c r="Y2783" t="s">
        <v>3473</v>
      </c>
      <c r="Z2783" t="s">
        <v>3729</v>
      </c>
      <c r="AA2783">
        <v>108018</v>
      </c>
      <c r="AB2783" s="198">
        <v>37073</v>
      </c>
      <c r="AC2783" s="198">
        <v>37103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4</v>
      </c>
      <c r="F2784" s="213">
        <f t="shared" si="220"/>
        <v>4000</v>
      </c>
      <c r="G2784" s="202">
        <v>1297980</v>
      </c>
      <c r="H2784" s="198">
        <v>37036.391909722224</v>
      </c>
      <c r="I2784" t="s">
        <v>3013</v>
      </c>
      <c r="M2784" t="s">
        <v>1785</v>
      </c>
      <c r="N2784" t="s">
        <v>3314</v>
      </c>
      <c r="O2784" t="s">
        <v>1523</v>
      </c>
      <c r="P2784" s="199">
        <v>1000</v>
      </c>
      <c r="S2784" t="s">
        <v>1786</v>
      </c>
      <c r="T2784" t="s">
        <v>2230</v>
      </c>
      <c r="U2784" s="201">
        <v>3.875</v>
      </c>
      <c r="V2784" t="s">
        <v>3125</v>
      </c>
      <c r="W2784" t="s">
        <v>2783</v>
      </c>
      <c r="X2784" t="s">
        <v>2784</v>
      </c>
      <c r="Y2784" t="s">
        <v>3318</v>
      </c>
      <c r="Z2784" t="s">
        <v>3729</v>
      </c>
      <c r="AA2784">
        <v>811810</v>
      </c>
      <c r="AB2784" s="198">
        <v>37037</v>
      </c>
      <c r="AC2784" s="198">
        <v>37040</v>
      </c>
    </row>
    <row r="2785" spans="1:29" x14ac:dyDescent="0.2">
      <c r="A2785" s="44" t="str">
        <f t="shared" si="216"/>
        <v xml:space="preserve"> Natural Gas Physical</v>
      </c>
      <c r="B2785" s="44" t="str">
        <f t="shared" si="217"/>
        <v/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214</v>
      </c>
      <c r="F2785" s="213">
        <f t="shared" si="220"/>
        <v>2140000</v>
      </c>
      <c r="G2785" s="202">
        <v>1297981</v>
      </c>
      <c r="H2785" s="198">
        <v>37036.39199074074</v>
      </c>
      <c r="I2785" t="s">
        <v>3331</v>
      </c>
      <c r="M2785" t="s">
        <v>1785</v>
      </c>
      <c r="N2785" t="s">
        <v>2390</v>
      </c>
      <c r="O2785" t="s">
        <v>261</v>
      </c>
      <c r="P2785" s="199">
        <v>10000</v>
      </c>
      <c r="S2785" t="s">
        <v>1786</v>
      </c>
      <c r="T2785" t="s">
        <v>2230</v>
      </c>
      <c r="U2785" s="201">
        <v>0.14499999999999999</v>
      </c>
      <c r="V2785" t="s">
        <v>317</v>
      </c>
      <c r="W2785" t="s">
        <v>1717</v>
      </c>
      <c r="X2785" t="s">
        <v>3348</v>
      </c>
      <c r="Y2785" t="s">
        <v>3318</v>
      </c>
      <c r="Z2785" t="s">
        <v>3729</v>
      </c>
      <c r="AA2785" t="s">
        <v>318</v>
      </c>
      <c r="AB2785" s="198">
        <v>37347</v>
      </c>
      <c r="AC2785" s="198">
        <v>37560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4</v>
      </c>
      <c r="F2786" s="213">
        <f t="shared" si="220"/>
        <v>10000</v>
      </c>
      <c r="G2786" s="202">
        <v>1297983</v>
      </c>
      <c r="H2786" s="198">
        <v>37036.392025462963</v>
      </c>
      <c r="I2786" t="s">
        <v>2006</v>
      </c>
      <c r="M2786" t="s">
        <v>1785</v>
      </c>
      <c r="N2786" t="s">
        <v>3314</v>
      </c>
      <c r="O2786" t="s">
        <v>1543</v>
      </c>
      <c r="Q2786" s="199">
        <v>2500</v>
      </c>
      <c r="S2786" t="s">
        <v>1786</v>
      </c>
      <c r="T2786" t="s">
        <v>2230</v>
      </c>
      <c r="U2786" s="201">
        <v>3.7075</v>
      </c>
      <c r="V2786" t="s">
        <v>2025</v>
      </c>
      <c r="W2786" t="s">
        <v>3130</v>
      </c>
      <c r="X2786" t="s">
        <v>3338</v>
      </c>
      <c r="Y2786" t="s">
        <v>3318</v>
      </c>
      <c r="Z2786" t="s">
        <v>3729</v>
      </c>
      <c r="AA2786">
        <v>811813</v>
      </c>
      <c r="AB2786" s="198">
        <v>37037</v>
      </c>
      <c r="AC2786" s="198">
        <v>37040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4</v>
      </c>
      <c r="F2787" s="213">
        <f t="shared" si="220"/>
        <v>20000</v>
      </c>
      <c r="G2787" s="202">
        <v>1297982</v>
      </c>
      <c r="H2787" s="198">
        <v>37036.392025462963</v>
      </c>
      <c r="I2787" t="s">
        <v>3336</v>
      </c>
      <c r="M2787" t="s">
        <v>1785</v>
      </c>
      <c r="N2787" t="s">
        <v>3314</v>
      </c>
      <c r="O2787" t="s">
        <v>1056</v>
      </c>
      <c r="Q2787" s="199">
        <v>5000</v>
      </c>
      <c r="S2787" t="s">
        <v>1786</v>
      </c>
      <c r="T2787" t="s">
        <v>2230</v>
      </c>
      <c r="U2787" s="201">
        <v>3.76</v>
      </c>
      <c r="V2787" t="s">
        <v>2054</v>
      </c>
      <c r="W2787" t="s">
        <v>2790</v>
      </c>
      <c r="X2787" t="s">
        <v>1713</v>
      </c>
      <c r="Y2787" t="s">
        <v>3318</v>
      </c>
      <c r="Z2787" t="s">
        <v>3729</v>
      </c>
      <c r="AA2787">
        <v>811812</v>
      </c>
      <c r="AB2787" s="198">
        <v>37037</v>
      </c>
      <c r="AC2787" s="198">
        <v>37040</v>
      </c>
    </row>
    <row r="2788" spans="1:29" x14ac:dyDescent="0.2">
      <c r="A2788" s="44" t="str">
        <f t="shared" si="216"/>
        <v>US Oil Products Financial</v>
      </c>
      <c r="B2788" s="44" t="str">
        <f t="shared" si="217"/>
        <v>US</v>
      </c>
      <c r="C2788" s="44" t="str">
        <f t="shared" si="218"/>
        <v>Oil Products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25000</v>
      </c>
      <c r="G2788" s="202">
        <v>1297984</v>
      </c>
      <c r="H2788" s="198">
        <v>37036.392118055555</v>
      </c>
      <c r="I2788" t="s">
        <v>2730</v>
      </c>
      <c r="M2788" t="s">
        <v>1789</v>
      </c>
      <c r="N2788" t="s">
        <v>2351</v>
      </c>
      <c r="O2788" t="s">
        <v>2352</v>
      </c>
      <c r="P2788" s="199">
        <v>25000</v>
      </c>
      <c r="S2788" t="s">
        <v>3388</v>
      </c>
      <c r="T2788" t="s">
        <v>2230</v>
      </c>
      <c r="U2788" s="201">
        <v>79.25</v>
      </c>
      <c r="V2788" t="s">
        <v>2732</v>
      </c>
      <c r="W2788" t="s">
        <v>2627</v>
      </c>
      <c r="X2788" t="s">
        <v>2628</v>
      </c>
      <c r="Y2788" t="s">
        <v>3473</v>
      </c>
      <c r="Z2788" t="s">
        <v>3729</v>
      </c>
      <c r="AA2788">
        <v>108019</v>
      </c>
      <c r="AB2788" s="198">
        <v>37043</v>
      </c>
      <c r="AC2788" s="198">
        <v>37072</v>
      </c>
    </row>
    <row r="2789" spans="1:29" x14ac:dyDescent="0.2">
      <c r="A2789" s="44" t="str">
        <f t="shared" si="216"/>
        <v xml:space="preserve"> Natural Gas Physical</v>
      </c>
      <c r="B2789" s="44" t="str">
        <f t="shared" si="217"/>
        <v/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4</v>
      </c>
      <c r="F2789" s="213">
        <f t="shared" si="220"/>
        <v>40000</v>
      </c>
      <c r="G2789" s="202">
        <v>1297985</v>
      </c>
      <c r="H2789" s="198">
        <v>37036.392210648148</v>
      </c>
      <c r="I2789" t="s">
        <v>3206</v>
      </c>
      <c r="M2789" t="s">
        <v>1785</v>
      </c>
      <c r="N2789" t="s">
        <v>3346</v>
      </c>
      <c r="O2789" t="s">
        <v>1500</v>
      </c>
      <c r="Q2789" s="199">
        <v>10000</v>
      </c>
      <c r="S2789" t="s">
        <v>1786</v>
      </c>
      <c r="T2789" t="s">
        <v>2230</v>
      </c>
      <c r="U2789" s="201">
        <v>4.125</v>
      </c>
      <c r="V2789" t="s">
        <v>3520</v>
      </c>
      <c r="W2789" t="s">
        <v>3347</v>
      </c>
      <c r="X2789" t="s">
        <v>3348</v>
      </c>
      <c r="Y2789" t="s">
        <v>3318</v>
      </c>
      <c r="Z2789" t="s">
        <v>3729</v>
      </c>
      <c r="AA2789">
        <v>811816</v>
      </c>
      <c r="AB2789" s="198">
        <v>37037</v>
      </c>
      <c r="AC2789" s="198">
        <v>37040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4</v>
      </c>
      <c r="F2790" s="213">
        <f t="shared" si="220"/>
        <v>10000</v>
      </c>
      <c r="G2790" s="202">
        <v>1297986</v>
      </c>
      <c r="H2790" s="198">
        <v>37036.392233796294</v>
      </c>
      <c r="I2790" t="s">
        <v>2983</v>
      </c>
      <c r="M2790" t="s">
        <v>1785</v>
      </c>
      <c r="N2790" t="s">
        <v>3314</v>
      </c>
      <c r="O2790" t="s">
        <v>1545</v>
      </c>
      <c r="Q2790" s="199">
        <v>2500</v>
      </c>
      <c r="S2790" t="s">
        <v>1786</v>
      </c>
      <c r="T2790" t="s">
        <v>2230</v>
      </c>
      <c r="U2790" s="201">
        <v>3.7549999999999999</v>
      </c>
      <c r="V2790" t="s">
        <v>3315</v>
      </c>
      <c r="W2790" t="s">
        <v>3130</v>
      </c>
      <c r="X2790" t="s">
        <v>3338</v>
      </c>
      <c r="Y2790" t="s">
        <v>3318</v>
      </c>
      <c r="Z2790" t="s">
        <v>3729</v>
      </c>
      <c r="AA2790">
        <v>811817</v>
      </c>
      <c r="AB2790" s="198">
        <v>37037</v>
      </c>
      <c r="AC2790" s="198">
        <v>37040</v>
      </c>
    </row>
    <row r="2791" spans="1:29" x14ac:dyDescent="0.2">
      <c r="A2791" s="44" t="str">
        <f t="shared" si="216"/>
        <v>US Natural Gas Financial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30</v>
      </c>
      <c r="F2791" s="213">
        <f t="shared" si="220"/>
        <v>300000</v>
      </c>
      <c r="G2791" s="202">
        <v>1297987</v>
      </c>
      <c r="H2791" s="198">
        <v>37036.392337962963</v>
      </c>
      <c r="I2791" t="s">
        <v>3319</v>
      </c>
      <c r="M2791" t="s">
        <v>1785</v>
      </c>
      <c r="N2791" t="s">
        <v>3328</v>
      </c>
      <c r="O2791" t="s">
        <v>2914</v>
      </c>
      <c r="P2791" s="199">
        <v>10000</v>
      </c>
      <c r="S2791" t="s">
        <v>1786</v>
      </c>
      <c r="T2791" t="s">
        <v>2230</v>
      </c>
      <c r="U2791" s="201">
        <v>-0.125</v>
      </c>
      <c r="V2791" t="s">
        <v>1903</v>
      </c>
      <c r="W2791" t="s">
        <v>1775</v>
      </c>
      <c r="X2791" t="s">
        <v>1776</v>
      </c>
      <c r="Y2791" t="s">
        <v>2250</v>
      </c>
      <c r="Z2791" t="s">
        <v>3729</v>
      </c>
      <c r="AA2791" t="s">
        <v>319</v>
      </c>
      <c r="AB2791" s="198">
        <v>37043.875</v>
      </c>
      <c r="AC2791" s="198">
        <v>37072.875</v>
      </c>
    </row>
    <row r="2792" spans="1:29" x14ac:dyDescent="0.2">
      <c r="A2792" s="44" t="str">
        <f t="shared" si="216"/>
        <v>US Crude Financial</v>
      </c>
      <c r="B2792" s="44" t="str">
        <f t="shared" si="217"/>
        <v>US</v>
      </c>
      <c r="C2792" s="44" t="str">
        <f t="shared" si="218"/>
        <v>Crude</v>
      </c>
      <c r="D2792" s="44" t="str">
        <f t="shared" si="219"/>
        <v>Financial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50000</v>
      </c>
      <c r="G2792" s="202">
        <v>1297989</v>
      </c>
      <c r="H2792" s="198">
        <v>37036.392476851855</v>
      </c>
      <c r="I2792" t="s">
        <v>3167</v>
      </c>
      <c r="M2792" t="s">
        <v>1994</v>
      </c>
      <c r="N2792" t="s">
        <v>2731</v>
      </c>
      <c r="O2792" t="s">
        <v>3104</v>
      </c>
      <c r="P2792" s="199">
        <v>50000</v>
      </c>
      <c r="S2792" t="s">
        <v>1792</v>
      </c>
      <c r="T2792" t="s">
        <v>2230</v>
      </c>
      <c r="U2792" s="201">
        <v>28.47</v>
      </c>
      <c r="V2792" t="s">
        <v>2335</v>
      </c>
      <c r="W2792" t="s">
        <v>2733</v>
      </c>
      <c r="X2792" t="s">
        <v>2803</v>
      </c>
      <c r="Y2792" t="s">
        <v>3473</v>
      </c>
      <c r="Z2792" t="s">
        <v>3729</v>
      </c>
      <c r="AA2792">
        <v>108020</v>
      </c>
      <c r="AB2792" s="198">
        <v>37073</v>
      </c>
      <c r="AC2792" s="198">
        <v>37103</v>
      </c>
    </row>
    <row r="2793" spans="1:29" x14ac:dyDescent="0.2">
      <c r="A2793" s="44" t="str">
        <f t="shared" si="216"/>
        <v>US Natural Gas Financial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214</v>
      </c>
      <c r="F2793" s="213">
        <f t="shared" si="220"/>
        <v>107000</v>
      </c>
      <c r="G2793" s="202">
        <v>1297990</v>
      </c>
      <c r="H2793" s="198">
        <v>37036.392500000002</v>
      </c>
      <c r="I2793" t="s">
        <v>1699</v>
      </c>
      <c r="M2793" t="s">
        <v>1785</v>
      </c>
      <c r="N2793" t="s">
        <v>3328</v>
      </c>
      <c r="O2793" t="s">
        <v>1071</v>
      </c>
      <c r="Q2793" s="199">
        <v>500</v>
      </c>
      <c r="S2793" t="s">
        <v>1786</v>
      </c>
      <c r="T2793" t="s">
        <v>2230</v>
      </c>
      <c r="U2793" s="201">
        <v>0.155</v>
      </c>
      <c r="V2793" t="s">
        <v>2605</v>
      </c>
      <c r="W2793" t="s">
        <v>1717</v>
      </c>
      <c r="X2793" t="s">
        <v>1718</v>
      </c>
      <c r="Y2793" t="s">
        <v>2250</v>
      </c>
      <c r="Z2793" t="s">
        <v>3729</v>
      </c>
      <c r="AA2793" t="s">
        <v>320</v>
      </c>
      <c r="AB2793" s="198">
        <v>37347</v>
      </c>
      <c r="AC2793" s="198">
        <v>37560</v>
      </c>
    </row>
    <row r="2794" spans="1:29" x14ac:dyDescent="0.2">
      <c r="A2794" s="44" t="str">
        <f t="shared" si="216"/>
        <v xml:space="preserve"> Natural Gas Physical</v>
      </c>
      <c r="B2794" s="44" t="str">
        <f t="shared" si="217"/>
        <v/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5000</v>
      </c>
      <c r="G2794" s="202">
        <v>1297992</v>
      </c>
      <c r="H2794" s="198">
        <v>37036.392557870371</v>
      </c>
      <c r="I2794" t="s">
        <v>2358</v>
      </c>
      <c r="M2794" t="s">
        <v>1785</v>
      </c>
      <c r="N2794" t="s">
        <v>1724</v>
      </c>
      <c r="O2794" t="s">
        <v>1925</v>
      </c>
      <c r="P2794" s="199">
        <v>5000</v>
      </c>
      <c r="S2794" t="s">
        <v>2308</v>
      </c>
      <c r="T2794" t="s">
        <v>1725</v>
      </c>
      <c r="U2794" s="201">
        <v>5.2750000000000004</v>
      </c>
      <c r="V2794" t="s">
        <v>2359</v>
      </c>
      <c r="W2794" t="s">
        <v>1726</v>
      </c>
      <c r="X2794" t="s">
        <v>1727</v>
      </c>
      <c r="Y2794" t="s">
        <v>3318</v>
      </c>
      <c r="Z2794" t="s">
        <v>3730</v>
      </c>
      <c r="AA2794">
        <v>811819</v>
      </c>
      <c r="AB2794" s="198">
        <v>37036.875</v>
      </c>
      <c r="AC2794" s="198">
        <v>37036.875</v>
      </c>
    </row>
    <row r="2795" spans="1:29" x14ac:dyDescent="0.2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4</v>
      </c>
      <c r="F2795" s="213">
        <f t="shared" si="220"/>
        <v>21336</v>
      </c>
      <c r="G2795" s="202">
        <v>1297994</v>
      </c>
      <c r="H2795" s="198">
        <v>37036.392581018517</v>
      </c>
      <c r="I2795" t="s">
        <v>3013</v>
      </c>
      <c r="M2795" t="s">
        <v>1785</v>
      </c>
      <c r="N2795" t="s">
        <v>3346</v>
      </c>
      <c r="O2795" t="s">
        <v>1500</v>
      </c>
      <c r="P2795" s="199">
        <v>5334</v>
      </c>
      <c r="S2795" t="s">
        <v>1786</v>
      </c>
      <c r="T2795" t="s">
        <v>2230</v>
      </c>
      <c r="U2795" s="201">
        <v>4.12</v>
      </c>
      <c r="V2795" t="s">
        <v>2910</v>
      </c>
      <c r="W2795" t="s">
        <v>3347</v>
      </c>
      <c r="X2795" t="s">
        <v>3348</v>
      </c>
      <c r="Y2795" t="s">
        <v>3318</v>
      </c>
      <c r="Z2795" t="s">
        <v>3729</v>
      </c>
      <c r="AA2795">
        <v>811820</v>
      </c>
      <c r="AB2795" s="198">
        <v>37037</v>
      </c>
      <c r="AC2795" s="198">
        <v>37040</v>
      </c>
    </row>
    <row r="2796" spans="1:29" x14ac:dyDescent="0.2">
      <c r="A2796" s="44" t="str">
        <f t="shared" si="216"/>
        <v>US Natural Gas Financial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Financial</v>
      </c>
      <c r="E2796" s="44">
        <f>IF(VLOOKUP(S2796,'DD-Lookup'!$J$6:$L$50,3,FALSE)="Monthly",(YEAR(AC2796)-YEAR(AB2796))*12+MONTH(AC2796)-MONTH(AB2796)+1,(AC2796-AB2796+1))</f>
        <v>31</v>
      </c>
      <c r="F2796" s="213">
        <f t="shared" si="220"/>
        <v>77500</v>
      </c>
      <c r="G2796" s="202">
        <v>1297995</v>
      </c>
      <c r="H2796" s="198">
        <v>37036.392592592594</v>
      </c>
      <c r="I2796" t="s">
        <v>2775</v>
      </c>
      <c r="M2796" t="s">
        <v>1785</v>
      </c>
      <c r="N2796" t="s">
        <v>3014</v>
      </c>
      <c r="O2796" t="s">
        <v>3327</v>
      </c>
      <c r="Q2796" s="199">
        <v>2500</v>
      </c>
      <c r="S2796" t="s">
        <v>1786</v>
      </c>
      <c r="T2796" t="s">
        <v>2230</v>
      </c>
      <c r="U2796" s="201">
        <v>4.0650000000000004</v>
      </c>
      <c r="V2796" t="s">
        <v>3095</v>
      </c>
      <c r="W2796" t="s">
        <v>3587</v>
      </c>
      <c r="X2796" t="s">
        <v>3016</v>
      </c>
      <c r="Y2796" t="s">
        <v>2250</v>
      </c>
      <c r="Z2796" t="s">
        <v>3729</v>
      </c>
      <c r="AA2796" t="s">
        <v>321</v>
      </c>
      <c r="AB2796" s="198">
        <v>37073.875</v>
      </c>
      <c r="AC2796" s="198">
        <v>37103.875</v>
      </c>
    </row>
    <row r="2797" spans="1:29" x14ac:dyDescent="0.2">
      <c r="A2797" s="44" t="str">
        <f t="shared" si="216"/>
        <v>US Crude Financial</v>
      </c>
      <c r="B2797" s="44" t="str">
        <f t="shared" si="217"/>
        <v>US</v>
      </c>
      <c r="C2797" s="44" t="str">
        <f t="shared" si="218"/>
        <v>Crude</v>
      </c>
      <c r="D2797" s="44" t="str">
        <f t="shared" si="219"/>
        <v>Financial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50000</v>
      </c>
      <c r="G2797" s="202">
        <v>1297997</v>
      </c>
      <c r="H2797" s="198">
        <v>37036.392592592594</v>
      </c>
      <c r="I2797" t="s">
        <v>3167</v>
      </c>
      <c r="M2797" t="s">
        <v>1994</v>
      </c>
      <c r="N2797" t="s">
        <v>2731</v>
      </c>
      <c r="O2797" t="s">
        <v>3104</v>
      </c>
      <c r="P2797" s="199">
        <v>50000</v>
      </c>
      <c r="S2797" t="s">
        <v>1792</v>
      </c>
      <c r="T2797" t="s">
        <v>2230</v>
      </c>
      <c r="U2797" s="201">
        <v>28.45</v>
      </c>
      <c r="V2797" t="s">
        <v>2335</v>
      </c>
      <c r="W2797" t="s">
        <v>2733</v>
      </c>
      <c r="X2797" t="s">
        <v>2803</v>
      </c>
      <c r="Y2797" t="s">
        <v>3473</v>
      </c>
      <c r="Z2797" t="s">
        <v>3729</v>
      </c>
      <c r="AA2797">
        <v>108021</v>
      </c>
      <c r="AB2797" s="198">
        <v>37073</v>
      </c>
      <c r="AC2797" s="198">
        <v>37103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4</v>
      </c>
      <c r="F2798" s="213">
        <f t="shared" si="220"/>
        <v>12000</v>
      </c>
      <c r="G2798" s="202">
        <v>1297998</v>
      </c>
      <c r="H2798" s="198">
        <v>37036.392627314817</v>
      </c>
      <c r="I2798" t="s">
        <v>3261</v>
      </c>
      <c r="M2798" t="s">
        <v>1785</v>
      </c>
      <c r="N2798" t="s">
        <v>3314</v>
      </c>
      <c r="O2798" t="s">
        <v>1547</v>
      </c>
      <c r="P2798" s="199">
        <v>3000</v>
      </c>
      <c r="S2798" t="s">
        <v>1786</v>
      </c>
      <c r="T2798" t="s">
        <v>2230</v>
      </c>
      <c r="U2798" s="201">
        <v>4.1100000000000003</v>
      </c>
      <c r="V2798" t="s">
        <v>1896</v>
      </c>
      <c r="W2798" t="s">
        <v>3367</v>
      </c>
      <c r="X2798" t="s">
        <v>3368</v>
      </c>
      <c r="Y2798" t="s">
        <v>3318</v>
      </c>
      <c r="Z2798" t="s">
        <v>3729</v>
      </c>
      <c r="AA2798">
        <v>811821</v>
      </c>
      <c r="AB2798" s="198">
        <v>37037</v>
      </c>
      <c r="AC2798" s="198">
        <v>37040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4</v>
      </c>
      <c r="F2799" s="213">
        <f t="shared" si="220"/>
        <v>40000</v>
      </c>
      <c r="G2799" s="202">
        <v>1297999</v>
      </c>
      <c r="H2799" s="198">
        <v>37036.392638888887</v>
      </c>
      <c r="I2799" t="s">
        <v>2964</v>
      </c>
      <c r="M2799" t="s">
        <v>1785</v>
      </c>
      <c r="N2799" t="s">
        <v>3314</v>
      </c>
      <c r="O2799" t="s">
        <v>1580</v>
      </c>
      <c r="Q2799" s="199">
        <v>10000</v>
      </c>
      <c r="S2799" t="s">
        <v>1786</v>
      </c>
      <c r="T2799" t="s">
        <v>2230</v>
      </c>
      <c r="U2799" s="201">
        <v>3.8149999999999999</v>
      </c>
      <c r="V2799" t="s">
        <v>3268</v>
      </c>
      <c r="W2799" t="s">
        <v>2790</v>
      </c>
      <c r="X2799" t="s">
        <v>2791</v>
      </c>
      <c r="Y2799" t="s">
        <v>3318</v>
      </c>
      <c r="Z2799" t="s">
        <v>3729</v>
      </c>
      <c r="AA2799">
        <v>811822</v>
      </c>
      <c r="AB2799" s="198">
        <v>37037</v>
      </c>
      <c r="AC2799" s="198">
        <v>37040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4</v>
      </c>
      <c r="F2800" s="213">
        <f t="shared" si="220"/>
        <v>40000</v>
      </c>
      <c r="G2800" s="202">
        <v>1298001</v>
      </c>
      <c r="H2800" s="198">
        <v>37036.39266203704</v>
      </c>
      <c r="I2800" t="s">
        <v>2006</v>
      </c>
      <c r="M2800" t="s">
        <v>1785</v>
      </c>
      <c r="N2800" t="s">
        <v>3314</v>
      </c>
      <c r="O2800" t="s">
        <v>1041</v>
      </c>
      <c r="P2800" s="199">
        <v>10000</v>
      </c>
      <c r="S2800" t="s">
        <v>1786</v>
      </c>
      <c r="T2800" t="s">
        <v>2230</v>
      </c>
      <c r="U2800" s="201">
        <v>3.8</v>
      </c>
      <c r="V2800" t="s">
        <v>1712</v>
      </c>
      <c r="W2800" t="s">
        <v>3159</v>
      </c>
      <c r="X2800" t="s">
        <v>1713</v>
      </c>
      <c r="Y2800" t="s">
        <v>3318</v>
      </c>
      <c r="Z2800" t="s">
        <v>3729</v>
      </c>
      <c r="AA2800">
        <v>811823</v>
      </c>
      <c r="AB2800" s="198">
        <v>37037</v>
      </c>
      <c r="AC2800" s="198">
        <v>37040</v>
      </c>
    </row>
    <row r="2801" spans="1:29" x14ac:dyDescent="0.2">
      <c r="A2801" s="44" t="str">
        <f t="shared" si="216"/>
        <v xml:space="preserve"> Metals Financial</v>
      </c>
      <c r="B2801" s="44" t="str">
        <f t="shared" si="217"/>
        <v/>
      </c>
      <c r="C2801" s="44" t="str">
        <f t="shared" si="218"/>
        <v>Metals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20</v>
      </c>
      <c r="G2801" s="202">
        <v>1298002</v>
      </c>
      <c r="H2801" s="198">
        <v>37036.392766203702</v>
      </c>
      <c r="I2801" t="s">
        <v>2290</v>
      </c>
      <c r="M2801" t="s">
        <v>1791</v>
      </c>
      <c r="N2801" t="s">
        <v>2227</v>
      </c>
      <c r="O2801" t="s">
        <v>2228</v>
      </c>
      <c r="Q2801" s="199">
        <v>20</v>
      </c>
      <c r="S2801" t="s">
        <v>2229</v>
      </c>
      <c r="T2801" t="s">
        <v>2230</v>
      </c>
      <c r="U2801" s="201">
        <v>1728</v>
      </c>
      <c r="V2801" t="s">
        <v>2292</v>
      </c>
      <c r="W2801" t="s">
        <v>2236</v>
      </c>
      <c r="X2801" t="s">
        <v>2232</v>
      </c>
      <c r="Y2801" t="s">
        <v>2233</v>
      </c>
      <c r="Z2801" t="s">
        <v>2234</v>
      </c>
      <c r="AA2801">
        <v>2152897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4</v>
      </c>
      <c r="F2802" s="213">
        <f t="shared" si="220"/>
        <v>20000</v>
      </c>
      <c r="G2802" s="202">
        <v>1298003</v>
      </c>
      <c r="H2802" s="198">
        <v>37036.392766203702</v>
      </c>
      <c r="I2802" t="s">
        <v>1843</v>
      </c>
      <c r="M2802" t="s">
        <v>1785</v>
      </c>
      <c r="N2802" t="s">
        <v>3314</v>
      </c>
      <c r="O2802" t="s">
        <v>1572</v>
      </c>
      <c r="P2802" s="199">
        <v>5000</v>
      </c>
      <c r="S2802" t="s">
        <v>1786</v>
      </c>
      <c r="T2802" t="s">
        <v>2230</v>
      </c>
      <c r="U2802" s="201">
        <v>3.65</v>
      </c>
      <c r="V2802" t="s">
        <v>2755</v>
      </c>
      <c r="W2802" t="s">
        <v>1709</v>
      </c>
      <c r="X2802" t="s">
        <v>1710</v>
      </c>
      <c r="Y2802" t="s">
        <v>3318</v>
      </c>
      <c r="Z2802" t="s">
        <v>3729</v>
      </c>
      <c r="AA2802">
        <v>811824</v>
      </c>
      <c r="AB2802" s="198">
        <v>37037</v>
      </c>
      <c r="AC2802" s="198">
        <v>37040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6</v>
      </c>
      <c r="F2803" s="213">
        <f t="shared" si="220"/>
        <v>30000</v>
      </c>
      <c r="G2803" s="202">
        <v>1298004</v>
      </c>
      <c r="H2803" s="198">
        <v>37036.392835648148</v>
      </c>
      <c r="I2803" t="s">
        <v>2918</v>
      </c>
      <c r="M2803" t="s">
        <v>1785</v>
      </c>
      <c r="N2803" t="s">
        <v>3314</v>
      </c>
      <c r="O2803" t="s">
        <v>1061</v>
      </c>
      <c r="P2803" s="199">
        <v>5000</v>
      </c>
      <c r="S2803" t="s">
        <v>1786</v>
      </c>
      <c r="T2803" t="s">
        <v>2230</v>
      </c>
      <c r="U2803" s="201">
        <v>3.82</v>
      </c>
      <c r="V2803" t="s">
        <v>2936</v>
      </c>
      <c r="W2803" t="s">
        <v>2790</v>
      </c>
      <c r="X2803" t="s">
        <v>2791</v>
      </c>
      <c r="Y2803" t="s">
        <v>3318</v>
      </c>
      <c r="Z2803" t="s">
        <v>3729</v>
      </c>
      <c r="AA2803">
        <v>811825</v>
      </c>
      <c r="AB2803" s="198">
        <v>37037.875</v>
      </c>
      <c r="AC2803" s="198">
        <v>37042.875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4</v>
      </c>
      <c r="F2804" s="213">
        <f t="shared" si="220"/>
        <v>20000</v>
      </c>
      <c r="G2804" s="202">
        <v>1298006</v>
      </c>
      <c r="H2804" s="198">
        <v>37036.392870370371</v>
      </c>
      <c r="I2804" t="s">
        <v>3342</v>
      </c>
      <c r="M2804" t="s">
        <v>1785</v>
      </c>
      <c r="N2804" t="s">
        <v>3314</v>
      </c>
      <c r="O2804" t="s">
        <v>1544</v>
      </c>
      <c r="P2804" s="199">
        <v>5000</v>
      </c>
      <c r="S2804" t="s">
        <v>1786</v>
      </c>
      <c r="T2804" t="s">
        <v>2230</v>
      </c>
      <c r="U2804" s="201">
        <v>3.7324999999999999</v>
      </c>
      <c r="V2804" t="s">
        <v>2754</v>
      </c>
      <c r="W2804" t="s">
        <v>3130</v>
      </c>
      <c r="X2804" t="s">
        <v>3338</v>
      </c>
      <c r="Y2804" t="s">
        <v>3318</v>
      </c>
      <c r="Z2804" t="s">
        <v>3729</v>
      </c>
      <c r="AA2804">
        <v>811826</v>
      </c>
      <c r="AB2804" s="198">
        <v>37037</v>
      </c>
      <c r="AC2804" s="198">
        <v>37040</v>
      </c>
    </row>
    <row r="2805" spans="1:29" x14ac:dyDescent="0.2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30</v>
      </c>
      <c r="F2805" s="213">
        <f t="shared" si="220"/>
        <v>900000</v>
      </c>
      <c r="G2805" s="202">
        <v>1298007</v>
      </c>
      <c r="H2805" s="198">
        <v>37036.392905092594</v>
      </c>
      <c r="I2805" t="s">
        <v>2006</v>
      </c>
      <c r="M2805" t="s">
        <v>1785</v>
      </c>
      <c r="N2805" t="s">
        <v>3014</v>
      </c>
      <c r="O2805" t="s">
        <v>2940</v>
      </c>
      <c r="P2805" s="199">
        <v>30000</v>
      </c>
      <c r="S2805" t="s">
        <v>1786</v>
      </c>
      <c r="T2805" t="s">
        <v>2230</v>
      </c>
      <c r="U2805" s="201">
        <v>-1.4999999999999999E-2</v>
      </c>
      <c r="V2805" t="s">
        <v>2400</v>
      </c>
      <c r="W2805" t="s">
        <v>3179</v>
      </c>
      <c r="X2805" t="s">
        <v>3180</v>
      </c>
      <c r="Y2805" t="s">
        <v>2250</v>
      </c>
      <c r="Z2805" t="s">
        <v>3729</v>
      </c>
      <c r="AA2805" t="s">
        <v>322</v>
      </c>
      <c r="AB2805" s="198">
        <v>37043.875</v>
      </c>
      <c r="AC2805" s="198">
        <v>37072.875</v>
      </c>
    </row>
    <row r="2806" spans="1:29" x14ac:dyDescent="0.2">
      <c r="A2806" s="44" t="str">
        <f t="shared" si="216"/>
        <v>US Gas Pipeline Capacity Financial</v>
      </c>
      <c r="B2806" s="44" t="str">
        <f t="shared" si="217"/>
        <v>US</v>
      </c>
      <c r="C2806" s="44" t="str">
        <f t="shared" si="218"/>
        <v>Gas Pipeline Capacity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4</v>
      </c>
      <c r="F2806" s="213">
        <f t="shared" si="220"/>
        <v>36800</v>
      </c>
      <c r="G2806" s="202">
        <v>1298008</v>
      </c>
      <c r="H2806" s="198">
        <v>37036.392905092594</v>
      </c>
      <c r="I2806" t="s">
        <v>2983</v>
      </c>
      <c r="M2806" t="s">
        <v>3387</v>
      </c>
      <c r="N2806" t="s">
        <v>3256</v>
      </c>
      <c r="O2806" t="s">
        <v>323</v>
      </c>
      <c r="Q2806" s="199">
        <v>9200</v>
      </c>
      <c r="S2806" t="s">
        <v>1786</v>
      </c>
      <c r="T2806" t="s">
        <v>2230</v>
      </c>
      <c r="U2806" s="201">
        <v>0.11</v>
      </c>
      <c r="V2806" t="s">
        <v>2383</v>
      </c>
      <c r="W2806" t="s">
        <v>3257</v>
      </c>
      <c r="X2806" t="s">
        <v>3258</v>
      </c>
      <c r="Y2806" t="s">
        <v>3259</v>
      </c>
      <c r="Z2806" t="s">
        <v>3260</v>
      </c>
      <c r="AA2806">
        <v>41083</v>
      </c>
      <c r="AB2806" s="198">
        <v>37037</v>
      </c>
      <c r="AC2806" s="198">
        <v>37040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4</v>
      </c>
      <c r="F2807" s="213">
        <f t="shared" si="220"/>
        <v>40000</v>
      </c>
      <c r="G2807" s="202">
        <v>1298012</v>
      </c>
      <c r="H2807" s="198">
        <v>37036.393090277779</v>
      </c>
      <c r="I2807" t="s">
        <v>2202</v>
      </c>
      <c r="M2807" t="s">
        <v>1785</v>
      </c>
      <c r="N2807" t="s">
        <v>3314</v>
      </c>
      <c r="O2807" t="s">
        <v>1059</v>
      </c>
      <c r="P2807" s="199">
        <v>10000</v>
      </c>
      <c r="S2807" t="s">
        <v>1786</v>
      </c>
      <c r="T2807" t="s">
        <v>2230</v>
      </c>
      <c r="U2807" s="201">
        <v>3.7650000000000001</v>
      </c>
      <c r="V2807" t="s">
        <v>3375</v>
      </c>
      <c r="W2807" t="s">
        <v>2790</v>
      </c>
      <c r="X2807" t="s">
        <v>2791</v>
      </c>
      <c r="Y2807" t="s">
        <v>3318</v>
      </c>
      <c r="Z2807" t="s">
        <v>3729</v>
      </c>
      <c r="AA2807">
        <v>811827</v>
      </c>
      <c r="AB2807" s="198">
        <v>37037</v>
      </c>
      <c r="AC2807" s="198">
        <v>37040</v>
      </c>
    </row>
    <row r="2808" spans="1:29" x14ac:dyDescent="0.2">
      <c r="A2808" s="44" t="str">
        <f t="shared" si="216"/>
        <v>US Power Physical</v>
      </c>
      <c r="B2808" s="44" t="str">
        <f t="shared" si="217"/>
        <v>US</v>
      </c>
      <c r="C2808" s="44" t="str">
        <f t="shared" si="218"/>
        <v>Power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</v>
      </c>
      <c r="G2808" s="202">
        <v>1298013</v>
      </c>
      <c r="H2808" s="198">
        <v>37036.393101851849</v>
      </c>
      <c r="I2808" t="s">
        <v>3393</v>
      </c>
      <c r="M2808" t="s">
        <v>3451</v>
      </c>
      <c r="N2808" t="s">
        <v>1827</v>
      </c>
      <c r="O2808" t="s">
        <v>1435</v>
      </c>
      <c r="P2808" s="199">
        <v>50</v>
      </c>
      <c r="S2808" t="s">
        <v>1784</v>
      </c>
      <c r="T2808" t="s">
        <v>2230</v>
      </c>
      <c r="U2808" s="201">
        <v>20.75</v>
      </c>
      <c r="V2808" t="s">
        <v>2745</v>
      </c>
      <c r="W2808" t="s">
        <v>1839</v>
      </c>
      <c r="X2808" t="s">
        <v>1832</v>
      </c>
      <c r="Y2808" t="s">
        <v>2741</v>
      </c>
      <c r="Z2808" t="s">
        <v>3724</v>
      </c>
      <c r="AA2808">
        <v>623071.1</v>
      </c>
      <c r="AB2808" s="198">
        <v>37040.875</v>
      </c>
      <c r="AC2808" s="198">
        <v>37040.875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4</v>
      </c>
      <c r="F2809" s="213">
        <f t="shared" si="220"/>
        <v>20000</v>
      </c>
      <c r="G2809" s="202">
        <v>1298014</v>
      </c>
      <c r="H2809" s="198">
        <v>37036.393148148149</v>
      </c>
      <c r="I2809" t="s">
        <v>1843</v>
      </c>
      <c r="M2809" t="s">
        <v>1785</v>
      </c>
      <c r="N2809" t="s">
        <v>3314</v>
      </c>
      <c r="O2809" t="s">
        <v>1572</v>
      </c>
      <c r="P2809" s="199">
        <v>5000</v>
      </c>
      <c r="S2809" t="s">
        <v>1786</v>
      </c>
      <c r="T2809" t="s">
        <v>2230</v>
      </c>
      <c r="U2809" s="201">
        <v>3.55</v>
      </c>
      <c r="V2809" t="s">
        <v>2755</v>
      </c>
      <c r="W2809" t="s">
        <v>1709</v>
      </c>
      <c r="X2809" t="s">
        <v>1710</v>
      </c>
      <c r="Y2809" t="s">
        <v>3318</v>
      </c>
      <c r="Z2809" t="s">
        <v>3729</v>
      </c>
      <c r="AA2809">
        <v>811829</v>
      </c>
      <c r="AB2809" s="198">
        <v>37037</v>
      </c>
      <c r="AC2809" s="198">
        <v>37040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4</v>
      </c>
      <c r="F2810" s="213">
        <f t="shared" si="220"/>
        <v>40000</v>
      </c>
      <c r="G2810" s="202">
        <v>1298015</v>
      </c>
      <c r="H2810" s="198">
        <v>37036.393217592595</v>
      </c>
      <c r="I2810" t="s">
        <v>3342</v>
      </c>
      <c r="M2810" t="s">
        <v>1785</v>
      </c>
      <c r="N2810" t="s">
        <v>3314</v>
      </c>
      <c r="O2810" t="s">
        <v>1553</v>
      </c>
      <c r="Q2810" s="199">
        <v>10000</v>
      </c>
      <c r="S2810" t="s">
        <v>1786</v>
      </c>
      <c r="T2810" t="s">
        <v>2230</v>
      </c>
      <c r="U2810" s="201">
        <v>3.9312999999999998</v>
      </c>
      <c r="V2810" t="s">
        <v>3135</v>
      </c>
      <c r="W2810" t="s">
        <v>3316</v>
      </c>
      <c r="X2810" t="s">
        <v>3317</v>
      </c>
      <c r="Y2810" t="s">
        <v>3318</v>
      </c>
      <c r="Z2810" t="s">
        <v>3729</v>
      </c>
      <c r="AA2810">
        <v>811830</v>
      </c>
      <c r="AB2810" s="198">
        <v>37037</v>
      </c>
      <c r="AC2810" s="198">
        <v>37040</v>
      </c>
    </row>
    <row r="2811" spans="1:29" x14ac:dyDescent="0.2">
      <c r="A2811" s="44" t="str">
        <f t="shared" si="216"/>
        <v>US Crude Financial</v>
      </c>
      <c r="B2811" s="44" t="str">
        <f t="shared" si="217"/>
        <v>US</v>
      </c>
      <c r="C2811" s="44" t="str">
        <f t="shared" si="218"/>
        <v>Crude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50000</v>
      </c>
      <c r="G2811" s="202">
        <v>1298016</v>
      </c>
      <c r="H2811" s="198">
        <v>37036.39335648148</v>
      </c>
      <c r="I2811" t="s">
        <v>2730</v>
      </c>
      <c r="M2811" t="s">
        <v>1994</v>
      </c>
      <c r="N2811" t="s">
        <v>2731</v>
      </c>
      <c r="O2811" t="s">
        <v>1815</v>
      </c>
      <c r="Q2811" s="199">
        <v>50000</v>
      </c>
      <c r="S2811" t="s">
        <v>1792</v>
      </c>
      <c r="T2811" t="s">
        <v>2230</v>
      </c>
      <c r="U2811" s="201">
        <v>28.47</v>
      </c>
      <c r="V2811" t="s">
        <v>1707</v>
      </c>
      <c r="W2811" t="s">
        <v>2733</v>
      </c>
      <c r="X2811" t="s">
        <v>2734</v>
      </c>
      <c r="Y2811" t="s">
        <v>3473</v>
      </c>
      <c r="Z2811" t="s">
        <v>3729</v>
      </c>
      <c r="AA2811">
        <v>108022</v>
      </c>
      <c r="AB2811" s="198">
        <v>37073</v>
      </c>
      <c r="AC2811" s="198">
        <v>37103</v>
      </c>
    </row>
    <row r="2812" spans="1:29" x14ac:dyDescent="0.2">
      <c r="A2812" s="44" t="str">
        <f t="shared" si="216"/>
        <v xml:space="preserve"> Metals Financial</v>
      </c>
      <c r="B2812" s="44" t="str">
        <f t="shared" si="217"/>
        <v/>
      </c>
      <c r="C2812" s="44" t="str">
        <f t="shared" si="218"/>
        <v>Metals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20</v>
      </c>
      <c r="G2812" s="202">
        <v>1298017</v>
      </c>
      <c r="H2812" s="198">
        <v>37036.393437500003</v>
      </c>
      <c r="I2812" t="s">
        <v>2290</v>
      </c>
      <c r="M2812" t="s">
        <v>1791</v>
      </c>
      <c r="N2812" t="s">
        <v>2297</v>
      </c>
      <c r="O2812" t="s">
        <v>2298</v>
      </c>
      <c r="P2812" s="199">
        <v>20</v>
      </c>
      <c r="S2812" t="s">
        <v>2229</v>
      </c>
      <c r="T2812" t="s">
        <v>2230</v>
      </c>
      <c r="U2812" s="201">
        <v>944</v>
      </c>
      <c r="V2812" t="s">
        <v>2086</v>
      </c>
      <c r="W2812" t="s">
        <v>2258</v>
      </c>
      <c r="X2812" t="s">
        <v>2232</v>
      </c>
      <c r="Y2812" t="s">
        <v>2233</v>
      </c>
      <c r="Z2812" t="s">
        <v>2234</v>
      </c>
      <c r="AA2812">
        <v>2152899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4</v>
      </c>
      <c r="F2813" s="213">
        <f t="shared" si="220"/>
        <v>40000</v>
      </c>
      <c r="G2813" s="202">
        <v>1298019</v>
      </c>
      <c r="H2813" s="198">
        <v>37036.393460648149</v>
      </c>
      <c r="I2813" t="s">
        <v>1826</v>
      </c>
      <c r="M2813" t="s">
        <v>1785</v>
      </c>
      <c r="N2813" t="s">
        <v>3314</v>
      </c>
      <c r="O2813" t="s">
        <v>1572</v>
      </c>
      <c r="Q2813" s="199">
        <v>10000</v>
      </c>
      <c r="S2813" t="s">
        <v>1786</v>
      </c>
      <c r="T2813" t="s">
        <v>2230</v>
      </c>
      <c r="U2813" s="201">
        <v>3.65</v>
      </c>
      <c r="V2813" t="s">
        <v>3027</v>
      </c>
      <c r="W2813" t="s">
        <v>1709</v>
      </c>
      <c r="X2813" t="s">
        <v>1710</v>
      </c>
      <c r="Y2813" t="s">
        <v>3318</v>
      </c>
      <c r="Z2813" t="s">
        <v>3729</v>
      </c>
      <c r="AA2813">
        <v>811831</v>
      </c>
      <c r="AB2813" s="198">
        <v>37037</v>
      </c>
      <c r="AC2813" s="198">
        <v>37040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4</v>
      </c>
      <c r="F2814" s="213">
        <f t="shared" si="220"/>
        <v>60000</v>
      </c>
      <c r="G2814" s="202">
        <v>1298020</v>
      </c>
      <c r="H2814" s="198">
        <v>37036.393506944441</v>
      </c>
      <c r="I2814" t="s">
        <v>2163</v>
      </c>
      <c r="M2814" t="s">
        <v>1785</v>
      </c>
      <c r="N2814" t="s">
        <v>3314</v>
      </c>
      <c r="O2814" t="s">
        <v>1034</v>
      </c>
      <c r="P2814" s="199">
        <v>15000</v>
      </c>
      <c r="S2814" t="s">
        <v>1786</v>
      </c>
      <c r="T2814" t="s">
        <v>2230</v>
      </c>
      <c r="U2814" s="201">
        <v>3.855</v>
      </c>
      <c r="V2814" t="s">
        <v>1889</v>
      </c>
      <c r="W2814" t="s">
        <v>2783</v>
      </c>
      <c r="X2814" t="s">
        <v>2784</v>
      </c>
      <c r="Y2814" t="s">
        <v>3318</v>
      </c>
      <c r="Z2814" t="s">
        <v>3729</v>
      </c>
      <c r="AA2814">
        <v>811832</v>
      </c>
      <c r="AB2814" s="198">
        <v>37037</v>
      </c>
      <c r="AC2814" s="198">
        <v>37040</v>
      </c>
    </row>
    <row r="2815" spans="1:29" x14ac:dyDescent="0.2">
      <c r="A2815" s="44" t="str">
        <f t="shared" si="216"/>
        <v>US Natural Gas Financial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Financial</v>
      </c>
      <c r="E2815" s="44">
        <f>IF(VLOOKUP(S2815,'DD-Lookup'!$J$6:$L$50,3,FALSE)="Monthly",(YEAR(AC2815)-YEAR(AB2815))*12+MONTH(AC2815)-MONTH(AB2815)+1,(AC2815-AB2815+1))</f>
        <v>30</v>
      </c>
      <c r="F2815" s="213">
        <f t="shared" si="220"/>
        <v>300000</v>
      </c>
      <c r="G2815" s="202">
        <v>1298021</v>
      </c>
      <c r="H2815" s="198">
        <v>37036.393553240741</v>
      </c>
      <c r="I2815" t="s">
        <v>3322</v>
      </c>
      <c r="M2815" t="s">
        <v>1785</v>
      </c>
      <c r="N2815" t="s">
        <v>3014</v>
      </c>
      <c r="O2815" t="s">
        <v>1077</v>
      </c>
      <c r="P2815" s="199">
        <v>10000</v>
      </c>
      <c r="S2815" t="s">
        <v>1786</v>
      </c>
      <c r="T2815" t="s">
        <v>2230</v>
      </c>
      <c r="U2815" s="201">
        <v>-3.5000000000000003E-2</v>
      </c>
      <c r="V2815" t="s">
        <v>1751</v>
      </c>
      <c r="W2815" t="s">
        <v>1775</v>
      </c>
      <c r="X2815" t="s">
        <v>1776</v>
      </c>
      <c r="Y2815" t="s">
        <v>2250</v>
      </c>
      <c r="Z2815" t="s">
        <v>3729</v>
      </c>
      <c r="AA2815" t="s">
        <v>324</v>
      </c>
      <c r="AB2815" s="198">
        <v>37043.875</v>
      </c>
      <c r="AC2815" s="198">
        <v>37072.875</v>
      </c>
    </row>
    <row r="2816" spans="1:29" x14ac:dyDescent="0.2">
      <c r="A2816" s="44" t="str">
        <f t="shared" si="216"/>
        <v xml:space="preserve"> Metals Financial</v>
      </c>
      <c r="B2816" s="44" t="str">
        <f t="shared" si="217"/>
        <v/>
      </c>
      <c r="C2816" s="44" t="str">
        <f t="shared" si="218"/>
        <v>Metals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20</v>
      </c>
      <c r="G2816" s="202">
        <v>1298023</v>
      </c>
      <c r="H2816" s="198">
        <v>37036.393564814818</v>
      </c>
      <c r="I2816" t="s">
        <v>2226</v>
      </c>
      <c r="M2816" t="s">
        <v>1791</v>
      </c>
      <c r="N2816" t="s">
        <v>2227</v>
      </c>
      <c r="O2816" t="s">
        <v>2228</v>
      </c>
      <c r="P2816" s="199">
        <v>20</v>
      </c>
      <c r="S2816" t="s">
        <v>2229</v>
      </c>
      <c r="T2816" t="s">
        <v>2230</v>
      </c>
      <c r="U2816" s="201">
        <v>1727</v>
      </c>
      <c r="V2816" t="s">
        <v>3048</v>
      </c>
      <c r="W2816" t="s">
        <v>2236</v>
      </c>
      <c r="X2816" t="s">
        <v>2232</v>
      </c>
      <c r="Y2816" t="s">
        <v>2233</v>
      </c>
      <c r="Z2816" t="s">
        <v>2234</v>
      </c>
      <c r="AA2816">
        <v>2152901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4</v>
      </c>
      <c r="F2817" s="213">
        <f t="shared" si="220"/>
        <v>40000</v>
      </c>
      <c r="G2817" s="202">
        <v>1298024</v>
      </c>
      <c r="H2817" s="198">
        <v>37036.393657407411</v>
      </c>
      <c r="I2817" t="s">
        <v>1826</v>
      </c>
      <c r="M2817" t="s">
        <v>1785</v>
      </c>
      <c r="N2817" t="s">
        <v>3314</v>
      </c>
      <c r="O2817" t="s">
        <v>1572</v>
      </c>
      <c r="Q2817" s="199">
        <v>10000</v>
      </c>
      <c r="S2817" t="s">
        <v>1786</v>
      </c>
      <c r="T2817" t="s">
        <v>2230</v>
      </c>
      <c r="U2817" s="201">
        <v>3.75</v>
      </c>
      <c r="V2817" t="s">
        <v>3027</v>
      </c>
      <c r="W2817" t="s">
        <v>1709</v>
      </c>
      <c r="X2817" t="s">
        <v>1710</v>
      </c>
      <c r="Y2817" t="s">
        <v>3318</v>
      </c>
      <c r="Z2817" t="s">
        <v>3729</v>
      </c>
      <c r="AA2817">
        <v>811834</v>
      </c>
      <c r="AB2817" s="198">
        <v>37037</v>
      </c>
      <c r="AC2817" s="198">
        <v>37040</v>
      </c>
    </row>
    <row r="2818" spans="1:29" x14ac:dyDescent="0.2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3</v>
      </c>
      <c r="F2818" s="213">
        <f t="shared" si="220"/>
        <v>30000</v>
      </c>
      <c r="G2818" s="202">
        <v>1298025</v>
      </c>
      <c r="H2818" s="198">
        <v>37036.39366898148</v>
      </c>
      <c r="I2818" t="s">
        <v>117</v>
      </c>
      <c r="M2818" t="s">
        <v>1785</v>
      </c>
      <c r="N2818" t="s">
        <v>1724</v>
      </c>
      <c r="O2818" t="s">
        <v>103</v>
      </c>
      <c r="P2818" s="199">
        <v>10000</v>
      </c>
      <c r="S2818" t="s">
        <v>2308</v>
      </c>
      <c r="T2818" t="s">
        <v>1725</v>
      </c>
      <c r="U2818" s="201">
        <v>5.22</v>
      </c>
      <c r="V2818" t="s">
        <v>118</v>
      </c>
      <c r="W2818" t="s">
        <v>1726</v>
      </c>
      <c r="X2818" t="s">
        <v>1727</v>
      </c>
      <c r="Y2818" t="s">
        <v>3318</v>
      </c>
      <c r="Z2818" t="s">
        <v>3730</v>
      </c>
      <c r="AA2818">
        <v>811835</v>
      </c>
      <c r="AB2818" s="198">
        <v>37036.875</v>
      </c>
      <c r="AC2818" s="198">
        <v>37038.875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4</v>
      </c>
      <c r="F2819" s="213">
        <f t="shared" si="220"/>
        <v>40000</v>
      </c>
      <c r="G2819" s="202">
        <v>1298027</v>
      </c>
      <c r="H2819" s="198">
        <v>37036.393692129626</v>
      </c>
      <c r="I2819" t="s">
        <v>2006</v>
      </c>
      <c r="M2819" t="s">
        <v>1785</v>
      </c>
      <c r="N2819" t="s">
        <v>3314</v>
      </c>
      <c r="O2819" t="s">
        <v>1041</v>
      </c>
      <c r="P2819" s="199">
        <v>10000</v>
      </c>
      <c r="S2819" t="s">
        <v>1786</v>
      </c>
      <c r="T2819" t="s">
        <v>2230</v>
      </c>
      <c r="U2819" s="201">
        <v>3.79</v>
      </c>
      <c r="V2819" t="s">
        <v>1712</v>
      </c>
      <c r="W2819" t="s">
        <v>3159</v>
      </c>
      <c r="X2819" t="s">
        <v>1713</v>
      </c>
      <c r="Y2819" t="s">
        <v>3318</v>
      </c>
      <c r="Z2819" t="s">
        <v>3729</v>
      </c>
      <c r="AA2819">
        <v>811837</v>
      </c>
      <c r="AB2819" s="198">
        <v>37037</v>
      </c>
      <c r="AC2819" s="198">
        <v>37040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4</v>
      </c>
      <c r="F2820" s="213">
        <f t="shared" si="220"/>
        <v>20000</v>
      </c>
      <c r="G2820" s="202">
        <v>1298028</v>
      </c>
      <c r="H2820" s="198">
        <v>37036.393726851849</v>
      </c>
      <c r="I2820" t="s">
        <v>1843</v>
      </c>
      <c r="M2820" t="s">
        <v>1785</v>
      </c>
      <c r="N2820" t="s">
        <v>3314</v>
      </c>
      <c r="O2820" t="s">
        <v>1572</v>
      </c>
      <c r="P2820" s="199">
        <v>5000</v>
      </c>
      <c r="S2820" t="s">
        <v>1786</v>
      </c>
      <c r="T2820" t="s">
        <v>2230</v>
      </c>
      <c r="U2820" s="201">
        <v>3.65</v>
      </c>
      <c r="V2820" t="s">
        <v>2755</v>
      </c>
      <c r="W2820" t="s">
        <v>1709</v>
      </c>
      <c r="X2820" t="s">
        <v>1710</v>
      </c>
      <c r="Y2820" t="s">
        <v>3318</v>
      </c>
      <c r="Z2820" t="s">
        <v>3729</v>
      </c>
      <c r="AA2820">
        <v>811838</v>
      </c>
      <c r="AB2820" s="198">
        <v>37037</v>
      </c>
      <c r="AC2820" s="198">
        <v>37040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4</v>
      </c>
      <c r="F2821" s="213">
        <f t="shared" si="220"/>
        <v>40000</v>
      </c>
      <c r="G2821" s="202">
        <v>1298029</v>
      </c>
      <c r="H2821" s="198">
        <v>37036.393738425926</v>
      </c>
      <c r="I2821" t="s">
        <v>2006</v>
      </c>
      <c r="M2821" t="s">
        <v>1785</v>
      </c>
      <c r="N2821" t="s">
        <v>3314</v>
      </c>
      <c r="O2821" t="s">
        <v>1042</v>
      </c>
      <c r="P2821" s="199">
        <v>10000</v>
      </c>
      <c r="S2821" t="s">
        <v>1786</v>
      </c>
      <c r="T2821" t="s">
        <v>2230</v>
      </c>
      <c r="U2821" s="201">
        <v>3.7949999999999999</v>
      </c>
      <c r="V2821" t="s">
        <v>1712</v>
      </c>
      <c r="W2821" t="s">
        <v>3159</v>
      </c>
      <c r="X2821" t="s">
        <v>1713</v>
      </c>
      <c r="Y2821" t="s">
        <v>3318</v>
      </c>
      <c r="Z2821" t="s">
        <v>3729</v>
      </c>
      <c r="AA2821">
        <v>811839</v>
      </c>
      <c r="AB2821" s="198">
        <v>37037</v>
      </c>
      <c r="AC2821" s="198">
        <v>37040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4</v>
      </c>
      <c r="F2822" s="213">
        <f t="shared" si="220"/>
        <v>40000</v>
      </c>
      <c r="G2822" s="202">
        <v>1298030</v>
      </c>
      <c r="H2822" s="198">
        <v>37036.393784722219</v>
      </c>
      <c r="I2822" t="s">
        <v>3243</v>
      </c>
      <c r="M2822" t="s">
        <v>1785</v>
      </c>
      <c r="N2822" t="s">
        <v>1724</v>
      </c>
      <c r="O2822" t="s">
        <v>172</v>
      </c>
      <c r="Q2822" s="199">
        <v>10000</v>
      </c>
      <c r="S2822" t="s">
        <v>2308</v>
      </c>
      <c r="T2822" t="s">
        <v>1725</v>
      </c>
      <c r="U2822" s="201">
        <v>5.23</v>
      </c>
      <c r="V2822" t="s">
        <v>2325</v>
      </c>
      <c r="W2822" t="s">
        <v>1726</v>
      </c>
      <c r="X2822" t="s">
        <v>1727</v>
      </c>
      <c r="Y2822" t="s">
        <v>3318</v>
      </c>
      <c r="Z2822" t="s">
        <v>3730</v>
      </c>
      <c r="AA2822">
        <v>811840</v>
      </c>
      <c r="AB2822" s="198">
        <v>37036</v>
      </c>
      <c r="AC2822" s="198">
        <v>37039</v>
      </c>
    </row>
    <row r="2823" spans="1:29" x14ac:dyDescent="0.2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31</v>
      </c>
      <c r="F2823" s="213">
        <f t="shared" si="220"/>
        <v>310000</v>
      </c>
      <c r="G2823" s="202">
        <v>1298033</v>
      </c>
      <c r="H2823" s="198">
        <v>37036.393831018519</v>
      </c>
      <c r="I2823" t="s">
        <v>3336</v>
      </c>
      <c r="M2823" t="s">
        <v>1785</v>
      </c>
      <c r="N2823" t="s">
        <v>3014</v>
      </c>
      <c r="O2823" t="s">
        <v>3327</v>
      </c>
      <c r="P2823" s="199">
        <v>10000</v>
      </c>
      <c r="S2823" t="s">
        <v>1786</v>
      </c>
      <c r="T2823" t="s">
        <v>2230</v>
      </c>
      <c r="U2823" s="201">
        <v>4.0549999999999997</v>
      </c>
      <c r="V2823" t="s">
        <v>185</v>
      </c>
      <c r="W2823" t="s">
        <v>3587</v>
      </c>
      <c r="X2823" t="s">
        <v>3016</v>
      </c>
      <c r="Y2823" t="s">
        <v>2250</v>
      </c>
      <c r="Z2823" t="s">
        <v>3729</v>
      </c>
      <c r="AA2823" t="s">
        <v>325</v>
      </c>
      <c r="AB2823" s="198">
        <v>37073.875</v>
      </c>
      <c r="AC2823" s="198">
        <v>37103.875</v>
      </c>
    </row>
    <row r="2824" spans="1:29" x14ac:dyDescent="0.2">
      <c r="A2824" s="44" t="str">
        <f t="shared" si="216"/>
        <v xml:space="preserve"> Metals Financial</v>
      </c>
      <c r="B2824" s="44" t="str">
        <f t="shared" si="217"/>
        <v/>
      </c>
      <c r="C2824" s="44" t="str">
        <f t="shared" si="218"/>
        <v>Metals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20</v>
      </c>
      <c r="G2824" s="202">
        <v>1298032</v>
      </c>
      <c r="H2824" s="198">
        <v>37036.393831018519</v>
      </c>
      <c r="I2824" t="s">
        <v>2623</v>
      </c>
      <c r="M2824" t="s">
        <v>1791</v>
      </c>
      <c r="N2824" t="s">
        <v>2259</v>
      </c>
      <c r="O2824" t="s">
        <v>2260</v>
      </c>
      <c r="P2824" s="199">
        <v>20</v>
      </c>
      <c r="S2824" t="s">
        <v>2229</v>
      </c>
      <c r="T2824" t="s">
        <v>2230</v>
      </c>
      <c r="U2824" s="201">
        <v>478</v>
      </c>
      <c r="V2824" t="s">
        <v>326</v>
      </c>
      <c r="W2824" t="s">
        <v>2249</v>
      </c>
      <c r="X2824" t="s">
        <v>2232</v>
      </c>
      <c r="Y2824" t="s">
        <v>2233</v>
      </c>
      <c r="Z2824" t="s">
        <v>2234</v>
      </c>
      <c r="AA2824">
        <v>2152903</v>
      </c>
    </row>
    <row r="2825" spans="1:29" x14ac:dyDescent="0.2">
      <c r="A2825" s="44" t="str">
        <f t="shared" si="216"/>
        <v>US Crude Financial</v>
      </c>
      <c r="B2825" s="44" t="str">
        <f t="shared" si="217"/>
        <v>US</v>
      </c>
      <c r="C2825" s="44" t="str">
        <f t="shared" si="218"/>
        <v>Crude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50000</v>
      </c>
      <c r="G2825" s="202">
        <v>1298031</v>
      </c>
      <c r="H2825" s="198">
        <v>37036.393831018519</v>
      </c>
      <c r="I2825" t="s">
        <v>3013</v>
      </c>
      <c r="M2825" t="s">
        <v>1994</v>
      </c>
      <c r="N2825" t="s">
        <v>2731</v>
      </c>
      <c r="O2825" t="s">
        <v>1815</v>
      </c>
      <c r="Q2825" s="199">
        <v>50000</v>
      </c>
      <c r="S2825" t="s">
        <v>1792</v>
      </c>
      <c r="T2825" t="s">
        <v>2230</v>
      </c>
      <c r="U2825" s="201">
        <v>28.49</v>
      </c>
      <c r="V2825" t="s">
        <v>2317</v>
      </c>
      <c r="W2825" t="s">
        <v>2733</v>
      </c>
      <c r="X2825" t="s">
        <v>2734</v>
      </c>
      <c r="Y2825" t="s">
        <v>3473</v>
      </c>
      <c r="Z2825" t="s">
        <v>3729</v>
      </c>
      <c r="AA2825">
        <v>108023</v>
      </c>
      <c r="AB2825" s="198">
        <v>37073</v>
      </c>
      <c r="AC2825" s="198">
        <v>37103</v>
      </c>
    </row>
    <row r="2826" spans="1:29" x14ac:dyDescent="0.2">
      <c r="A2826" s="44" t="str">
        <f t="shared" si="216"/>
        <v xml:space="preserve"> Natural Gas Physical</v>
      </c>
      <c r="B2826" s="44" t="str">
        <f t="shared" si="217"/>
        <v/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3</v>
      </c>
      <c r="F2826" s="213">
        <f t="shared" si="220"/>
        <v>30000</v>
      </c>
      <c r="G2826" s="202">
        <v>1298035</v>
      </c>
      <c r="H2826" s="198">
        <v>37036.393842592595</v>
      </c>
      <c r="I2826" t="s">
        <v>117</v>
      </c>
      <c r="M2826" t="s">
        <v>1785</v>
      </c>
      <c r="N2826" t="s">
        <v>1724</v>
      </c>
      <c r="O2826" t="s">
        <v>103</v>
      </c>
      <c r="P2826" s="199">
        <v>10000</v>
      </c>
      <c r="S2826" t="s">
        <v>2308</v>
      </c>
      <c r="T2826" t="s">
        <v>1725</v>
      </c>
      <c r="U2826" s="201">
        <v>5.22</v>
      </c>
      <c r="V2826" t="s">
        <v>118</v>
      </c>
      <c r="W2826" t="s">
        <v>1726</v>
      </c>
      <c r="X2826" t="s">
        <v>1727</v>
      </c>
      <c r="Y2826" t="s">
        <v>3318</v>
      </c>
      <c r="Z2826" t="s">
        <v>3730</v>
      </c>
      <c r="AA2826">
        <v>811841</v>
      </c>
      <c r="AB2826" s="198">
        <v>37036.875</v>
      </c>
      <c r="AC2826" s="198">
        <v>37038.875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4</v>
      </c>
      <c r="F2827" s="213">
        <f t="shared" ref="F2827:F2890" si="225">E2827*SUM(P2827:Q2827)</f>
        <v>8272</v>
      </c>
      <c r="G2827" s="202">
        <v>1298036</v>
      </c>
      <c r="H2827" s="198">
        <v>37036.393888888888</v>
      </c>
      <c r="I2827" t="s">
        <v>3008</v>
      </c>
      <c r="M2827" t="s">
        <v>1785</v>
      </c>
      <c r="N2827" t="s">
        <v>3314</v>
      </c>
      <c r="O2827" t="s">
        <v>1044</v>
      </c>
      <c r="P2827" s="199">
        <v>2068</v>
      </c>
      <c r="S2827" t="s">
        <v>1786</v>
      </c>
      <c r="T2827" t="s">
        <v>2230</v>
      </c>
      <c r="U2827" s="201">
        <v>3.74</v>
      </c>
      <c r="V2827" t="s">
        <v>3089</v>
      </c>
      <c r="W2827" t="s">
        <v>3159</v>
      </c>
      <c r="X2827" t="s">
        <v>1713</v>
      </c>
      <c r="Y2827" t="s">
        <v>3318</v>
      </c>
      <c r="Z2827" t="s">
        <v>3729</v>
      </c>
      <c r="AA2827">
        <v>811842</v>
      </c>
      <c r="AB2827" s="198">
        <v>37037</v>
      </c>
      <c r="AC2827" s="198">
        <v>37040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4</v>
      </c>
      <c r="F2828" s="213">
        <f t="shared" si="225"/>
        <v>100000</v>
      </c>
      <c r="G2828" s="202">
        <v>1298038</v>
      </c>
      <c r="H2828" s="198">
        <v>37036.393912037034</v>
      </c>
      <c r="I2828" t="s">
        <v>2964</v>
      </c>
      <c r="M2828" t="s">
        <v>1785</v>
      </c>
      <c r="N2828" t="s">
        <v>3314</v>
      </c>
      <c r="O2828" t="s">
        <v>1034</v>
      </c>
      <c r="Q2828" s="199">
        <v>25000</v>
      </c>
      <c r="S2828" t="s">
        <v>1786</v>
      </c>
      <c r="T2828" t="s">
        <v>2230</v>
      </c>
      <c r="U2828" s="201">
        <v>3.855</v>
      </c>
      <c r="V2828" t="s">
        <v>3268</v>
      </c>
      <c r="W2828" t="s">
        <v>2783</v>
      </c>
      <c r="X2828" t="s">
        <v>2784</v>
      </c>
      <c r="Y2828" t="s">
        <v>3318</v>
      </c>
      <c r="Z2828" t="s">
        <v>3729</v>
      </c>
      <c r="AA2828">
        <v>811843</v>
      </c>
      <c r="AB2828" s="198">
        <v>37037</v>
      </c>
      <c r="AC2828" s="198">
        <v>37040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4</v>
      </c>
      <c r="F2829" s="213">
        <f t="shared" si="225"/>
        <v>40000</v>
      </c>
      <c r="G2829" s="202">
        <v>1298039</v>
      </c>
      <c r="H2829" s="198">
        <v>37036.393935185188</v>
      </c>
      <c r="I2829" t="s">
        <v>3342</v>
      </c>
      <c r="M2829" t="s">
        <v>1785</v>
      </c>
      <c r="N2829" t="s">
        <v>3314</v>
      </c>
      <c r="O2829" t="s">
        <v>1518</v>
      </c>
      <c r="P2829" s="199">
        <v>10000</v>
      </c>
      <c r="S2829" t="s">
        <v>1786</v>
      </c>
      <c r="T2829" t="s">
        <v>2230</v>
      </c>
      <c r="U2829" s="201">
        <v>3.9363000000000001</v>
      </c>
      <c r="V2829" t="s">
        <v>3135</v>
      </c>
      <c r="W2829" t="s">
        <v>3316</v>
      </c>
      <c r="X2829" t="s">
        <v>3317</v>
      </c>
      <c r="Y2829" t="s">
        <v>3318</v>
      </c>
      <c r="Z2829" t="s">
        <v>3729</v>
      </c>
      <c r="AA2829">
        <v>811844</v>
      </c>
      <c r="AB2829" s="198">
        <v>37037</v>
      </c>
      <c r="AC2829" s="198">
        <v>37040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6</v>
      </c>
      <c r="F2830" s="213">
        <f t="shared" si="225"/>
        <v>30600</v>
      </c>
      <c r="G2830" s="202">
        <v>1298040</v>
      </c>
      <c r="H2830" s="198">
        <v>37036.393958333334</v>
      </c>
      <c r="I2830" t="s">
        <v>3207</v>
      </c>
      <c r="M2830" t="s">
        <v>1785</v>
      </c>
      <c r="N2830" t="s">
        <v>3314</v>
      </c>
      <c r="O2830" t="s">
        <v>1054</v>
      </c>
      <c r="P2830" s="199">
        <v>5100</v>
      </c>
      <c r="S2830" t="s">
        <v>1786</v>
      </c>
      <c r="T2830" t="s">
        <v>2230</v>
      </c>
      <c r="U2830" s="201">
        <v>3.7949999999999999</v>
      </c>
      <c r="V2830" t="s">
        <v>258</v>
      </c>
      <c r="W2830" t="s">
        <v>3159</v>
      </c>
      <c r="X2830" t="s">
        <v>1713</v>
      </c>
      <c r="Y2830" t="s">
        <v>3318</v>
      </c>
      <c r="Z2830" t="s">
        <v>3729</v>
      </c>
      <c r="AA2830">
        <v>811845</v>
      </c>
      <c r="AB2830" s="198">
        <v>37037.875</v>
      </c>
      <c r="AC2830" s="198">
        <v>37042.875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30</v>
      </c>
      <c r="F2831" s="213">
        <f t="shared" si="225"/>
        <v>150000</v>
      </c>
      <c r="G2831" s="202">
        <v>1298042</v>
      </c>
      <c r="H2831" s="198">
        <v>37036.39398148148</v>
      </c>
      <c r="I2831" t="s">
        <v>3008</v>
      </c>
      <c r="M2831" t="s">
        <v>1785</v>
      </c>
      <c r="N2831" t="s">
        <v>3314</v>
      </c>
      <c r="O2831" t="s">
        <v>2851</v>
      </c>
      <c r="Q2831" s="199">
        <v>5000</v>
      </c>
      <c r="S2831" t="s">
        <v>1786</v>
      </c>
      <c r="T2831" t="s">
        <v>2230</v>
      </c>
      <c r="U2831" s="201">
        <v>3.165</v>
      </c>
      <c r="V2831" t="s">
        <v>1721</v>
      </c>
      <c r="W2831" t="s">
        <v>2813</v>
      </c>
      <c r="X2831" t="s">
        <v>1710</v>
      </c>
      <c r="Y2831" t="s">
        <v>3318</v>
      </c>
      <c r="Z2831" t="s">
        <v>3729</v>
      </c>
      <c r="AA2831" t="s">
        <v>327</v>
      </c>
      <c r="AB2831" s="198">
        <v>37043.875</v>
      </c>
      <c r="AC2831" s="198">
        <v>37072.875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4</v>
      </c>
      <c r="F2832" s="213">
        <f t="shared" si="225"/>
        <v>12800</v>
      </c>
      <c r="G2832" s="202">
        <v>1298044</v>
      </c>
      <c r="H2832" s="198">
        <v>37036.393993055557</v>
      </c>
      <c r="I2832" t="s">
        <v>3261</v>
      </c>
      <c r="M2832" t="s">
        <v>1785</v>
      </c>
      <c r="N2832" t="s">
        <v>3314</v>
      </c>
      <c r="O2832" t="s">
        <v>1545</v>
      </c>
      <c r="Q2832" s="199">
        <v>3200</v>
      </c>
      <c r="S2832" t="s">
        <v>1786</v>
      </c>
      <c r="T2832" t="s">
        <v>2230</v>
      </c>
      <c r="U2832" s="201">
        <v>3.7549999999999999</v>
      </c>
      <c r="V2832" t="s">
        <v>1906</v>
      </c>
      <c r="W2832" t="s">
        <v>3130</v>
      </c>
      <c r="X2832" t="s">
        <v>3338</v>
      </c>
      <c r="Y2832" t="s">
        <v>3318</v>
      </c>
      <c r="Z2832" t="s">
        <v>3729</v>
      </c>
      <c r="AA2832">
        <v>811846</v>
      </c>
      <c r="AB2832" s="198">
        <v>37037</v>
      </c>
      <c r="AC2832" s="198">
        <v>37040</v>
      </c>
    </row>
    <row r="2833" spans="1:29" x14ac:dyDescent="0.2">
      <c r="A2833" s="44" t="str">
        <f t="shared" si="221"/>
        <v>US Crude Financial</v>
      </c>
      <c r="B2833" s="44" t="str">
        <f t="shared" si="222"/>
        <v>US</v>
      </c>
      <c r="C2833" s="44" t="str">
        <f t="shared" si="223"/>
        <v>Crude</v>
      </c>
      <c r="D2833" s="44" t="str">
        <f t="shared" si="224"/>
        <v>Financial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50000</v>
      </c>
      <c r="G2833" s="202">
        <v>1298043</v>
      </c>
      <c r="H2833" s="198">
        <v>37036.393993055557</v>
      </c>
      <c r="I2833" t="s">
        <v>3167</v>
      </c>
      <c r="M2833" t="s">
        <v>1994</v>
      </c>
      <c r="N2833" t="s">
        <v>2731</v>
      </c>
      <c r="O2833" t="s">
        <v>3104</v>
      </c>
      <c r="P2833" s="199">
        <v>50000</v>
      </c>
      <c r="S2833" t="s">
        <v>1792</v>
      </c>
      <c r="T2833" t="s">
        <v>2230</v>
      </c>
      <c r="U2833" s="201">
        <v>28.47</v>
      </c>
      <c r="V2833" t="s">
        <v>2335</v>
      </c>
      <c r="W2833" t="s">
        <v>2733</v>
      </c>
      <c r="X2833" t="s">
        <v>2803</v>
      </c>
      <c r="Y2833" t="s">
        <v>3473</v>
      </c>
      <c r="Z2833" t="s">
        <v>3729</v>
      </c>
      <c r="AA2833">
        <v>108024</v>
      </c>
      <c r="AB2833" s="198">
        <v>37073</v>
      </c>
      <c r="AC2833" s="198">
        <v>37103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4</v>
      </c>
      <c r="F2834" s="213">
        <f t="shared" si="225"/>
        <v>20000</v>
      </c>
      <c r="G2834" s="202">
        <v>1298045</v>
      </c>
      <c r="H2834" s="198">
        <v>37036.39402777778</v>
      </c>
      <c r="I2834" t="s">
        <v>1755</v>
      </c>
      <c r="M2834" t="s">
        <v>1785</v>
      </c>
      <c r="N2834" t="s">
        <v>3314</v>
      </c>
      <c r="O2834" t="s">
        <v>1584</v>
      </c>
      <c r="Q2834" s="199">
        <v>5000</v>
      </c>
      <c r="S2834" t="s">
        <v>1786</v>
      </c>
      <c r="T2834" t="s">
        <v>2230</v>
      </c>
      <c r="U2834" s="201">
        <v>3.77</v>
      </c>
      <c r="V2834" t="s">
        <v>2151</v>
      </c>
      <c r="W2834" t="s">
        <v>2790</v>
      </c>
      <c r="X2834" t="s">
        <v>1713</v>
      </c>
      <c r="Y2834" t="s">
        <v>3318</v>
      </c>
      <c r="Z2834" t="s">
        <v>3729</v>
      </c>
      <c r="AA2834">
        <v>811847</v>
      </c>
      <c r="AB2834" s="198">
        <v>37037</v>
      </c>
      <c r="AC2834" s="198">
        <v>37040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4</v>
      </c>
      <c r="F2835" s="213">
        <f t="shared" si="225"/>
        <v>8596</v>
      </c>
      <c r="G2835" s="202">
        <v>1298046</v>
      </c>
      <c r="H2835" s="198">
        <v>37036.394050925926</v>
      </c>
      <c r="I2835" t="s">
        <v>3210</v>
      </c>
      <c r="M2835" t="s">
        <v>1785</v>
      </c>
      <c r="N2835" t="s">
        <v>3314</v>
      </c>
      <c r="O2835" t="s">
        <v>1523</v>
      </c>
      <c r="P2835" s="199">
        <v>2149</v>
      </c>
      <c r="S2835" t="s">
        <v>1786</v>
      </c>
      <c r="T2835" t="s">
        <v>2230</v>
      </c>
      <c r="U2835" s="201">
        <v>3.855</v>
      </c>
      <c r="V2835" t="s">
        <v>328</v>
      </c>
      <c r="W2835" t="s">
        <v>2783</v>
      </c>
      <c r="X2835" t="s">
        <v>2784</v>
      </c>
      <c r="Y2835" t="s">
        <v>3318</v>
      </c>
      <c r="Z2835" t="s">
        <v>3729</v>
      </c>
      <c r="AA2835">
        <v>811849</v>
      </c>
      <c r="AB2835" s="198">
        <v>37037</v>
      </c>
      <c r="AC2835" s="198">
        <v>37040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4</v>
      </c>
      <c r="F2836" s="213">
        <f t="shared" si="225"/>
        <v>38336</v>
      </c>
      <c r="G2836" s="202">
        <v>1298047</v>
      </c>
      <c r="H2836" s="198">
        <v>37036.394097222219</v>
      </c>
      <c r="I2836" t="s">
        <v>3336</v>
      </c>
      <c r="M2836" t="s">
        <v>1785</v>
      </c>
      <c r="N2836" t="s">
        <v>3314</v>
      </c>
      <c r="O2836" t="s">
        <v>1048</v>
      </c>
      <c r="P2836" s="199">
        <v>9584</v>
      </c>
      <c r="S2836" t="s">
        <v>1786</v>
      </c>
      <c r="T2836" t="s">
        <v>2230</v>
      </c>
      <c r="U2836" s="201">
        <v>4.16</v>
      </c>
      <c r="V2836" t="s">
        <v>1814</v>
      </c>
      <c r="W2836" t="s">
        <v>1691</v>
      </c>
      <c r="X2836" t="s">
        <v>1692</v>
      </c>
      <c r="Y2836" t="s">
        <v>3318</v>
      </c>
      <c r="Z2836" t="s">
        <v>3729</v>
      </c>
      <c r="AA2836">
        <v>811851</v>
      </c>
      <c r="AB2836" s="198">
        <v>37037</v>
      </c>
      <c r="AC2836" s="198">
        <v>37040</v>
      </c>
    </row>
    <row r="2837" spans="1:29" x14ac:dyDescent="0.2">
      <c r="A2837" s="44" t="str">
        <f t="shared" si="221"/>
        <v xml:space="preserve"> Metals Financial</v>
      </c>
      <c r="B2837" s="44" t="str">
        <f t="shared" si="222"/>
        <v/>
      </c>
      <c r="C2837" s="44" t="str">
        <f t="shared" si="223"/>
        <v>Metals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20</v>
      </c>
      <c r="G2837" s="202">
        <v>1298048</v>
      </c>
      <c r="H2837" s="198">
        <v>37036.394120370373</v>
      </c>
      <c r="I2837" t="s">
        <v>2245</v>
      </c>
      <c r="M2837" t="s">
        <v>1791</v>
      </c>
      <c r="N2837" t="s">
        <v>2240</v>
      </c>
      <c r="O2837" t="s">
        <v>2241</v>
      </c>
      <c r="P2837" s="199">
        <v>20</v>
      </c>
      <c r="S2837" t="s">
        <v>2229</v>
      </c>
      <c r="T2837" t="s">
        <v>2230</v>
      </c>
      <c r="U2837" s="201">
        <v>1531</v>
      </c>
      <c r="V2837" t="s">
        <v>2091</v>
      </c>
      <c r="W2837" t="s">
        <v>2236</v>
      </c>
      <c r="X2837" t="s">
        <v>2232</v>
      </c>
      <c r="Y2837" t="s">
        <v>2233</v>
      </c>
      <c r="Z2837" t="s">
        <v>2234</v>
      </c>
      <c r="AA2837">
        <v>2152905</v>
      </c>
    </row>
    <row r="2838" spans="1:29" x14ac:dyDescent="0.2">
      <c r="A2838" s="44" t="str">
        <f t="shared" si="221"/>
        <v>US Natural Gas Financial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Financial</v>
      </c>
      <c r="E2838" s="44">
        <f>IF(VLOOKUP(S2838,'DD-Lookup'!$J$6:$L$50,3,FALSE)="Monthly",(YEAR(AC2838)-YEAR(AB2838))*12+MONTH(AC2838)-MONTH(AB2838)+1,(AC2838-AB2838+1))</f>
        <v>30</v>
      </c>
      <c r="F2838" s="213">
        <f t="shared" si="225"/>
        <v>150000</v>
      </c>
      <c r="G2838" s="202">
        <v>1298049</v>
      </c>
      <c r="H2838" s="198">
        <v>37036.394166666665</v>
      </c>
      <c r="I2838" t="s">
        <v>3078</v>
      </c>
      <c r="M2838" t="s">
        <v>1785</v>
      </c>
      <c r="N2838" t="s">
        <v>3014</v>
      </c>
      <c r="O2838" t="s">
        <v>2941</v>
      </c>
      <c r="P2838" s="199">
        <v>5000</v>
      </c>
      <c r="S2838" t="s">
        <v>1786</v>
      </c>
      <c r="T2838" t="s">
        <v>2230</v>
      </c>
      <c r="U2838" s="201">
        <v>-6.5000000000000002E-2</v>
      </c>
      <c r="V2838" t="s">
        <v>2852</v>
      </c>
      <c r="W2838" t="s">
        <v>1757</v>
      </c>
      <c r="X2838" t="s">
        <v>2942</v>
      </c>
      <c r="Y2838" t="s">
        <v>2250</v>
      </c>
      <c r="Z2838" t="s">
        <v>3729</v>
      </c>
      <c r="AA2838" t="s">
        <v>329</v>
      </c>
      <c r="AB2838" s="198">
        <v>37043.875</v>
      </c>
      <c r="AC2838" s="198">
        <v>37072.875</v>
      </c>
    </row>
    <row r="2839" spans="1:29" x14ac:dyDescent="0.2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6</v>
      </c>
      <c r="F2839" s="213">
        <f t="shared" si="225"/>
        <v>60000</v>
      </c>
      <c r="G2839" s="202">
        <v>1298052</v>
      </c>
      <c r="H2839" s="198">
        <v>37036.394201388888</v>
      </c>
      <c r="I2839" t="s">
        <v>1826</v>
      </c>
      <c r="M2839" t="s">
        <v>1785</v>
      </c>
      <c r="N2839" t="s">
        <v>3014</v>
      </c>
      <c r="O2839" t="s">
        <v>1933</v>
      </c>
      <c r="Q2839" s="199">
        <v>10000</v>
      </c>
      <c r="S2839" t="s">
        <v>1786</v>
      </c>
      <c r="T2839" t="s">
        <v>2230</v>
      </c>
      <c r="U2839" s="201">
        <v>3.88</v>
      </c>
      <c r="V2839" t="s">
        <v>2188</v>
      </c>
      <c r="W2839" t="s">
        <v>3372</v>
      </c>
      <c r="X2839" t="s">
        <v>2774</v>
      </c>
      <c r="Y2839" t="s">
        <v>2250</v>
      </c>
      <c r="Z2839" t="s">
        <v>3729</v>
      </c>
      <c r="AA2839" t="s">
        <v>330</v>
      </c>
      <c r="AB2839" s="198">
        <v>37037.875</v>
      </c>
      <c r="AC2839" s="198">
        <v>37042.875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4</v>
      </c>
      <c r="F2840" s="213">
        <f t="shared" si="225"/>
        <v>17752</v>
      </c>
      <c r="G2840" s="202">
        <v>1298051</v>
      </c>
      <c r="H2840" s="198">
        <v>37036.394201388888</v>
      </c>
      <c r="I2840" t="s">
        <v>3204</v>
      </c>
      <c r="M2840" t="s">
        <v>1785</v>
      </c>
      <c r="N2840" t="s">
        <v>3314</v>
      </c>
      <c r="O2840" t="s">
        <v>1547</v>
      </c>
      <c r="P2840" s="199">
        <v>4438</v>
      </c>
      <c r="S2840" t="s">
        <v>1786</v>
      </c>
      <c r="T2840" t="s">
        <v>2230</v>
      </c>
      <c r="U2840" s="201">
        <v>4.1100000000000003</v>
      </c>
      <c r="V2840" t="s">
        <v>3205</v>
      </c>
      <c r="W2840" t="s">
        <v>3367</v>
      </c>
      <c r="X2840" t="s">
        <v>3368</v>
      </c>
      <c r="Y2840" t="s">
        <v>3318</v>
      </c>
      <c r="Z2840" t="s">
        <v>3729</v>
      </c>
      <c r="AA2840">
        <v>811854</v>
      </c>
      <c r="AB2840" s="198">
        <v>37037</v>
      </c>
      <c r="AC2840" s="198">
        <v>37040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4</v>
      </c>
      <c r="F2841" s="213">
        <f t="shared" si="225"/>
        <v>40000</v>
      </c>
      <c r="G2841" s="202">
        <v>1298050</v>
      </c>
      <c r="H2841" s="198">
        <v>37036.394201388888</v>
      </c>
      <c r="I2841" t="s">
        <v>2794</v>
      </c>
      <c r="M2841" t="s">
        <v>1785</v>
      </c>
      <c r="N2841" t="s">
        <v>3314</v>
      </c>
      <c r="O2841" t="s">
        <v>1566</v>
      </c>
      <c r="P2841" s="199">
        <v>10000</v>
      </c>
      <c r="S2841" t="s">
        <v>1786</v>
      </c>
      <c r="T2841" t="s">
        <v>2230</v>
      </c>
      <c r="U2841" s="201">
        <v>2.7549999999999999</v>
      </c>
      <c r="V2841" t="s">
        <v>2795</v>
      </c>
      <c r="W2841" t="s">
        <v>1732</v>
      </c>
      <c r="X2841" t="s">
        <v>1710</v>
      </c>
      <c r="Y2841" t="s">
        <v>3318</v>
      </c>
      <c r="Z2841" t="s">
        <v>3729</v>
      </c>
      <c r="AA2841">
        <v>811853</v>
      </c>
      <c r="AB2841" s="198">
        <v>37037</v>
      </c>
      <c r="AC2841" s="198">
        <v>37040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4</v>
      </c>
      <c r="F2842" s="213">
        <f t="shared" si="225"/>
        <v>40000</v>
      </c>
      <c r="G2842" s="202">
        <v>1298053</v>
      </c>
      <c r="H2842" s="198">
        <v>37036.394224537034</v>
      </c>
      <c r="I2842" t="s">
        <v>3237</v>
      </c>
      <c r="M2842" t="s">
        <v>1785</v>
      </c>
      <c r="N2842" t="s">
        <v>3314</v>
      </c>
      <c r="O2842" t="s">
        <v>1034</v>
      </c>
      <c r="P2842" s="199">
        <v>10000</v>
      </c>
      <c r="S2842" t="s">
        <v>1786</v>
      </c>
      <c r="T2842" t="s">
        <v>2230</v>
      </c>
      <c r="U2842" s="201">
        <v>3.855</v>
      </c>
      <c r="V2842" t="s">
        <v>2345</v>
      </c>
      <c r="W2842" t="s">
        <v>2783</v>
      </c>
      <c r="X2842" t="s">
        <v>2784</v>
      </c>
      <c r="Y2842" t="s">
        <v>3318</v>
      </c>
      <c r="Z2842" t="s">
        <v>3729</v>
      </c>
      <c r="AA2842">
        <v>811855</v>
      </c>
      <c r="AB2842" s="198">
        <v>37037</v>
      </c>
      <c r="AC2842" s="198">
        <v>37040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4</v>
      </c>
      <c r="F2843" s="213">
        <f t="shared" si="225"/>
        <v>5160</v>
      </c>
      <c r="G2843" s="202">
        <v>1298055</v>
      </c>
      <c r="H2843" s="198">
        <v>37036.394247685188</v>
      </c>
      <c r="I2843" t="s">
        <v>2202</v>
      </c>
      <c r="M2843" t="s">
        <v>1785</v>
      </c>
      <c r="N2843" t="s">
        <v>3314</v>
      </c>
      <c r="O2843" t="s">
        <v>1034</v>
      </c>
      <c r="Q2843" s="199">
        <v>1290</v>
      </c>
      <c r="S2843" t="s">
        <v>1786</v>
      </c>
      <c r="T2843" t="s">
        <v>2230</v>
      </c>
      <c r="U2843" s="201">
        <v>3.86</v>
      </c>
      <c r="V2843" t="s">
        <v>2805</v>
      </c>
      <c r="W2843" t="s">
        <v>2783</v>
      </c>
      <c r="X2843" t="s">
        <v>2784</v>
      </c>
      <c r="Y2843" t="s">
        <v>3318</v>
      </c>
      <c r="Z2843" t="s">
        <v>3729</v>
      </c>
      <c r="AA2843">
        <v>811856</v>
      </c>
      <c r="AB2843" s="198">
        <v>37037</v>
      </c>
      <c r="AC2843" s="198">
        <v>37040</v>
      </c>
    </row>
    <row r="2844" spans="1:29" x14ac:dyDescent="0.2">
      <c r="A2844" s="44" t="str">
        <f t="shared" si="221"/>
        <v xml:space="preserve"> Metals Financial</v>
      </c>
      <c r="B2844" s="44" t="str">
        <f t="shared" si="222"/>
        <v/>
      </c>
      <c r="C2844" s="44" t="str">
        <f t="shared" si="223"/>
        <v>Metals</v>
      </c>
      <c r="D2844" s="44" t="str">
        <f t="shared" si="224"/>
        <v>Financial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10</v>
      </c>
      <c r="G2844" s="202">
        <v>1298056</v>
      </c>
      <c r="H2844" s="198">
        <v>37036.394259259258</v>
      </c>
      <c r="I2844" t="s">
        <v>2284</v>
      </c>
      <c r="M2844" t="s">
        <v>1791</v>
      </c>
      <c r="N2844" t="s">
        <v>2297</v>
      </c>
      <c r="O2844" t="s">
        <v>2298</v>
      </c>
      <c r="Q2844" s="199">
        <v>10</v>
      </c>
      <c r="S2844" t="s">
        <v>2229</v>
      </c>
      <c r="T2844" t="s">
        <v>2230</v>
      </c>
      <c r="U2844" s="201">
        <v>944</v>
      </c>
      <c r="V2844" t="s">
        <v>2300</v>
      </c>
      <c r="W2844" t="s">
        <v>2258</v>
      </c>
      <c r="X2844" t="s">
        <v>2232</v>
      </c>
      <c r="Y2844" t="s">
        <v>2233</v>
      </c>
      <c r="Z2844" t="s">
        <v>2234</v>
      </c>
      <c r="AA2844">
        <v>2152907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4</v>
      </c>
      <c r="F2845" s="213">
        <f t="shared" si="225"/>
        <v>20000</v>
      </c>
      <c r="G2845" s="202">
        <v>1298057</v>
      </c>
      <c r="H2845" s="198">
        <v>37036.394317129627</v>
      </c>
      <c r="I2845" t="s">
        <v>3023</v>
      </c>
      <c r="M2845" t="s">
        <v>1785</v>
      </c>
      <c r="N2845" t="s">
        <v>3314</v>
      </c>
      <c r="O2845" t="s">
        <v>1034</v>
      </c>
      <c r="P2845" s="199">
        <v>5000</v>
      </c>
      <c r="S2845" t="s">
        <v>1786</v>
      </c>
      <c r="T2845" t="s">
        <v>2230</v>
      </c>
      <c r="U2845" s="201">
        <v>3.855</v>
      </c>
      <c r="V2845" t="s">
        <v>2407</v>
      </c>
      <c r="W2845" t="s">
        <v>2783</v>
      </c>
      <c r="X2845" t="s">
        <v>2784</v>
      </c>
      <c r="Y2845" t="s">
        <v>3318</v>
      </c>
      <c r="Z2845" t="s">
        <v>3729</v>
      </c>
      <c r="AA2845">
        <v>811857</v>
      </c>
      <c r="AB2845" s="198">
        <v>37037</v>
      </c>
      <c r="AC2845" s="198">
        <v>37040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4</v>
      </c>
      <c r="F2846" s="213">
        <f t="shared" si="225"/>
        <v>10000</v>
      </c>
      <c r="G2846" s="202">
        <v>1298058</v>
      </c>
      <c r="H2846" s="198">
        <v>37036.394328703704</v>
      </c>
      <c r="I2846" t="s">
        <v>1826</v>
      </c>
      <c r="M2846" t="s">
        <v>1785</v>
      </c>
      <c r="N2846" t="s">
        <v>3314</v>
      </c>
      <c r="O2846" t="s">
        <v>1543</v>
      </c>
      <c r="P2846" s="199">
        <v>2500</v>
      </c>
      <c r="S2846" t="s">
        <v>1786</v>
      </c>
      <c r="T2846" t="s">
        <v>2230</v>
      </c>
      <c r="U2846" s="201">
        <v>3.7075</v>
      </c>
      <c r="V2846" t="s">
        <v>3274</v>
      </c>
      <c r="W2846" t="s">
        <v>3130</v>
      </c>
      <c r="X2846" t="s">
        <v>3338</v>
      </c>
      <c r="Y2846" t="s">
        <v>3318</v>
      </c>
      <c r="Z2846" t="s">
        <v>3729</v>
      </c>
      <c r="AA2846">
        <v>811858</v>
      </c>
      <c r="AB2846" s="198">
        <v>37037</v>
      </c>
      <c r="AC2846" s="198">
        <v>37040</v>
      </c>
    </row>
    <row r="2847" spans="1:29" x14ac:dyDescent="0.2">
      <c r="A2847" s="44" t="str">
        <f t="shared" si="221"/>
        <v xml:space="preserve"> Natural Gas Physical</v>
      </c>
      <c r="B2847" s="44" t="str">
        <f t="shared" si="222"/>
        <v/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1298060</v>
      </c>
      <c r="H2847" s="198">
        <v>37036.39434027778</v>
      </c>
      <c r="I2847" t="s">
        <v>2775</v>
      </c>
      <c r="M2847" t="s">
        <v>1785</v>
      </c>
      <c r="N2847" t="s">
        <v>1724</v>
      </c>
      <c r="O2847" t="s">
        <v>1925</v>
      </c>
      <c r="P2847" s="199">
        <v>5000</v>
      </c>
      <c r="S2847" t="s">
        <v>2308</v>
      </c>
      <c r="T2847" t="s">
        <v>1725</v>
      </c>
      <c r="U2847" s="201">
        <v>5.2649999999999997</v>
      </c>
      <c r="V2847" t="s">
        <v>2349</v>
      </c>
      <c r="W2847" t="s">
        <v>1726</v>
      </c>
      <c r="X2847" t="s">
        <v>1727</v>
      </c>
      <c r="Y2847" t="s">
        <v>3318</v>
      </c>
      <c r="Z2847" t="s">
        <v>3730</v>
      </c>
      <c r="AA2847">
        <v>811859</v>
      </c>
      <c r="AB2847" s="198">
        <v>37036.875</v>
      </c>
      <c r="AC2847" s="198">
        <v>37036.875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4</v>
      </c>
      <c r="F2848" s="213">
        <f t="shared" si="225"/>
        <v>40000</v>
      </c>
      <c r="G2848" s="202">
        <v>1298059</v>
      </c>
      <c r="H2848" s="198">
        <v>37036.39434027778</v>
      </c>
      <c r="I2848" t="s">
        <v>2780</v>
      </c>
      <c r="M2848" t="s">
        <v>1785</v>
      </c>
      <c r="N2848" t="s">
        <v>3314</v>
      </c>
      <c r="O2848" t="s">
        <v>1034</v>
      </c>
      <c r="P2848" s="199">
        <v>10000</v>
      </c>
      <c r="S2848" t="s">
        <v>1786</v>
      </c>
      <c r="T2848" t="s">
        <v>2230</v>
      </c>
      <c r="U2848" s="201">
        <v>3.855</v>
      </c>
      <c r="V2848" t="s">
        <v>93</v>
      </c>
      <c r="W2848" t="s">
        <v>2783</v>
      </c>
      <c r="X2848" t="s">
        <v>2784</v>
      </c>
      <c r="Y2848" t="s">
        <v>3318</v>
      </c>
      <c r="Z2848" t="s">
        <v>3729</v>
      </c>
      <c r="AA2848">
        <v>811860</v>
      </c>
      <c r="AB2848" s="198">
        <v>37037</v>
      </c>
      <c r="AC2848" s="198">
        <v>37040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4</v>
      </c>
      <c r="F2849" s="213">
        <f t="shared" si="225"/>
        <v>4000</v>
      </c>
      <c r="G2849" s="202">
        <v>1298061</v>
      </c>
      <c r="H2849" s="198">
        <v>37036.394375000003</v>
      </c>
      <c r="I2849" t="s">
        <v>3008</v>
      </c>
      <c r="M2849" t="s">
        <v>1785</v>
      </c>
      <c r="N2849" t="s">
        <v>3314</v>
      </c>
      <c r="O2849" t="s">
        <v>1518</v>
      </c>
      <c r="Q2849" s="199">
        <v>1000</v>
      </c>
      <c r="S2849" t="s">
        <v>1786</v>
      </c>
      <c r="T2849" t="s">
        <v>2230</v>
      </c>
      <c r="U2849" s="201">
        <v>3.9375</v>
      </c>
      <c r="V2849" t="s">
        <v>2846</v>
      </c>
      <c r="W2849" t="s">
        <v>3316</v>
      </c>
      <c r="X2849" t="s">
        <v>3317</v>
      </c>
      <c r="Y2849" t="s">
        <v>3318</v>
      </c>
      <c r="Z2849" t="s">
        <v>3729</v>
      </c>
      <c r="AA2849">
        <v>811861</v>
      </c>
      <c r="AB2849" s="198">
        <v>37037</v>
      </c>
      <c r="AC2849" s="198">
        <v>37040</v>
      </c>
    </row>
    <row r="2850" spans="1:29" x14ac:dyDescent="0.2">
      <c r="A2850" s="44" t="str">
        <f t="shared" si="221"/>
        <v xml:space="preserve"> Natural Gas Physical</v>
      </c>
      <c r="B2850" s="44" t="str">
        <f t="shared" si="222"/>
        <v/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4</v>
      </c>
      <c r="F2850" s="213">
        <f t="shared" si="225"/>
        <v>40000</v>
      </c>
      <c r="G2850" s="202">
        <v>1298062</v>
      </c>
      <c r="H2850" s="198">
        <v>37036.394479166665</v>
      </c>
      <c r="I2850" t="s">
        <v>3331</v>
      </c>
      <c r="M2850" t="s">
        <v>1785</v>
      </c>
      <c r="N2850" t="s">
        <v>3346</v>
      </c>
      <c r="O2850" t="s">
        <v>1500</v>
      </c>
      <c r="P2850" s="199">
        <v>10000</v>
      </c>
      <c r="S2850" t="s">
        <v>1786</v>
      </c>
      <c r="T2850" t="s">
        <v>2230</v>
      </c>
      <c r="U2850" s="201">
        <v>4.125</v>
      </c>
      <c r="V2850" t="s">
        <v>3495</v>
      </c>
      <c r="W2850" t="s">
        <v>3347</v>
      </c>
      <c r="X2850" t="s">
        <v>3348</v>
      </c>
      <c r="Y2850" t="s">
        <v>3318</v>
      </c>
      <c r="Z2850" t="s">
        <v>3729</v>
      </c>
      <c r="AA2850">
        <v>811862</v>
      </c>
      <c r="AB2850" s="198">
        <v>37037</v>
      </c>
      <c r="AC2850" s="198">
        <v>37040</v>
      </c>
    </row>
    <row r="2851" spans="1:29" x14ac:dyDescent="0.2">
      <c r="A2851" s="44" t="str">
        <f t="shared" si="221"/>
        <v>US Crude Financial</v>
      </c>
      <c r="B2851" s="44" t="str">
        <f t="shared" si="222"/>
        <v>US</v>
      </c>
      <c r="C2851" s="44" t="str">
        <f t="shared" si="223"/>
        <v>Crude</v>
      </c>
      <c r="D2851" s="44" t="str">
        <f t="shared" si="224"/>
        <v>Financial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50000</v>
      </c>
      <c r="G2851" s="202">
        <v>1298063</v>
      </c>
      <c r="H2851" s="198">
        <v>37036.394629629627</v>
      </c>
      <c r="I2851" t="s">
        <v>3013</v>
      </c>
      <c r="M2851" t="s">
        <v>1994</v>
      </c>
      <c r="N2851" t="s">
        <v>2731</v>
      </c>
      <c r="O2851" t="s">
        <v>1815</v>
      </c>
      <c r="Q2851" s="199">
        <v>50000</v>
      </c>
      <c r="S2851" t="s">
        <v>1792</v>
      </c>
      <c r="T2851" t="s">
        <v>2230</v>
      </c>
      <c r="U2851" s="201">
        <v>28.49</v>
      </c>
      <c r="V2851" t="s">
        <v>3296</v>
      </c>
      <c r="W2851" t="s">
        <v>2733</v>
      </c>
      <c r="X2851" t="s">
        <v>2734</v>
      </c>
      <c r="Y2851" t="s">
        <v>3473</v>
      </c>
      <c r="Z2851" t="s">
        <v>3729</v>
      </c>
      <c r="AA2851">
        <v>108025</v>
      </c>
      <c r="AB2851" s="198">
        <v>37073</v>
      </c>
      <c r="AC2851" s="198">
        <v>37103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4</v>
      </c>
      <c r="F2852" s="213">
        <f t="shared" si="225"/>
        <v>20000</v>
      </c>
      <c r="G2852" s="202">
        <v>1298064</v>
      </c>
      <c r="H2852" s="198">
        <v>37036.394641203704</v>
      </c>
      <c r="I2852" t="s">
        <v>2006</v>
      </c>
      <c r="M2852" t="s">
        <v>1785</v>
      </c>
      <c r="N2852" t="s">
        <v>3314</v>
      </c>
      <c r="O2852" t="s">
        <v>1524</v>
      </c>
      <c r="P2852" s="199">
        <v>5000</v>
      </c>
      <c r="S2852" t="s">
        <v>1786</v>
      </c>
      <c r="T2852" t="s">
        <v>2230</v>
      </c>
      <c r="U2852" s="201">
        <v>3.78</v>
      </c>
      <c r="V2852" t="s">
        <v>1771</v>
      </c>
      <c r="W2852" t="s">
        <v>3352</v>
      </c>
      <c r="X2852" t="s">
        <v>3353</v>
      </c>
      <c r="Y2852" t="s">
        <v>3318</v>
      </c>
      <c r="Z2852" t="s">
        <v>3729</v>
      </c>
      <c r="AA2852">
        <v>811864</v>
      </c>
      <c r="AB2852" s="198">
        <v>37037</v>
      </c>
      <c r="AC2852" s="198">
        <v>37040</v>
      </c>
    </row>
    <row r="2853" spans="1:29" x14ac:dyDescent="0.2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4</v>
      </c>
      <c r="F2853" s="213">
        <f t="shared" si="225"/>
        <v>20000</v>
      </c>
      <c r="G2853" s="202">
        <v>1298065</v>
      </c>
      <c r="H2853" s="198">
        <v>37036.394641203704</v>
      </c>
      <c r="I2853" t="s">
        <v>2006</v>
      </c>
      <c r="M2853" t="s">
        <v>1785</v>
      </c>
      <c r="N2853" t="s">
        <v>3314</v>
      </c>
      <c r="O2853" t="s">
        <v>1042</v>
      </c>
      <c r="P2853" s="199">
        <v>5000</v>
      </c>
      <c r="S2853" t="s">
        <v>1786</v>
      </c>
      <c r="T2853" t="s">
        <v>2230</v>
      </c>
      <c r="U2853" s="201">
        <v>3.78</v>
      </c>
      <c r="V2853" t="s">
        <v>1712</v>
      </c>
      <c r="W2853" t="s">
        <v>3159</v>
      </c>
      <c r="X2853" t="s">
        <v>1713</v>
      </c>
      <c r="Y2853" t="s">
        <v>3318</v>
      </c>
      <c r="Z2853" t="s">
        <v>3729</v>
      </c>
      <c r="AA2853">
        <v>811865</v>
      </c>
      <c r="AB2853" s="198">
        <v>37037</v>
      </c>
      <c r="AC2853" s="198">
        <v>37040</v>
      </c>
    </row>
    <row r="2854" spans="1:29" x14ac:dyDescent="0.2">
      <c r="A2854" s="44" t="str">
        <f t="shared" si="221"/>
        <v>US Power Physical</v>
      </c>
      <c r="B2854" s="44" t="str">
        <f t="shared" si="222"/>
        <v>US</v>
      </c>
      <c r="C2854" s="44" t="str">
        <f t="shared" si="223"/>
        <v>Power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50</v>
      </c>
      <c r="G2854" s="202">
        <v>1298066</v>
      </c>
      <c r="H2854" s="198">
        <v>37036.394652777781</v>
      </c>
      <c r="I2854" t="s">
        <v>1829</v>
      </c>
      <c r="M2854" t="s">
        <v>3451</v>
      </c>
      <c r="N2854" t="s">
        <v>1827</v>
      </c>
      <c r="O2854" t="s">
        <v>1435</v>
      </c>
      <c r="Q2854" s="199">
        <v>50</v>
      </c>
      <c r="S2854" t="s">
        <v>1784</v>
      </c>
      <c r="T2854" t="s">
        <v>2230</v>
      </c>
      <c r="U2854" s="201">
        <v>20.75</v>
      </c>
      <c r="V2854" t="s">
        <v>1830</v>
      </c>
      <c r="W2854" t="s">
        <v>1839</v>
      </c>
      <c r="X2854" t="s">
        <v>1832</v>
      </c>
      <c r="Y2854" t="s">
        <v>2741</v>
      </c>
      <c r="Z2854" t="s">
        <v>3724</v>
      </c>
      <c r="AA2854">
        <v>623074.1</v>
      </c>
      <c r="AB2854" s="198">
        <v>37040.875</v>
      </c>
      <c r="AC2854" s="198">
        <v>37040.875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30</v>
      </c>
      <c r="F2855" s="213">
        <f t="shared" si="225"/>
        <v>300000</v>
      </c>
      <c r="G2855" s="202">
        <v>1298067</v>
      </c>
      <c r="H2855" s="198">
        <v>37036.39466435185</v>
      </c>
      <c r="I2855" t="s">
        <v>3503</v>
      </c>
      <c r="M2855" t="s">
        <v>1785</v>
      </c>
      <c r="N2855" t="s">
        <v>3014</v>
      </c>
      <c r="O2855" t="s">
        <v>331</v>
      </c>
      <c r="P2855" s="199">
        <v>10000</v>
      </c>
      <c r="S2855" t="s">
        <v>1786</v>
      </c>
      <c r="T2855" t="s">
        <v>2230</v>
      </c>
      <c r="U2855" s="201">
        <v>-0.01</v>
      </c>
      <c r="V2855" t="s">
        <v>3504</v>
      </c>
      <c r="W2855" t="s">
        <v>1752</v>
      </c>
      <c r="X2855" t="s">
        <v>1753</v>
      </c>
      <c r="Y2855" t="s">
        <v>2250</v>
      </c>
      <c r="Z2855" t="s">
        <v>3729</v>
      </c>
      <c r="AA2855" t="s">
        <v>332</v>
      </c>
      <c r="AB2855" s="198">
        <v>37043.875</v>
      </c>
      <c r="AC2855" s="198">
        <v>37072.875</v>
      </c>
    </row>
    <row r="2856" spans="1:29" x14ac:dyDescent="0.2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4</v>
      </c>
      <c r="F2856" s="213">
        <f t="shared" si="225"/>
        <v>40000</v>
      </c>
      <c r="G2856" s="202">
        <v>1298068</v>
      </c>
      <c r="H2856" s="198">
        <v>37036.394675925927</v>
      </c>
      <c r="I2856" t="s">
        <v>3266</v>
      </c>
      <c r="M2856" t="s">
        <v>1785</v>
      </c>
      <c r="N2856" t="s">
        <v>3346</v>
      </c>
      <c r="O2856" t="s">
        <v>238</v>
      </c>
      <c r="P2856" s="199">
        <v>10000</v>
      </c>
      <c r="S2856" t="s">
        <v>1786</v>
      </c>
      <c r="T2856" t="s">
        <v>2230</v>
      </c>
      <c r="U2856" s="201">
        <v>4.12</v>
      </c>
      <c r="V2856" t="s">
        <v>1901</v>
      </c>
      <c r="W2856" t="s">
        <v>3347</v>
      </c>
      <c r="X2856" t="s">
        <v>3348</v>
      </c>
      <c r="Y2856" t="s">
        <v>3318</v>
      </c>
      <c r="Z2856" t="s">
        <v>3729</v>
      </c>
      <c r="AA2856">
        <v>811866</v>
      </c>
      <c r="AB2856" s="198">
        <v>37037</v>
      </c>
      <c r="AC2856" s="198">
        <v>37040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4</v>
      </c>
      <c r="F2857" s="213">
        <f t="shared" si="225"/>
        <v>40000</v>
      </c>
      <c r="G2857" s="202">
        <v>1298069</v>
      </c>
      <c r="H2857" s="198">
        <v>37036.394780092596</v>
      </c>
      <c r="I2857" t="s">
        <v>3024</v>
      </c>
      <c r="M2857" t="s">
        <v>1785</v>
      </c>
      <c r="N2857" t="s">
        <v>3314</v>
      </c>
      <c r="O2857" t="s">
        <v>1034</v>
      </c>
      <c r="Q2857" s="199">
        <v>10000</v>
      </c>
      <c r="S2857" t="s">
        <v>1786</v>
      </c>
      <c r="T2857" t="s">
        <v>2230</v>
      </c>
      <c r="U2857" s="201">
        <v>3.855</v>
      </c>
      <c r="V2857" t="s">
        <v>2113</v>
      </c>
      <c r="W2857" t="s">
        <v>2783</v>
      </c>
      <c r="X2857" t="s">
        <v>2784</v>
      </c>
      <c r="Y2857" t="s">
        <v>3318</v>
      </c>
      <c r="Z2857" t="s">
        <v>3729</v>
      </c>
      <c r="AA2857">
        <v>811867</v>
      </c>
      <c r="AB2857" s="198">
        <v>37037</v>
      </c>
      <c r="AC2857" s="198">
        <v>37040</v>
      </c>
    </row>
    <row r="2858" spans="1:29" x14ac:dyDescent="0.2">
      <c r="A2858" s="44" t="str">
        <f t="shared" si="221"/>
        <v xml:space="preserve"> Metals Financial</v>
      </c>
      <c r="B2858" s="44" t="str">
        <f t="shared" si="222"/>
        <v/>
      </c>
      <c r="C2858" s="44" t="str">
        <f t="shared" si="223"/>
        <v>Metals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20</v>
      </c>
      <c r="G2858" s="202">
        <v>1298070</v>
      </c>
      <c r="H2858" s="198">
        <v>37036.394826388889</v>
      </c>
      <c r="I2858" t="s">
        <v>2623</v>
      </c>
      <c r="M2858" t="s">
        <v>1791</v>
      </c>
      <c r="N2858" t="s">
        <v>2259</v>
      </c>
      <c r="O2858" t="s">
        <v>2260</v>
      </c>
      <c r="P2858" s="199">
        <v>20</v>
      </c>
      <c r="S2858" t="s">
        <v>2229</v>
      </c>
      <c r="T2858" t="s">
        <v>2230</v>
      </c>
      <c r="U2858" s="201">
        <v>477</v>
      </c>
      <c r="V2858" t="s">
        <v>326</v>
      </c>
      <c r="W2858" t="s">
        <v>2249</v>
      </c>
      <c r="X2858" t="s">
        <v>2232</v>
      </c>
      <c r="Y2858" t="s">
        <v>2233</v>
      </c>
      <c r="Z2858" t="s">
        <v>2234</v>
      </c>
      <c r="AA2858">
        <v>2152911</v>
      </c>
    </row>
    <row r="2859" spans="1:29" x14ac:dyDescent="0.2">
      <c r="A2859" s="44" t="str">
        <f t="shared" si="221"/>
        <v>US Power Physical</v>
      </c>
      <c r="B2859" s="44" t="str">
        <f t="shared" si="222"/>
        <v>US</v>
      </c>
      <c r="C2859" s="44" t="str">
        <f t="shared" si="223"/>
        <v>Power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5</v>
      </c>
      <c r="F2859" s="213">
        <f t="shared" si="225"/>
        <v>250</v>
      </c>
      <c r="G2859" s="202">
        <v>1298071</v>
      </c>
      <c r="H2859" s="198">
        <v>37036.394895833335</v>
      </c>
      <c r="I2859" t="s">
        <v>2964</v>
      </c>
      <c r="M2859" t="s">
        <v>3451</v>
      </c>
      <c r="N2859" t="s">
        <v>1827</v>
      </c>
      <c r="O2859" t="s">
        <v>2864</v>
      </c>
      <c r="Q2859" s="199">
        <v>50</v>
      </c>
      <c r="S2859" t="s">
        <v>1784</v>
      </c>
      <c r="T2859" t="s">
        <v>2230</v>
      </c>
      <c r="U2859" s="201">
        <v>58.7</v>
      </c>
      <c r="V2859" t="s">
        <v>2934</v>
      </c>
      <c r="W2859" t="s">
        <v>1848</v>
      </c>
      <c r="X2859" t="s">
        <v>1832</v>
      </c>
      <c r="Y2859" t="s">
        <v>2741</v>
      </c>
      <c r="Z2859" t="s">
        <v>3724</v>
      </c>
      <c r="AA2859">
        <v>623075.1</v>
      </c>
      <c r="AB2859" s="198">
        <v>37046.875</v>
      </c>
      <c r="AC2859" s="198">
        <v>37050.875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4</v>
      </c>
      <c r="F2860" s="213">
        <f t="shared" si="225"/>
        <v>40000</v>
      </c>
      <c r="G2860" s="202">
        <v>1298072</v>
      </c>
      <c r="H2860" s="198">
        <v>37036.394918981481</v>
      </c>
      <c r="I2860" t="s">
        <v>2006</v>
      </c>
      <c r="M2860" t="s">
        <v>1785</v>
      </c>
      <c r="N2860" t="s">
        <v>3314</v>
      </c>
      <c r="O2860" t="s">
        <v>1041</v>
      </c>
      <c r="P2860" s="199">
        <v>10000</v>
      </c>
      <c r="S2860" t="s">
        <v>1786</v>
      </c>
      <c r="T2860" t="s">
        <v>2230</v>
      </c>
      <c r="U2860" s="201">
        <v>3.78</v>
      </c>
      <c r="V2860" t="s">
        <v>1712</v>
      </c>
      <c r="W2860" t="s">
        <v>3159</v>
      </c>
      <c r="X2860" t="s">
        <v>1713</v>
      </c>
      <c r="Y2860" t="s">
        <v>3318</v>
      </c>
      <c r="Z2860" t="s">
        <v>3729</v>
      </c>
      <c r="AA2860">
        <v>811868</v>
      </c>
      <c r="AB2860" s="198">
        <v>37037</v>
      </c>
      <c r="AC2860" s="198">
        <v>37040</v>
      </c>
    </row>
    <row r="2861" spans="1:29" x14ac:dyDescent="0.2">
      <c r="A2861" s="44" t="str">
        <f t="shared" si="221"/>
        <v>US Power Physical</v>
      </c>
      <c r="B2861" s="44" t="str">
        <f t="shared" si="222"/>
        <v>US</v>
      </c>
      <c r="C2861" s="44" t="str">
        <f t="shared" si="223"/>
        <v>Power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30</v>
      </c>
      <c r="F2861" s="213">
        <f t="shared" si="225"/>
        <v>1500</v>
      </c>
      <c r="G2861" s="202">
        <v>1298073</v>
      </c>
      <c r="H2861" s="198">
        <v>37036.394930555558</v>
      </c>
      <c r="I2861" t="s">
        <v>3023</v>
      </c>
      <c r="M2861" t="s">
        <v>3451</v>
      </c>
      <c r="N2861" t="s">
        <v>1827</v>
      </c>
      <c r="O2861" t="s">
        <v>3326</v>
      </c>
      <c r="P2861" s="199">
        <v>50</v>
      </c>
      <c r="S2861" t="s">
        <v>1784</v>
      </c>
      <c r="T2861" t="s">
        <v>2230</v>
      </c>
      <c r="U2861" s="201">
        <v>57.5</v>
      </c>
      <c r="V2861" t="s">
        <v>2722</v>
      </c>
      <c r="W2861" t="s">
        <v>1844</v>
      </c>
      <c r="X2861" t="s">
        <v>2993</v>
      </c>
      <c r="Y2861" t="s">
        <v>2741</v>
      </c>
      <c r="Z2861" t="s">
        <v>3724</v>
      </c>
      <c r="AA2861">
        <v>623076.1</v>
      </c>
      <c r="AB2861" s="198">
        <v>37043.591666666667</v>
      </c>
      <c r="AC2861" s="198">
        <v>37072.591666666667</v>
      </c>
    </row>
    <row r="2862" spans="1:29" x14ac:dyDescent="0.2">
      <c r="A2862" s="44" t="str">
        <f t="shared" si="221"/>
        <v>US Natural Gas Financial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Financial</v>
      </c>
      <c r="E2862" s="44">
        <f>IF(VLOOKUP(S2862,'DD-Lookup'!$J$6:$L$50,3,FALSE)="Monthly",(YEAR(AC2862)-YEAR(AB2862))*12+MONTH(AC2862)-MONTH(AB2862)+1,(AC2862-AB2862+1))</f>
        <v>151</v>
      </c>
      <c r="F2862" s="213">
        <f t="shared" si="225"/>
        <v>64175</v>
      </c>
      <c r="G2862" s="202">
        <v>1298074</v>
      </c>
      <c r="H2862" s="198">
        <v>37036.394942129627</v>
      </c>
      <c r="I2862" t="s">
        <v>1699</v>
      </c>
      <c r="M2862" t="s">
        <v>1785</v>
      </c>
      <c r="N2862" t="s">
        <v>3328</v>
      </c>
      <c r="O2862" t="s">
        <v>1070</v>
      </c>
      <c r="Q2862" s="199">
        <v>425</v>
      </c>
      <c r="S2862" t="s">
        <v>1786</v>
      </c>
      <c r="T2862" t="s">
        <v>2230</v>
      </c>
      <c r="U2862" s="201">
        <v>0.17</v>
      </c>
      <c r="V2862" t="s">
        <v>2605</v>
      </c>
      <c r="W2862" t="s">
        <v>1717</v>
      </c>
      <c r="X2862" t="s">
        <v>1718</v>
      </c>
      <c r="Y2862" t="s">
        <v>2250</v>
      </c>
      <c r="Z2862" t="s">
        <v>3729</v>
      </c>
      <c r="AA2862" t="s">
        <v>333</v>
      </c>
      <c r="AB2862" s="198">
        <v>37196</v>
      </c>
      <c r="AC2862" s="198">
        <v>37346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4</v>
      </c>
      <c r="F2863" s="213">
        <f t="shared" si="225"/>
        <v>40000</v>
      </c>
      <c r="G2863" s="202">
        <v>1298075</v>
      </c>
      <c r="H2863" s="198">
        <v>37036.394965277781</v>
      </c>
      <c r="I2863" t="s">
        <v>1843</v>
      </c>
      <c r="M2863" t="s">
        <v>1785</v>
      </c>
      <c r="N2863" t="s">
        <v>3314</v>
      </c>
      <c r="O2863" t="s">
        <v>1040</v>
      </c>
      <c r="Q2863" s="199">
        <v>10000</v>
      </c>
      <c r="S2863" t="s">
        <v>1786</v>
      </c>
      <c r="T2863" t="s">
        <v>2230</v>
      </c>
      <c r="U2863" s="201">
        <v>3.83</v>
      </c>
      <c r="V2863" t="s">
        <v>3382</v>
      </c>
      <c r="W2863" t="s">
        <v>3159</v>
      </c>
      <c r="X2863" t="s">
        <v>3241</v>
      </c>
      <c r="Y2863" t="s">
        <v>3318</v>
      </c>
      <c r="Z2863" t="s">
        <v>3729</v>
      </c>
      <c r="AA2863">
        <v>811869</v>
      </c>
      <c r="AB2863" s="198">
        <v>37037</v>
      </c>
      <c r="AC2863" s="198">
        <v>37040</v>
      </c>
    </row>
    <row r="2864" spans="1:29" x14ac:dyDescent="0.2">
      <c r="A2864" s="44" t="str">
        <f t="shared" si="221"/>
        <v xml:space="preserve"> Metals Financial</v>
      </c>
      <c r="B2864" s="44" t="str">
        <f t="shared" si="222"/>
        <v/>
      </c>
      <c r="C2864" s="44" t="str">
        <f t="shared" si="223"/>
        <v>Metals</v>
      </c>
      <c r="D2864" s="44" t="str">
        <f t="shared" si="224"/>
        <v>Financial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10</v>
      </c>
      <c r="G2864" s="202">
        <v>1298076</v>
      </c>
      <c r="H2864" s="198">
        <v>37036.39502314815</v>
      </c>
      <c r="I2864" t="s">
        <v>2226</v>
      </c>
      <c r="M2864" t="s">
        <v>1791</v>
      </c>
      <c r="N2864" t="s">
        <v>2227</v>
      </c>
      <c r="O2864" t="s">
        <v>2228</v>
      </c>
      <c r="P2864" s="199">
        <v>10</v>
      </c>
      <c r="S2864" t="s">
        <v>2229</v>
      </c>
      <c r="T2864" t="s">
        <v>2230</v>
      </c>
      <c r="U2864" s="201">
        <v>1726</v>
      </c>
      <c r="V2864" t="s">
        <v>3048</v>
      </c>
      <c r="W2864" t="s">
        <v>2236</v>
      </c>
      <c r="X2864" t="s">
        <v>2232</v>
      </c>
      <c r="Y2864" t="s">
        <v>2233</v>
      </c>
      <c r="Z2864" t="s">
        <v>2234</v>
      </c>
      <c r="AA2864">
        <v>2152913</v>
      </c>
    </row>
    <row r="2865" spans="1:29" x14ac:dyDescent="0.2">
      <c r="A2865" s="44" t="str">
        <f t="shared" si="221"/>
        <v xml:space="preserve"> Natural Gas Financial</v>
      </c>
      <c r="B2865" s="44" t="str">
        <f t="shared" si="222"/>
        <v/>
      </c>
      <c r="C2865" s="44" t="str">
        <f t="shared" si="223"/>
        <v>Natural Gas</v>
      </c>
      <c r="D2865" s="44" t="str">
        <f t="shared" si="224"/>
        <v>Financial</v>
      </c>
      <c r="E2865" s="44">
        <f>IF(VLOOKUP(S2865,'DD-Lookup'!$J$6:$L$50,3,FALSE)="Monthly",(YEAR(AC2865)-YEAR(AB2865))*12+MONTH(AC2865)-MONTH(AB2865)+1,(AC2865-AB2865+1))</f>
        <v>31</v>
      </c>
      <c r="F2865" s="213">
        <f t="shared" si="225"/>
        <v>155000</v>
      </c>
      <c r="G2865" s="202">
        <v>1298077</v>
      </c>
      <c r="H2865" s="198">
        <v>37036.39503472222</v>
      </c>
      <c r="I2865" t="s">
        <v>2885</v>
      </c>
      <c r="M2865" t="s">
        <v>1785</v>
      </c>
      <c r="N2865" t="s">
        <v>2189</v>
      </c>
      <c r="O2865" t="s">
        <v>1811</v>
      </c>
      <c r="Q2865" s="199">
        <v>5000</v>
      </c>
      <c r="S2865" t="s">
        <v>1786</v>
      </c>
      <c r="T2865" t="s">
        <v>2230</v>
      </c>
      <c r="U2865" s="201">
        <v>-0.37</v>
      </c>
      <c r="V2865" t="s">
        <v>2886</v>
      </c>
      <c r="W2865" t="s">
        <v>2191</v>
      </c>
      <c r="X2865" t="s">
        <v>2192</v>
      </c>
      <c r="Y2865" t="s">
        <v>2250</v>
      </c>
      <c r="Z2865" t="s">
        <v>3730</v>
      </c>
      <c r="AA2865" t="s">
        <v>334</v>
      </c>
      <c r="AB2865" s="198">
        <v>37073.875</v>
      </c>
      <c r="AC2865" s="198">
        <v>37103.875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4</v>
      </c>
      <c r="F2866" s="213">
        <f t="shared" si="225"/>
        <v>40000</v>
      </c>
      <c r="G2866" s="202">
        <v>1298078</v>
      </c>
      <c r="H2866" s="198">
        <v>37036.395046296297</v>
      </c>
      <c r="I2866" t="s">
        <v>1748</v>
      </c>
      <c r="M2866" t="s">
        <v>1785</v>
      </c>
      <c r="N2866" t="s">
        <v>3314</v>
      </c>
      <c r="O2866" t="s">
        <v>1042</v>
      </c>
      <c r="Q2866" s="199">
        <v>10000</v>
      </c>
      <c r="S2866" t="s">
        <v>1786</v>
      </c>
      <c r="T2866" t="s">
        <v>2230</v>
      </c>
      <c r="U2866" s="201">
        <v>3.79</v>
      </c>
      <c r="V2866" t="s">
        <v>1773</v>
      </c>
      <c r="W2866" t="s">
        <v>3159</v>
      </c>
      <c r="X2866" t="s">
        <v>1713</v>
      </c>
      <c r="Y2866" t="s">
        <v>3318</v>
      </c>
      <c r="Z2866" t="s">
        <v>3729</v>
      </c>
      <c r="AA2866">
        <v>811870</v>
      </c>
      <c r="AB2866" s="198">
        <v>37037</v>
      </c>
      <c r="AC2866" s="198">
        <v>37040</v>
      </c>
    </row>
    <row r="2867" spans="1:29" x14ac:dyDescent="0.2">
      <c r="A2867" s="44" t="str">
        <f t="shared" si="221"/>
        <v xml:space="preserve"> Metals Financial</v>
      </c>
      <c r="B2867" s="44" t="str">
        <f t="shared" si="222"/>
        <v/>
      </c>
      <c r="C2867" s="44" t="str">
        <f t="shared" si="223"/>
        <v>Metals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10</v>
      </c>
      <c r="G2867" s="202">
        <v>1298079</v>
      </c>
      <c r="H2867" s="198">
        <v>37036.395069444443</v>
      </c>
      <c r="I2867" t="s">
        <v>2261</v>
      </c>
      <c r="M2867" t="s">
        <v>1791</v>
      </c>
      <c r="N2867" t="s">
        <v>2259</v>
      </c>
      <c r="O2867" t="s">
        <v>2260</v>
      </c>
      <c r="Q2867" s="199">
        <v>10</v>
      </c>
      <c r="S2867" t="s">
        <v>2229</v>
      </c>
      <c r="T2867" t="s">
        <v>2230</v>
      </c>
      <c r="U2867" s="201">
        <v>478</v>
      </c>
      <c r="V2867" t="s">
        <v>2737</v>
      </c>
      <c r="W2867" t="s">
        <v>2249</v>
      </c>
      <c r="X2867" t="s">
        <v>2232</v>
      </c>
      <c r="Y2867" t="s">
        <v>2233</v>
      </c>
      <c r="Z2867" t="s">
        <v>2234</v>
      </c>
      <c r="AA2867">
        <v>2152915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6</v>
      </c>
      <c r="F2868" s="213">
        <f t="shared" si="225"/>
        <v>60000</v>
      </c>
      <c r="G2868" s="202">
        <v>1298080</v>
      </c>
      <c r="H2868" s="198">
        <v>37036.395104166666</v>
      </c>
      <c r="I2868" t="s">
        <v>3293</v>
      </c>
      <c r="M2868" t="s">
        <v>1785</v>
      </c>
      <c r="N2868" t="s">
        <v>3314</v>
      </c>
      <c r="O2868" t="s">
        <v>335</v>
      </c>
      <c r="P2868" s="199">
        <v>10000</v>
      </c>
      <c r="S2868" t="s">
        <v>1786</v>
      </c>
      <c r="T2868" t="s">
        <v>2230</v>
      </c>
      <c r="U2868" s="201">
        <v>3.7949999999999999</v>
      </c>
      <c r="V2868" t="s">
        <v>3294</v>
      </c>
      <c r="W2868" t="s">
        <v>3159</v>
      </c>
      <c r="X2868" t="s">
        <v>1713</v>
      </c>
      <c r="Y2868" t="s">
        <v>3318</v>
      </c>
      <c r="Z2868" t="s">
        <v>3729</v>
      </c>
      <c r="AA2868">
        <v>811871</v>
      </c>
      <c r="AB2868" s="198">
        <v>37037.875</v>
      </c>
      <c r="AC2868" s="198">
        <v>37042.875</v>
      </c>
    </row>
    <row r="2869" spans="1:29" x14ac:dyDescent="0.2">
      <c r="A2869" s="44" t="str">
        <f t="shared" si="221"/>
        <v>US Power Physical</v>
      </c>
      <c r="B2869" s="44" t="str">
        <f t="shared" si="222"/>
        <v>US</v>
      </c>
      <c r="C2869" s="44" t="str">
        <f t="shared" si="223"/>
        <v>Power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3</v>
      </c>
      <c r="F2869" s="213">
        <f t="shared" si="225"/>
        <v>150</v>
      </c>
      <c r="G2869" s="202">
        <v>1298082</v>
      </c>
      <c r="H2869" s="198">
        <v>37036.395150462966</v>
      </c>
      <c r="I2869" t="s">
        <v>336</v>
      </c>
      <c r="M2869" t="s">
        <v>3451</v>
      </c>
      <c r="N2869" t="s">
        <v>1827</v>
      </c>
      <c r="O2869" t="s">
        <v>337</v>
      </c>
      <c r="Q2869" s="199">
        <v>50</v>
      </c>
      <c r="S2869" t="s">
        <v>1784</v>
      </c>
      <c r="T2869" t="s">
        <v>2230</v>
      </c>
      <c r="U2869" s="201">
        <v>26</v>
      </c>
      <c r="V2869" t="s">
        <v>338</v>
      </c>
      <c r="W2869" t="s">
        <v>1839</v>
      </c>
      <c r="X2869" t="s">
        <v>1828</v>
      </c>
      <c r="Y2869" t="s">
        <v>2741</v>
      </c>
      <c r="Z2869" t="s">
        <v>3724</v>
      </c>
      <c r="AA2869">
        <v>623077.1</v>
      </c>
      <c r="AB2869" s="198">
        <v>37041.875</v>
      </c>
      <c r="AC2869" s="198">
        <v>37043.875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4</v>
      </c>
      <c r="F2870" s="213">
        <f t="shared" si="225"/>
        <v>80000</v>
      </c>
      <c r="G2870" s="202">
        <v>1298083</v>
      </c>
      <c r="H2870" s="198">
        <v>37036.395219907405</v>
      </c>
      <c r="I2870" t="s">
        <v>2792</v>
      </c>
      <c r="M2870" t="s">
        <v>1785</v>
      </c>
      <c r="N2870" t="s">
        <v>3314</v>
      </c>
      <c r="O2870" t="s">
        <v>1034</v>
      </c>
      <c r="P2870" s="199">
        <v>20000</v>
      </c>
      <c r="S2870" t="s">
        <v>1786</v>
      </c>
      <c r="T2870" t="s">
        <v>2230</v>
      </c>
      <c r="U2870" s="201">
        <v>3.855</v>
      </c>
      <c r="V2870" t="s">
        <v>2793</v>
      </c>
      <c r="W2870" t="s">
        <v>2783</v>
      </c>
      <c r="X2870" t="s">
        <v>2784</v>
      </c>
      <c r="Y2870" t="s">
        <v>3318</v>
      </c>
      <c r="Z2870" t="s">
        <v>3729</v>
      </c>
      <c r="AA2870">
        <v>811872</v>
      </c>
      <c r="AB2870" s="198">
        <v>37037</v>
      </c>
      <c r="AC2870" s="198">
        <v>37040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4</v>
      </c>
      <c r="F2871" s="213">
        <f t="shared" si="225"/>
        <v>20000</v>
      </c>
      <c r="G2871" s="202">
        <v>1298084</v>
      </c>
      <c r="H2871" s="198">
        <v>37036.395254629628</v>
      </c>
      <c r="I2871" t="s">
        <v>1843</v>
      </c>
      <c r="M2871" t="s">
        <v>1785</v>
      </c>
      <c r="N2871" t="s">
        <v>1766</v>
      </c>
      <c r="O2871" t="s">
        <v>2517</v>
      </c>
      <c r="Q2871" s="199">
        <v>5000</v>
      </c>
      <c r="S2871" t="s">
        <v>1786</v>
      </c>
      <c r="T2871" t="s">
        <v>2230</v>
      </c>
      <c r="U2871" s="201">
        <v>3.66</v>
      </c>
      <c r="V2871" t="s">
        <v>339</v>
      </c>
      <c r="W2871" t="s">
        <v>3081</v>
      </c>
      <c r="X2871" t="s">
        <v>1767</v>
      </c>
      <c r="Y2871" t="s">
        <v>3318</v>
      </c>
      <c r="Z2871" t="s">
        <v>1768</v>
      </c>
      <c r="AA2871">
        <v>811873</v>
      </c>
      <c r="AB2871" s="198">
        <v>37037</v>
      </c>
      <c r="AC2871" s="198">
        <v>37040</v>
      </c>
    </row>
    <row r="2872" spans="1:29" x14ac:dyDescent="0.2">
      <c r="A2872" s="44" t="str">
        <f t="shared" si="221"/>
        <v>US Crude Financial</v>
      </c>
      <c r="B2872" s="44" t="str">
        <f t="shared" si="222"/>
        <v>US</v>
      </c>
      <c r="C2872" s="44" t="str">
        <f t="shared" si="223"/>
        <v>Crude</v>
      </c>
      <c r="D2872" s="44" t="str">
        <f t="shared" si="224"/>
        <v>Financial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50000</v>
      </c>
      <c r="G2872" s="202">
        <v>1298085</v>
      </c>
      <c r="H2872" s="198">
        <v>37036.395266203705</v>
      </c>
      <c r="I2872" t="s">
        <v>3013</v>
      </c>
      <c r="M2872" t="s">
        <v>1994</v>
      </c>
      <c r="N2872" t="s">
        <v>2731</v>
      </c>
      <c r="O2872" t="s">
        <v>1815</v>
      </c>
      <c r="P2872" s="199">
        <v>50000</v>
      </c>
      <c r="S2872" t="s">
        <v>1792</v>
      </c>
      <c r="T2872" t="s">
        <v>2230</v>
      </c>
      <c r="U2872" s="201">
        <v>28.47</v>
      </c>
      <c r="V2872" t="s">
        <v>2167</v>
      </c>
      <c r="W2872" t="s">
        <v>2733</v>
      </c>
      <c r="X2872" t="s">
        <v>2734</v>
      </c>
      <c r="Y2872" t="s">
        <v>3473</v>
      </c>
      <c r="Z2872" t="s">
        <v>3729</v>
      </c>
      <c r="AA2872">
        <v>108026</v>
      </c>
      <c r="AB2872" s="198">
        <v>37073</v>
      </c>
      <c r="AC2872" s="198">
        <v>37103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4</v>
      </c>
      <c r="F2873" s="213">
        <f t="shared" si="225"/>
        <v>1600</v>
      </c>
      <c r="G2873" s="202">
        <v>1298086</v>
      </c>
      <c r="H2873" s="198">
        <v>37036.395277777781</v>
      </c>
      <c r="I2873" t="s">
        <v>3023</v>
      </c>
      <c r="M2873" t="s">
        <v>1785</v>
      </c>
      <c r="N2873" t="s">
        <v>3314</v>
      </c>
      <c r="O2873" t="s">
        <v>1518</v>
      </c>
      <c r="Q2873" s="199">
        <v>400</v>
      </c>
      <c r="S2873" t="s">
        <v>1786</v>
      </c>
      <c r="T2873" t="s">
        <v>2230</v>
      </c>
      <c r="U2873" s="201">
        <v>3.9375</v>
      </c>
      <c r="V2873" t="s">
        <v>1857</v>
      </c>
      <c r="W2873" t="s">
        <v>3316</v>
      </c>
      <c r="X2873" t="s">
        <v>3317</v>
      </c>
      <c r="Y2873" t="s">
        <v>3318</v>
      </c>
      <c r="Z2873" t="s">
        <v>3729</v>
      </c>
      <c r="AA2873">
        <v>811874</v>
      </c>
      <c r="AB2873" s="198">
        <v>37037</v>
      </c>
      <c r="AC2873" s="198">
        <v>37040</v>
      </c>
    </row>
    <row r="2874" spans="1:29" x14ac:dyDescent="0.2">
      <c r="A2874" s="44" t="str">
        <f t="shared" si="221"/>
        <v>US Natural Gas Financial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Financial</v>
      </c>
      <c r="E2874" s="44">
        <f>IF(VLOOKUP(S2874,'DD-Lookup'!$J$6:$L$50,3,FALSE)="Monthly",(YEAR(AC2874)-YEAR(AB2874))*12+MONTH(AC2874)-MONTH(AB2874)+1,(AC2874-AB2874+1))</f>
        <v>153</v>
      </c>
      <c r="F2874" s="213">
        <f t="shared" si="225"/>
        <v>765000</v>
      </c>
      <c r="G2874" s="202">
        <v>1298087</v>
      </c>
      <c r="H2874" s="198">
        <v>37036.395289351851</v>
      </c>
      <c r="I2874" t="s">
        <v>3021</v>
      </c>
      <c r="M2874" t="s">
        <v>1785</v>
      </c>
      <c r="N2874" t="s">
        <v>3014</v>
      </c>
      <c r="O2874" t="s">
        <v>2777</v>
      </c>
      <c r="P2874" s="199">
        <v>5000</v>
      </c>
      <c r="S2874" t="s">
        <v>1786</v>
      </c>
      <c r="T2874" t="s">
        <v>2230</v>
      </c>
      <c r="U2874" s="201">
        <v>4.1100000000000003</v>
      </c>
      <c r="V2874" t="s">
        <v>1684</v>
      </c>
      <c r="W2874" t="s">
        <v>3587</v>
      </c>
      <c r="X2874" t="s">
        <v>3016</v>
      </c>
      <c r="Y2874" t="s">
        <v>2250</v>
      </c>
      <c r="Z2874" t="s">
        <v>3729</v>
      </c>
      <c r="AA2874" t="s">
        <v>340</v>
      </c>
      <c r="AB2874" s="198">
        <v>37043</v>
      </c>
      <c r="AC2874" s="198">
        <v>37195</v>
      </c>
    </row>
    <row r="2875" spans="1:29" x14ac:dyDescent="0.2">
      <c r="A2875" s="44" t="str">
        <f t="shared" si="221"/>
        <v>US Natural Gas Financial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Financial</v>
      </c>
      <c r="E2875" s="44">
        <f>IF(VLOOKUP(S2875,'DD-Lookup'!$J$6:$L$50,3,FALSE)="Monthly",(YEAR(AC2875)-YEAR(AB2875))*12+MONTH(AC2875)-MONTH(AB2875)+1,(AC2875-AB2875+1))</f>
        <v>30</v>
      </c>
      <c r="F2875" s="213">
        <f t="shared" si="225"/>
        <v>150000</v>
      </c>
      <c r="G2875" s="202">
        <v>1298088</v>
      </c>
      <c r="H2875" s="198">
        <v>37036.395312499997</v>
      </c>
      <c r="I2875" t="s">
        <v>3008</v>
      </c>
      <c r="M2875" t="s">
        <v>1785</v>
      </c>
      <c r="N2875" t="s">
        <v>3328</v>
      </c>
      <c r="O2875" t="s">
        <v>3250</v>
      </c>
      <c r="P2875" s="199">
        <v>5000</v>
      </c>
      <c r="S2875" t="s">
        <v>1786</v>
      </c>
      <c r="T2875" t="s">
        <v>2230</v>
      </c>
      <c r="U2875" s="201">
        <v>-0.70499999999999996</v>
      </c>
      <c r="V2875" t="s">
        <v>1721</v>
      </c>
      <c r="W2875" t="s">
        <v>3251</v>
      </c>
      <c r="X2875" t="s">
        <v>3252</v>
      </c>
      <c r="Y2875" t="s">
        <v>2250</v>
      </c>
      <c r="Z2875" t="s">
        <v>3729</v>
      </c>
      <c r="AA2875" t="s">
        <v>341</v>
      </c>
      <c r="AB2875" s="198">
        <v>37043.875</v>
      </c>
      <c r="AC2875" s="198">
        <v>37072.875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4</v>
      </c>
      <c r="F2876" s="213">
        <f t="shared" si="225"/>
        <v>20000</v>
      </c>
      <c r="G2876" s="202">
        <v>1298089</v>
      </c>
      <c r="H2876" s="198">
        <v>37036.395324074074</v>
      </c>
      <c r="I2876" t="s">
        <v>3393</v>
      </c>
      <c r="M2876" t="s">
        <v>1785</v>
      </c>
      <c r="N2876" t="s">
        <v>3314</v>
      </c>
      <c r="O2876" t="s">
        <v>1034</v>
      </c>
      <c r="P2876" s="199">
        <v>5000</v>
      </c>
      <c r="S2876" t="s">
        <v>1786</v>
      </c>
      <c r="T2876" t="s">
        <v>2230</v>
      </c>
      <c r="U2876" s="201">
        <v>3.855</v>
      </c>
      <c r="V2876" t="s">
        <v>2032</v>
      </c>
      <c r="W2876" t="s">
        <v>2783</v>
      </c>
      <c r="X2876" t="s">
        <v>2784</v>
      </c>
      <c r="Y2876" t="s">
        <v>3318</v>
      </c>
      <c r="Z2876" t="s">
        <v>3729</v>
      </c>
      <c r="AA2876">
        <v>811875</v>
      </c>
      <c r="AB2876" s="198">
        <v>37037</v>
      </c>
      <c r="AC2876" s="198">
        <v>37040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4</v>
      </c>
      <c r="F2877" s="213">
        <f t="shared" si="225"/>
        <v>40000</v>
      </c>
      <c r="G2877" s="202">
        <v>1298090</v>
      </c>
      <c r="H2877" s="198">
        <v>37036.395335648151</v>
      </c>
      <c r="I2877" t="s">
        <v>3341</v>
      </c>
      <c r="M2877" t="s">
        <v>1785</v>
      </c>
      <c r="N2877" t="s">
        <v>3314</v>
      </c>
      <c r="O2877" t="s">
        <v>1042</v>
      </c>
      <c r="Q2877" s="199">
        <v>10000</v>
      </c>
      <c r="S2877" t="s">
        <v>1786</v>
      </c>
      <c r="T2877" t="s">
        <v>2230</v>
      </c>
      <c r="U2877" s="201">
        <v>3.7925</v>
      </c>
      <c r="V2877" t="s">
        <v>2136</v>
      </c>
      <c r="W2877" t="s">
        <v>3159</v>
      </c>
      <c r="X2877" t="s">
        <v>1713</v>
      </c>
      <c r="Y2877" t="s">
        <v>3318</v>
      </c>
      <c r="Z2877" t="s">
        <v>3729</v>
      </c>
      <c r="AA2877">
        <v>811876</v>
      </c>
      <c r="AB2877" s="198">
        <v>37037</v>
      </c>
      <c r="AC2877" s="198">
        <v>37040</v>
      </c>
    </row>
    <row r="2878" spans="1:29" x14ac:dyDescent="0.2">
      <c r="A2878" s="44" t="str">
        <f t="shared" si="221"/>
        <v xml:space="preserve"> Metals Financial</v>
      </c>
      <c r="B2878" s="44" t="str">
        <f t="shared" si="222"/>
        <v/>
      </c>
      <c r="C2878" s="44" t="str">
        <f t="shared" si="223"/>
        <v>Metals</v>
      </c>
      <c r="D2878" s="44" t="str">
        <f t="shared" si="224"/>
        <v>Financial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20</v>
      </c>
      <c r="G2878" s="202">
        <v>1298091</v>
      </c>
      <c r="H2878" s="198">
        <v>37036.39534722222</v>
      </c>
      <c r="I2878" t="s">
        <v>2623</v>
      </c>
      <c r="M2878" t="s">
        <v>1791</v>
      </c>
      <c r="N2878" t="s">
        <v>2259</v>
      </c>
      <c r="O2878" t="s">
        <v>2260</v>
      </c>
      <c r="P2878" s="199">
        <v>20</v>
      </c>
      <c r="S2878" t="s">
        <v>2229</v>
      </c>
      <c r="T2878" t="s">
        <v>2230</v>
      </c>
      <c r="U2878" s="201">
        <v>477</v>
      </c>
      <c r="V2878" t="s">
        <v>326</v>
      </c>
      <c r="W2878" t="s">
        <v>2249</v>
      </c>
      <c r="X2878" t="s">
        <v>2232</v>
      </c>
      <c r="Y2878" t="s">
        <v>2233</v>
      </c>
      <c r="Z2878" t="s">
        <v>2234</v>
      </c>
      <c r="AA2878">
        <v>2152917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4</v>
      </c>
      <c r="F2879" s="213">
        <f t="shared" si="225"/>
        <v>4600</v>
      </c>
      <c r="G2879" s="202">
        <v>1298092</v>
      </c>
      <c r="H2879" s="198">
        <v>37036.395497685182</v>
      </c>
      <c r="I2879" t="s">
        <v>1882</v>
      </c>
      <c r="M2879" t="s">
        <v>1785</v>
      </c>
      <c r="N2879" t="s">
        <v>3314</v>
      </c>
      <c r="O2879" t="s">
        <v>1059</v>
      </c>
      <c r="P2879" s="199">
        <v>1150</v>
      </c>
      <c r="S2879" t="s">
        <v>1786</v>
      </c>
      <c r="T2879" t="s">
        <v>2230</v>
      </c>
      <c r="U2879" s="201">
        <v>3.7450000000000001</v>
      </c>
      <c r="V2879" t="s">
        <v>1883</v>
      </c>
      <c r="W2879" t="s">
        <v>2790</v>
      </c>
      <c r="X2879" t="s">
        <v>2791</v>
      </c>
      <c r="Y2879" t="s">
        <v>3318</v>
      </c>
      <c r="Z2879" t="s">
        <v>3729</v>
      </c>
      <c r="AA2879">
        <v>811877</v>
      </c>
      <c r="AB2879" s="198">
        <v>37037</v>
      </c>
      <c r="AC2879" s="198">
        <v>37040</v>
      </c>
    </row>
    <row r="2880" spans="1:29" x14ac:dyDescent="0.2">
      <c r="A2880" s="44" t="str">
        <f t="shared" si="221"/>
        <v>US Crude Financial</v>
      </c>
      <c r="B2880" s="44" t="str">
        <f t="shared" si="222"/>
        <v>US</v>
      </c>
      <c r="C2880" s="44" t="str">
        <f t="shared" si="223"/>
        <v>Crude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50000</v>
      </c>
      <c r="G2880" s="202">
        <v>1298093</v>
      </c>
      <c r="H2880" s="198">
        <v>37036.395497685182</v>
      </c>
      <c r="I2880" t="s">
        <v>3013</v>
      </c>
      <c r="M2880" t="s">
        <v>1994</v>
      </c>
      <c r="N2880" t="s">
        <v>2731</v>
      </c>
      <c r="O2880" t="s">
        <v>1815</v>
      </c>
      <c r="P2880" s="199">
        <v>50000</v>
      </c>
      <c r="S2880" t="s">
        <v>1792</v>
      </c>
      <c r="T2880" t="s">
        <v>2230</v>
      </c>
      <c r="U2880" s="201">
        <v>28.45</v>
      </c>
      <c r="V2880" t="s">
        <v>2317</v>
      </c>
      <c r="W2880" t="s">
        <v>2733</v>
      </c>
      <c r="X2880" t="s">
        <v>2734</v>
      </c>
      <c r="Y2880" t="s">
        <v>3473</v>
      </c>
      <c r="Z2880" t="s">
        <v>3729</v>
      </c>
      <c r="AA2880">
        <v>108027</v>
      </c>
      <c r="AB2880" s="198">
        <v>37073</v>
      </c>
      <c r="AC2880" s="198">
        <v>37103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4</v>
      </c>
      <c r="F2881" s="213">
        <f t="shared" si="225"/>
        <v>100000</v>
      </c>
      <c r="G2881" s="202">
        <v>1298094</v>
      </c>
      <c r="H2881" s="198">
        <v>37036.395543981482</v>
      </c>
      <c r="I2881" t="s">
        <v>2006</v>
      </c>
      <c r="M2881" t="s">
        <v>1785</v>
      </c>
      <c r="N2881" t="s">
        <v>3314</v>
      </c>
      <c r="O2881" t="s">
        <v>1034</v>
      </c>
      <c r="Q2881" s="199">
        <v>25000</v>
      </c>
      <c r="S2881" t="s">
        <v>1786</v>
      </c>
      <c r="T2881" t="s">
        <v>2230</v>
      </c>
      <c r="U2881" s="201">
        <v>3.85</v>
      </c>
      <c r="V2881" t="s">
        <v>1780</v>
      </c>
      <c r="W2881" t="s">
        <v>2783</v>
      </c>
      <c r="X2881" t="s">
        <v>2784</v>
      </c>
      <c r="Y2881" t="s">
        <v>3318</v>
      </c>
      <c r="Z2881" t="s">
        <v>3729</v>
      </c>
      <c r="AA2881">
        <v>811878</v>
      </c>
      <c r="AB2881" s="198">
        <v>37037</v>
      </c>
      <c r="AC2881" s="198">
        <v>37040</v>
      </c>
    </row>
    <row r="2882" spans="1:29" x14ac:dyDescent="0.2">
      <c r="A2882" s="44" t="str">
        <f t="shared" si="221"/>
        <v xml:space="preserve"> Power Financial</v>
      </c>
      <c r="B2882" s="44" t="str">
        <f t="shared" si="222"/>
        <v/>
      </c>
      <c r="C2882" s="44" t="str">
        <f t="shared" si="223"/>
        <v>Power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2</v>
      </c>
      <c r="F2882" s="213">
        <f t="shared" si="225"/>
        <v>30</v>
      </c>
      <c r="G2882" s="202">
        <v>1298095</v>
      </c>
      <c r="H2882" s="198">
        <v>37036.395578703705</v>
      </c>
      <c r="I2882" t="s">
        <v>3249</v>
      </c>
      <c r="M2882" t="s">
        <v>3451</v>
      </c>
      <c r="N2882" t="s">
        <v>2350</v>
      </c>
      <c r="O2882" t="s">
        <v>342</v>
      </c>
      <c r="Q2882" s="199">
        <v>15</v>
      </c>
      <c r="S2882" t="s">
        <v>1787</v>
      </c>
      <c r="T2882" t="s">
        <v>1725</v>
      </c>
      <c r="U2882" s="201">
        <v>71.5</v>
      </c>
      <c r="V2882" t="s">
        <v>2355</v>
      </c>
      <c r="W2882" t="s">
        <v>2356</v>
      </c>
      <c r="X2882" t="s">
        <v>2357</v>
      </c>
      <c r="Y2882" t="s">
        <v>2741</v>
      </c>
      <c r="Z2882" t="s">
        <v>3730</v>
      </c>
      <c r="AA2882">
        <v>623078.1</v>
      </c>
      <c r="AB2882" s="198">
        <v>37037.875</v>
      </c>
      <c r="AC2882" s="198">
        <v>37038.875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4</v>
      </c>
      <c r="F2883" s="213">
        <f t="shared" si="225"/>
        <v>100000</v>
      </c>
      <c r="G2883" s="202">
        <v>1298096</v>
      </c>
      <c r="H2883" s="198">
        <v>37036.395613425928</v>
      </c>
      <c r="I2883" t="s">
        <v>2006</v>
      </c>
      <c r="M2883" t="s">
        <v>1785</v>
      </c>
      <c r="N2883" t="s">
        <v>3314</v>
      </c>
      <c r="O2883" t="s">
        <v>1034</v>
      </c>
      <c r="Q2883" s="199">
        <v>25000</v>
      </c>
      <c r="S2883" t="s">
        <v>1786</v>
      </c>
      <c r="T2883" t="s">
        <v>2230</v>
      </c>
      <c r="U2883" s="201">
        <v>3.855</v>
      </c>
      <c r="V2883" t="s">
        <v>1780</v>
      </c>
      <c r="W2883" t="s">
        <v>2783</v>
      </c>
      <c r="X2883" t="s">
        <v>2784</v>
      </c>
      <c r="Y2883" t="s">
        <v>3318</v>
      </c>
      <c r="Z2883" t="s">
        <v>3729</v>
      </c>
      <c r="AA2883">
        <v>811880</v>
      </c>
      <c r="AB2883" s="198">
        <v>37037</v>
      </c>
      <c r="AC2883" s="198">
        <v>37040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4</v>
      </c>
      <c r="F2884" s="213">
        <f t="shared" si="225"/>
        <v>8428</v>
      </c>
      <c r="G2884" s="202">
        <v>1298097</v>
      </c>
      <c r="H2884" s="198">
        <v>37036.395787037036</v>
      </c>
      <c r="I2884" t="s">
        <v>2792</v>
      </c>
      <c r="M2884" t="s">
        <v>1785</v>
      </c>
      <c r="N2884" t="s">
        <v>3314</v>
      </c>
      <c r="O2884" t="s">
        <v>1584</v>
      </c>
      <c r="Q2884" s="199">
        <v>2107</v>
      </c>
      <c r="S2884" t="s">
        <v>1786</v>
      </c>
      <c r="T2884" t="s">
        <v>2230</v>
      </c>
      <c r="U2884" s="201">
        <v>3.78</v>
      </c>
      <c r="V2884" t="s">
        <v>2793</v>
      </c>
      <c r="W2884" t="s">
        <v>2790</v>
      </c>
      <c r="X2884" t="s">
        <v>1713</v>
      </c>
      <c r="Y2884" t="s">
        <v>3318</v>
      </c>
      <c r="Z2884" t="s">
        <v>3729</v>
      </c>
      <c r="AA2884">
        <v>811881</v>
      </c>
      <c r="AB2884" s="198">
        <v>37037</v>
      </c>
      <c r="AC2884" s="198">
        <v>37040</v>
      </c>
    </row>
    <row r="2885" spans="1:29" x14ac:dyDescent="0.2">
      <c r="A2885" s="44" t="str">
        <f t="shared" si="221"/>
        <v>US Power Physical</v>
      </c>
      <c r="B2885" s="44" t="str">
        <f t="shared" si="222"/>
        <v>US</v>
      </c>
      <c r="C2885" s="44" t="str">
        <f t="shared" si="223"/>
        <v>Power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5</v>
      </c>
      <c r="F2885" s="213">
        <f t="shared" si="225"/>
        <v>250</v>
      </c>
      <c r="G2885" s="202">
        <v>1298098</v>
      </c>
      <c r="H2885" s="198">
        <v>37036.395810185182</v>
      </c>
      <c r="I2885" t="s">
        <v>2964</v>
      </c>
      <c r="M2885" t="s">
        <v>3451</v>
      </c>
      <c r="N2885" t="s">
        <v>1827</v>
      </c>
      <c r="O2885" t="s">
        <v>2864</v>
      </c>
      <c r="Q2885" s="199">
        <v>50</v>
      </c>
      <c r="S2885" t="s">
        <v>1784</v>
      </c>
      <c r="T2885" t="s">
        <v>2230</v>
      </c>
      <c r="U2885" s="201">
        <v>58.8</v>
      </c>
      <c r="V2885" t="s">
        <v>2934</v>
      </c>
      <c r="W2885" t="s">
        <v>1848</v>
      </c>
      <c r="X2885" t="s">
        <v>1832</v>
      </c>
      <c r="Y2885" t="s">
        <v>2741</v>
      </c>
      <c r="Z2885" t="s">
        <v>3724</v>
      </c>
      <c r="AA2885">
        <v>623080.1</v>
      </c>
      <c r="AB2885" s="198">
        <v>37046.875</v>
      </c>
      <c r="AC2885" s="198">
        <v>37050.875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4</v>
      </c>
      <c r="F2886" s="213">
        <f t="shared" si="225"/>
        <v>20000</v>
      </c>
      <c r="G2886" s="202">
        <v>1298099</v>
      </c>
      <c r="H2886" s="198">
        <v>37036.395810185182</v>
      </c>
      <c r="I2886" t="s">
        <v>3021</v>
      </c>
      <c r="M2886" t="s">
        <v>1785</v>
      </c>
      <c r="N2886" t="s">
        <v>3314</v>
      </c>
      <c r="O2886" t="s">
        <v>1034</v>
      </c>
      <c r="P2886" s="199">
        <v>5000</v>
      </c>
      <c r="S2886" t="s">
        <v>1786</v>
      </c>
      <c r="T2886" t="s">
        <v>2230</v>
      </c>
      <c r="U2886" s="201">
        <v>3.855</v>
      </c>
      <c r="V2886" t="s">
        <v>3169</v>
      </c>
      <c r="W2886" t="s">
        <v>2783</v>
      </c>
      <c r="X2886" t="s">
        <v>2784</v>
      </c>
      <c r="Y2886" t="s">
        <v>3318</v>
      </c>
      <c r="Z2886" t="s">
        <v>3729</v>
      </c>
      <c r="AA2886">
        <v>811882</v>
      </c>
      <c r="AB2886" s="198">
        <v>37037</v>
      </c>
      <c r="AC2886" s="198">
        <v>37040</v>
      </c>
    </row>
    <row r="2887" spans="1:29" x14ac:dyDescent="0.2">
      <c r="A2887" s="44" t="str">
        <f t="shared" si="221"/>
        <v>US Power Physical</v>
      </c>
      <c r="B2887" s="44" t="str">
        <f t="shared" si="222"/>
        <v>US</v>
      </c>
      <c r="C2887" s="44" t="str">
        <f t="shared" si="223"/>
        <v>Power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5</v>
      </c>
      <c r="F2887" s="213">
        <f t="shared" si="225"/>
        <v>250</v>
      </c>
      <c r="G2887" s="202">
        <v>1298100</v>
      </c>
      <c r="H2887" s="198">
        <v>37036.395844907405</v>
      </c>
      <c r="I2887" t="s">
        <v>2964</v>
      </c>
      <c r="M2887" t="s">
        <v>3451</v>
      </c>
      <c r="N2887" t="s">
        <v>1827</v>
      </c>
      <c r="O2887" t="s">
        <v>2864</v>
      </c>
      <c r="Q2887" s="199">
        <v>50</v>
      </c>
      <c r="S2887" t="s">
        <v>1784</v>
      </c>
      <c r="T2887" t="s">
        <v>2230</v>
      </c>
      <c r="U2887" s="201">
        <v>58.9</v>
      </c>
      <c r="V2887" t="s">
        <v>2934</v>
      </c>
      <c r="W2887" t="s">
        <v>1848</v>
      </c>
      <c r="X2887" t="s">
        <v>1832</v>
      </c>
      <c r="Y2887" t="s">
        <v>2741</v>
      </c>
      <c r="Z2887" t="s">
        <v>3724</v>
      </c>
      <c r="AA2887">
        <v>623082.1</v>
      </c>
      <c r="AB2887" s="198">
        <v>37046.875</v>
      </c>
      <c r="AC2887" s="198">
        <v>37050.875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4</v>
      </c>
      <c r="F2888" s="213">
        <f t="shared" si="225"/>
        <v>40000</v>
      </c>
      <c r="G2888" s="202">
        <v>1298101</v>
      </c>
      <c r="H2888" s="198">
        <v>37036.395868055559</v>
      </c>
      <c r="I2888" t="s">
        <v>2006</v>
      </c>
      <c r="M2888" t="s">
        <v>1785</v>
      </c>
      <c r="N2888" t="s">
        <v>3314</v>
      </c>
      <c r="O2888" t="s">
        <v>1041</v>
      </c>
      <c r="P2888" s="199">
        <v>10000</v>
      </c>
      <c r="S2888" t="s">
        <v>1786</v>
      </c>
      <c r="T2888" t="s">
        <v>2230</v>
      </c>
      <c r="U2888" s="201">
        <v>3.77</v>
      </c>
      <c r="V2888" t="s">
        <v>1712</v>
      </c>
      <c r="W2888" t="s">
        <v>3159</v>
      </c>
      <c r="X2888" t="s">
        <v>1713</v>
      </c>
      <c r="Y2888" t="s">
        <v>3318</v>
      </c>
      <c r="Z2888" t="s">
        <v>3729</v>
      </c>
      <c r="AA2888">
        <v>811883</v>
      </c>
      <c r="AB2888" s="198">
        <v>37037</v>
      </c>
      <c r="AC2888" s="198">
        <v>37040</v>
      </c>
    </row>
    <row r="2889" spans="1:29" x14ac:dyDescent="0.2">
      <c r="A2889" s="44" t="str">
        <f t="shared" si="221"/>
        <v>US Natural Gas Financial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Financial</v>
      </c>
      <c r="E2889" s="44">
        <f>IF(VLOOKUP(S2889,'DD-Lookup'!$J$6:$L$50,3,FALSE)="Monthly",(YEAR(AC2889)-YEAR(AB2889))*12+MONTH(AC2889)-MONTH(AB2889)+1,(AC2889-AB2889+1))</f>
        <v>151</v>
      </c>
      <c r="F2889" s="213">
        <f t="shared" si="225"/>
        <v>453000</v>
      </c>
      <c r="G2889" s="202">
        <v>1298102</v>
      </c>
      <c r="H2889" s="198">
        <v>37036.395902777775</v>
      </c>
      <c r="I2889" t="s">
        <v>2618</v>
      </c>
      <c r="M2889" t="s">
        <v>1785</v>
      </c>
      <c r="N2889" t="s">
        <v>3328</v>
      </c>
      <c r="O2889" t="s">
        <v>1070</v>
      </c>
      <c r="P2889" s="199">
        <v>3000</v>
      </c>
      <c r="S2889" t="s">
        <v>1786</v>
      </c>
      <c r="T2889" t="s">
        <v>2230</v>
      </c>
      <c r="U2889" s="201">
        <v>0.16</v>
      </c>
      <c r="V2889" t="s">
        <v>2363</v>
      </c>
      <c r="W2889" t="s">
        <v>1717</v>
      </c>
      <c r="X2889" t="s">
        <v>1718</v>
      </c>
      <c r="Y2889" t="s">
        <v>2250</v>
      </c>
      <c r="Z2889" t="s">
        <v>3729</v>
      </c>
      <c r="AA2889" t="s">
        <v>343</v>
      </c>
      <c r="AB2889" s="198">
        <v>37196</v>
      </c>
      <c r="AC2889" s="198">
        <v>37346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4</v>
      </c>
      <c r="F2890" s="213">
        <f t="shared" si="225"/>
        <v>20000</v>
      </c>
      <c r="G2890" s="202">
        <v>1298103</v>
      </c>
      <c r="H2890" s="198">
        <v>37036.395902777775</v>
      </c>
      <c r="I2890" t="s">
        <v>2006</v>
      </c>
      <c r="M2890" t="s">
        <v>1785</v>
      </c>
      <c r="N2890" t="s">
        <v>3314</v>
      </c>
      <c r="O2890" t="s">
        <v>1042</v>
      </c>
      <c r="P2890" s="199">
        <v>5000</v>
      </c>
      <c r="S2890" t="s">
        <v>1786</v>
      </c>
      <c r="T2890" t="s">
        <v>2230</v>
      </c>
      <c r="U2890" s="201">
        <v>3.77</v>
      </c>
      <c r="V2890" t="s">
        <v>1712</v>
      </c>
      <c r="W2890" t="s">
        <v>3159</v>
      </c>
      <c r="X2890" t="s">
        <v>1713</v>
      </c>
      <c r="Y2890" t="s">
        <v>3318</v>
      </c>
      <c r="Z2890" t="s">
        <v>3729</v>
      </c>
      <c r="AA2890">
        <v>811884</v>
      </c>
      <c r="AB2890" s="198">
        <v>37037</v>
      </c>
      <c r="AC2890" s="198">
        <v>37040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4</v>
      </c>
      <c r="F2891" s="213">
        <f t="shared" ref="F2891:F2954" si="230">E2891*SUM(P2891:Q2891)</f>
        <v>10000</v>
      </c>
      <c r="G2891" s="202">
        <v>1298104</v>
      </c>
      <c r="H2891" s="198">
        <v>37036.395914351851</v>
      </c>
      <c r="I2891" t="s">
        <v>3336</v>
      </c>
      <c r="M2891" t="s">
        <v>1785</v>
      </c>
      <c r="N2891" t="s">
        <v>3314</v>
      </c>
      <c r="O2891" t="s">
        <v>1543</v>
      </c>
      <c r="P2891" s="199">
        <v>2500</v>
      </c>
      <c r="S2891" t="s">
        <v>1786</v>
      </c>
      <c r="T2891" t="s">
        <v>2230</v>
      </c>
      <c r="U2891" s="201">
        <v>3.7050000000000001</v>
      </c>
      <c r="V2891" t="s">
        <v>3158</v>
      </c>
      <c r="W2891" t="s">
        <v>3130</v>
      </c>
      <c r="X2891" t="s">
        <v>3338</v>
      </c>
      <c r="Y2891" t="s">
        <v>3318</v>
      </c>
      <c r="Z2891" t="s">
        <v>3729</v>
      </c>
      <c r="AA2891">
        <v>811885</v>
      </c>
      <c r="AB2891" s="198">
        <v>37037</v>
      </c>
      <c r="AC2891" s="198">
        <v>37040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4</v>
      </c>
      <c r="F2892" s="213">
        <f t="shared" si="230"/>
        <v>20000</v>
      </c>
      <c r="G2892" s="202">
        <v>1298106</v>
      </c>
      <c r="H2892" s="198">
        <v>37036.395949074074</v>
      </c>
      <c r="I2892" t="s">
        <v>3393</v>
      </c>
      <c r="M2892" t="s">
        <v>1785</v>
      </c>
      <c r="N2892" t="s">
        <v>3314</v>
      </c>
      <c r="O2892" t="s">
        <v>1545</v>
      </c>
      <c r="Q2892" s="199">
        <v>5000</v>
      </c>
      <c r="S2892" t="s">
        <v>1786</v>
      </c>
      <c r="T2892" t="s">
        <v>2230</v>
      </c>
      <c r="U2892" s="201">
        <v>3.7549999999999999</v>
      </c>
      <c r="V2892" t="s">
        <v>3132</v>
      </c>
      <c r="W2892" t="s">
        <v>3130</v>
      </c>
      <c r="X2892" t="s">
        <v>3338</v>
      </c>
      <c r="Y2892" t="s">
        <v>3318</v>
      </c>
      <c r="Z2892" t="s">
        <v>3729</v>
      </c>
      <c r="AA2892">
        <v>811886</v>
      </c>
      <c r="AB2892" s="198">
        <v>37037</v>
      </c>
      <c r="AC2892" s="198">
        <v>37040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4</v>
      </c>
      <c r="F2893" s="213">
        <f t="shared" si="230"/>
        <v>10000</v>
      </c>
      <c r="G2893" s="202">
        <v>1298107</v>
      </c>
      <c r="H2893" s="198">
        <v>37036.395972222221</v>
      </c>
      <c r="I2893" t="s">
        <v>1826</v>
      </c>
      <c r="M2893" t="s">
        <v>1785</v>
      </c>
      <c r="N2893" t="s">
        <v>3314</v>
      </c>
      <c r="O2893" t="s">
        <v>1543</v>
      </c>
      <c r="P2893" s="199">
        <v>2500</v>
      </c>
      <c r="S2893" t="s">
        <v>1786</v>
      </c>
      <c r="T2893" t="s">
        <v>2230</v>
      </c>
      <c r="U2893" s="201">
        <v>3.7025000000000001</v>
      </c>
      <c r="V2893" t="s">
        <v>3274</v>
      </c>
      <c r="W2893" t="s">
        <v>3130</v>
      </c>
      <c r="X2893" t="s">
        <v>3338</v>
      </c>
      <c r="Y2893" t="s">
        <v>3318</v>
      </c>
      <c r="Z2893" t="s">
        <v>3729</v>
      </c>
      <c r="AA2893">
        <v>811887</v>
      </c>
      <c r="AB2893" s="198">
        <v>37037</v>
      </c>
      <c r="AC2893" s="198">
        <v>37040</v>
      </c>
    </row>
    <row r="2894" spans="1:29" x14ac:dyDescent="0.2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4</v>
      </c>
      <c r="F2894" s="213">
        <f t="shared" si="230"/>
        <v>40000</v>
      </c>
      <c r="G2894" s="202">
        <v>1298108</v>
      </c>
      <c r="H2894" s="198">
        <v>37036.395983796298</v>
      </c>
      <c r="I2894" t="s">
        <v>2779</v>
      </c>
      <c r="M2894" t="s">
        <v>1785</v>
      </c>
      <c r="N2894" t="s">
        <v>3314</v>
      </c>
      <c r="O2894" t="s">
        <v>1518</v>
      </c>
      <c r="P2894" s="199">
        <v>10000</v>
      </c>
      <c r="S2894" t="s">
        <v>1786</v>
      </c>
      <c r="T2894" t="s">
        <v>2230</v>
      </c>
      <c r="U2894" s="201">
        <v>3.9350000000000001</v>
      </c>
      <c r="V2894" t="s">
        <v>1668</v>
      </c>
      <c r="W2894" t="s">
        <v>3316</v>
      </c>
      <c r="X2894" t="s">
        <v>3317</v>
      </c>
      <c r="Y2894" t="s">
        <v>3318</v>
      </c>
      <c r="Z2894" t="s">
        <v>3729</v>
      </c>
      <c r="AA2894">
        <v>811888</v>
      </c>
      <c r="AB2894" s="198">
        <v>37037</v>
      </c>
      <c r="AC2894" s="198">
        <v>37040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4</v>
      </c>
      <c r="F2895" s="213">
        <f t="shared" si="230"/>
        <v>20000</v>
      </c>
      <c r="G2895" s="202">
        <v>1298110</v>
      </c>
      <c r="H2895" s="198">
        <v>37036.396134259259</v>
      </c>
      <c r="I2895" t="s">
        <v>3341</v>
      </c>
      <c r="M2895" t="s">
        <v>1785</v>
      </c>
      <c r="N2895" t="s">
        <v>3314</v>
      </c>
      <c r="O2895" t="s">
        <v>1042</v>
      </c>
      <c r="Q2895" s="199">
        <v>5000</v>
      </c>
      <c r="S2895" t="s">
        <v>1786</v>
      </c>
      <c r="T2895" t="s">
        <v>2230</v>
      </c>
      <c r="U2895" s="201">
        <v>3.7850000000000001</v>
      </c>
      <c r="V2895" t="s">
        <v>2136</v>
      </c>
      <c r="W2895" t="s">
        <v>3159</v>
      </c>
      <c r="X2895" t="s">
        <v>1713</v>
      </c>
      <c r="Y2895" t="s">
        <v>3318</v>
      </c>
      <c r="Z2895" t="s">
        <v>3729</v>
      </c>
      <c r="AA2895">
        <v>811889</v>
      </c>
      <c r="AB2895" s="198">
        <v>37037</v>
      </c>
      <c r="AC2895" s="198">
        <v>37040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4</v>
      </c>
      <c r="F2896" s="213">
        <f t="shared" si="230"/>
        <v>96000</v>
      </c>
      <c r="G2896" s="202">
        <v>1298113</v>
      </c>
      <c r="H2896" s="198">
        <v>37036.396203703705</v>
      </c>
      <c r="I2896" t="s">
        <v>3023</v>
      </c>
      <c r="M2896" t="s">
        <v>1785</v>
      </c>
      <c r="N2896" t="s">
        <v>3314</v>
      </c>
      <c r="O2896" t="s">
        <v>1034</v>
      </c>
      <c r="P2896" s="199">
        <v>24000</v>
      </c>
      <c r="S2896" t="s">
        <v>1786</v>
      </c>
      <c r="T2896" t="s">
        <v>2230</v>
      </c>
      <c r="U2896" s="201">
        <v>3.855</v>
      </c>
      <c r="V2896" t="s">
        <v>1890</v>
      </c>
      <c r="W2896" t="s">
        <v>2783</v>
      </c>
      <c r="X2896" t="s">
        <v>2784</v>
      </c>
      <c r="Y2896" t="s">
        <v>3318</v>
      </c>
      <c r="Z2896" t="s">
        <v>3729</v>
      </c>
      <c r="AA2896">
        <v>811890</v>
      </c>
      <c r="AB2896" s="198">
        <v>37037</v>
      </c>
      <c r="AC2896" s="198">
        <v>37040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4</v>
      </c>
      <c r="F2897" s="213">
        <f t="shared" si="230"/>
        <v>4000</v>
      </c>
      <c r="G2897" s="202">
        <v>1298114</v>
      </c>
      <c r="H2897" s="198">
        <v>37036.396226851852</v>
      </c>
      <c r="I2897" t="s">
        <v>3204</v>
      </c>
      <c r="M2897" t="s">
        <v>1785</v>
      </c>
      <c r="N2897" t="s">
        <v>3314</v>
      </c>
      <c r="O2897" t="s">
        <v>1544</v>
      </c>
      <c r="Q2897" s="199">
        <v>1000</v>
      </c>
      <c r="S2897" t="s">
        <v>1786</v>
      </c>
      <c r="T2897" t="s">
        <v>2230</v>
      </c>
      <c r="U2897" s="201">
        <v>3.7349999999999999</v>
      </c>
      <c r="V2897" t="s">
        <v>3205</v>
      </c>
      <c r="W2897" t="s">
        <v>3130</v>
      </c>
      <c r="X2897" t="s">
        <v>3338</v>
      </c>
      <c r="Y2897" t="s">
        <v>3318</v>
      </c>
      <c r="Z2897" t="s">
        <v>3729</v>
      </c>
      <c r="AA2897">
        <v>811891</v>
      </c>
      <c r="AB2897" s="198">
        <v>37037</v>
      </c>
      <c r="AC2897" s="198">
        <v>37040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4</v>
      </c>
      <c r="F2898" s="213">
        <f t="shared" si="230"/>
        <v>20000</v>
      </c>
      <c r="G2898" s="202">
        <v>1298115</v>
      </c>
      <c r="H2898" s="198">
        <v>37036.396238425928</v>
      </c>
      <c r="I2898" t="s">
        <v>1843</v>
      </c>
      <c r="M2898" t="s">
        <v>1785</v>
      </c>
      <c r="N2898" t="s">
        <v>3314</v>
      </c>
      <c r="O2898" t="s">
        <v>1624</v>
      </c>
      <c r="P2898" s="199">
        <v>5000</v>
      </c>
      <c r="S2898" t="s">
        <v>1786</v>
      </c>
      <c r="T2898" t="s">
        <v>2230</v>
      </c>
      <c r="U2898" s="201">
        <v>3.74</v>
      </c>
      <c r="V2898" t="s">
        <v>3177</v>
      </c>
      <c r="W2898" t="s">
        <v>2790</v>
      </c>
      <c r="X2898" t="s">
        <v>1713</v>
      </c>
      <c r="Y2898" t="s">
        <v>3318</v>
      </c>
      <c r="Z2898" t="s">
        <v>3729</v>
      </c>
      <c r="AA2898">
        <v>811892</v>
      </c>
      <c r="AB2898" s="198">
        <v>37037</v>
      </c>
      <c r="AC2898" s="198">
        <v>37040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4</v>
      </c>
      <c r="F2899" s="213">
        <f t="shared" si="230"/>
        <v>4000</v>
      </c>
      <c r="G2899" s="202">
        <v>1298116</v>
      </c>
      <c r="H2899" s="198">
        <v>37036.396296296298</v>
      </c>
      <c r="I2899" t="s">
        <v>2780</v>
      </c>
      <c r="M2899" t="s">
        <v>1785</v>
      </c>
      <c r="N2899" t="s">
        <v>3314</v>
      </c>
      <c r="O2899" t="s">
        <v>1034</v>
      </c>
      <c r="P2899" s="199">
        <v>1000</v>
      </c>
      <c r="S2899" t="s">
        <v>1786</v>
      </c>
      <c r="T2899" t="s">
        <v>2230</v>
      </c>
      <c r="U2899" s="201">
        <v>3.855</v>
      </c>
      <c r="V2899" t="s">
        <v>93</v>
      </c>
      <c r="W2899" t="s">
        <v>2783</v>
      </c>
      <c r="X2899" t="s">
        <v>2784</v>
      </c>
      <c r="Y2899" t="s">
        <v>3318</v>
      </c>
      <c r="Z2899" t="s">
        <v>3729</v>
      </c>
      <c r="AA2899">
        <v>811893</v>
      </c>
      <c r="AB2899" s="198">
        <v>37037</v>
      </c>
      <c r="AC2899" s="198">
        <v>37040</v>
      </c>
    </row>
    <row r="2900" spans="1:29" x14ac:dyDescent="0.2">
      <c r="A2900" s="44" t="str">
        <f t="shared" si="226"/>
        <v xml:space="preserve"> Natural Gas Financial</v>
      </c>
      <c r="B2900" s="44" t="str">
        <f t="shared" si="227"/>
        <v/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465000</v>
      </c>
      <c r="G2900" s="202">
        <v>1298117</v>
      </c>
      <c r="H2900" s="198">
        <v>37036.396331018521</v>
      </c>
      <c r="I2900" t="s">
        <v>1783</v>
      </c>
      <c r="M2900" t="s">
        <v>1785</v>
      </c>
      <c r="N2900" t="s">
        <v>1904</v>
      </c>
      <c r="O2900" t="s">
        <v>344</v>
      </c>
      <c r="P2900" s="199">
        <v>15000</v>
      </c>
      <c r="S2900" t="s">
        <v>2308</v>
      </c>
      <c r="T2900" t="s">
        <v>1725</v>
      </c>
      <c r="U2900" s="201">
        <v>0.64500000000000002</v>
      </c>
      <c r="V2900" t="s">
        <v>345</v>
      </c>
      <c r="W2900" t="s">
        <v>1931</v>
      </c>
      <c r="X2900" t="s">
        <v>1905</v>
      </c>
      <c r="Y2900" t="s">
        <v>2250</v>
      </c>
      <c r="Z2900" t="s">
        <v>3730</v>
      </c>
      <c r="AA2900" t="s">
        <v>346</v>
      </c>
      <c r="AB2900" s="198">
        <v>37073</v>
      </c>
      <c r="AC2900" s="198">
        <v>37103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4</v>
      </c>
      <c r="F2901" s="213">
        <f t="shared" si="230"/>
        <v>2092</v>
      </c>
      <c r="G2901" s="202">
        <v>1298118</v>
      </c>
      <c r="H2901" s="198">
        <v>37036.396331018521</v>
      </c>
      <c r="I2901" t="s">
        <v>2999</v>
      </c>
      <c r="M2901" t="s">
        <v>1785</v>
      </c>
      <c r="N2901" t="s">
        <v>3314</v>
      </c>
      <c r="O2901" t="s">
        <v>1543</v>
      </c>
      <c r="P2901" s="199">
        <v>523</v>
      </c>
      <c r="S2901" t="s">
        <v>1786</v>
      </c>
      <c r="T2901" t="s">
        <v>2230</v>
      </c>
      <c r="U2901" s="201">
        <v>3.7</v>
      </c>
      <c r="V2901" t="s">
        <v>3164</v>
      </c>
      <c r="W2901" t="s">
        <v>3130</v>
      </c>
      <c r="X2901" t="s">
        <v>3338</v>
      </c>
      <c r="Y2901" t="s">
        <v>3318</v>
      </c>
      <c r="Z2901" t="s">
        <v>3729</v>
      </c>
      <c r="AA2901">
        <v>811894</v>
      </c>
      <c r="AB2901" s="198">
        <v>37037</v>
      </c>
      <c r="AC2901" s="198">
        <v>37040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4</v>
      </c>
      <c r="F2902" s="213">
        <f t="shared" si="230"/>
        <v>10604</v>
      </c>
      <c r="G2902" s="202">
        <v>1298119</v>
      </c>
      <c r="H2902" s="198">
        <v>37036.396412037036</v>
      </c>
      <c r="I2902" t="s">
        <v>3077</v>
      </c>
      <c r="M2902" t="s">
        <v>1785</v>
      </c>
      <c r="N2902" t="s">
        <v>3314</v>
      </c>
      <c r="O2902" t="s">
        <v>1544</v>
      </c>
      <c r="Q2902" s="199">
        <v>2651</v>
      </c>
      <c r="S2902" t="s">
        <v>1786</v>
      </c>
      <c r="T2902" t="s">
        <v>2230</v>
      </c>
      <c r="U2902" s="201">
        <v>3.7349999999999999</v>
      </c>
      <c r="V2902" t="s">
        <v>3144</v>
      </c>
      <c r="W2902" t="s">
        <v>3130</v>
      </c>
      <c r="X2902" t="s">
        <v>3338</v>
      </c>
      <c r="Y2902" t="s">
        <v>3318</v>
      </c>
      <c r="Z2902" t="s">
        <v>3729</v>
      </c>
      <c r="AA2902">
        <v>811895</v>
      </c>
      <c r="AB2902" s="198">
        <v>37037</v>
      </c>
      <c r="AC2902" s="198">
        <v>37040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4</v>
      </c>
      <c r="F2903" s="213">
        <f t="shared" si="230"/>
        <v>10604</v>
      </c>
      <c r="G2903" s="202">
        <v>1298120</v>
      </c>
      <c r="H2903" s="198">
        <v>37036.396504629629</v>
      </c>
      <c r="I2903" t="s">
        <v>3077</v>
      </c>
      <c r="M2903" t="s">
        <v>1785</v>
      </c>
      <c r="N2903" t="s">
        <v>3314</v>
      </c>
      <c r="O2903" t="s">
        <v>280</v>
      </c>
      <c r="P2903" s="199">
        <v>2651</v>
      </c>
      <c r="S2903" t="s">
        <v>1786</v>
      </c>
      <c r="T2903" t="s">
        <v>2230</v>
      </c>
      <c r="U2903" s="201">
        <v>3.7524999999999999</v>
      </c>
      <c r="V2903" t="s">
        <v>3144</v>
      </c>
      <c r="W2903" t="s">
        <v>3130</v>
      </c>
      <c r="X2903" t="s">
        <v>3338</v>
      </c>
      <c r="Y2903" t="s">
        <v>3318</v>
      </c>
      <c r="Z2903" t="s">
        <v>3729</v>
      </c>
      <c r="AA2903">
        <v>811896</v>
      </c>
      <c r="AB2903" s="198">
        <v>37037</v>
      </c>
      <c r="AC2903" s="198">
        <v>37040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4</v>
      </c>
      <c r="F2904" s="213">
        <f t="shared" si="230"/>
        <v>8400</v>
      </c>
      <c r="G2904" s="202">
        <v>1298121</v>
      </c>
      <c r="H2904" s="198">
        <v>37036.396516203706</v>
      </c>
      <c r="I2904" t="s">
        <v>3341</v>
      </c>
      <c r="M2904" t="s">
        <v>1785</v>
      </c>
      <c r="N2904" t="s">
        <v>3314</v>
      </c>
      <c r="O2904" t="s">
        <v>1544</v>
      </c>
      <c r="Q2904" s="199">
        <v>2100</v>
      </c>
      <c r="S2904" t="s">
        <v>1786</v>
      </c>
      <c r="T2904" t="s">
        <v>2230</v>
      </c>
      <c r="U2904" s="201">
        <v>3.7349999999999999</v>
      </c>
      <c r="V2904" t="s">
        <v>3131</v>
      </c>
      <c r="W2904" t="s">
        <v>3130</v>
      </c>
      <c r="X2904" t="s">
        <v>3338</v>
      </c>
      <c r="Y2904" t="s">
        <v>3318</v>
      </c>
      <c r="Z2904" t="s">
        <v>3729</v>
      </c>
      <c r="AA2904">
        <v>811897</v>
      </c>
      <c r="AB2904" s="198">
        <v>37037</v>
      </c>
      <c r="AC2904" s="198">
        <v>37040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4</v>
      </c>
      <c r="F2905" s="213">
        <f t="shared" si="230"/>
        <v>40000</v>
      </c>
      <c r="G2905" s="202">
        <v>1298122</v>
      </c>
      <c r="H2905" s="198">
        <v>37036.396539351852</v>
      </c>
      <c r="I2905" t="s">
        <v>2006</v>
      </c>
      <c r="M2905" t="s">
        <v>1785</v>
      </c>
      <c r="N2905" t="s">
        <v>3314</v>
      </c>
      <c r="O2905" t="s">
        <v>1042</v>
      </c>
      <c r="P2905" s="199">
        <v>10000</v>
      </c>
      <c r="S2905" t="s">
        <v>1786</v>
      </c>
      <c r="T2905" t="s">
        <v>2230</v>
      </c>
      <c r="U2905" s="201">
        <v>3.7549999999999999</v>
      </c>
      <c r="V2905" t="s">
        <v>1712</v>
      </c>
      <c r="W2905" t="s">
        <v>3159</v>
      </c>
      <c r="X2905" t="s">
        <v>1713</v>
      </c>
      <c r="Y2905" t="s">
        <v>3318</v>
      </c>
      <c r="Z2905" t="s">
        <v>3729</v>
      </c>
      <c r="AA2905">
        <v>811898</v>
      </c>
      <c r="AB2905" s="198">
        <v>37037</v>
      </c>
      <c r="AC2905" s="198">
        <v>37040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4</v>
      </c>
      <c r="F2906" s="213">
        <f t="shared" si="230"/>
        <v>8000</v>
      </c>
      <c r="G2906" s="202">
        <v>1298123</v>
      </c>
      <c r="H2906" s="198">
        <v>37036.396585648145</v>
      </c>
      <c r="I2906" t="s">
        <v>3261</v>
      </c>
      <c r="M2906" t="s">
        <v>1785</v>
      </c>
      <c r="N2906" t="s">
        <v>3314</v>
      </c>
      <c r="O2906" t="s">
        <v>1546</v>
      </c>
      <c r="Q2906" s="199">
        <v>2000</v>
      </c>
      <c r="S2906" t="s">
        <v>1786</v>
      </c>
      <c r="T2906" t="s">
        <v>2230</v>
      </c>
      <c r="U2906" s="201">
        <v>3.7149999999999999</v>
      </c>
      <c r="V2906" t="s">
        <v>3262</v>
      </c>
      <c r="W2906" t="s">
        <v>3130</v>
      </c>
      <c r="X2906" t="s">
        <v>3338</v>
      </c>
      <c r="Y2906" t="s">
        <v>3318</v>
      </c>
      <c r="Z2906" t="s">
        <v>3729</v>
      </c>
      <c r="AA2906">
        <v>811899</v>
      </c>
      <c r="AB2906" s="198">
        <v>37037</v>
      </c>
      <c r="AC2906" s="198">
        <v>37040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4</v>
      </c>
      <c r="F2907" s="213">
        <f t="shared" si="230"/>
        <v>40000</v>
      </c>
      <c r="G2907" s="202">
        <v>1298124</v>
      </c>
      <c r="H2907" s="198">
        <v>37036.396585648145</v>
      </c>
      <c r="I2907" t="s">
        <v>2006</v>
      </c>
      <c r="M2907" t="s">
        <v>1785</v>
      </c>
      <c r="N2907" t="s">
        <v>3314</v>
      </c>
      <c r="O2907" t="s">
        <v>1041</v>
      </c>
      <c r="P2907" s="199">
        <v>10000</v>
      </c>
      <c r="S2907" t="s">
        <v>1786</v>
      </c>
      <c r="T2907" t="s">
        <v>2230</v>
      </c>
      <c r="U2907" s="201">
        <v>3.7549999999999999</v>
      </c>
      <c r="V2907" t="s">
        <v>1712</v>
      </c>
      <c r="W2907" t="s">
        <v>3159</v>
      </c>
      <c r="X2907" t="s">
        <v>1713</v>
      </c>
      <c r="Y2907" t="s">
        <v>3318</v>
      </c>
      <c r="Z2907" t="s">
        <v>3729</v>
      </c>
      <c r="AA2907">
        <v>811900</v>
      </c>
      <c r="AB2907" s="198">
        <v>37037</v>
      </c>
      <c r="AC2907" s="198">
        <v>37040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4</v>
      </c>
      <c r="F2908" s="213">
        <f t="shared" si="230"/>
        <v>40000</v>
      </c>
      <c r="G2908" s="202">
        <v>1298125</v>
      </c>
      <c r="H2908" s="198">
        <v>37036.396608796298</v>
      </c>
      <c r="I2908" t="s">
        <v>3024</v>
      </c>
      <c r="M2908" t="s">
        <v>1785</v>
      </c>
      <c r="N2908" t="s">
        <v>3314</v>
      </c>
      <c r="O2908" t="s">
        <v>1034</v>
      </c>
      <c r="Q2908" s="199">
        <v>10000</v>
      </c>
      <c r="S2908" t="s">
        <v>1786</v>
      </c>
      <c r="T2908" t="s">
        <v>2230</v>
      </c>
      <c r="U2908" s="201">
        <v>3.85</v>
      </c>
      <c r="V2908" t="s">
        <v>2113</v>
      </c>
      <c r="W2908" t="s">
        <v>2783</v>
      </c>
      <c r="X2908" t="s">
        <v>2784</v>
      </c>
      <c r="Y2908" t="s">
        <v>3318</v>
      </c>
      <c r="Z2908" t="s">
        <v>3729</v>
      </c>
      <c r="AA2908">
        <v>811901</v>
      </c>
      <c r="AB2908" s="198">
        <v>37037</v>
      </c>
      <c r="AC2908" s="198">
        <v>37040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4</v>
      </c>
      <c r="F2909" s="213">
        <f t="shared" si="230"/>
        <v>40000</v>
      </c>
      <c r="G2909" s="202">
        <v>1298126</v>
      </c>
      <c r="H2909" s="198">
        <v>37036.396620370368</v>
      </c>
      <c r="I2909" t="s">
        <v>2006</v>
      </c>
      <c r="M2909" t="s">
        <v>1785</v>
      </c>
      <c r="N2909" t="s">
        <v>3314</v>
      </c>
      <c r="O2909" t="s">
        <v>1042</v>
      </c>
      <c r="P2909" s="199">
        <v>10000</v>
      </c>
      <c r="S2909" t="s">
        <v>1786</v>
      </c>
      <c r="T2909" t="s">
        <v>2230</v>
      </c>
      <c r="U2909" s="201">
        <v>3.75</v>
      </c>
      <c r="V2909" t="s">
        <v>1712</v>
      </c>
      <c r="W2909" t="s">
        <v>3159</v>
      </c>
      <c r="X2909" t="s">
        <v>1713</v>
      </c>
      <c r="Y2909" t="s">
        <v>3318</v>
      </c>
      <c r="Z2909" t="s">
        <v>3729</v>
      </c>
      <c r="AA2909">
        <v>811902</v>
      </c>
      <c r="AB2909" s="198">
        <v>37037</v>
      </c>
      <c r="AC2909" s="198">
        <v>37040</v>
      </c>
    </row>
    <row r="2910" spans="1:29" x14ac:dyDescent="0.2">
      <c r="A2910" s="44" t="str">
        <f t="shared" si="226"/>
        <v>US Natural Gas Financial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Financial</v>
      </c>
      <c r="E2910" s="44">
        <f>IF(VLOOKUP(S2910,'DD-Lookup'!$J$6:$L$50,3,FALSE)="Monthly",(YEAR(AC2910)-YEAR(AB2910))*12+MONTH(AC2910)-MONTH(AB2910)+1,(AC2910-AB2910+1))</f>
        <v>30</v>
      </c>
      <c r="F2910" s="213">
        <f t="shared" si="230"/>
        <v>150000</v>
      </c>
      <c r="G2910" s="202">
        <v>1298127</v>
      </c>
      <c r="H2910" s="198">
        <v>37036.396655092591</v>
      </c>
      <c r="I2910" t="s">
        <v>3393</v>
      </c>
      <c r="M2910" t="s">
        <v>1785</v>
      </c>
      <c r="N2910" t="s">
        <v>3014</v>
      </c>
      <c r="O2910" t="s">
        <v>2314</v>
      </c>
      <c r="Q2910" s="199">
        <v>5000</v>
      </c>
      <c r="S2910" t="s">
        <v>1786</v>
      </c>
      <c r="T2910" t="s">
        <v>2230</v>
      </c>
      <c r="U2910" s="201">
        <v>-3.2500000000000001E-2</v>
      </c>
      <c r="V2910" t="s">
        <v>2115</v>
      </c>
      <c r="W2910" t="s">
        <v>1775</v>
      </c>
      <c r="X2910" t="s">
        <v>1776</v>
      </c>
      <c r="Y2910" t="s">
        <v>2250</v>
      </c>
      <c r="Z2910" t="s">
        <v>3729</v>
      </c>
      <c r="AA2910" t="s">
        <v>347</v>
      </c>
      <c r="AB2910" s="198">
        <v>37043.875</v>
      </c>
      <c r="AC2910" s="198">
        <v>37072.875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4</v>
      </c>
      <c r="F2911" s="213">
        <f t="shared" si="230"/>
        <v>40000</v>
      </c>
      <c r="G2911" s="202">
        <v>1298128</v>
      </c>
      <c r="H2911" s="198">
        <v>37036.396655092591</v>
      </c>
      <c r="I2911" t="s">
        <v>2006</v>
      </c>
      <c r="M2911" t="s">
        <v>1785</v>
      </c>
      <c r="N2911" t="s">
        <v>3314</v>
      </c>
      <c r="O2911" t="s">
        <v>1041</v>
      </c>
      <c r="P2911" s="199">
        <v>10000</v>
      </c>
      <c r="S2911" t="s">
        <v>1786</v>
      </c>
      <c r="T2911" t="s">
        <v>2230</v>
      </c>
      <c r="U2911" s="201">
        <v>3.75</v>
      </c>
      <c r="V2911" t="s">
        <v>1712</v>
      </c>
      <c r="W2911" t="s">
        <v>3159</v>
      </c>
      <c r="X2911" t="s">
        <v>1713</v>
      </c>
      <c r="Y2911" t="s">
        <v>3318</v>
      </c>
      <c r="Z2911" t="s">
        <v>3729</v>
      </c>
      <c r="AA2911">
        <v>811904</v>
      </c>
      <c r="AB2911" s="198">
        <v>37037</v>
      </c>
      <c r="AC2911" s="198">
        <v>37040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4</v>
      </c>
      <c r="F2912" s="213">
        <f t="shared" si="230"/>
        <v>40000</v>
      </c>
      <c r="G2912" s="202">
        <v>1298130</v>
      </c>
      <c r="H2912" s="198">
        <v>37036.396689814814</v>
      </c>
      <c r="I2912" t="s">
        <v>3341</v>
      </c>
      <c r="M2912" t="s">
        <v>1785</v>
      </c>
      <c r="N2912" t="s">
        <v>3314</v>
      </c>
      <c r="O2912" t="s">
        <v>1034</v>
      </c>
      <c r="Q2912" s="199">
        <v>10000</v>
      </c>
      <c r="S2912" t="s">
        <v>1786</v>
      </c>
      <c r="T2912" t="s">
        <v>2230</v>
      </c>
      <c r="U2912" s="201">
        <v>3.85</v>
      </c>
      <c r="V2912" t="s">
        <v>3131</v>
      </c>
      <c r="W2912" t="s">
        <v>2783</v>
      </c>
      <c r="X2912" t="s">
        <v>2784</v>
      </c>
      <c r="Y2912" t="s">
        <v>3318</v>
      </c>
      <c r="Z2912" t="s">
        <v>3729</v>
      </c>
      <c r="AA2912">
        <v>811905</v>
      </c>
      <c r="AB2912" s="198">
        <v>37037</v>
      </c>
      <c r="AC2912" s="198">
        <v>37040</v>
      </c>
    </row>
    <row r="2913" spans="1:29" x14ac:dyDescent="0.2">
      <c r="A2913" s="44" t="str">
        <f t="shared" si="226"/>
        <v>US Oil Products Financial</v>
      </c>
      <c r="B2913" s="44" t="str">
        <f t="shared" si="227"/>
        <v>US</v>
      </c>
      <c r="C2913" s="44" t="str">
        <f t="shared" si="228"/>
        <v>Oil Products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10000</v>
      </c>
      <c r="G2913" s="202">
        <v>1298129</v>
      </c>
      <c r="H2913" s="198">
        <v>37036.396689814814</v>
      </c>
      <c r="I2913" t="s">
        <v>2730</v>
      </c>
      <c r="M2913" t="s">
        <v>1789</v>
      </c>
      <c r="N2913" t="s">
        <v>2152</v>
      </c>
      <c r="O2913" t="s">
        <v>2859</v>
      </c>
      <c r="P2913" s="199">
        <v>10000</v>
      </c>
      <c r="S2913" t="s">
        <v>3388</v>
      </c>
      <c r="T2913" t="s">
        <v>2230</v>
      </c>
      <c r="U2913" s="201">
        <v>81.45</v>
      </c>
      <c r="V2913" t="s">
        <v>348</v>
      </c>
      <c r="W2913" t="s">
        <v>2153</v>
      </c>
      <c r="X2913" t="s">
        <v>2154</v>
      </c>
      <c r="Y2913" t="s">
        <v>3473</v>
      </c>
      <c r="Z2913" t="s">
        <v>3729</v>
      </c>
      <c r="AA2913">
        <v>108028</v>
      </c>
      <c r="AB2913" s="198">
        <v>37073.875</v>
      </c>
      <c r="AC2913" s="198">
        <v>37103.875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4</v>
      </c>
      <c r="F2914" s="213">
        <f t="shared" si="230"/>
        <v>10000</v>
      </c>
      <c r="G2914" s="202">
        <v>1298131</v>
      </c>
      <c r="H2914" s="198">
        <v>37036.396701388891</v>
      </c>
      <c r="I2914" t="s">
        <v>1826</v>
      </c>
      <c r="M2914" t="s">
        <v>1785</v>
      </c>
      <c r="N2914" t="s">
        <v>3314</v>
      </c>
      <c r="O2914" t="s">
        <v>1543</v>
      </c>
      <c r="P2914" s="199">
        <v>2500</v>
      </c>
      <c r="S2914" t="s">
        <v>1786</v>
      </c>
      <c r="T2914" t="s">
        <v>2230</v>
      </c>
      <c r="U2914" s="201">
        <v>3.7</v>
      </c>
      <c r="V2914" t="s">
        <v>3274</v>
      </c>
      <c r="W2914" t="s">
        <v>3130</v>
      </c>
      <c r="X2914" t="s">
        <v>3338</v>
      </c>
      <c r="Y2914" t="s">
        <v>3318</v>
      </c>
      <c r="Z2914" t="s">
        <v>3729</v>
      </c>
      <c r="AA2914">
        <v>811906</v>
      </c>
      <c r="AB2914" s="198">
        <v>37037</v>
      </c>
      <c r="AC2914" s="198">
        <v>37040</v>
      </c>
    </row>
    <row r="2915" spans="1:29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4</v>
      </c>
      <c r="F2915" s="213">
        <f t="shared" si="230"/>
        <v>6400</v>
      </c>
      <c r="G2915" s="202">
        <v>1298132</v>
      </c>
      <c r="H2915" s="198">
        <v>37036.396724537037</v>
      </c>
      <c r="I2915" t="s">
        <v>2918</v>
      </c>
      <c r="M2915" t="s">
        <v>1785</v>
      </c>
      <c r="N2915" t="s">
        <v>3314</v>
      </c>
      <c r="O2915" t="s">
        <v>1580</v>
      </c>
      <c r="Q2915" s="199">
        <v>1600</v>
      </c>
      <c r="S2915" t="s">
        <v>1786</v>
      </c>
      <c r="T2915" t="s">
        <v>2230</v>
      </c>
      <c r="U2915" s="201">
        <v>3.81</v>
      </c>
      <c r="V2915" t="s">
        <v>2936</v>
      </c>
      <c r="W2915" t="s">
        <v>2790</v>
      </c>
      <c r="X2915" t="s">
        <v>2791</v>
      </c>
      <c r="Y2915" t="s">
        <v>3318</v>
      </c>
      <c r="Z2915" t="s">
        <v>3729</v>
      </c>
      <c r="AA2915">
        <v>811907</v>
      </c>
      <c r="AB2915" s="198">
        <v>37037</v>
      </c>
      <c r="AC2915" s="198">
        <v>37040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4</v>
      </c>
      <c r="F2916" s="213">
        <f t="shared" si="230"/>
        <v>20000</v>
      </c>
      <c r="G2916" s="202">
        <v>1298133</v>
      </c>
      <c r="H2916" s="198">
        <v>37036.396874999999</v>
      </c>
      <c r="I2916" t="s">
        <v>3319</v>
      </c>
      <c r="M2916" t="s">
        <v>1785</v>
      </c>
      <c r="N2916" t="s">
        <v>3314</v>
      </c>
      <c r="O2916" t="s">
        <v>1545</v>
      </c>
      <c r="P2916" s="199">
        <v>5000</v>
      </c>
      <c r="S2916" t="s">
        <v>1786</v>
      </c>
      <c r="T2916" t="s">
        <v>2230</v>
      </c>
      <c r="U2916" s="201">
        <v>3.7425000000000002</v>
      </c>
      <c r="V2916" t="s">
        <v>2773</v>
      </c>
      <c r="W2916" t="s">
        <v>3130</v>
      </c>
      <c r="X2916" t="s">
        <v>3338</v>
      </c>
      <c r="Y2916" t="s">
        <v>3318</v>
      </c>
      <c r="Z2916" t="s">
        <v>3729</v>
      </c>
      <c r="AA2916">
        <v>811908</v>
      </c>
      <c r="AB2916" s="198">
        <v>37037</v>
      </c>
      <c r="AC2916" s="198">
        <v>37040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4</v>
      </c>
      <c r="F2917" s="213">
        <f t="shared" si="230"/>
        <v>20000</v>
      </c>
      <c r="G2917" s="202">
        <v>1298134</v>
      </c>
      <c r="H2917" s="198">
        <v>37036.397037037037</v>
      </c>
      <c r="I2917" t="s">
        <v>3393</v>
      </c>
      <c r="M2917" t="s">
        <v>1785</v>
      </c>
      <c r="N2917" t="s">
        <v>3314</v>
      </c>
      <c r="O2917" t="s">
        <v>1545</v>
      </c>
      <c r="Q2917" s="199">
        <v>5000</v>
      </c>
      <c r="S2917" t="s">
        <v>1786</v>
      </c>
      <c r="T2917" t="s">
        <v>2230</v>
      </c>
      <c r="U2917" s="201">
        <v>3.75</v>
      </c>
      <c r="V2917" t="s">
        <v>3132</v>
      </c>
      <c r="W2917" t="s">
        <v>3130</v>
      </c>
      <c r="X2917" t="s">
        <v>3338</v>
      </c>
      <c r="Y2917" t="s">
        <v>3318</v>
      </c>
      <c r="Z2917" t="s">
        <v>3729</v>
      </c>
      <c r="AA2917">
        <v>811909</v>
      </c>
      <c r="AB2917" s="198">
        <v>37037</v>
      </c>
      <c r="AC2917" s="198">
        <v>37040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4</v>
      </c>
      <c r="F2918" s="213">
        <f t="shared" si="230"/>
        <v>2008</v>
      </c>
      <c r="G2918" s="202">
        <v>1298135</v>
      </c>
      <c r="H2918" s="198">
        <v>37036.397048611114</v>
      </c>
      <c r="I2918" t="s">
        <v>3336</v>
      </c>
      <c r="M2918" t="s">
        <v>1785</v>
      </c>
      <c r="N2918" t="s">
        <v>3314</v>
      </c>
      <c r="O2918" t="s">
        <v>1055</v>
      </c>
      <c r="P2918" s="199">
        <v>502</v>
      </c>
      <c r="S2918" t="s">
        <v>1786</v>
      </c>
      <c r="T2918" t="s">
        <v>2230</v>
      </c>
      <c r="U2918" s="201">
        <v>4.1349999999999998</v>
      </c>
      <c r="V2918" t="s">
        <v>2166</v>
      </c>
      <c r="W2918" t="s">
        <v>2800</v>
      </c>
      <c r="X2918" t="s">
        <v>2801</v>
      </c>
      <c r="Y2918" t="s">
        <v>3318</v>
      </c>
      <c r="Z2918" t="s">
        <v>3729</v>
      </c>
      <c r="AA2918">
        <v>811910</v>
      </c>
      <c r="AB2918" s="198">
        <v>37037</v>
      </c>
      <c r="AC2918" s="198">
        <v>37040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4</v>
      </c>
      <c r="F2919" s="213">
        <f t="shared" si="230"/>
        <v>77992</v>
      </c>
      <c r="G2919" s="202">
        <v>1298136</v>
      </c>
      <c r="H2919" s="198">
        <v>37036.397164351853</v>
      </c>
      <c r="I2919" t="s">
        <v>2983</v>
      </c>
      <c r="M2919" t="s">
        <v>1785</v>
      </c>
      <c r="N2919" t="s">
        <v>3314</v>
      </c>
      <c r="O2919" t="s">
        <v>1055</v>
      </c>
      <c r="P2919" s="199">
        <v>19498</v>
      </c>
      <c r="S2919" t="s">
        <v>1786</v>
      </c>
      <c r="T2919" t="s">
        <v>2230</v>
      </c>
      <c r="U2919" s="201">
        <v>4.1349999999999998</v>
      </c>
      <c r="V2919" t="s">
        <v>1683</v>
      </c>
      <c r="W2919" t="s">
        <v>2800</v>
      </c>
      <c r="X2919" t="s">
        <v>2801</v>
      </c>
      <c r="Y2919" t="s">
        <v>3318</v>
      </c>
      <c r="Z2919" t="s">
        <v>3729</v>
      </c>
      <c r="AA2919">
        <v>811911</v>
      </c>
      <c r="AB2919" s="198">
        <v>37037</v>
      </c>
      <c r="AC2919" s="198">
        <v>37040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4</v>
      </c>
      <c r="F2920" s="213">
        <f t="shared" si="230"/>
        <v>80000</v>
      </c>
      <c r="G2920" s="202">
        <v>1298137</v>
      </c>
      <c r="H2920" s="198">
        <v>37036.397187499999</v>
      </c>
      <c r="I2920" t="s">
        <v>2006</v>
      </c>
      <c r="M2920" t="s">
        <v>1785</v>
      </c>
      <c r="N2920" t="s">
        <v>3314</v>
      </c>
      <c r="O2920" t="s">
        <v>1055</v>
      </c>
      <c r="Q2920" s="199">
        <v>20000</v>
      </c>
      <c r="S2920" t="s">
        <v>1786</v>
      </c>
      <c r="T2920" t="s">
        <v>2230</v>
      </c>
      <c r="U2920" s="201">
        <v>4.1449999999999996</v>
      </c>
      <c r="V2920" t="s">
        <v>3168</v>
      </c>
      <c r="W2920" t="s">
        <v>2800</v>
      </c>
      <c r="X2920" t="s">
        <v>2801</v>
      </c>
      <c r="Y2920" t="s">
        <v>3318</v>
      </c>
      <c r="Z2920" t="s">
        <v>3729</v>
      </c>
      <c r="AA2920">
        <v>811913</v>
      </c>
      <c r="AB2920" s="198">
        <v>37037</v>
      </c>
      <c r="AC2920" s="198">
        <v>37040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4</v>
      </c>
      <c r="F2921" s="213">
        <f t="shared" si="230"/>
        <v>20000</v>
      </c>
      <c r="G2921" s="202">
        <v>1298139</v>
      </c>
      <c r="H2921" s="198">
        <v>37036.397210648145</v>
      </c>
      <c r="I2921" t="s">
        <v>2964</v>
      </c>
      <c r="M2921" t="s">
        <v>1785</v>
      </c>
      <c r="N2921" t="s">
        <v>3314</v>
      </c>
      <c r="O2921" t="s">
        <v>1544</v>
      </c>
      <c r="Q2921" s="199">
        <v>5000</v>
      </c>
      <c r="S2921" t="s">
        <v>1786</v>
      </c>
      <c r="T2921" t="s">
        <v>2230</v>
      </c>
      <c r="U2921" s="201">
        <v>3.7349999999999999</v>
      </c>
      <c r="V2921" t="s">
        <v>349</v>
      </c>
      <c r="W2921" t="s">
        <v>3130</v>
      </c>
      <c r="X2921" t="s">
        <v>3338</v>
      </c>
      <c r="Y2921" t="s">
        <v>3318</v>
      </c>
      <c r="Z2921" t="s">
        <v>3729</v>
      </c>
      <c r="AA2921">
        <v>811917</v>
      </c>
      <c r="AB2921" s="198">
        <v>37037</v>
      </c>
      <c r="AC2921" s="198">
        <v>37040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4</v>
      </c>
      <c r="F2922" s="213">
        <f t="shared" si="230"/>
        <v>2008</v>
      </c>
      <c r="G2922" s="202">
        <v>1298138</v>
      </c>
      <c r="H2922" s="198">
        <v>37036.397210648145</v>
      </c>
      <c r="I2922" t="s">
        <v>2983</v>
      </c>
      <c r="M2922" t="s">
        <v>1785</v>
      </c>
      <c r="N2922" t="s">
        <v>3314</v>
      </c>
      <c r="O2922" t="s">
        <v>1055</v>
      </c>
      <c r="P2922" s="199">
        <v>502</v>
      </c>
      <c r="S2922" t="s">
        <v>1786</v>
      </c>
      <c r="T2922" t="s">
        <v>2230</v>
      </c>
      <c r="U2922" s="201">
        <v>4.1399999999999997</v>
      </c>
      <c r="V2922" t="s">
        <v>1683</v>
      </c>
      <c r="W2922" t="s">
        <v>2800</v>
      </c>
      <c r="X2922" t="s">
        <v>2801</v>
      </c>
      <c r="Y2922" t="s">
        <v>3318</v>
      </c>
      <c r="Z2922" t="s">
        <v>3729</v>
      </c>
      <c r="AA2922">
        <v>811914</v>
      </c>
      <c r="AB2922" s="198">
        <v>37037</v>
      </c>
      <c r="AC2922" s="198">
        <v>37040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4</v>
      </c>
      <c r="F2923" s="213">
        <f t="shared" si="230"/>
        <v>40000</v>
      </c>
      <c r="G2923" s="202">
        <v>1298141</v>
      </c>
      <c r="H2923" s="198">
        <v>37036.397222222222</v>
      </c>
      <c r="I2923" t="s">
        <v>1755</v>
      </c>
      <c r="M2923" t="s">
        <v>1785</v>
      </c>
      <c r="N2923" t="s">
        <v>3314</v>
      </c>
      <c r="O2923" t="s">
        <v>1573</v>
      </c>
      <c r="P2923" s="199">
        <v>10000</v>
      </c>
      <c r="S2923" t="s">
        <v>1786</v>
      </c>
      <c r="T2923" t="s">
        <v>2230</v>
      </c>
      <c r="U2923" s="201">
        <v>3.65</v>
      </c>
      <c r="V2923" t="s">
        <v>3142</v>
      </c>
      <c r="W2923" t="s">
        <v>1709</v>
      </c>
      <c r="X2923" t="s">
        <v>1710</v>
      </c>
      <c r="Y2923" t="s">
        <v>3318</v>
      </c>
      <c r="Z2923" t="s">
        <v>3729</v>
      </c>
      <c r="AA2923">
        <v>811915</v>
      </c>
      <c r="AB2923" s="198">
        <v>37037</v>
      </c>
      <c r="AC2923" s="198">
        <v>37040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4</v>
      </c>
      <c r="F2924" s="213">
        <f t="shared" si="230"/>
        <v>40000</v>
      </c>
      <c r="G2924" s="202">
        <v>1298140</v>
      </c>
      <c r="H2924" s="198">
        <v>37036.397222222222</v>
      </c>
      <c r="I2924" t="s">
        <v>1755</v>
      </c>
      <c r="M2924" t="s">
        <v>1785</v>
      </c>
      <c r="N2924" t="s">
        <v>3314</v>
      </c>
      <c r="O2924" t="s">
        <v>1572</v>
      </c>
      <c r="Q2924" s="199">
        <v>10000</v>
      </c>
      <c r="S2924" t="s">
        <v>1786</v>
      </c>
      <c r="T2924" t="s">
        <v>2230</v>
      </c>
      <c r="U2924" s="201">
        <v>3.7</v>
      </c>
      <c r="V2924" t="s">
        <v>2037</v>
      </c>
      <c r="W2924" t="s">
        <v>1709</v>
      </c>
      <c r="X2924" t="s">
        <v>1710</v>
      </c>
      <c r="Y2924" t="s">
        <v>3318</v>
      </c>
      <c r="Z2924" t="s">
        <v>3729</v>
      </c>
      <c r="AA2924">
        <v>811916</v>
      </c>
      <c r="AB2924" s="198">
        <v>37037</v>
      </c>
      <c r="AC2924" s="198">
        <v>37040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4</v>
      </c>
      <c r="F2925" s="213">
        <f t="shared" si="230"/>
        <v>40000</v>
      </c>
      <c r="G2925" s="202">
        <v>1298143</v>
      </c>
      <c r="H2925" s="198">
        <v>37036.397245370368</v>
      </c>
      <c r="I2925" t="s">
        <v>3008</v>
      </c>
      <c r="M2925" t="s">
        <v>1785</v>
      </c>
      <c r="N2925" t="s">
        <v>3314</v>
      </c>
      <c r="O2925" t="s">
        <v>1034</v>
      </c>
      <c r="Q2925" s="199">
        <v>10000</v>
      </c>
      <c r="S2925" t="s">
        <v>1786</v>
      </c>
      <c r="T2925" t="s">
        <v>2230</v>
      </c>
      <c r="U2925" s="201">
        <v>3.85</v>
      </c>
      <c r="V2925" t="s">
        <v>1878</v>
      </c>
      <c r="W2925" t="s">
        <v>2783</v>
      </c>
      <c r="X2925" t="s">
        <v>2784</v>
      </c>
      <c r="Y2925" t="s">
        <v>3318</v>
      </c>
      <c r="Z2925" t="s">
        <v>3729</v>
      </c>
      <c r="AA2925">
        <v>811918</v>
      </c>
      <c r="AB2925" s="198">
        <v>37037</v>
      </c>
      <c r="AC2925" s="198">
        <v>37040</v>
      </c>
    </row>
    <row r="2926" spans="1:29" x14ac:dyDescent="0.2">
      <c r="A2926" s="44" t="str">
        <f t="shared" si="226"/>
        <v>US Oil Products Financial</v>
      </c>
      <c r="B2926" s="44" t="str">
        <f t="shared" si="227"/>
        <v>US</v>
      </c>
      <c r="C2926" s="44" t="str">
        <f t="shared" si="228"/>
        <v>Oil Products</v>
      </c>
      <c r="D2926" s="44" t="str">
        <f t="shared" si="229"/>
        <v>Financial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10000</v>
      </c>
      <c r="G2926" s="202">
        <v>1298142</v>
      </c>
      <c r="H2926" s="198">
        <v>37036.397245370368</v>
      </c>
      <c r="I2926" t="s">
        <v>2730</v>
      </c>
      <c r="M2926" t="s">
        <v>1789</v>
      </c>
      <c r="N2926" t="s">
        <v>2152</v>
      </c>
      <c r="O2926" t="s">
        <v>1825</v>
      </c>
      <c r="P2926" s="199">
        <v>10000</v>
      </c>
      <c r="S2926" t="s">
        <v>3388</v>
      </c>
      <c r="T2926" t="s">
        <v>2230</v>
      </c>
      <c r="U2926" s="201">
        <v>85.45</v>
      </c>
      <c r="V2926" t="s">
        <v>348</v>
      </c>
      <c r="W2926" t="s">
        <v>2153</v>
      </c>
      <c r="X2926" t="s">
        <v>2154</v>
      </c>
      <c r="Y2926" t="s">
        <v>3473</v>
      </c>
      <c r="Z2926" t="s">
        <v>3729</v>
      </c>
      <c r="AA2926">
        <v>108029</v>
      </c>
      <c r="AB2926" s="198">
        <v>37043.875</v>
      </c>
      <c r="AC2926" s="198">
        <v>37072.875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4</v>
      </c>
      <c r="F2927" s="213">
        <f t="shared" si="230"/>
        <v>80000</v>
      </c>
      <c r="G2927" s="202">
        <v>1298144</v>
      </c>
      <c r="H2927" s="198">
        <v>37036.397291666668</v>
      </c>
      <c r="I2927" t="s">
        <v>2006</v>
      </c>
      <c r="M2927" t="s">
        <v>1785</v>
      </c>
      <c r="N2927" t="s">
        <v>3314</v>
      </c>
      <c r="O2927" t="s">
        <v>1055</v>
      </c>
      <c r="Q2927" s="199">
        <v>20000</v>
      </c>
      <c r="S2927" t="s">
        <v>1786</v>
      </c>
      <c r="T2927" t="s">
        <v>2230</v>
      </c>
      <c r="U2927" s="201">
        <v>4.1449999999999996</v>
      </c>
      <c r="V2927" t="s">
        <v>3168</v>
      </c>
      <c r="W2927" t="s">
        <v>2800</v>
      </c>
      <c r="X2927" t="s">
        <v>2801</v>
      </c>
      <c r="Y2927" t="s">
        <v>3318</v>
      </c>
      <c r="Z2927" t="s">
        <v>3729</v>
      </c>
      <c r="AA2927">
        <v>811919</v>
      </c>
      <c r="AB2927" s="198">
        <v>37037</v>
      </c>
      <c r="AC2927" s="198">
        <v>37040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4</v>
      </c>
      <c r="F2928" s="213">
        <f t="shared" si="230"/>
        <v>40000</v>
      </c>
      <c r="G2928" s="202">
        <v>1298145</v>
      </c>
      <c r="H2928" s="198">
        <v>37036.397303240738</v>
      </c>
      <c r="I2928" t="s">
        <v>3393</v>
      </c>
      <c r="M2928" t="s">
        <v>1785</v>
      </c>
      <c r="N2928" t="s">
        <v>3314</v>
      </c>
      <c r="O2928" t="s">
        <v>1524</v>
      </c>
      <c r="P2928" s="199">
        <v>10000</v>
      </c>
      <c r="S2928" t="s">
        <v>1786</v>
      </c>
      <c r="T2928" t="s">
        <v>2230</v>
      </c>
      <c r="U2928" s="201">
        <v>3.77</v>
      </c>
      <c r="V2928" t="s">
        <v>3369</v>
      </c>
      <c r="W2928" t="s">
        <v>3352</v>
      </c>
      <c r="X2928" t="s">
        <v>3353</v>
      </c>
      <c r="Y2928" t="s">
        <v>3318</v>
      </c>
      <c r="Z2928" t="s">
        <v>3729</v>
      </c>
      <c r="AA2928">
        <v>811920</v>
      </c>
      <c r="AB2928" s="198">
        <v>37037</v>
      </c>
      <c r="AC2928" s="198">
        <v>37040</v>
      </c>
    </row>
    <row r="2929" spans="1:29" x14ac:dyDescent="0.2">
      <c r="A2929" s="44" t="str">
        <f t="shared" si="226"/>
        <v xml:space="preserve"> Metals Financial</v>
      </c>
      <c r="B2929" s="44" t="str">
        <f t="shared" si="227"/>
        <v/>
      </c>
      <c r="C2929" s="44" t="str">
        <f t="shared" si="228"/>
        <v>Metals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20</v>
      </c>
      <c r="G2929" s="202">
        <v>1298146</v>
      </c>
      <c r="H2929" s="198">
        <v>37036.397326388891</v>
      </c>
      <c r="I2929" t="s">
        <v>2302</v>
      </c>
      <c r="M2929" t="s">
        <v>1791</v>
      </c>
      <c r="N2929" t="s">
        <v>2240</v>
      </c>
      <c r="O2929" t="s">
        <v>2241</v>
      </c>
      <c r="P2929" s="199">
        <v>20</v>
      </c>
      <c r="S2929" t="s">
        <v>2229</v>
      </c>
      <c r="T2929" t="s">
        <v>2230</v>
      </c>
      <c r="U2929" s="201">
        <v>1530</v>
      </c>
      <c r="V2929" t="s">
        <v>2702</v>
      </c>
      <c r="W2929" t="s">
        <v>2236</v>
      </c>
      <c r="X2929" t="s">
        <v>2232</v>
      </c>
      <c r="Y2929" t="s">
        <v>2233</v>
      </c>
      <c r="Z2929" t="s">
        <v>2234</v>
      </c>
      <c r="AA2929">
        <v>2152921</v>
      </c>
    </row>
    <row r="2930" spans="1:29" x14ac:dyDescent="0.2">
      <c r="A2930" s="44" t="str">
        <f t="shared" si="226"/>
        <v>US Crude Financial</v>
      </c>
      <c r="B2930" s="44" t="str">
        <f t="shared" si="227"/>
        <v>US</v>
      </c>
      <c r="C2930" s="44" t="str">
        <f t="shared" si="228"/>
        <v>Crude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50000</v>
      </c>
      <c r="G2930" s="202">
        <v>1298147</v>
      </c>
      <c r="H2930" s="198">
        <v>37036.397361111114</v>
      </c>
      <c r="I2930" t="s">
        <v>3167</v>
      </c>
      <c r="M2930" t="s">
        <v>1994</v>
      </c>
      <c r="N2930" t="s">
        <v>2731</v>
      </c>
      <c r="O2930" t="s">
        <v>3104</v>
      </c>
      <c r="P2930" s="199">
        <v>50000</v>
      </c>
      <c r="S2930" t="s">
        <v>1792</v>
      </c>
      <c r="T2930" t="s">
        <v>2230</v>
      </c>
      <c r="U2930" s="201">
        <v>28.43</v>
      </c>
      <c r="V2930" t="s">
        <v>2335</v>
      </c>
      <c r="W2930" t="s">
        <v>2733</v>
      </c>
      <c r="X2930" t="s">
        <v>2803</v>
      </c>
      <c r="Y2930" t="s">
        <v>3473</v>
      </c>
      <c r="Z2930" t="s">
        <v>3729</v>
      </c>
      <c r="AA2930">
        <v>108030</v>
      </c>
      <c r="AB2930" s="198">
        <v>37073</v>
      </c>
      <c r="AC2930" s="198">
        <v>37103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4</v>
      </c>
      <c r="F2931" s="213">
        <f t="shared" si="230"/>
        <v>60000</v>
      </c>
      <c r="G2931" s="202">
        <v>1298148</v>
      </c>
      <c r="H2931" s="198">
        <v>37036.39738425926</v>
      </c>
      <c r="I2931" t="s">
        <v>1748</v>
      </c>
      <c r="M2931" t="s">
        <v>1785</v>
      </c>
      <c r="N2931" t="s">
        <v>3314</v>
      </c>
      <c r="O2931" t="s">
        <v>1055</v>
      </c>
      <c r="Q2931" s="199">
        <v>15000</v>
      </c>
      <c r="S2931" t="s">
        <v>1786</v>
      </c>
      <c r="T2931" t="s">
        <v>2230</v>
      </c>
      <c r="U2931" s="201">
        <v>4.1500000000000004</v>
      </c>
      <c r="V2931" t="s">
        <v>1749</v>
      </c>
      <c r="W2931" t="s">
        <v>2800</v>
      </c>
      <c r="X2931" t="s">
        <v>2801</v>
      </c>
      <c r="Y2931" t="s">
        <v>3318</v>
      </c>
      <c r="Z2931" t="s">
        <v>3729</v>
      </c>
      <c r="AA2931">
        <v>811921</v>
      </c>
      <c r="AB2931" s="198">
        <v>37037</v>
      </c>
      <c r="AC2931" s="198">
        <v>37040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4</v>
      </c>
      <c r="F2932" s="213">
        <f t="shared" si="230"/>
        <v>100000</v>
      </c>
      <c r="G2932" s="202">
        <v>1298149</v>
      </c>
      <c r="H2932" s="198">
        <v>37036.39739583333</v>
      </c>
      <c r="I2932" t="s">
        <v>2964</v>
      </c>
      <c r="M2932" t="s">
        <v>1785</v>
      </c>
      <c r="N2932" t="s">
        <v>3314</v>
      </c>
      <c r="O2932" t="s">
        <v>1034</v>
      </c>
      <c r="Q2932" s="199">
        <v>25000</v>
      </c>
      <c r="S2932" t="s">
        <v>1786</v>
      </c>
      <c r="T2932" t="s">
        <v>2230</v>
      </c>
      <c r="U2932" s="201">
        <v>3.85</v>
      </c>
      <c r="V2932" t="s">
        <v>3268</v>
      </c>
      <c r="W2932" t="s">
        <v>2783</v>
      </c>
      <c r="X2932" t="s">
        <v>2784</v>
      </c>
      <c r="Y2932" t="s">
        <v>3318</v>
      </c>
      <c r="Z2932" t="s">
        <v>3729</v>
      </c>
      <c r="AA2932">
        <v>811922</v>
      </c>
      <c r="AB2932" s="198">
        <v>37037</v>
      </c>
      <c r="AC2932" s="198">
        <v>37040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4</v>
      </c>
      <c r="F2933" s="213">
        <f t="shared" si="230"/>
        <v>20000</v>
      </c>
      <c r="G2933" s="202">
        <v>1298150</v>
      </c>
      <c r="H2933" s="198">
        <v>37036.397430555553</v>
      </c>
      <c r="I2933" t="s">
        <v>3019</v>
      </c>
      <c r="M2933" t="s">
        <v>1785</v>
      </c>
      <c r="N2933" t="s">
        <v>3314</v>
      </c>
      <c r="O2933" t="s">
        <v>1518</v>
      </c>
      <c r="P2933" s="199">
        <v>5000</v>
      </c>
      <c r="S2933" t="s">
        <v>1786</v>
      </c>
      <c r="T2933" t="s">
        <v>2230</v>
      </c>
      <c r="U2933" s="201">
        <v>3.9338000000000002</v>
      </c>
      <c r="V2933" t="s">
        <v>3173</v>
      </c>
      <c r="W2933" t="s">
        <v>3316</v>
      </c>
      <c r="X2933" t="s">
        <v>3317</v>
      </c>
      <c r="Y2933" t="s">
        <v>3318</v>
      </c>
      <c r="Z2933" t="s">
        <v>3729</v>
      </c>
      <c r="AA2933">
        <v>811923</v>
      </c>
      <c r="AB2933" s="198">
        <v>37037</v>
      </c>
      <c r="AC2933" s="198">
        <v>37040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4</v>
      </c>
      <c r="F2934" s="213">
        <f t="shared" si="230"/>
        <v>12000</v>
      </c>
      <c r="G2934" s="202">
        <v>1298151</v>
      </c>
      <c r="H2934" s="198">
        <v>37036.397453703707</v>
      </c>
      <c r="I2934" t="s">
        <v>1733</v>
      </c>
      <c r="M2934" t="s">
        <v>1785</v>
      </c>
      <c r="N2934" t="s">
        <v>3314</v>
      </c>
      <c r="O2934" t="s">
        <v>1041</v>
      </c>
      <c r="Q2934" s="199">
        <v>3000</v>
      </c>
      <c r="S2934" t="s">
        <v>1786</v>
      </c>
      <c r="T2934" t="s">
        <v>2230</v>
      </c>
      <c r="U2934" s="201">
        <v>3.76</v>
      </c>
      <c r="V2934" t="s">
        <v>2830</v>
      </c>
      <c r="W2934" t="s">
        <v>3159</v>
      </c>
      <c r="X2934" t="s">
        <v>1713</v>
      </c>
      <c r="Y2934" t="s">
        <v>3318</v>
      </c>
      <c r="Z2934" t="s">
        <v>3729</v>
      </c>
      <c r="AA2934">
        <v>811924</v>
      </c>
      <c r="AB2934" s="198">
        <v>37037</v>
      </c>
      <c r="AC2934" s="198">
        <v>37040</v>
      </c>
    </row>
    <row r="2935" spans="1:29" x14ac:dyDescent="0.2">
      <c r="A2935" s="44" t="str">
        <f t="shared" si="226"/>
        <v>US Natural Gas Financial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Financial</v>
      </c>
      <c r="E2935" s="44">
        <f>IF(VLOOKUP(S2935,'DD-Lookup'!$J$6:$L$50,3,FALSE)="Monthly",(YEAR(AC2935)-YEAR(AB2935))*12+MONTH(AC2935)-MONTH(AB2935)+1,(AC2935-AB2935+1))</f>
        <v>31</v>
      </c>
      <c r="F2935" s="213">
        <f t="shared" si="230"/>
        <v>155000</v>
      </c>
      <c r="G2935" s="202">
        <v>1298153</v>
      </c>
      <c r="H2935" s="198">
        <v>37036.397476851853</v>
      </c>
      <c r="I2935" t="s">
        <v>2779</v>
      </c>
      <c r="M2935" t="s">
        <v>1785</v>
      </c>
      <c r="N2935" t="s">
        <v>3014</v>
      </c>
      <c r="O2935" t="s">
        <v>3327</v>
      </c>
      <c r="P2935" s="199">
        <v>5000</v>
      </c>
      <c r="S2935" t="s">
        <v>1786</v>
      </c>
      <c r="T2935" t="s">
        <v>2230</v>
      </c>
      <c r="U2935" s="201">
        <v>4.0449999999999999</v>
      </c>
      <c r="V2935" t="s">
        <v>2809</v>
      </c>
      <c r="W2935" t="s">
        <v>3587</v>
      </c>
      <c r="X2935" t="s">
        <v>3016</v>
      </c>
      <c r="Y2935" t="s">
        <v>2250</v>
      </c>
      <c r="Z2935" t="s">
        <v>3729</v>
      </c>
      <c r="AA2935" t="s">
        <v>350</v>
      </c>
      <c r="AB2935" s="198">
        <v>37073.875</v>
      </c>
      <c r="AC2935" s="198">
        <v>37103.875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4</v>
      </c>
      <c r="F2936" s="213">
        <f t="shared" si="230"/>
        <v>8996</v>
      </c>
      <c r="G2936" s="202">
        <v>1298152</v>
      </c>
      <c r="H2936" s="198">
        <v>37036.397476851853</v>
      </c>
      <c r="I2936" t="s">
        <v>3341</v>
      </c>
      <c r="M2936" t="s">
        <v>1785</v>
      </c>
      <c r="N2936" t="s">
        <v>3314</v>
      </c>
      <c r="O2936" t="s">
        <v>1518</v>
      </c>
      <c r="P2936" s="199">
        <v>2249</v>
      </c>
      <c r="S2936" t="s">
        <v>1786</v>
      </c>
      <c r="T2936" t="s">
        <v>2230</v>
      </c>
      <c r="U2936" s="201">
        <v>3.9338000000000002</v>
      </c>
      <c r="V2936" t="s">
        <v>2726</v>
      </c>
      <c r="W2936" t="s">
        <v>3316</v>
      </c>
      <c r="X2936" t="s">
        <v>3317</v>
      </c>
      <c r="Y2936" t="s">
        <v>3318</v>
      </c>
      <c r="Z2936" t="s">
        <v>3729</v>
      </c>
      <c r="AA2936">
        <v>811925</v>
      </c>
      <c r="AB2936" s="198">
        <v>37037</v>
      </c>
      <c r="AC2936" s="198">
        <v>37040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4</v>
      </c>
      <c r="F2937" s="213">
        <f t="shared" si="230"/>
        <v>11004</v>
      </c>
      <c r="G2937" s="202">
        <v>1298155</v>
      </c>
      <c r="H2937" s="198">
        <v>37036.397488425922</v>
      </c>
      <c r="I2937" t="s">
        <v>3319</v>
      </c>
      <c r="M2937" t="s">
        <v>1785</v>
      </c>
      <c r="N2937" t="s">
        <v>3314</v>
      </c>
      <c r="O2937" t="s">
        <v>1518</v>
      </c>
      <c r="P2937" s="199">
        <v>2751</v>
      </c>
      <c r="S2937" t="s">
        <v>1786</v>
      </c>
      <c r="T2937" t="s">
        <v>2230</v>
      </c>
      <c r="U2937" s="201">
        <v>3.9338000000000002</v>
      </c>
      <c r="V2937" t="s">
        <v>3351</v>
      </c>
      <c r="W2937" t="s">
        <v>3316</v>
      </c>
      <c r="X2937" t="s">
        <v>3317</v>
      </c>
      <c r="Y2937" t="s">
        <v>3318</v>
      </c>
      <c r="Z2937" t="s">
        <v>3729</v>
      </c>
      <c r="AA2937">
        <v>811926</v>
      </c>
      <c r="AB2937" s="198">
        <v>37037</v>
      </c>
      <c r="AC2937" s="198">
        <v>37040</v>
      </c>
    </row>
    <row r="2938" spans="1:29" x14ac:dyDescent="0.2">
      <c r="A2938" s="44" t="str">
        <f t="shared" si="226"/>
        <v xml:space="preserve"> Natural Gas Physical</v>
      </c>
      <c r="B2938" s="44" t="str">
        <f t="shared" si="227"/>
        <v/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4</v>
      </c>
      <c r="F2938" s="213">
        <f t="shared" si="230"/>
        <v>40000</v>
      </c>
      <c r="G2938" s="202">
        <v>1298156</v>
      </c>
      <c r="H2938" s="198">
        <v>37036.397627314815</v>
      </c>
      <c r="I2938" t="s">
        <v>203</v>
      </c>
      <c r="M2938" t="s">
        <v>1785</v>
      </c>
      <c r="N2938" t="s">
        <v>3346</v>
      </c>
      <c r="O2938" t="s">
        <v>1500</v>
      </c>
      <c r="P2938" s="199">
        <v>10000</v>
      </c>
      <c r="S2938" t="s">
        <v>1786</v>
      </c>
      <c r="T2938" t="s">
        <v>2230</v>
      </c>
      <c r="U2938" s="201">
        <v>4.12</v>
      </c>
      <c r="V2938" t="s">
        <v>239</v>
      </c>
      <c r="W2938" t="s">
        <v>3347</v>
      </c>
      <c r="X2938" t="s">
        <v>3348</v>
      </c>
      <c r="Y2938" t="s">
        <v>3318</v>
      </c>
      <c r="Z2938" t="s">
        <v>3729</v>
      </c>
      <c r="AA2938">
        <v>811928</v>
      </c>
      <c r="AB2938" s="198">
        <v>37037</v>
      </c>
      <c r="AC2938" s="198">
        <v>37040</v>
      </c>
    </row>
    <row r="2939" spans="1:29" x14ac:dyDescent="0.2">
      <c r="A2939" s="44" t="str">
        <f t="shared" si="226"/>
        <v xml:space="preserve"> Natural Gas Physical</v>
      </c>
      <c r="B2939" s="44" t="str">
        <f t="shared" si="227"/>
        <v/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4</v>
      </c>
      <c r="F2939" s="213">
        <f t="shared" si="230"/>
        <v>40000</v>
      </c>
      <c r="G2939" s="202">
        <v>1298158</v>
      </c>
      <c r="H2939" s="198">
        <v>37036.397638888891</v>
      </c>
      <c r="I2939" t="s">
        <v>3013</v>
      </c>
      <c r="M2939" t="s">
        <v>1785</v>
      </c>
      <c r="N2939" t="s">
        <v>1724</v>
      </c>
      <c r="O2939" t="s">
        <v>172</v>
      </c>
      <c r="Q2939" s="199">
        <v>10000</v>
      </c>
      <c r="S2939" t="s">
        <v>2308</v>
      </c>
      <c r="T2939" t="s">
        <v>1725</v>
      </c>
      <c r="U2939" s="201">
        <v>5.23</v>
      </c>
      <c r="V2939" t="s">
        <v>1929</v>
      </c>
      <c r="W2939" t="s">
        <v>1726</v>
      </c>
      <c r="X2939" t="s">
        <v>1727</v>
      </c>
      <c r="Y2939" t="s">
        <v>3318</v>
      </c>
      <c r="Z2939" t="s">
        <v>3730</v>
      </c>
      <c r="AA2939">
        <v>811929</v>
      </c>
      <c r="AB2939" s="198">
        <v>37036</v>
      </c>
      <c r="AC2939" s="198">
        <v>37039</v>
      </c>
    </row>
    <row r="2940" spans="1:29" x14ac:dyDescent="0.2">
      <c r="A2940" s="44" t="str">
        <f t="shared" si="226"/>
        <v>US Crude Financial</v>
      </c>
      <c r="B2940" s="44" t="str">
        <f t="shared" si="227"/>
        <v>US</v>
      </c>
      <c r="C2940" s="44" t="str">
        <f t="shared" si="228"/>
        <v>Crude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50000</v>
      </c>
      <c r="G2940" s="202">
        <v>1298157</v>
      </c>
      <c r="H2940" s="198">
        <v>37036.397638888891</v>
      </c>
      <c r="I2940" t="s">
        <v>3013</v>
      </c>
      <c r="M2940" t="s">
        <v>1994</v>
      </c>
      <c r="N2940" t="s">
        <v>2731</v>
      </c>
      <c r="O2940" t="s">
        <v>1815</v>
      </c>
      <c r="P2940" s="199">
        <v>50000</v>
      </c>
      <c r="S2940" t="s">
        <v>1792</v>
      </c>
      <c r="T2940" t="s">
        <v>2230</v>
      </c>
      <c r="U2940" s="201">
        <v>28.41</v>
      </c>
      <c r="V2940" t="s">
        <v>2041</v>
      </c>
      <c r="W2940" t="s">
        <v>2733</v>
      </c>
      <c r="X2940" t="s">
        <v>2734</v>
      </c>
      <c r="Y2940" t="s">
        <v>3473</v>
      </c>
      <c r="Z2940" t="s">
        <v>3729</v>
      </c>
      <c r="AA2940">
        <v>108031</v>
      </c>
      <c r="AB2940" s="198">
        <v>37073</v>
      </c>
      <c r="AC2940" s="198">
        <v>37103</v>
      </c>
    </row>
    <row r="2941" spans="1:29" x14ac:dyDescent="0.2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30000</v>
      </c>
      <c r="G2941" s="202">
        <v>1298159</v>
      </c>
      <c r="H2941" s="198">
        <v>37036.39770833333</v>
      </c>
      <c r="I2941" t="s">
        <v>2775</v>
      </c>
      <c r="M2941" t="s">
        <v>1785</v>
      </c>
      <c r="N2941" t="s">
        <v>1724</v>
      </c>
      <c r="O2941" t="s">
        <v>103</v>
      </c>
      <c r="P2941" s="199">
        <v>10000</v>
      </c>
      <c r="S2941" t="s">
        <v>2308</v>
      </c>
      <c r="T2941" t="s">
        <v>1725</v>
      </c>
      <c r="U2941" s="201">
        <v>5.22</v>
      </c>
      <c r="V2941" t="s">
        <v>2349</v>
      </c>
      <c r="W2941" t="s">
        <v>1726</v>
      </c>
      <c r="X2941" t="s">
        <v>1727</v>
      </c>
      <c r="Y2941" t="s">
        <v>3318</v>
      </c>
      <c r="Z2941" t="s">
        <v>3730</v>
      </c>
      <c r="AA2941">
        <v>811930</v>
      </c>
      <c r="AB2941" s="198">
        <v>37036.875</v>
      </c>
      <c r="AC2941" s="198">
        <v>37038.875</v>
      </c>
    </row>
    <row r="2942" spans="1:29" x14ac:dyDescent="0.2">
      <c r="A2942" s="44" t="str">
        <f t="shared" si="226"/>
        <v>US Natural Gas Financial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Financial</v>
      </c>
      <c r="E2942" s="44">
        <f>IF(VLOOKUP(S2942,'DD-Lookup'!$J$6:$L$50,3,FALSE)="Monthly",(YEAR(AC2942)-YEAR(AB2942))*12+MONTH(AC2942)-MONTH(AB2942)+1,(AC2942-AB2942+1))</f>
        <v>30</v>
      </c>
      <c r="F2942" s="213">
        <f t="shared" si="230"/>
        <v>300000</v>
      </c>
      <c r="G2942" s="202">
        <v>1298160</v>
      </c>
      <c r="H2942" s="198">
        <v>37036.397847222222</v>
      </c>
      <c r="I2942" t="s">
        <v>2999</v>
      </c>
      <c r="M2942" t="s">
        <v>1785</v>
      </c>
      <c r="N2942" t="s">
        <v>3014</v>
      </c>
      <c r="O2942" t="s">
        <v>351</v>
      </c>
      <c r="P2942" s="199">
        <v>10000</v>
      </c>
      <c r="S2942" t="s">
        <v>1786</v>
      </c>
      <c r="T2942" t="s">
        <v>2230</v>
      </c>
      <c r="U2942" s="201">
        <v>3.8374999999999999</v>
      </c>
      <c r="V2942" t="s">
        <v>3164</v>
      </c>
      <c r="W2942" t="s">
        <v>1775</v>
      </c>
      <c r="X2942" t="s">
        <v>1776</v>
      </c>
      <c r="Y2942" t="s">
        <v>2250</v>
      </c>
      <c r="Z2942" t="s">
        <v>3729</v>
      </c>
      <c r="AA2942" t="s">
        <v>352</v>
      </c>
      <c r="AB2942" s="198">
        <v>37043.875</v>
      </c>
      <c r="AC2942" s="198">
        <v>37072.875</v>
      </c>
    </row>
    <row r="2943" spans="1:29" x14ac:dyDescent="0.2">
      <c r="A2943" s="44" t="str">
        <f t="shared" si="226"/>
        <v>US Power Physical</v>
      </c>
      <c r="B2943" s="44" t="str">
        <f t="shared" si="227"/>
        <v>US</v>
      </c>
      <c r="C2943" s="44" t="str">
        <f t="shared" si="228"/>
        <v>Power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3</v>
      </c>
      <c r="F2943" s="213">
        <f t="shared" si="230"/>
        <v>150</v>
      </c>
      <c r="G2943" s="202">
        <v>1298161</v>
      </c>
      <c r="H2943" s="198">
        <v>37036.397847222222</v>
      </c>
      <c r="I2943" t="s">
        <v>2980</v>
      </c>
      <c r="M2943" t="s">
        <v>3451</v>
      </c>
      <c r="N2943" t="s">
        <v>1827</v>
      </c>
      <c r="O2943" t="s">
        <v>99</v>
      </c>
      <c r="Q2943" s="199">
        <v>50</v>
      </c>
      <c r="S2943" t="s">
        <v>1784</v>
      </c>
      <c r="T2943" t="s">
        <v>2230</v>
      </c>
      <c r="U2943" s="201">
        <v>28.5</v>
      </c>
      <c r="V2943" t="s">
        <v>2786</v>
      </c>
      <c r="W2943" t="s">
        <v>1839</v>
      </c>
      <c r="X2943" t="s">
        <v>1832</v>
      </c>
      <c r="Y2943" t="s">
        <v>2741</v>
      </c>
      <c r="Z2943" t="s">
        <v>3724</v>
      </c>
      <c r="AA2943">
        <v>623094.1</v>
      </c>
      <c r="AB2943" s="198">
        <v>37041.875</v>
      </c>
      <c r="AC2943" s="198">
        <v>37043.875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4</v>
      </c>
      <c r="F2944" s="213">
        <f t="shared" si="230"/>
        <v>16000</v>
      </c>
      <c r="G2944" s="202">
        <v>1298162</v>
      </c>
      <c r="H2944" s="198">
        <v>37036.397858796299</v>
      </c>
      <c r="I2944" t="s">
        <v>2921</v>
      </c>
      <c r="M2944" t="s">
        <v>1785</v>
      </c>
      <c r="N2944" t="s">
        <v>3314</v>
      </c>
      <c r="O2944" t="s">
        <v>1524</v>
      </c>
      <c r="P2944" s="199">
        <v>4000</v>
      </c>
      <c r="S2944" t="s">
        <v>1786</v>
      </c>
      <c r="T2944" t="s">
        <v>2230</v>
      </c>
      <c r="U2944" s="201">
        <v>3.76</v>
      </c>
      <c r="V2944" t="s">
        <v>2922</v>
      </c>
      <c r="W2944" t="s">
        <v>3352</v>
      </c>
      <c r="X2944" t="s">
        <v>3353</v>
      </c>
      <c r="Y2944" t="s">
        <v>3318</v>
      </c>
      <c r="Z2944" t="s">
        <v>3729</v>
      </c>
      <c r="AA2944">
        <v>811931</v>
      </c>
      <c r="AB2944" s="198">
        <v>37037</v>
      </c>
      <c r="AC2944" s="198">
        <v>37040</v>
      </c>
    </row>
    <row r="2945" spans="1:29" x14ac:dyDescent="0.2">
      <c r="A2945" s="44" t="str">
        <f t="shared" si="226"/>
        <v xml:space="preserve"> Metals Financial</v>
      </c>
      <c r="B2945" s="44" t="str">
        <f t="shared" si="227"/>
        <v/>
      </c>
      <c r="C2945" s="44" t="str">
        <f t="shared" si="228"/>
        <v>Metals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</v>
      </c>
      <c r="G2945" s="202">
        <v>1298163</v>
      </c>
      <c r="H2945" s="198">
        <v>37036.397962962961</v>
      </c>
      <c r="I2945" t="s">
        <v>2612</v>
      </c>
      <c r="M2945" t="s">
        <v>1791</v>
      </c>
      <c r="N2945" t="s">
        <v>2240</v>
      </c>
      <c r="O2945" t="s">
        <v>2241</v>
      </c>
      <c r="Q2945" s="199">
        <v>5</v>
      </c>
      <c r="S2945" t="s">
        <v>2229</v>
      </c>
      <c r="T2945" t="s">
        <v>2230</v>
      </c>
      <c r="U2945" s="201">
        <v>1530</v>
      </c>
      <c r="V2945" t="s">
        <v>2613</v>
      </c>
      <c r="W2945" t="s">
        <v>2236</v>
      </c>
      <c r="X2945" t="s">
        <v>2232</v>
      </c>
      <c r="Y2945" t="s">
        <v>2233</v>
      </c>
      <c r="Z2945" t="s">
        <v>2234</v>
      </c>
      <c r="AA2945">
        <v>2152923</v>
      </c>
    </row>
    <row r="2946" spans="1:29" x14ac:dyDescent="0.2">
      <c r="A2946" s="44" t="str">
        <f t="shared" si="226"/>
        <v xml:space="preserve"> Metals Financial</v>
      </c>
      <c r="B2946" s="44" t="str">
        <f t="shared" si="227"/>
        <v/>
      </c>
      <c r="C2946" s="44" t="str">
        <f t="shared" si="228"/>
        <v>Metals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20</v>
      </c>
      <c r="G2946" s="202">
        <v>1298164</v>
      </c>
      <c r="H2946" s="198">
        <v>37036.397974537038</v>
      </c>
      <c r="I2946" t="s">
        <v>2253</v>
      </c>
      <c r="M2946" t="s">
        <v>1791</v>
      </c>
      <c r="N2946" t="s">
        <v>2259</v>
      </c>
      <c r="O2946" t="s">
        <v>2260</v>
      </c>
      <c r="P2946" s="199">
        <v>20</v>
      </c>
      <c r="S2946" t="s">
        <v>2229</v>
      </c>
      <c r="T2946" t="s">
        <v>2230</v>
      </c>
      <c r="U2946" s="201">
        <v>476</v>
      </c>
      <c r="V2946" t="s">
        <v>2262</v>
      </c>
      <c r="W2946" t="s">
        <v>2249</v>
      </c>
      <c r="X2946" t="s">
        <v>2232</v>
      </c>
      <c r="Y2946" t="s">
        <v>2233</v>
      </c>
      <c r="Z2946" t="s">
        <v>2234</v>
      </c>
      <c r="AA2946">
        <v>2152925</v>
      </c>
    </row>
    <row r="2947" spans="1:29" x14ac:dyDescent="0.2">
      <c r="A2947" s="44" t="str">
        <f t="shared" si="226"/>
        <v>US Natural Gas Financial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Financial</v>
      </c>
      <c r="E2947" s="44">
        <f>IF(VLOOKUP(S2947,'DD-Lookup'!$J$6:$L$50,3,FALSE)="Monthly",(YEAR(AC2947)-YEAR(AB2947))*12+MONTH(AC2947)-MONTH(AB2947)+1,(AC2947-AB2947+1))</f>
        <v>30</v>
      </c>
      <c r="F2947" s="213">
        <f t="shared" si="230"/>
        <v>300000</v>
      </c>
      <c r="G2947" s="202">
        <v>1298165</v>
      </c>
      <c r="H2947" s="198">
        <v>37036.398055555554</v>
      </c>
      <c r="I2947" t="s">
        <v>3322</v>
      </c>
      <c r="M2947" t="s">
        <v>1785</v>
      </c>
      <c r="N2947" t="s">
        <v>3328</v>
      </c>
      <c r="O2947" t="s">
        <v>3082</v>
      </c>
      <c r="Q2947" s="199">
        <v>10000</v>
      </c>
      <c r="S2947" t="s">
        <v>1786</v>
      </c>
      <c r="T2947" t="s">
        <v>2230</v>
      </c>
      <c r="U2947" s="201">
        <v>-3.5000000000000003E-2</v>
      </c>
      <c r="V2947" t="s">
        <v>2179</v>
      </c>
      <c r="W2947" t="s">
        <v>3179</v>
      </c>
      <c r="X2947" t="s">
        <v>3180</v>
      </c>
      <c r="Y2947" t="s">
        <v>2250</v>
      </c>
      <c r="Z2947" t="s">
        <v>3729</v>
      </c>
      <c r="AA2947" t="s">
        <v>353</v>
      </c>
      <c r="AB2947" s="198">
        <v>37043.875</v>
      </c>
      <c r="AC2947" s="198">
        <v>37072.875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61</v>
      </c>
      <c r="F2948" s="213">
        <f t="shared" si="230"/>
        <v>305000</v>
      </c>
      <c r="G2948" s="202">
        <v>1298166</v>
      </c>
      <c r="H2948" s="198">
        <v>37036.398078703707</v>
      </c>
      <c r="I2948" t="s">
        <v>2006</v>
      </c>
      <c r="M2948" t="s">
        <v>1785</v>
      </c>
      <c r="N2948" t="s">
        <v>3328</v>
      </c>
      <c r="O2948" t="s">
        <v>3233</v>
      </c>
      <c r="P2948" s="199">
        <v>5000</v>
      </c>
      <c r="S2948" t="s">
        <v>1786</v>
      </c>
      <c r="T2948" t="s">
        <v>2230</v>
      </c>
      <c r="U2948" s="201">
        <v>5.2</v>
      </c>
      <c r="V2948" t="s">
        <v>3505</v>
      </c>
      <c r="W2948" t="s">
        <v>3188</v>
      </c>
      <c r="X2948" t="s">
        <v>3189</v>
      </c>
      <c r="Y2948" t="s">
        <v>2250</v>
      </c>
      <c r="Z2948" t="s">
        <v>3729</v>
      </c>
      <c r="AA2948" t="s">
        <v>354</v>
      </c>
      <c r="AB2948" s="198">
        <v>37196</v>
      </c>
      <c r="AC2948" s="198">
        <v>37256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4</v>
      </c>
      <c r="F2949" s="213">
        <f t="shared" si="230"/>
        <v>56000</v>
      </c>
      <c r="G2949" s="202">
        <v>1298167</v>
      </c>
      <c r="H2949" s="198">
        <v>37036.398090277777</v>
      </c>
      <c r="I2949" t="s">
        <v>3393</v>
      </c>
      <c r="M2949" t="s">
        <v>1785</v>
      </c>
      <c r="N2949" t="s">
        <v>3314</v>
      </c>
      <c r="O2949" t="s">
        <v>1524</v>
      </c>
      <c r="Q2949" s="199">
        <v>14000</v>
      </c>
      <c r="S2949" t="s">
        <v>1786</v>
      </c>
      <c r="T2949" t="s">
        <v>2230</v>
      </c>
      <c r="U2949" s="201">
        <v>3.77</v>
      </c>
      <c r="V2949" t="s">
        <v>2032</v>
      </c>
      <c r="W2949" t="s">
        <v>3352</v>
      </c>
      <c r="X2949" t="s">
        <v>3353</v>
      </c>
      <c r="Y2949" t="s">
        <v>3318</v>
      </c>
      <c r="Z2949" t="s">
        <v>3729</v>
      </c>
      <c r="AA2949">
        <v>811932</v>
      </c>
      <c r="AB2949" s="198">
        <v>37037</v>
      </c>
      <c r="AC2949" s="198">
        <v>37040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4</v>
      </c>
      <c r="F2950" s="213">
        <f t="shared" si="230"/>
        <v>40000</v>
      </c>
      <c r="G2950" s="202">
        <v>1298168</v>
      </c>
      <c r="H2950" s="198">
        <v>37036.398182870369</v>
      </c>
      <c r="I2950" t="s">
        <v>3023</v>
      </c>
      <c r="M2950" t="s">
        <v>1785</v>
      </c>
      <c r="N2950" t="s">
        <v>3314</v>
      </c>
      <c r="O2950" t="s">
        <v>1059</v>
      </c>
      <c r="Q2950" s="199">
        <v>10000</v>
      </c>
      <c r="S2950" t="s">
        <v>1786</v>
      </c>
      <c r="T2950" t="s">
        <v>2230</v>
      </c>
      <c r="U2950" s="201">
        <v>3.7650000000000001</v>
      </c>
      <c r="V2950" t="s">
        <v>1890</v>
      </c>
      <c r="W2950" t="s">
        <v>2790</v>
      </c>
      <c r="X2950" t="s">
        <v>2791</v>
      </c>
      <c r="Y2950" t="s">
        <v>3318</v>
      </c>
      <c r="Z2950" t="s">
        <v>3729</v>
      </c>
      <c r="AA2950">
        <v>811933</v>
      </c>
      <c r="AB2950" s="198">
        <v>37037</v>
      </c>
      <c r="AC2950" s="198">
        <v>37040</v>
      </c>
    </row>
    <row r="2951" spans="1:29" x14ac:dyDescent="0.2">
      <c r="A2951" s="44" t="str">
        <f t="shared" si="226"/>
        <v xml:space="preserve"> Natural Gas Physical</v>
      </c>
      <c r="B2951" s="44" t="str">
        <f t="shared" si="227"/>
        <v/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4</v>
      </c>
      <c r="F2951" s="213">
        <f t="shared" si="230"/>
        <v>40000</v>
      </c>
      <c r="G2951" s="202">
        <v>1298170</v>
      </c>
      <c r="H2951" s="198">
        <v>37036.398194444446</v>
      </c>
      <c r="I2951" t="s">
        <v>3013</v>
      </c>
      <c r="M2951" t="s">
        <v>1785</v>
      </c>
      <c r="N2951" t="s">
        <v>1724</v>
      </c>
      <c r="O2951" t="s">
        <v>172</v>
      </c>
      <c r="Q2951" s="199">
        <v>10000</v>
      </c>
      <c r="S2951" t="s">
        <v>2308</v>
      </c>
      <c r="T2951" t="s">
        <v>1725</v>
      </c>
      <c r="U2951" s="201">
        <v>5.23</v>
      </c>
      <c r="V2951" t="s">
        <v>1929</v>
      </c>
      <c r="W2951" t="s">
        <v>1726</v>
      </c>
      <c r="X2951" t="s">
        <v>1727</v>
      </c>
      <c r="Y2951" t="s">
        <v>3318</v>
      </c>
      <c r="Z2951" t="s">
        <v>3730</v>
      </c>
      <c r="AA2951">
        <v>811935</v>
      </c>
      <c r="AB2951" s="198">
        <v>37036</v>
      </c>
      <c r="AC2951" s="198">
        <v>37039</v>
      </c>
    </row>
    <row r="2952" spans="1:29" x14ac:dyDescent="0.2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4</v>
      </c>
      <c r="F2952" s="213">
        <f t="shared" si="230"/>
        <v>40000</v>
      </c>
      <c r="G2952" s="202">
        <v>1298169</v>
      </c>
      <c r="H2952" s="198">
        <v>37036.398194444446</v>
      </c>
      <c r="I2952" t="s">
        <v>1843</v>
      </c>
      <c r="M2952" t="s">
        <v>1785</v>
      </c>
      <c r="N2952" t="s">
        <v>3346</v>
      </c>
      <c r="O2952" t="s">
        <v>1500</v>
      </c>
      <c r="Q2952" s="199">
        <v>10000</v>
      </c>
      <c r="S2952" t="s">
        <v>1786</v>
      </c>
      <c r="T2952" t="s">
        <v>2230</v>
      </c>
      <c r="U2952" s="201">
        <v>4.12</v>
      </c>
      <c r="V2952" t="s">
        <v>2524</v>
      </c>
      <c r="W2952" t="s">
        <v>3347</v>
      </c>
      <c r="X2952" t="s">
        <v>3348</v>
      </c>
      <c r="Y2952" t="s">
        <v>3318</v>
      </c>
      <c r="Z2952" t="s">
        <v>3729</v>
      </c>
      <c r="AA2952">
        <v>811934</v>
      </c>
      <c r="AB2952" s="198">
        <v>37037</v>
      </c>
      <c r="AC2952" s="198">
        <v>37040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6</v>
      </c>
      <c r="F2953" s="213">
        <f t="shared" si="230"/>
        <v>60000</v>
      </c>
      <c r="G2953" s="202">
        <v>1298171</v>
      </c>
      <c r="H2953" s="198">
        <v>37036.398275462961</v>
      </c>
      <c r="I2953" t="s">
        <v>3008</v>
      </c>
      <c r="M2953" t="s">
        <v>1785</v>
      </c>
      <c r="N2953" t="s">
        <v>3314</v>
      </c>
      <c r="O2953" t="s">
        <v>1039</v>
      </c>
      <c r="Q2953" s="199">
        <v>10000</v>
      </c>
      <c r="S2953" t="s">
        <v>1786</v>
      </c>
      <c r="T2953" t="s">
        <v>2230</v>
      </c>
      <c r="U2953" s="201">
        <v>4.1399999999999997</v>
      </c>
      <c r="V2953" t="s">
        <v>3136</v>
      </c>
      <c r="W2953" t="s">
        <v>2800</v>
      </c>
      <c r="X2953" t="s">
        <v>2801</v>
      </c>
      <c r="Y2953" t="s">
        <v>3318</v>
      </c>
      <c r="Z2953" t="s">
        <v>3729</v>
      </c>
      <c r="AA2953">
        <v>811936</v>
      </c>
      <c r="AB2953" s="198">
        <v>37037.875</v>
      </c>
      <c r="AC2953" s="198">
        <v>37042.875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4</v>
      </c>
      <c r="F2954" s="213">
        <f t="shared" si="230"/>
        <v>100000</v>
      </c>
      <c r="G2954" s="202">
        <v>1298173</v>
      </c>
      <c r="H2954" s="198">
        <v>37036.398321759261</v>
      </c>
      <c r="I2954" t="s">
        <v>2006</v>
      </c>
      <c r="M2954" t="s">
        <v>1785</v>
      </c>
      <c r="N2954" t="s">
        <v>3314</v>
      </c>
      <c r="O2954" t="s">
        <v>1034</v>
      </c>
      <c r="P2954" s="199">
        <v>25000</v>
      </c>
      <c r="S2954" t="s">
        <v>1786</v>
      </c>
      <c r="T2954" t="s">
        <v>2230</v>
      </c>
      <c r="U2954" s="201">
        <v>3.85</v>
      </c>
      <c r="V2954" t="s">
        <v>1780</v>
      </c>
      <c r="W2954" t="s">
        <v>2783</v>
      </c>
      <c r="X2954" t="s">
        <v>2784</v>
      </c>
      <c r="Y2954" t="s">
        <v>3318</v>
      </c>
      <c r="Z2954" t="s">
        <v>3729</v>
      </c>
      <c r="AA2954">
        <v>811937</v>
      </c>
      <c r="AB2954" s="198">
        <v>37037</v>
      </c>
      <c r="AC2954" s="198">
        <v>37040</v>
      </c>
    </row>
    <row r="2955" spans="1:29" x14ac:dyDescent="0.2">
      <c r="A2955" s="44" t="str">
        <f t="shared" ref="A2955:A3018" si="231">B2955&amp;" "&amp;C2955&amp;" "&amp;D2955</f>
        <v>US Power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Power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3</v>
      </c>
      <c r="F2955" s="213">
        <f t="shared" ref="F2955:F3018" si="235">E2955*SUM(P2955:Q2955)</f>
        <v>150</v>
      </c>
      <c r="G2955" s="202">
        <v>1298174</v>
      </c>
      <c r="H2955" s="198">
        <v>37036.398379629631</v>
      </c>
      <c r="I2955" t="s">
        <v>1829</v>
      </c>
      <c r="M2955" t="s">
        <v>3451</v>
      </c>
      <c r="N2955" t="s">
        <v>1827</v>
      </c>
      <c r="O2955" t="s">
        <v>99</v>
      </c>
      <c r="P2955" s="199">
        <v>50</v>
      </c>
      <c r="S2955" t="s">
        <v>1784</v>
      </c>
      <c r="T2955" t="s">
        <v>2230</v>
      </c>
      <c r="U2955" s="201">
        <v>28.25</v>
      </c>
      <c r="V2955" t="s">
        <v>1830</v>
      </c>
      <c r="W2955" t="s">
        <v>1839</v>
      </c>
      <c r="X2955" t="s">
        <v>1832</v>
      </c>
      <c r="Y2955" t="s">
        <v>2741</v>
      </c>
      <c r="Z2955" t="s">
        <v>3724</v>
      </c>
      <c r="AA2955">
        <v>623095.1</v>
      </c>
      <c r="AB2955" s="198">
        <v>37041.875</v>
      </c>
      <c r="AC2955" s="198">
        <v>37043.875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4</v>
      </c>
      <c r="F2956" s="213">
        <f t="shared" si="235"/>
        <v>18800</v>
      </c>
      <c r="G2956" s="202">
        <v>1298175</v>
      </c>
      <c r="H2956" s="198">
        <v>37036.398402777777</v>
      </c>
      <c r="I2956" t="s">
        <v>3271</v>
      </c>
      <c r="M2956" t="s">
        <v>1785</v>
      </c>
      <c r="N2956" t="s">
        <v>3314</v>
      </c>
      <c r="O2956" t="s">
        <v>1566</v>
      </c>
      <c r="Q2956" s="199">
        <v>4700</v>
      </c>
      <c r="S2956" t="s">
        <v>1786</v>
      </c>
      <c r="T2956" t="s">
        <v>2230</v>
      </c>
      <c r="U2956" s="201">
        <v>2.78</v>
      </c>
      <c r="V2956" t="s">
        <v>355</v>
      </c>
      <c r="W2956" t="s">
        <v>1732</v>
      </c>
      <c r="X2956" t="s">
        <v>1710</v>
      </c>
      <c r="Y2956" t="s">
        <v>3318</v>
      </c>
      <c r="Z2956" t="s">
        <v>3729</v>
      </c>
      <c r="AA2956">
        <v>811938</v>
      </c>
      <c r="AB2956" s="198">
        <v>37037</v>
      </c>
      <c r="AC2956" s="198">
        <v>37040</v>
      </c>
    </row>
    <row r="2957" spans="1:29" x14ac:dyDescent="0.2">
      <c r="A2957" s="44" t="str">
        <f t="shared" si="231"/>
        <v xml:space="preserve"> Metals Financial</v>
      </c>
      <c r="B2957" s="44" t="str">
        <f t="shared" si="232"/>
        <v/>
      </c>
      <c r="C2957" s="44" t="str">
        <f t="shared" si="233"/>
        <v>Metals</v>
      </c>
      <c r="D2957" s="44" t="str">
        <f t="shared" si="234"/>
        <v>Financial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20</v>
      </c>
      <c r="G2957" s="202">
        <v>1298176</v>
      </c>
      <c r="H2957" s="198">
        <v>37036.398472222223</v>
      </c>
      <c r="I2957" t="s">
        <v>2623</v>
      </c>
      <c r="M2957" t="s">
        <v>1791</v>
      </c>
      <c r="N2957" t="s">
        <v>2259</v>
      </c>
      <c r="O2957" t="s">
        <v>2260</v>
      </c>
      <c r="P2957" s="199">
        <v>20</v>
      </c>
      <c r="S2957" t="s">
        <v>2229</v>
      </c>
      <c r="T2957" t="s">
        <v>2230</v>
      </c>
      <c r="U2957" s="201">
        <v>475</v>
      </c>
      <c r="V2957" t="s">
        <v>326</v>
      </c>
      <c r="W2957" t="s">
        <v>2249</v>
      </c>
      <c r="X2957" t="s">
        <v>2232</v>
      </c>
      <c r="Y2957" t="s">
        <v>2233</v>
      </c>
      <c r="Z2957" t="s">
        <v>2234</v>
      </c>
      <c r="AA2957">
        <v>2152927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4</v>
      </c>
      <c r="F2958" s="213">
        <f t="shared" si="235"/>
        <v>20000</v>
      </c>
      <c r="G2958" s="202">
        <v>1298177</v>
      </c>
      <c r="H2958" s="198">
        <v>37036.398472222223</v>
      </c>
      <c r="I2958" t="s">
        <v>2006</v>
      </c>
      <c r="M2958" t="s">
        <v>1785</v>
      </c>
      <c r="N2958" t="s">
        <v>3314</v>
      </c>
      <c r="O2958" t="s">
        <v>1042</v>
      </c>
      <c r="P2958" s="199">
        <v>5000</v>
      </c>
      <c r="S2958" t="s">
        <v>1786</v>
      </c>
      <c r="T2958" t="s">
        <v>2230</v>
      </c>
      <c r="U2958" s="201">
        <v>3.74</v>
      </c>
      <c r="V2958" t="s">
        <v>1712</v>
      </c>
      <c r="W2958" t="s">
        <v>3159</v>
      </c>
      <c r="X2958" t="s">
        <v>1713</v>
      </c>
      <c r="Y2958" t="s">
        <v>3318</v>
      </c>
      <c r="Z2958" t="s">
        <v>3729</v>
      </c>
      <c r="AA2958">
        <v>811939</v>
      </c>
      <c r="AB2958" s="198">
        <v>37037</v>
      </c>
      <c r="AC2958" s="198">
        <v>37040</v>
      </c>
    </row>
    <row r="2959" spans="1:29" x14ac:dyDescent="0.2">
      <c r="A2959" s="44" t="str">
        <f t="shared" si="231"/>
        <v xml:space="preserve"> Natural Gas Physical</v>
      </c>
      <c r="B2959" s="44" t="str">
        <f t="shared" si="232"/>
        <v/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4</v>
      </c>
      <c r="F2959" s="213">
        <f t="shared" si="235"/>
        <v>11008</v>
      </c>
      <c r="G2959" s="202">
        <v>1298178</v>
      </c>
      <c r="H2959" s="198">
        <v>37036.398553240739</v>
      </c>
      <c r="I2959" t="s">
        <v>3271</v>
      </c>
      <c r="M2959" t="s">
        <v>1785</v>
      </c>
      <c r="N2959" t="s">
        <v>1724</v>
      </c>
      <c r="O2959" t="s">
        <v>54</v>
      </c>
      <c r="P2959" s="199">
        <v>2752</v>
      </c>
      <c r="S2959" t="s">
        <v>1786</v>
      </c>
      <c r="T2959" t="s">
        <v>2230</v>
      </c>
      <c r="U2959" s="201">
        <v>3.65</v>
      </c>
      <c r="V2959" t="s">
        <v>355</v>
      </c>
      <c r="W2959" t="s">
        <v>3269</v>
      </c>
      <c r="X2959" t="s">
        <v>2324</v>
      </c>
      <c r="Y2959" t="s">
        <v>3318</v>
      </c>
      <c r="Z2959" t="s">
        <v>3730</v>
      </c>
      <c r="AA2959">
        <v>811940</v>
      </c>
      <c r="AB2959" s="198">
        <v>37037</v>
      </c>
      <c r="AC2959" s="198">
        <v>37040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4</v>
      </c>
      <c r="F2960" s="213">
        <f t="shared" si="235"/>
        <v>100000</v>
      </c>
      <c r="G2960" s="202">
        <v>1298179</v>
      </c>
      <c r="H2960" s="198">
        <v>37036.398576388892</v>
      </c>
      <c r="I2960" t="s">
        <v>2964</v>
      </c>
      <c r="M2960" t="s">
        <v>1785</v>
      </c>
      <c r="N2960" t="s">
        <v>3314</v>
      </c>
      <c r="O2960" t="s">
        <v>1034</v>
      </c>
      <c r="Q2960" s="199">
        <v>25000</v>
      </c>
      <c r="S2960" t="s">
        <v>1786</v>
      </c>
      <c r="T2960" t="s">
        <v>2230</v>
      </c>
      <c r="U2960" s="201">
        <v>3.85</v>
      </c>
      <c r="V2960" t="s">
        <v>3268</v>
      </c>
      <c r="W2960" t="s">
        <v>2783</v>
      </c>
      <c r="X2960" t="s">
        <v>2784</v>
      </c>
      <c r="Y2960" t="s">
        <v>3318</v>
      </c>
      <c r="Z2960" t="s">
        <v>3729</v>
      </c>
      <c r="AA2960">
        <v>811941</v>
      </c>
      <c r="AB2960" s="198">
        <v>37037</v>
      </c>
      <c r="AC2960" s="198">
        <v>37040</v>
      </c>
    </row>
    <row r="2961" spans="1:29" x14ac:dyDescent="0.2">
      <c r="A2961" s="44" t="str">
        <f t="shared" si="231"/>
        <v xml:space="preserve"> Metals Financial</v>
      </c>
      <c r="B2961" s="44" t="str">
        <f t="shared" si="232"/>
        <v/>
      </c>
      <c r="C2961" s="44" t="str">
        <f t="shared" si="233"/>
        <v>Metals</v>
      </c>
      <c r="D2961" s="44" t="str">
        <f t="shared" si="234"/>
        <v>Financial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10</v>
      </c>
      <c r="G2961" s="202">
        <v>1298180</v>
      </c>
      <c r="H2961" s="198">
        <v>37036.398611111108</v>
      </c>
      <c r="I2961" t="s">
        <v>2284</v>
      </c>
      <c r="M2961" t="s">
        <v>1791</v>
      </c>
      <c r="N2961" t="s">
        <v>2227</v>
      </c>
      <c r="O2961" t="s">
        <v>2228</v>
      </c>
      <c r="Q2961" s="199">
        <v>10</v>
      </c>
      <c r="S2961" t="s">
        <v>2229</v>
      </c>
      <c r="T2961" t="s">
        <v>2230</v>
      </c>
      <c r="U2961" s="201">
        <v>1727</v>
      </c>
      <c r="V2961" t="s">
        <v>2300</v>
      </c>
      <c r="W2961" t="s">
        <v>2236</v>
      </c>
      <c r="X2961" t="s">
        <v>2232</v>
      </c>
      <c r="Y2961" t="s">
        <v>2233</v>
      </c>
      <c r="Z2961" t="s">
        <v>2234</v>
      </c>
      <c r="AA2961">
        <v>2152929</v>
      </c>
    </row>
    <row r="2962" spans="1:29" x14ac:dyDescent="0.2">
      <c r="A2962" s="44" t="str">
        <f t="shared" si="231"/>
        <v xml:space="preserve"> Metals Financial</v>
      </c>
      <c r="B2962" s="44" t="str">
        <f t="shared" si="232"/>
        <v/>
      </c>
      <c r="C2962" s="44" t="str">
        <f t="shared" si="233"/>
        <v>Metals</v>
      </c>
      <c r="D2962" s="44" t="str">
        <f t="shared" si="234"/>
        <v>Financial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5</v>
      </c>
      <c r="G2962" s="202">
        <v>1298181</v>
      </c>
      <c r="H2962" s="198">
        <v>37036.398645833331</v>
      </c>
      <c r="I2962" t="s">
        <v>2200</v>
      </c>
      <c r="M2962" t="s">
        <v>1791</v>
      </c>
      <c r="N2962" t="s">
        <v>2240</v>
      </c>
      <c r="O2962" t="s">
        <v>2241</v>
      </c>
      <c r="Q2962" s="199">
        <v>5</v>
      </c>
      <c r="S2962" t="s">
        <v>2229</v>
      </c>
      <c r="T2962" t="s">
        <v>2230</v>
      </c>
      <c r="U2962" s="201">
        <v>1530</v>
      </c>
      <c r="V2962" t="s">
        <v>2244</v>
      </c>
      <c r="W2962" t="s">
        <v>2236</v>
      </c>
      <c r="X2962" t="s">
        <v>2232</v>
      </c>
      <c r="Y2962" t="s">
        <v>2233</v>
      </c>
      <c r="Z2962" t="s">
        <v>2234</v>
      </c>
      <c r="AA2962">
        <v>2152931</v>
      </c>
    </row>
    <row r="2963" spans="1:29" x14ac:dyDescent="0.2">
      <c r="A2963" s="44" t="str">
        <f t="shared" si="231"/>
        <v xml:space="preserve"> Metals Financial</v>
      </c>
      <c r="B2963" s="44" t="str">
        <f t="shared" si="232"/>
        <v/>
      </c>
      <c r="C2963" s="44" t="str">
        <f t="shared" si="233"/>
        <v>Metals</v>
      </c>
      <c r="D2963" s="44" t="str">
        <f t="shared" si="234"/>
        <v>Financial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10</v>
      </c>
      <c r="G2963" s="202">
        <v>1298182</v>
      </c>
      <c r="H2963" s="198">
        <v>37036.398657407408</v>
      </c>
      <c r="I2963" t="s">
        <v>2282</v>
      </c>
      <c r="M2963" t="s">
        <v>1791</v>
      </c>
      <c r="N2963" t="s">
        <v>2259</v>
      </c>
      <c r="O2963" t="s">
        <v>2260</v>
      </c>
      <c r="Q2963" s="199">
        <v>10</v>
      </c>
      <c r="S2963" t="s">
        <v>2229</v>
      </c>
      <c r="T2963" t="s">
        <v>2230</v>
      </c>
      <c r="U2963" s="201">
        <v>476</v>
      </c>
      <c r="V2963" t="s">
        <v>1841</v>
      </c>
      <c r="W2963" t="s">
        <v>2249</v>
      </c>
      <c r="X2963" t="s">
        <v>2232</v>
      </c>
      <c r="Y2963" t="s">
        <v>2233</v>
      </c>
      <c r="Z2963" t="s">
        <v>2234</v>
      </c>
      <c r="AA2963">
        <v>2152933</v>
      </c>
    </row>
    <row r="2964" spans="1:29" x14ac:dyDescent="0.2">
      <c r="A2964" s="44" t="str">
        <f t="shared" si="231"/>
        <v>US Crude Financial</v>
      </c>
      <c r="B2964" s="44" t="str">
        <f t="shared" si="232"/>
        <v>US</v>
      </c>
      <c r="C2964" s="44" t="str">
        <f t="shared" si="233"/>
        <v>Crude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50000</v>
      </c>
      <c r="G2964" s="202">
        <v>1298184</v>
      </c>
      <c r="H2964" s="198">
        <v>37036.39875</v>
      </c>
      <c r="I2964" t="s">
        <v>2730</v>
      </c>
      <c r="M2964" t="s">
        <v>1994</v>
      </c>
      <c r="N2964" t="s">
        <v>2731</v>
      </c>
      <c r="O2964" t="s">
        <v>1815</v>
      </c>
      <c r="P2964" s="199">
        <v>50000</v>
      </c>
      <c r="S2964" t="s">
        <v>1792</v>
      </c>
      <c r="T2964" t="s">
        <v>2230</v>
      </c>
      <c r="U2964" s="201">
        <v>28.39</v>
      </c>
      <c r="V2964" t="s">
        <v>2732</v>
      </c>
      <c r="W2964" t="s">
        <v>2733</v>
      </c>
      <c r="X2964" t="s">
        <v>2734</v>
      </c>
      <c r="Y2964" t="s">
        <v>3473</v>
      </c>
      <c r="Z2964" t="s">
        <v>3729</v>
      </c>
      <c r="AA2964">
        <v>108034</v>
      </c>
      <c r="AB2964" s="198">
        <v>37073</v>
      </c>
      <c r="AC2964" s="198">
        <v>37103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4</v>
      </c>
      <c r="F2965" s="213">
        <f t="shared" si="235"/>
        <v>12000</v>
      </c>
      <c r="G2965" s="202">
        <v>1298185</v>
      </c>
      <c r="H2965" s="198">
        <v>37036.398819444446</v>
      </c>
      <c r="I2965" t="s">
        <v>3336</v>
      </c>
      <c r="M2965" t="s">
        <v>1785</v>
      </c>
      <c r="N2965" t="s">
        <v>3314</v>
      </c>
      <c r="O2965" t="s">
        <v>1524</v>
      </c>
      <c r="P2965" s="199">
        <v>3000</v>
      </c>
      <c r="S2965" t="s">
        <v>1786</v>
      </c>
      <c r="T2965" t="s">
        <v>2230</v>
      </c>
      <c r="U2965" s="201">
        <v>3.7625000000000002</v>
      </c>
      <c r="V2965" t="s">
        <v>3340</v>
      </c>
      <c r="W2965" t="s">
        <v>3352</v>
      </c>
      <c r="X2965" t="s">
        <v>3353</v>
      </c>
      <c r="Y2965" t="s">
        <v>3318</v>
      </c>
      <c r="Z2965" t="s">
        <v>3729</v>
      </c>
      <c r="AA2965">
        <v>811942</v>
      </c>
      <c r="AB2965" s="198">
        <v>37037</v>
      </c>
      <c r="AC2965" s="198">
        <v>37040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4</v>
      </c>
      <c r="F2966" s="213">
        <f t="shared" si="235"/>
        <v>12000</v>
      </c>
      <c r="G2966" s="202">
        <v>1298186</v>
      </c>
      <c r="H2966" s="198">
        <v>37036.398842592593</v>
      </c>
      <c r="I2966" t="s">
        <v>3336</v>
      </c>
      <c r="M2966" t="s">
        <v>1785</v>
      </c>
      <c r="N2966" t="s">
        <v>3314</v>
      </c>
      <c r="O2966" t="s">
        <v>1524</v>
      </c>
      <c r="P2966" s="199">
        <v>3000</v>
      </c>
      <c r="S2966" t="s">
        <v>1786</v>
      </c>
      <c r="T2966" t="s">
        <v>2230</v>
      </c>
      <c r="U2966" s="201">
        <v>3.7625000000000002</v>
      </c>
      <c r="V2966" t="s">
        <v>3362</v>
      </c>
      <c r="W2966" t="s">
        <v>3352</v>
      </c>
      <c r="X2966" t="s">
        <v>3353</v>
      </c>
      <c r="Y2966" t="s">
        <v>3318</v>
      </c>
      <c r="Z2966" t="s">
        <v>3729</v>
      </c>
      <c r="AA2966">
        <v>811943</v>
      </c>
      <c r="AB2966" s="198">
        <v>37037</v>
      </c>
      <c r="AC2966" s="198">
        <v>37040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4</v>
      </c>
      <c r="F2967" s="213">
        <f t="shared" si="235"/>
        <v>20000</v>
      </c>
      <c r="G2967" s="202">
        <v>1298187</v>
      </c>
      <c r="H2967" s="198">
        <v>37036.398865740739</v>
      </c>
      <c r="I2967" t="s">
        <v>3359</v>
      </c>
      <c r="M2967" t="s">
        <v>1785</v>
      </c>
      <c r="N2967" t="s">
        <v>3314</v>
      </c>
      <c r="O2967" t="s">
        <v>1580</v>
      </c>
      <c r="P2967" s="199">
        <v>5000</v>
      </c>
      <c r="S2967" t="s">
        <v>1786</v>
      </c>
      <c r="T2967" t="s">
        <v>2230</v>
      </c>
      <c r="U2967" s="201">
        <v>3.76</v>
      </c>
      <c r="V2967" t="s">
        <v>2162</v>
      </c>
      <c r="W2967" t="s">
        <v>2790</v>
      </c>
      <c r="X2967" t="s">
        <v>2791</v>
      </c>
      <c r="Y2967" t="s">
        <v>3318</v>
      </c>
      <c r="Z2967" t="s">
        <v>3729</v>
      </c>
      <c r="AA2967">
        <v>811944</v>
      </c>
      <c r="AB2967" s="198">
        <v>37037</v>
      </c>
      <c r="AC2967" s="198">
        <v>37040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4</v>
      </c>
      <c r="F2968" s="213">
        <f t="shared" si="235"/>
        <v>16000</v>
      </c>
      <c r="G2968" s="202">
        <v>1298188</v>
      </c>
      <c r="H2968" s="198">
        <v>37036.398877314816</v>
      </c>
      <c r="I2968" t="s">
        <v>1733</v>
      </c>
      <c r="M2968" t="s">
        <v>1785</v>
      </c>
      <c r="N2968" t="s">
        <v>3314</v>
      </c>
      <c r="O2968" t="s">
        <v>1042</v>
      </c>
      <c r="Q2968" s="199">
        <v>4000</v>
      </c>
      <c r="S2968" t="s">
        <v>1786</v>
      </c>
      <c r="T2968" t="s">
        <v>2230</v>
      </c>
      <c r="U2968" s="201">
        <v>3.7549999999999999</v>
      </c>
      <c r="V2968" t="s">
        <v>2830</v>
      </c>
      <c r="W2968" t="s">
        <v>3159</v>
      </c>
      <c r="X2968" t="s">
        <v>1713</v>
      </c>
      <c r="Y2968" t="s">
        <v>3318</v>
      </c>
      <c r="Z2968" t="s">
        <v>3729</v>
      </c>
      <c r="AA2968">
        <v>811945</v>
      </c>
      <c r="AB2968" s="198">
        <v>37037</v>
      </c>
      <c r="AC2968" s="198">
        <v>37040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4</v>
      </c>
      <c r="F2969" s="213">
        <f t="shared" si="235"/>
        <v>40000</v>
      </c>
      <c r="G2969" s="202">
        <v>1298189</v>
      </c>
      <c r="H2969" s="198">
        <v>37036.398912037039</v>
      </c>
      <c r="I2969" t="s">
        <v>3237</v>
      </c>
      <c r="M2969" t="s">
        <v>1785</v>
      </c>
      <c r="N2969" t="s">
        <v>3314</v>
      </c>
      <c r="O2969" t="s">
        <v>1059</v>
      </c>
      <c r="Q2969" s="199">
        <v>10000</v>
      </c>
      <c r="S2969" t="s">
        <v>1786</v>
      </c>
      <c r="T2969" t="s">
        <v>2230</v>
      </c>
      <c r="U2969" s="201">
        <v>3.77</v>
      </c>
      <c r="V2969" t="s">
        <v>2345</v>
      </c>
      <c r="W2969" t="s">
        <v>2790</v>
      </c>
      <c r="X2969" t="s">
        <v>2791</v>
      </c>
      <c r="Y2969" t="s">
        <v>3318</v>
      </c>
      <c r="Z2969" t="s">
        <v>3729</v>
      </c>
      <c r="AA2969">
        <v>811946</v>
      </c>
      <c r="AB2969" s="198">
        <v>37037</v>
      </c>
      <c r="AC2969" s="198">
        <v>37040</v>
      </c>
    </row>
    <row r="2970" spans="1:29" x14ac:dyDescent="0.2">
      <c r="A2970" s="44" t="str">
        <f t="shared" si="231"/>
        <v>US Crude Financial</v>
      </c>
      <c r="B2970" s="44" t="str">
        <f t="shared" si="232"/>
        <v>US</v>
      </c>
      <c r="C2970" s="44" t="str">
        <f t="shared" si="233"/>
        <v>Crude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50000</v>
      </c>
      <c r="G2970" s="202">
        <v>1298190</v>
      </c>
      <c r="H2970" s="198">
        <v>37036.398912037039</v>
      </c>
      <c r="I2970" t="s">
        <v>2730</v>
      </c>
      <c r="M2970" t="s">
        <v>1994</v>
      </c>
      <c r="N2970" t="s">
        <v>2731</v>
      </c>
      <c r="O2970" t="s">
        <v>1815</v>
      </c>
      <c r="P2970" s="199">
        <v>50000</v>
      </c>
      <c r="S2970" t="s">
        <v>1792</v>
      </c>
      <c r="T2970" t="s">
        <v>2230</v>
      </c>
      <c r="U2970" s="201">
        <v>28.37</v>
      </c>
      <c r="V2970" t="s">
        <v>1707</v>
      </c>
      <c r="W2970" t="s">
        <v>2733</v>
      </c>
      <c r="X2970" t="s">
        <v>2734</v>
      </c>
      <c r="Y2970" t="s">
        <v>3473</v>
      </c>
      <c r="Z2970" t="s">
        <v>3729</v>
      </c>
      <c r="AA2970">
        <v>108035</v>
      </c>
      <c r="AB2970" s="198">
        <v>37073</v>
      </c>
      <c r="AC2970" s="198">
        <v>37103</v>
      </c>
    </row>
    <row r="2971" spans="1:29" x14ac:dyDescent="0.2">
      <c r="A2971" s="44" t="str">
        <f t="shared" si="231"/>
        <v xml:space="preserve"> Metals Financial</v>
      </c>
      <c r="B2971" s="44" t="str">
        <f t="shared" si="232"/>
        <v/>
      </c>
      <c r="C2971" s="44" t="str">
        <f t="shared" si="233"/>
        <v>Metals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20</v>
      </c>
      <c r="G2971" s="202">
        <v>1298191</v>
      </c>
      <c r="H2971" s="198">
        <v>37036.398958333331</v>
      </c>
      <c r="I2971" t="s">
        <v>2200</v>
      </c>
      <c r="M2971" t="s">
        <v>1791</v>
      </c>
      <c r="N2971" t="s">
        <v>2240</v>
      </c>
      <c r="O2971" t="s">
        <v>2241</v>
      </c>
      <c r="Q2971" s="199">
        <v>20</v>
      </c>
      <c r="S2971" t="s">
        <v>2229</v>
      </c>
      <c r="T2971" t="s">
        <v>2230</v>
      </c>
      <c r="U2971" s="201">
        <v>1531</v>
      </c>
      <c r="V2971" t="s">
        <v>2244</v>
      </c>
      <c r="W2971" t="s">
        <v>2236</v>
      </c>
      <c r="X2971" t="s">
        <v>2232</v>
      </c>
      <c r="Y2971" t="s">
        <v>2233</v>
      </c>
      <c r="Z2971" t="s">
        <v>2234</v>
      </c>
      <c r="AA2971">
        <v>2152937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4</v>
      </c>
      <c r="F2972" s="213">
        <f t="shared" si="235"/>
        <v>10248</v>
      </c>
      <c r="G2972" s="202">
        <v>1298192</v>
      </c>
      <c r="H2972" s="198">
        <v>37036.399085648147</v>
      </c>
      <c r="I2972" t="s">
        <v>1755</v>
      </c>
      <c r="M2972" t="s">
        <v>1785</v>
      </c>
      <c r="N2972" t="s">
        <v>3314</v>
      </c>
      <c r="O2972" t="s">
        <v>1573</v>
      </c>
      <c r="P2972" s="199">
        <v>2562</v>
      </c>
      <c r="S2972" t="s">
        <v>1786</v>
      </c>
      <c r="T2972" t="s">
        <v>2230</v>
      </c>
      <c r="U2972" s="201">
        <v>3.7</v>
      </c>
      <c r="V2972" t="s">
        <v>3142</v>
      </c>
      <c r="W2972" t="s">
        <v>1709</v>
      </c>
      <c r="X2972" t="s">
        <v>1710</v>
      </c>
      <c r="Y2972" t="s">
        <v>3318</v>
      </c>
      <c r="Z2972" t="s">
        <v>3729</v>
      </c>
      <c r="AA2972">
        <v>811947</v>
      </c>
      <c r="AB2972" s="198">
        <v>37037</v>
      </c>
      <c r="AC2972" s="198">
        <v>37040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4</v>
      </c>
      <c r="F2973" s="213">
        <f t="shared" si="235"/>
        <v>40000</v>
      </c>
      <c r="G2973" s="202">
        <v>1298193</v>
      </c>
      <c r="H2973" s="198">
        <v>37036.39912037037</v>
      </c>
      <c r="I2973" t="s">
        <v>3237</v>
      </c>
      <c r="M2973" t="s">
        <v>1785</v>
      </c>
      <c r="N2973" t="s">
        <v>3314</v>
      </c>
      <c r="O2973" t="s">
        <v>1034</v>
      </c>
      <c r="P2973" s="199">
        <v>10000</v>
      </c>
      <c r="S2973" t="s">
        <v>1786</v>
      </c>
      <c r="T2973" t="s">
        <v>2230</v>
      </c>
      <c r="U2973" s="201">
        <v>3.85</v>
      </c>
      <c r="V2973" t="s">
        <v>2345</v>
      </c>
      <c r="W2973" t="s">
        <v>2783</v>
      </c>
      <c r="X2973" t="s">
        <v>2784</v>
      </c>
      <c r="Y2973" t="s">
        <v>3318</v>
      </c>
      <c r="Z2973" t="s">
        <v>3729</v>
      </c>
      <c r="AA2973">
        <v>811948</v>
      </c>
      <c r="AB2973" s="198">
        <v>37037</v>
      </c>
      <c r="AC2973" s="198">
        <v>37040</v>
      </c>
    </row>
    <row r="2974" spans="1:29" x14ac:dyDescent="0.2">
      <c r="A2974" s="44" t="str">
        <f t="shared" si="231"/>
        <v xml:space="preserve"> Natural Gas Physical</v>
      </c>
      <c r="B2974" s="44" t="str">
        <f t="shared" si="232"/>
        <v/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4</v>
      </c>
      <c r="F2974" s="213">
        <f t="shared" si="235"/>
        <v>40000</v>
      </c>
      <c r="G2974" s="202">
        <v>1298194</v>
      </c>
      <c r="H2974" s="198">
        <v>37036.399224537039</v>
      </c>
      <c r="I2974" t="s">
        <v>1843</v>
      </c>
      <c r="M2974" t="s">
        <v>1785</v>
      </c>
      <c r="N2974" t="s">
        <v>3346</v>
      </c>
      <c r="O2974" t="s">
        <v>1500</v>
      </c>
      <c r="Q2974" s="199">
        <v>10000</v>
      </c>
      <c r="S2974" t="s">
        <v>1786</v>
      </c>
      <c r="T2974" t="s">
        <v>2230</v>
      </c>
      <c r="U2974" s="201">
        <v>4.125</v>
      </c>
      <c r="V2974" t="s">
        <v>2524</v>
      </c>
      <c r="W2974" t="s">
        <v>3347</v>
      </c>
      <c r="X2974" t="s">
        <v>3348</v>
      </c>
      <c r="Y2974" t="s">
        <v>3318</v>
      </c>
      <c r="Z2974" t="s">
        <v>3729</v>
      </c>
      <c r="AA2974">
        <v>811952</v>
      </c>
      <c r="AB2974" s="198">
        <v>37037</v>
      </c>
      <c r="AC2974" s="198">
        <v>37040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4</v>
      </c>
      <c r="F2975" s="213">
        <f t="shared" si="235"/>
        <v>40000</v>
      </c>
      <c r="G2975" s="202">
        <v>1298195</v>
      </c>
      <c r="H2975" s="198">
        <v>37036.399224537039</v>
      </c>
      <c r="I2975" t="s">
        <v>2983</v>
      </c>
      <c r="M2975" t="s">
        <v>1785</v>
      </c>
      <c r="N2975" t="s">
        <v>3314</v>
      </c>
      <c r="O2975" t="s">
        <v>1547</v>
      </c>
      <c r="P2975" s="199">
        <v>10000</v>
      </c>
      <c r="S2975" t="s">
        <v>1786</v>
      </c>
      <c r="T2975" t="s">
        <v>2230</v>
      </c>
      <c r="U2975" s="201">
        <v>4.1150000000000002</v>
      </c>
      <c r="V2975" t="s">
        <v>3315</v>
      </c>
      <c r="W2975" t="s">
        <v>3367</v>
      </c>
      <c r="X2975" t="s">
        <v>3368</v>
      </c>
      <c r="Y2975" t="s">
        <v>3318</v>
      </c>
      <c r="Z2975" t="s">
        <v>3729</v>
      </c>
      <c r="AA2975">
        <v>811951</v>
      </c>
      <c r="AB2975" s="198">
        <v>37037</v>
      </c>
      <c r="AC2975" s="198">
        <v>37040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6</v>
      </c>
      <c r="F2976" s="213">
        <f t="shared" si="235"/>
        <v>4620</v>
      </c>
      <c r="G2976" s="202">
        <v>1298196</v>
      </c>
      <c r="H2976" s="198">
        <v>37036.399247685185</v>
      </c>
      <c r="I2976" t="s">
        <v>2045</v>
      </c>
      <c r="M2976" t="s">
        <v>1785</v>
      </c>
      <c r="N2976" t="s">
        <v>3314</v>
      </c>
      <c r="O2976" t="s">
        <v>1039</v>
      </c>
      <c r="Q2976" s="199">
        <v>770</v>
      </c>
      <c r="S2976" t="s">
        <v>1786</v>
      </c>
      <c r="T2976" t="s">
        <v>2230</v>
      </c>
      <c r="U2976" s="201">
        <v>4.16</v>
      </c>
      <c r="V2976" t="s">
        <v>1578</v>
      </c>
      <c r="W2976" t="s">
        <v>2800</v>
      </c>
      <c r="X2976" t="s">
        <v>2801</v>
      </c>
      <c r="Y2976" t="s">
        <v>3318</v>
      </c>
      <c r="Z2976" t="s">
        <v>3729</v>
      </c>
      <c r="AA2976">
        <v>811953</v>
      </c>
      <c r="AB2976" s="198">
        <v>37037.875</v>
      </c>
      <c r="AC2976" s="198">
        <v>37042.875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4</v>
      </c>
      <c r="F2977" s="213">
        <f t="shared" si="235"/>
        <v>8996</v>
      </c>
      <c r="G2977" s="202">
        <v>1298199</v>
      </c>
      <c r="H2977" s="198">
        <v>37036.399270833332</v>
      </c>
      <c r="I2977" t="s">
        <v>3319</v>
      </c>
      <c r="M2977" t="s">
        <v>1785</v>
      </c>
      <c r="N2977" t="s">
        <v>3314</v>
      </c>
      <c r="O2977" t="s">
        <v>1518</v>
      </c>
      <c r="P2977" s="199">
        <v>2249</v>
      </c>
      <c r="S2977" t="s">
        <v>1786</v>
      </c>
      <c r="T2977" t="s">
        <v>2230</v>
      </c>
      <c r="U2977" s="201">
        <v>3.9325000000000001</v>
      </c>
      <c r="V2977" t="s">
        <v>3351</v>
      </c>
      <c r="W2977" t="s">
        <v>3316</v>
      </c>
      <c r="X2977" t="s">
        <v>3317</v>
      </c>
      <c r="Y2977" t="s">
        <v>3318</v>
      </c>
      <c r="Z2977" t="s">
        <v>3729</v>
      </c>
      <c r="AA2977">
        <v>811954</v>
      </c>
      <c r="AB2977" s="198">
        <v>37037</v>
      </c>
      <c r="AC2977" s="198">
        <v>37040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4</v>
      </c>
      <c r="F2978" s="213">
        <f t="shared" si="235"/>
        <v>60000</v>
      </c>
      <c r="G2978" s="202">
        <v>1298198</v>
      </c>
      <c r="H2978" s="198">
        <v>37036.399270833332</v>
      </c>
      <c r="I2978" t="s">
        <v>2983</v>
      </c>
      <c r="M2978" t="s">
        <v>1785</v>
      </c>
      <c r="N2978" t="s">
        <v>3314</v>
      </c>
      <c r="O2978" t="s">
        <v>1034</v>
      </c>
      <c r="P2978" s="199">
        <v>15000</v>
      </c>
      <c r="S2978" t="s">
        <v>1786</v>
      </c>
      <c r="T2978" t="s">
        <v>2230</v>
      </c>
      <c r="U2978" s="201">
        <v>3.85</v>
      </c>
      <c r="V2978" t="s">
        <v>3194</v>
      </c>
      <c r="W2978" t="s">
        <v>2783</v>
      </c>
      <c r="X2978" t="s">
        <v>2784</v>
      </c>
      <c r="Y2978" t="s">
        <v>3318</v>
      </c>
      <c r="Z2978" t="s">
        <v>3729</v>
      </c>
      <c r="AA2978">
        <v>811955</v>
      </c>
      <c r="AB2978" s="198">
        <v>37037</v>
      </c>
      <c r="AC2978" s="198">
        <v>37040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4</v>
      </c>
      <c r="F2979" s="213">
        <f t="shared" si="235"/>
        <v>8244</v>
      </c>
      <c r="G2979" s="202">
        <v>1298200</v>
      </c>
      <c r="H2979" s="198">
        <v>37036.399375000001</v>
      </c>
      <c r="I2979" t="s">
        <v>3336</v>
      </c>
      <c r="M2979" t="s">
        <v>1785</v>
      </c>
      <c r="N2979" t="s">
        <v>3314</v>
      </c>
      <c r="O2979" t="s">
        <v>1034</v>
      </c>
      <c r="P2979" s="199">
        <v>2061</v>
      </c>
      <c r="S2979" t="s">
        <v>1786</v>
      </c>
      <c r="T2979" t="s">
        <v>2230</v>
      </c>
      <c r="U2979" s="201">
        <v>3.84</v>
      </c>
      <c r="V2979" t="s">
        <v>2171</v>
      </c>
      <c r="W2979" t="s">
        <v>2783</v>
      </c>
      <c r="X2979" t="s">
        <v>2784</v>
      </c>
      <c r="Y2979" t="s">
        <v>3318</v>
      </c>
      <c r="Z2979" t="s">
        <v>3729</v>
      </c>
      <c r="AA2979">
        <v>811956</v>
      </c>
      <c r="AB2979" s="198">
        <v>37037</v>
      </c>
      <c r="AC2979" s="198">
        <v>37040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30</v>
      </c>
      <c r="F2980" s="213">
        <f t="shared" si="235"/>
        <v>154140</v>
      </c>
      <c r="G2980" s="202">
        <v>1298201</v>
      </c>
      <c r="H2980" s="198">
        <v>37036.39943287037</v>
      </c>
      <c r="I2980" t="s">
        <v>1704</v>
      </c>
      <c r="M2980" t="s">
        <v>1785</v>
      </c>
      <c r="N2980" t="s">
        <v>3238</v>
      </c>
      <c r="O2980" t="s">
        <v>1051</v>
      </c>
      <c r="P2980" s="199">
        <v>5138</v>
      </c>
      <c r="S2980" t="s">
        <v>1786</v>
      </c>
      <c r="T2980" t="s">
        <v>2230</v>
      </c>
      <c r="U2980" s="201">
        <v>-1.4999999999999999E-2</v>
      </c>
      <c r="V2980" t="s">
        <v>2925</v>
      </c>
      <c r="W2980" t="s">
        <v>3159</v>
      </c>
      <c r="X2980" t="s">
        <v>1713</v>
      </c>
      <c r="Y2980" t="s">
        <v>3318</v>
      </c>
      <c r="Z2980" t="s">
        <v>3729</v>
      </c>
      <c r="AA2980" t="s">
        <v>356</v>
      </c>
      <c r="AB2980" s="198">
        <v>37043.875</v>
      </c>
      <c r="AC2980" s="198">
        <v>37072.875</v>
      </c>
    </row>
    <row r="2981" spans="1:29" x14ac:dyDescent="0.2">
      <c r="A2981" s="44" t="str">
        <f t="shared" si="231"/>
        <v>US Natural Gas Financial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Financial</v>
      </c>
      <c r="E2981" s="44">
        <f>IF(VLOOKUP(S2981,'DD-Lookup'!$J$6:$L$50,3,FALSE)="Monthly",(YEAR(AC2981)-YEAR(AB2981))*12+MONTH(AC2981)-MONTH(AB2981)+1,(AC2981-AB2981+1))</f>
        <v>30</v>
      </c>
      <c r="F2981" s="213">
        <f t="shared" si="235"/>
        <v>150000</v>
      </c>
      <c r="G2981" s="202">
        <v>1298202</v>
      </c>
      <c r="H2981" s="198">
        <v>37036.399467592593</v>
      </c>
      <c r="I2981" t="s">
        <v>3021</v>
      </c>
      <c r="M2981" t="s">
        <v>1785</v>
      </c>
      <c r="N2981" t="s">
        <v>3014</v>
      </c>
      <c r="O2981" t="s">
        <v>3015</v>
      </c>
      <c r="Q2981" s="199">
        <v>5000</v>
      </c>
      <c r="S2981" t="s">
        <v>1786</v>
      </c>
      <c r="T2981" t="s">
        <v>2230</v>
      </c>
      <c r="U2981" s="201">
        <v>3.99</v>
      </c>
      <c r="V2981" t="s">
        <v>3022</v>
      </c>
      <c r="W2981" t="s">
        <v>3587</v>
      </c>
      <c r="X2981" t="s">
        <v>3016</v>
      </c>
      <c r="Y2981" t="s">
        <v>2250</v>
      </c>
      <c r="Z2981" t="s">
        <v>3729</v>
      </c>
      <c r="AA2981" t="s">
        <v>357</v>
      </c>
      <c r="AB2981" s="198">
        <v>37043.875</v>
      </c>
      <c r="AC2981" s="198">
        <v>37072.875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4</v>
      </c>
      <c r="F2982" s="213">
        <f t="shared" si="235"/>
        <v>10000</v>
      </c>
      <c r="G2982" s="202">
        <v>1298203</v>
      </c>
      <c r="H2982" s="198">
        <v>37036.399548611109</v>
      </c>
      <c r="I2982" t="s">
        <v>1699</v>
      </c>
      <c r="M2982" t="s">
        <v>1785</v>
      </c>
      <c r="N2982" t="s">
        <v>3314</v>
      </c>
      <c r="O2982" t="s">
        <v>1545</v>
      </c>
      <c r="P2982" s="199">
        <v>2500</v>
      </c>
      <c r="S2982" t="s">
        <v>1786</v>
      </c>
      <c r="T2982" t="s">
        <v>2230</v>
      </c>
      <c r="U2982" s="201">
        <v>3.7349999999999999</v>
      </c>
      <c r="V2982" t="s">
        <v>26</v>
      </c>
      <c r="W2982" t="s">
        <v>3130</v>
      </c>
      <c r="X2982" t="s">
        <v>3338</v>
      </c>
      <c r="Y2982" t="s">
        <v>3318</v>
      </c>
      <c r="Z2982" t="s">
        <v>3729</v>
      </c>
      <c r="AA2982">
        <v>811959</v>
      </c>
      <c r="AB2982" s="198">
        <v>37037</v>
      </c>
      <c r="AC2982" s="198">
        <v>37040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4</v>
      </c>
      <c r="F2983" s="213">
        <f t="shared" si="235"/>
        <v>31004</v>
      </c>
      <c r="G2983" s="202">
        <v>1298204</v>
      </c>
      <c r="H2983" s="198">
        <v>37036.399641203701</v>
      </c>
      <c r="I2983" t="s">
        <v>2779</v>
      </c>
      <c r="M2983" t="s">
        <v>1785</v>
      </c>
      <c r="N2983" t="s">
        <v>3314</v>
      </c>
      <c r="O2983" t="s">
        <v>1518</v>
      </c>
      <c r="P2983" s="199">
        <v>7751</v>
      </c>
      <c r="S2983" t="s">
        <v>1786</v>
      </c>
      <c r="T2983" t="s">
        <v>2230</v>
      </c>
      <c r="U2983" s="201">
        <v>3.9325000000000001</v>
      </c>
      <c r="V2983" t="s">
        <v>1668</v>
      </c>
      <c r="W2983" t="s">
        <v>3316</v>
      </c>
      <c r="X2983" t="s">
        <v>3317</v>
      </c>
      <c r="Y2983" t="s">
        <v>3318</v>
      </c>
      <c r="Z2983" t="s">
        <v>3729</v>
      </c>
      <c r="AA2983">
        <v>811960</v>
      </c>
      <c r="AB2983" s="198">
        <v>37037</v>
      </c>
      <c r="AC2983" s="198">
        <v>37040</v>
      </c>
    </row>
    <row r="2984" spans="1:29" x14ac:dyDescent="0.2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4</v>
      </c>
      <c r="F2984" s="213">
        <f t="shared" si="235"/>
        <v>40000</v>
      </c>
      <c r="G2984" s="202">
        <v>1298206</v>
      </c>
      <c r="H2984" s="198">
        <v>37036.399687500001</v>
      </c>
      <c r="I2984" t="s">
        <v>3393</v>
      </c>
      <c r="M2984" t="s">
        <v>1785</v>
      </c>
      <c r="N2984" t="s">
        <v>3314</v>
      </c>
      <c r="O2984" t="s">
        <v>1059</v>
      </c>
      <c r="Q2984" s="199">
        <v>10000</v>
      </c>
      <c r="S2984" t="s">
        <v>1786</v>
      </c>
      <c r="T2984" t="s">
        <v>2230</v>
      </c>
      <c r="U2984" s="201">
        <v>3.7650000000000001</v>
      </c>
      <c r="V2984" t="s">
        <v>3369</v>
      </c>
      <c r="W2984" t="s">
        <v>2790</v>
      </c>
      <c r="X2984" t="s">
        <v>2791</v>
      </c>
      <c r="Y2984" t="s">
        <v>3318</v>
      </c>
      <c r="Z2984" t="s">
        <v>3729</v>
      </c>
      <c r="AA2984">
        <v>811961</v>
      </c>
      <c r="AB2984" s="198">
        <v>37037</v>
      </c>
      <c r="AC2984" s="198">
        <v>37040</v>
      </c>
    </row>
    <row r="2985" spans="1:29" x14ac:dyDescent="0.2">
      <c r="A2985" s="44" t="str">
        <f t="shared" si="231"/>
        <v xml:space="preserve"> Power Financial</v>
      </c>
      <c r="B2985" s="44" t="str">
        <f t="shared" si="232"/>
        <v/>
      </c>
      <c r="C2985" s="44" t="str">
        <f t="shared" si="233"/>
        <v>Power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92</v>
      </c>
      <c r="F2985" s="213">
        <f t="shared" si="235"/>
        <v>2300</v>
      </c>
      <c r="G2985" s="202">
        <v>1298207</v>
      </c>
      <c r="H2985" s="198">
        <v>37036.399791666663</v>
      </c>
      <c r="I2985" t="s">
        <v>3360</v>
      </c>
      <c r="M2985" t="s">
        <v>3451</v>
      </c>
      <c r="N2985" t="s">
        <v>2350</v>
      </c>
      <c r="O2985" t="s">
        <v>358</v>
      </c>
      <c r="P2985" s="199">
        <v>25</v>
      </c>
      <c r="S2985" t="s">
        <v>1787</v>
      </c>
      <c r="T2985" t="s">
        <v>1725</v>
      </c>
      <c r="U2985" s="201">
        <v>91.5</v>
      </c>
      <c r="V2985" t="s">
        <v>2362</v>
      </c>
      <c r="W2985" t="s">
        <v>2360</v>
      </c>
      <c r="X2985" t="s">
        <v>2361</v>
      </c>
      <c r="Y2985" t="s">
        <v>2741</v>
      </c>
      <c r="Z2985" t="s">
        <v>3730</v>
      </c>
      <c r="AA2985">
        <v>623096.1</v>
      </c>
      <c r="AB2985" s="198">
        <v>37073</v>
      </c>
      <c r="AC2985" s="198">
        <v>37164</v>
      </c>
    </row>
    <row r="2986" spans="1:29" x14ac:dyDescent="0.2">
      <c r="A2986" s="44" t="str">
        <f t="shared" si="231"/>
        <v>US Power Physical</v>
      </c>
      <c r="B2986" s="44" t="str">
        <f t="shared" si="232"/>
        <v>US</v>
      </c>
      <c r="C2986" s="44" t="str">
        <f t="shared" si="233"/>
        <v>Power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30</v>
      </c>
      <c r="F2986" s="213">
        <f t="shared" si="235"/>
        <v>1500</v>
      </c>
      <c r="G2986" s="202">
        <v>1298208</v>
      </c>
      <c r="H2986" s="198">
        <v>37036.399791666663</v>
      </c>
      <c r="I2986" t="s">
        <v>1829</v>
      </c>
      <c r="M2986" t="s">
        <v>3451</v>
      </c>
      <c r="N2986" t="s">
        <v>1827</v>
      </c>
      <c r="O2986" t="s">
        <v>3009</v>
      </c>
      <c r="Q2986" s="199">
        <v>50</v>
      </c>
      <c r="S2986" t="s">
        <v>1784</v>
      </c>
      <c r="T2986" t="s">
        <v>2230</v>
      </c>
      <c r="U2986" s="201">
        <v>58.6</v>
      </c>
      <c r="V2986" t="s">
        <v>2144</v>
      </c>
      <c r="W2986" t="s">
        <v>1848</v>
      </c>
      <c r="X2986" t="s">
        <v>1832</v>
      </c>
      <c r="Y2986" t="s">
        <v>2741</v>
      </c>
      <c r="Z2986" t="s">
        <v>3724</v>
      </c>
      <c r="AA2986">
        <v>623097.1</v>
      </c>
      <c r="AB2986" s="198">
        <v>37043.71597222222</v>
      </c>
      <c r="AC2986" s="198">
        <v>37072.71597222222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4</v>
      </c>
      <c r="F2987" s="213">
        <f t="shared" si="235"/>
        <v>40000</v>
      </c>
      <c r="G2987" s="202">
        <v>1298209</v>
      </c>
      <c r="H2987" s="198">
        <v>37036.399814814817</v>
      </c>
      <c r="I2987" t="s">
        <v>3393</v>
      </c>
      <c r="M2987" t="s">
        <v>1785</v>
      </c>
      <c r="N2987" t="s">
        <v>3314</v>
      </c>
      <c r="O2987" t="s">
        <v>1059</v>
      </c>
      <c r="Q2987" s="199">
        <v>10000</v>
      </c>
      <c r="S2987" t="s">
        <v>1786</v>
      </c>
      <c r="T2987" t="s">
        <v>2230</v>
      </c>
      <c r="U2987" s="201">
        <v>3.77</v>
      </c>
      <c r="V2987" t="s">
        <v>2032</v>
      </c>
      <c r="W2987" t="s">
        <v>2790</v>
      </c>
      <c r="X2987" t="s">
        <v>2791</v>
      </c>
      <c r="Y2987" t="s">
        <v>3318</v>
      </c>
      <c r="Z2987" t="s">
        <v>3729</v>
      </c>
      <c r="AA2987">
        <v>811963</v>
      </c>
      <c r="AB2987" s="198">
        <v>37037</v>
      </c>
      <c r="AC2987" s="198">
        <v>37040</v>
      </c>
    </row>
    <row r="2988" spans="1:29" x14ac:dyDescent="0.2">
      <c r="A2988" s="44" t="str">
        <f t="shared" si="231"/>
        <v xml:space="preserve"> Power Financial</v>
      </c>
      <c r="B2988" s="44" t="str">
        <f t="shared" si="232"/>
        <v/>
      </c>
      <c r="C2988" s="44" t="str">
        <f t="shared" si="233"/>
        <v>Power</v>
      </c>
      <c r="D2988" s="44" t="str">
        <f t="shared" si="234"/>
        <v>Financial</v>
      </c>
      <c r="E2988" s="44">
        <f>IF(VLOOKUP(S2988,'DD-Lookup'!$J$6:$L$50,3,FALSE)="Monthly",(YEAR(AC2988)-YEAR(AB2988))*12+MONTH(AC2988)-MONTH(AB2988)+1,(AC2988-AB2988+1))</f>
        <v>92</v>
      </c>
      <c r="F2988" s="213">
        <f t="shared" si="235"/>
        <v>2300</v>
      </c>
      <c r="G2988" s="202">
        <v>1298210</v>
      </c>
      <c r="H2988" s="198">
        <v>37036.399826388886</v>
      </c>
      <c r="I2988" t="s">
        <v>3360</v>
      </c>
      <c r="M2988" t="s">
        <v>3451</v>
      </c>
      <c r="N2988" t="s">
        <v>2350</v>
      </c>
      <c r="O2988" t="s">
        <v>1937</v>
      </c>
      <c r="P2988" s="199">
        <v>25</v>
      </c>
      <c r="S2988" t="s">
        <v>1787</v>
      </c>
      <c r="T2988" t="s">
        <v>1725</v>
      </c>
      <c r="U2988" s="201">
        <v>90</v>
      </c>
      <c r="V2988" t="s">
        <v>2362</v>
      </c>
      <c r="W2988" t="s">
        <v>2360</v>
      </c>
      <c r="X2988" t="s">
        <v>2361</v>
      </c>
      <c r="Y2988" t="s">
        <v>2741</v>
      </c>
      <c r="Z2988" t="s">
        <v>3730</v>
      </c>
      <c r="AA2988">
        <v>623098.1</v>
      </c>
      <c r="AB2988" s="198">
        <v>37165</v>
      </c>
      <c r="AC2988" s="198">
        <v>37256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4</v>
      </c>
      <c r="F2989" s="213">
        <f t="shared" si="235"/>
        <v>100000</v>
      </c>
      <c r="G2989" s="202">
        <v>1298211</v>
      </c>
      <c r="H2989" s="198">
        <v>37036.399826388886</v>
      </c>
      <c r="I2989" t="s">
        <v>2964</v>
      </c>
      <c r="M2989" t="s">
        <v>1785</v>
      </c>
      <c r="N2989" t="s">
        <v>3314</v>
      </c>
      <c r="O2989" t="s">
        <v>1034</v>
      </c>
      <c r="P2989" s="199">
        <v>25000</v>
      </c>
      <c r="S2989" t="s">
        <v>1786</v>
      </c>
      <c r="T2989" t="s">
        <v>2230</v>
      </c>
      <c r="U2989" s="201">
        <v>3.84</v>
      </c>
      <c r="V2989" t="s">
        <v>3268</v>
      </c>
      <c r="W2989" t="s">
        <v>2783</v>
      </c>
      <c r="X2989" t="s">
        <v>2784</v>
      </c>
      <c r="Y2989" t="s">
        <v>3318</v>
      </c>
      <c r="Z2989" t="s">
        <v>3729</v>
      </c>
      <c r="AA2989">
        <v>811964</v>
      </c>
      <c r="AB2989" s="198">
        <v>37037</v>
      </c>
      <c r="AC2989" s="198">
        <v>37040</v>
      </c>
    </row>
    <row r="2990" spans="1:29" x14ac:dyDescent="0.2">
      <c r="A2990" s="44" t="str">
        <f t="shared" si="231"/>
        <v>US Crude Financial</v>
      </c>
      <c r="B2990" s="44" t="str">
        <f t="shared" si="232"/>
        <v>US</v>
      </c>
      <c r="C2990" s="44" t="str">
        <f t="shared" si="233"/>
        <v>Crude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50000</v>
      </c>
      <c r="G2990" s="202">
        <v>1298212</v>
      </c>
      <c r="H2990" s="198">
        <v>37036.399861111109</v>
      </c>
      <c r="I2990" t="s">
        <v>3167</v>
      </c>
      <c r="M2990" t="s">
        <v>1994</v>
      </c>
      <c r="N2990" t="s">
        <v>2731</v>
      </c>
      <c r="O2990" t="s">
        <v>3104</v>
      </c>
      <c r="P2990" s="199">
        <v>50000</v>
      </c>
      <c r="S2990" t="s">
        <v>1792</v>
      </c>
      <c r="T2990" t="s">
        <v>2230</v>
      </c>
      <c r="U2990" s="201">
        <v>28.35</v>
      </c>
      <c r="V2990" t="s">
        <v>2335</v>
      </c>
      <c r="W2990" t="s">
        <v>2733</v>
      </c>
      <c r="X2990" t="s">
        <v>2803</v>
      </c>
      <c r="Y2990" t="s">
        <v>3473</v>
      </c>
      <c r="Z2990" t="s">
        <v>3729</v>
      </c>
      <c r="AA2990">
        <v>108037</v>
      </c>
      <c r="AB2990" s="198">
        <v>37073</v>
      </c>
      <c r="AC2990" s="198">
        <v>37103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4</v>
      </c>
      <c r="F2991" s="213">
        <f t="shared" si="235"/>
        <v>20000</v>
      </c>
      <c r="G2991" s="202">
        <v>1298213</v>
      </c>
      <c r="H2991" s="198">
        <v>37036.400127314817</v>
      </c>
      <c r="I2991" t="s">
        <v>3336</v>
      </c>
      <c r="M2991" t="s">
        <v>1785</v>
      </c>
      <c r="N2991" t="s">
        <v>3314</v>
      </c>
      <c r="O2991" t="s">
        <v>1584</v>
      </c>
      <c r="Q2991" s="199">
        <v>5000</v>
      </c>
      <c r="S2991" t="s">
        <v>1786</v>
      </c>
      <c r="T2991" t="s">
        <v>2230</v>
      </c>
      <c r="U2991" s="201">
        <v>3.77</v>
      </c>
      <c r="V2991" t="s">
        <v>2054</v>
      </c>
      <c r="W2991" t="s">
        <v>2790</v>
      </c>
      <c r="X2991" t="s">
        <v>1713</v>
      </c>
      <c r="Y2991" t="s">
        <v>3318</v>
      </c>
      <c r="Z2991" t="s">
        <v>3729</v>
      </c>
      <c r="AA2991">
        <v>811965</v>
      </c>
      <c r="AB2991" s="198">
        <v>37037</v>
      </c>
      <c r="AC2991" s="198">
        <v>37040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4</v>
      </c>
      <c r="F2992" s="213">
        <f t="shared" si="235"/>
        <v>10000</v>
      </c>
      <c r="G2992" s="202">
        <v>1298214</v>
      </c>
      <c r="H2992" s="198">
        <v>37036.400138888886</v>
      </c>
      <c r="I2992" t="s">
        <v>3024</v>
      </c>
      <c r="M2992" t="s">
        <v>1785</v>
      </c>
      <c r="N2992" t="s">
        <v>3314</v>
      </c>
      <c r="O2992" t="s">
        <v>1543</v>
      </c>
      <c r="P2992" s="199">
        <v>2500</v>
      </c>
      <c r="S2992" t="s">
        <v>1786</v>
      </c>
      <c r="T2992" t="s">
        <v>2230</v>
      </c>
      <c r="U2992" s="201">
        <v>3.6974999999999998</v>
      </c>
      <c r="V2992" t="s">
        <v>2113</v>
      </c>
      <c r="W2992" t="s">
        <v>3130</v>
      </c>
      <c r="X2992" t="s">
        <v>3338</v>
      </c>
      <c r="Y2992" t="s">
        <v>3318</v>
      </c>
      <c r="Z2992" t="s">
        <v>3729</v>
      </c>
      <c r="AA2992">
        <v>811966</v>
      </c>
      <c r="AB2992" s="198">
        <v>37037</v>
      </c>
      <c r="AC2992" s="198">
        <v>37040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4</v>
      </c>
      <c r="F2993" s="213">
        <f t="shared" si="235"/>
        <v>40000</v>
      </c>
      <c r="G2993" s="202">
        <v>1298215</v>
      </c>
      <c r="H2993" s="198">
        <v>37036.400150462963</v>
      </c>
      <c r="I2993" t="s">
        <v>3393</v>
      </c>
      <c r="M2993" t="s">
        <v>1785</v>
      </c>
      <c r="N2993" t="s">
        <v>3314</v>
      </c>
      <c r="O2993" t="s">
        <v>1572</v>
      </c>
      <c r="Q2993" s="199">
        <v>10000</v>
      </c>
      <c r="S2993" t="s">
        <v>1786</v>
      </c>
      <c r="T2993" t="s">
        <v>2230</v>
      </c>
      <c r="U2993" s="201">
        <v>3.65</v>
      </c>
      <c r="V2993" t="s">
        <v>2403</v>
      </c>
      <c r="W2993" t="s">
        <v>1709</v>
      </c>
      <c r="X2993" t="s">
        <v>1710</v>
      </c>
      <c r="Y2993" t="s">
        <v>3318</v>
      </c>
      <c r="Z2993" t="s">
        <v>3729</v>
      </c>
      <c r="AA2993">
        <v>811967</v>
      </c>
      <c r="AB2993" s="198">
        <v>37037</v>
      </c>
      <c r="AC2993" s="198">
        <v>37040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4</v>
      </c>
      <c r="F2994" s="213">
        <f t="shared" si="235"/>
        <v>20000</v>
      </c>
      <c r="G2994" s="202">
        <v>1298216</v>
      </c>
      <c r="H2994" s="198">
        <v>37036.40016203704</v>
      </c>
      <c r="I2994" t="s">
        <v>3008</v>
      </c>
      <c r="M2994" t="s">
        <v>1785</v>
      </c>
      <c r="N2994" t="s">
        <v>3314</v>
      </c>
      <c r="O2994" t="s">
        <v>1059</v>
      </c>
      <c r="Q2994" s="199">
        <v>5000</v>
      </c>
      <c r="S2994" t="s">
        <v>1786</v>
      </c>
      <c r="T2994" t="s">
        <v>2230</v>
      </c>
      <c r="U2994" s="201">
        <v>3.7850000000000001</v>
      </c>
      <c r="V2994" t="s">
        <v>3136</v>
      </c>
      <c r="W2994" t="s">
        <v>2790</v>
      </c>
      <c r="X2994" t="s">
        <v>2791</v>
      </c>
      <c r="Y2994" t="s">
        <v>3318</v>
      </c>
      <c r="Z2994" t="s">
        <v>3729</v>
      </c>
      <c r="AA2994">
        <v>811968</v>
      </c>
      <c r="AB2994" s="198">
        <v>37037</v>
      </c>
      <c r="AC2994" s="198">
        <v>37040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4</v>
      </c>
      <c r="F2995" s="213">
        <f t="shared" si="235"/>
        <v>10000</v>
      </c>
      <c r="G2995" s="202">
        <v>1298217</v>
      </c>
      <c r="H2995" s="198">
        <v>37036.400219907409</v>
      </c>
      <c r="I2995" t="s">
        <v>3024</v>
      </c>
      <c r="M2995" t="s">
        <v>1785</v>
      </c>
      <c r="N2995" t="s">
        <v>3314</v>
      </c>
      <c r="O2995" t="s">
        <v>1543</v>
      </c>
      <c r="P2995" s="199">
        <v>2500</v>
      </c>
      <c r="S2995" t="s">
        <v>1786</v>
      </c>
      <c r="T2995" t="s">
        <v>2230</v>
      </c>
      <c r="U2995" s="201">
        <v>3.6949999999999998</v>
      </c>
      <c r="V2995" t="s">
        <v>2113</v>
      </c>
      <c r="W2995" t="s">
        <v>3130</v>
      </c>
      <c r="X2995" t="s">
        <v>3338</v>
      </c>
      <c r="Y2995" t="s">
        <v>3318</v>
      </c>
      <c r="Z2995" t="s">
        <v>3729</v>
      </c>
      <c r="AA2995">
        <v>811969</v>
      </c>
      <c r="AB2995" s="198">
        <v>37037</v>
      </c>
      <c r="AC2995" s="198">
        <v>37040</v>
      </c>
    </row>
    <row r="2996" spans="1:29" x14ac:dyDescent="0.2">
      <c r="A2996" s="44" t="str">
        <f t="shared" si="231"/>
        <v>US Natural Gas Financial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Financial</v>
      </c>
      <c r="E2996" s="44">
        <f>IF(VLOOKUP(S2996,'DD-Lookup'!$J$6:$L$50,3,FALSE)="Monthly",(YEAR(AC2996)-YEAR(AB2996))*12+MONTH(AC2996)-MONTH(AB2996)+1,(AC2996-AB2996+1))</f>
        <v>151</v>
      </c>
      <c r="F2996" s="213">
        <f t="shared" si="235"/>
        <v>755000</v>
      </c>
      <c r="G2996" s="202">
        <v>1298218</v>
      </c>
      <c r="H2996" s="198">
        <v>37036.400243055556</v>
      </c>
      <c r="I2996" t="s">
        <v>3013</v>
      </c>
      <c r="M2996" t="s">
        <v>1785</v>
      </c>
      <c r="N2996" t="s">
        <v>3014</v>
      </c>
      <c r="O2996" t="s">
        <v>3345</v>
      </c>
      <c r="Q2996" s="199">
        <v>5000</v>
      </c>
      <c r="S2996" t="s">
        <v>1786</v>
      </c>
      <c r="T2996" t="s">
        <v>2230</v>
      </c>
      <c r="U2996" s="201">
        <v>4.5</v>
      </c>
      <c r="V2996" t="s">
        <v>3273</v>
      </c>
      <c r="W2996" t="s">
        <v>3587</v>
      </c>
      <c r="X2996" t="s">
        <v>3016</v>
      </c>
      <c r="Y2996" t="s">
        <v>2250</v>
      </c>
      <c r="Z2996" t="s">
        <v>3729</v>
      </c>
      <c r="AA2996" t="s">
        <v>359</v>
      </c>
      <c r="AB2996" s="198">
        <v>37196</v>
      </c>
      <c r="AC2996" s="198">
        <v>37346</v>
      </c>
    </row>
    <row r="2997" spans="1:29" x14ac:dyDescent="0.2">
      <c r="A2997" s="44" t="str">
        <f t="shared" si="231"/>
        <v xml:space="preserve"> Metals Financial</v>
      </c>
      <c r="B2997" s="44" t="str">
        <f t="shared" si="232"/>
        <v/>
      </c>
      <c r="C2997" s="44" t="str">
        <f t="shared" si="233"/>
        <v>Metals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1</v>
      </c>
      <c r="G2997" s="202">
        <v>1298219</v>
      </c>
      <c r="H2997" s="198">
        <v>37036.400312500002</v>
      </c>
      <c r="I2997" t="s">
        <v>2245</v>
      </c>
      <c r="M2997" t="s">
        <v>1791</v>
      </c>
      <c r="N2997" t="s">
        <v>2240</v>
      </c>
      <c r="O2997" t="s">
        <v>3112</v>
      </c>
      <c r="Q2997" s="199">
        <v>1</v>
      </c>
      <c r="S2997" t="s">
        <v>2229</v>
      </c>
      <c r="T2997" t="s">
        <v>2230</v>
      </c>
      <c r="U2997" s="201">
        <v>1527</v>
      </c>
      <c r="V2997" t="s">
        <v>42</v>
      </c>
      <c r="W2997" t="s">
        <v>2236</v>
      </c>
      <c r="X2997" t="s">
        <v>2232</v>
      </c>
      <c r="Y2997" t="s">
        <v>2233</v>
      </c>
      <c r="Z2997" t="s">
        <v>2234</v>
      </c>
      <c r="AA2997">
        <v>2152941</v>
      </c>
      <c r="AB2997" s="198">
        <v>37062</v>
      </c>
      <c r="AC2997" s="198">
        <v>37062</v>
      </c>
    </row>
    <row r="2998" spans="1:29" x14ac:dyDescent="0.2">
      <c r="A2998" s="44" t="str">
        <f t="shared" si="231"/>
        <v xml:space="preserve"> Metals Financial</v>
      </c>
      <c r="B2998" s="44" t="str">
        <f t="shared" si="232"/>
        <v/>
      </c>
      <c r="C2998" s="44" t="str">
        <f t="shared" si="233"/>
        <v>Metals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</v>
      </c>
      <c r="G2998" s="202">
        <v>1298220</v>
      </c>
      <c r="H2998" s="198">
        <v>37036.40047453704</v>
      </c>
      <c r="I2998" t="s">
        <v>2736</v>
      </c>
      <c r="M2998" t="s">
        <v>1791</v>
      </c>
      <c r="N2998" t="s">
        <v>2227</v>
      </c>
      <c r="O2998" t="s">
        <v>2228</v>
      </c>
      <c r="Q2998" s="199">
        <v>10</v>
      </c>
      <c r="S2998" t="s">
        <v>2229</v>
      </c>
      <c r="T2998" t="s">
        <v>2230</v>
      </c>
      <c r="U2998" s="201">
        <v>1731</v>
      </c>
      <c r="V2998" t="s">
        <v>1458</v>
      </c>
      <c r="W2998" t="s">
        <v>2236</v>
      </c>
      <c r="X2998" t="s">
        <v>2232</v>
      </c>
      <c r="Y2998" t="s">
        <v>2233</v>
      </c>
      <c r="Z2998" t="s">
        <v>2234</v>
      </c>
      <c r="AA2998">
        <v>2152943</v>
      </c>
    </row>
    <row r="2999" spans="1:29" x14ac:dyDescent="0.2">
      <c r="A2999" s="44" t="str">
        <f t="shared" si="231"/>
        <v xml:space="preserve"> Natural Gas Physical</v>
      </c>
      <c r="B2999" s="44" t="str">
        <f t="shared" si="232"/>
        <v/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3</v>
      </c>
      <c r="F2999" s="213">
        <f t="shared" si="235"/>
        <v>30000</v>
      </c>
      <c r="G2999" s="202">
        <v>1298221</v>
      </c>
      <c r="H2999" s="198">
        <v>37036.40047453704</v>
      </c>
      <c r="I2999" t="s">
        <v>360</v>
      </c>
      <c r="M2999" t="s">
        <v>1785</v>
      </c>
      <c r="N2999" t="s">
        <v>1724</v>
      </c>
      <c r="O2999" t="s">
        <v>103</v>
      </c>
      <c r="P2999" s="199">
        <v>10000</v>
      </c>
      <c r="S2999" t="s">
        <v>2308</v>
      </c>
      <c r="T2999" t="s">
        <v>1725</v>
      </c>
      <c r="U2999" s="201">
        <v>5.22</v>
      </c>
      <c r="V2999" t="s">
        <v>361</v>
      </c>
      <c r="W2999" t="s">
        <v>1726</v>
      </c>
      <c r="X2999" t="s">
        <v>1727</v>
      </c>
      <c r="Y2999" t="s">
        <v>3318</v>
      </c>
      <c r="Z2999" t="s">
        <v>3730</v>
      </c>
      <c r="AA2999">
        <v>811970</v>
      </c>
      <c r="AB2999" s="198">
        <v>37036.875</v>
      </c>
      <c r="AC2999" s="198">
        <v>37038.875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4</v>
      </c>
      <c r="F3000" s="213">
        <f t="shared" si="235"/>
        <v>40000</v>
      </c>
      <c r="G3000" s="202">
        <v>1298222</v>
      </c>
      <c r="H3000" s="198">
        <v>37036.400543981479</v>
      </c>
      <c r="I3000" t="s">
        <v>3393</v>
      </c>
      <c r="M3000" t="s">
        <v>1785</v>
      </c>
      <c r="N3000" t="s">
        <v>3314</v>
      </c>
      <c r="O3000" t="s">
        <v>1059</v>
      </c>
      <c r="Q3000" s="199">
        <v>10000</v>
      </c>
      <c r="S3000" t="s">
        <v>1786</v>
      </c>
      <c r="T3000" t="s">
        <v>2230</v>
      </c>
      <c r="U3000" s="201">
        <v>3.7850000000000001</v>
      </c>
      <c r="V3000" t="s">
        <v>2032</v>
      </c>
      <c r="W3000" t="s">
        <v>2790</v>
      </c>
      <c r="X3000" t="s">
        <v>2791</v>
      </c>
      <c r="Y3000" t="s">
        <v>3318</v>
      </c>
      <c r="Z3000" t="s">
        <v>3729</v>
      </c>
      <c r="AA3000">
        <v>811971</v>
      </c>
      <c r="AB3000" s="198">
        <v>37037</v>
      </c>
      <c r="AC3000" s="198">
        <v>37040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30</v>
      </c>
      <c r="F3001" s="213">
        <f t="shared" si="235"/>
        <v>150000</v>
      </c>
      <c r="G3001" s="202">
        <v>1298223</v>
      </c>
      <c r="H3001" s="198">
        <v>37036.400555555556</v>
      </c>
      <c r="I3001" t="s">
        <v>1702</v>
      </c>
      <c r="M3001" t="s">
        <v>1785</v>
      </c>
      <c r="N3001" t="s">
        <v>3014</v>
      </c>
      <c r="O3001" t="s">
        <v>3015</v>
      </c>
      <c r="Q3001" s="199">
        <v>5000</v>
      </c>
      <c r="S3001" t="s">
        <v>1786</v>
      </c>
      <c r="T3001" t="s">
        <v>2230</v>
      </c>
      <c r="U3001" s="201">
        <v>3.9950000000000001</v>
      </c>
      <c r="V3001" t="s">
        <v>362</v>
      </c>
      <c r="W3001" t="s">
        <v>3587</v>
      </c>
      <c r="X3001" t="s">
        <v>3016</v>
      </c>
      <c r="Y3001" t="s">
        <v>2250</v>
      </c>
      <c r="Z3001" t="s">
        <v>3729</v>
      </c>
      <c r="AA3001" t="s">
        <v>363</v>
      </c>
      <c r="AB3001" s="198">
        <v>37043.875</v>
      </c>
      <c r="AC3001" s="198">
        <v>37072.875</v>
      </c>
    </row>
    <row r="3002" spans="1:29" x14ac:dyDescent="0.2">
      <c r="A3002" s="44" t="str">
        <f t="shared" si="231"/>
        <v xml:space="preserve"> Metals Financial</v>
      </c>
      <c r="B3002" s="44" t="str">
        <f t="shared" si="232"/>
        <v/>
      </c>
      <c r="C3002" s="44" t="str">
        <f t="shared" si="233"/>
        <v>Metals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10</v>
      </c>
      <c r="G3002" s="202">
        <v>1298224</v>
      </c>
      <c r="H3002" s="198">
        <v>37036.400578703702</v>
      </c>
      <c r="I3002" t="s">
        <v>2290</v>
      </c>
      <c r="M3002" t="s">
        <v>1791</v>
      </c>
      <c r="N3002" t="s">
        <v>2227</v>
      </c>
      <c r="O3002" t="s">
        <v>2228</v>
      </c>
      <c r="Q3002" s="199">
        <v>10</v>
      </c>
      <c r="S3002" t="s">
        <v>2229</v>
      </c>
      <c r="T3002" t="s">
        <v>2230</v>
      </c>
      <c r="U3002" s="201">
        <v>1731</v>
      </c>
      <c r="V3002" t="s">
        <v>2292</v>
      </c>
      <c r="W3002" t="s">
        <v>2236</v>
      </c>
      <c r="X3002" t="s">
        <v>2232</v>
      </c>
      <c r="Y3002" t="s">
        <v>2233</v>
      </c>
      <c r="Z3002" t="s">
        <v>2234</v>
      </c>
      <c r="AA3002">
        <v>2152945</v>
      </c>
    </row>
    <row r="3003" spans="1:29" x14ac:dyDescent="0.2">
      <c r="A3003" s="44" t="str">
        <f t="shared" si="231"/>
        <v>US Crude Financial</v>
      </c>
      <c r="B3003" s="44" t="str">
        <f t="shared" si="232"/>
        <v>US</v>
      </c>
      <c r="C3003" s="44" t="str">
        <f t="shared" si="233"/>
        <v>Crude</v>
      </c>
      <c r="D3003" s="44" t="str">
        <f t="shared" si="234"/>
        <v>Financial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50000</v>
      </c>
      <c r="G3003" s="202">
        <v>1298225</v>
      </c>
      <c r="H3003" s="198">
        <v>37036.400613425925</v>
      </c>
      <c r="I3003" t="s">
        <v>3013</v>
      </c>
      <c r="M3003" t="s">
        <v>1994</v>
      </c>
      <c r="N3003" t="s">
        <v>2731</v>
      </c>
      <c r="O3003" t="s">
        <v>1815</v>
      </c>
      <c r="P3003" s="199">
        <v>50000</v>
      </c>
      <c r="S3003" t="s">
        <v>1792</v>
      </c>
      <c r="T3003" t="s">
        <v>2230</v>
      </c>
      <c r="U3003" s="201">
        <v>28.33</v>
      </c>
      <c r="V3003" t="s">
        <v>3296</v>
      </c>
      <c r="W3003" t="s">
        <v>2733</v>
      </c>
      <c r="X3003" t="s">
        <v>2734</v>
      </c>
      <c r="Y3003" t="s">
        <v>3473</v>
      </c>
      <c r="Z3003" t="s">
        <v>3729</v>
      </c>
      <c r="AA3003">
        <v>108041</v>
      </c>
      <c r="AB3003" s="198">
        <v>37073</v>
      </c>
      <c r="AC3003" s="198">
        <v>37103</v>
      </c>
    </row>
    <row r="3004" spans="1:29" x14ac:dyDescent="0.2">
      <c r="A3004" s="44" t="str">
        <f t="shared" si="231"/>
        <v xml:space="preserve"> Natural Gas Physical</v>
      </c>
      <c r="B3004" s="44" t="str">
        <f t="shared" si="232"/>
        <v/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4</v>
      </c>
      <c r="F3004" s="213">
        <f t="shared" si="235"/>
        <v>40000</v>
      </c>
      <c r="G3004" s="202">
        <v>1298226</v>
      </c>
      <c r="H3004" s="198">
        <v>37036.400648148148</v>
      </c>
      <c r="I3004" t="s">
        <v>3013</v>
      </c>
      <c r="M3004" t="s">
        <v>1785</v>
      </c>
      <c r="N3004" t="s">
        <v>1724</v>
      </c>
      <c r="O3004" t="s">
        <v>172</v>
      </c>
      <c r="Q3004" s="199">
        <v>10000</v>
      </c>
      <c r="S3004" t="s">
        <v>2308</v>
      </c>
      <c r="T3004" t="s">
        <v>1725</v>
      </c>
      <c r="U3004" s="201">
        <v>5.23</v>
      </c>
      <c r="V3004" t="s">
        <v>1929</v>
      </c>
      <c r="W3004" t="s">
        <v>1726</v>
      </c>
      <c r="X3004" t="s">
        <v>1727</v>
      </c>
      <c r="Y3004" t="s">
        <v>3318</v>
      </c>
      <c r="Z3004" t="s">
        <v>3730</v>
      </c>
      <c r="AA3004">
        <v>811974</v>
      </c>
      <c r="AB3004" s="198">
        <v>37036</v>
      </c>
      <c r="AC3004" s="198">
        <v>37039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4</v>
      </c>
      <c r="F3005" s="213">
        <f t="shared" si="235"/>
        <v>100000</v>
      </c>
      <c r="G3005" s="202">
        <v>1298227</v>
      </c>
      <c r="H3005" s="198">
        <v>37036.400659722225</v>
      </c>
      <c r="I3005" t="s">
        <v>2964</v>
      </c>
      <c r="M3005" t="s">
        <v>1785</v>
      </c>
      <c r="N3005" t="s">
        <v>3314</v>
      </c>
      <c r="O3005" t="s">
        <v>1034</v>
      </c>
      <c r="P3005" s="199">
        <v>25000</v>
      </c>
      <c r="S3005" t="s">
        <v>1786</v>
      </c>
      <c r="T3005" t="s">
        <v>2230</v>
      </c>
      <c r="U3005" s="201">
        <v>3.83</v>
      </c>
      <c r="V3005" t="s">
        <v>3268</v>
      </c>
      <c r="W3005" t="s">
        <v>2783</v>
      </c>
      <c r="X3005" t="s">
        <v>2784</v>
      </c>
      <c r="Y3005" t="s">
        <v>3318</v>
      </c>
      <c r="Z3005" t="s">
        <v>3729</v>
      </c>
      <c r="AA3005">
        <v>811975</v>
      </c>
      <c r="AB3005" s="198">
        <v>37037</v>
      </c>
      <c r="AC3005" s="198">
        <v>37040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4</v>
      </c>
      <c r="F3006" s="213">
        <f t="shared" si="235"/>
        <v>6172</v>
      </c>
      <c r="G3006" s="202">
        <v>1298229</v>
      </c>
      <c r="H3006" s="198">
        <v>37036.400752314818</v>
      </c>
      <c r="I3006" t="s">
        <v>2780</v>
      </c>
      <c r="M3006" t="s">
        <v>1785</v>
      </c>
      <c r="N3006" t="s">
        <v>3314</v>
      </c>
      <c r="O3006" t="s">
        <v>1044</v>
      </c>
      <c r="Q3006" s="199">
        <v>1543</v>
      </c>
      <c r="S3006" t="s">
        <v>1786</v>
      </c>
      <c r="T3006" t="s">
        <v>2230</v>
      </c>
      <c r="U3006" s="201">
        <v>3.72</v>
      </c>
      <c r="V3006" t="s">
        <v>93</v>
      </c>
      <c r="W3006" t="s">
        <v>3159</v>
      </c>
      <c r="X3006" t="s">
        <v>1713</v>
      </c>
      <c r="Y3006" t="s">
        <v>3318</v>
      </c>
      <c r="Z3006" t="s">
        <v>3729</v>
      </c>
      <c r="AA3006">
        <v>811976</v>
      </c>
      <c r="AB3006" s="198">
        <v>37037</v>
      </c>
      <c r="AC3006" s="198">
        <v>37040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4</v>
      </c>
      <c r="F3007" s="213">
        <f t="shared" si="235"/>
        <v>40000</v>
      </c>
      <c r="G3007" s="202">
        <v>1298230</v>
      </c>
      <c r="H3007" s="198">
        <v>37036.400833333333</v>
      </c>
      <c r="I3007" t="s">
        <v>3359</v>
      </c>
      <c r="M3007" t="s">
        <v>1785</v>
      </c>
      <c r="N3007" t="s">
        <v>3314</v>
      </c>
      <c r="O3007" t="s">
        <v>1044</v>
      </c>
      <c r="P3007" s="199">
        <v>10000</v>
      </c>
      <c r="S3007" t="s">
        <v>1786</v>
      </c>
      <c r="T3007" t="s">
        <v>2230</v>
      </c>
      <c r="U3007" s="201">
        <v>3.7050000000000001</v>
      </c>
      <c r="V3007" t="s">
        <v>2162</v>
      </c>
      <c r="W3007" t="s">
        <v>3159</v>
      </c>
      <c r="X3007" t="s">
        <v>1713</v>
      </c>
      <c r="Y3007" t="s">
        <v>3318</v>
      </c>
      <c r="Z3007" t="s">
        <v>3729</v>
      </c>
      <c r="AA3007">
        <v>811978</v>
      </c>
      <c r="AB3007" s="198">
        <v>37037</v>
      </c>
      <c r="AC3007" s="198">
        <v>37040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4</v>
      </c>
      <c r="F3008" s="213">
        <f t="shared" si="235"/>
        <v>40000</v>
      </c>
      <c r="G3008" s="202">
        <v>1298231</v>
      </c>
      <c r="H3008" s="198">
        <v>37036.400879629633</v>
      </c>
      <c r="I3008" t="s">
        <v>2006</v>
      </c>
      <c r="M3008" t="s">
        <v>1785</v>
      </c>
      <c r="N3008" t="s">
        <v>3314</v>
      </c>
      <c r="O3008" t="s">
        <v>1041</v>
      </c>
      <c r="P3008" s="199">
        <v>10000</v>
      </c>
      <c r="S3008" t="s">
        <v>1786</v>
      </c>
      <c r="T3008" t="s">
        <v>2230</v>
      </c>
      <c r="U3008" s="201">
        <v>3.73</v>
      </c>
      <c r="V3008" t="s">
        <v>1712</v>
      </c>
      <c r="W3008" t="s">
        <v>3159</v>
      </c>
      <c r="X3008" t="s">
        <v>1713</v>
      </c>
      <c r="Y3008" t="s">
        <v>3318</v>
      </c>
      <c r="Z3008" t="s">
        <v>3729</v>
      </c>
      <c r="AA3008">
        <v>811979</v>
      </c>
      <c r="AB3008" s="198">
        <v>37037</v>
      </c>
      <c r="AC3008" s="198">
        <v>37040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4</v>
      </c>
      <c r="F3009" s="213">
        <f t="shared" si="235"/>
        <v>600</v>
      </c>
      <c r="G3009" s="202">
        <v>1298233</v>
      </c>
      <c r="H3009" s="198">
        <v>37036.400925925926</v>
      </c>
      <c r="I3009" t="s">
        <v>3342</v>
      </c>
      <c r="M3009" t="s">
        <v>1785</v>
      </c>
      <c r="N3009" t="s">
        <v>3314</v>
      </c>
      <c r="O3009" t="s">
        <v>107</v>
      </c>
      <c r="P3009" s="199">
        <v>150</v>
      </c>
      <c r="S3009" t="s">
        <v>1786</v>
      </c>
      <c r="T3009" t="s">
        <v>2230</v>
      </c>
      <c r="U3009" s="201">
        <v>3.8887</v>
      </c>
      <c r="V3009" t="s">
        <v>3135</v>
      </c>
      <c r="W3009" t="s">
        <v>3316</v>
      </c>
      <c r="X3009" t="s">
        <v>3317</v>
      </c>
      <c r="Y3009" t="s">
        <v>3318</v>
      </c>
      <c r="Z3009" t="s">
        <v>3729</v>
      </c>
      <c r="AA3009">
        <v>811980</v>
      </c>
      <c r="AB3009" s="198">
        <v>37037</v>
      </c>
      <c r="AC3009" s="198">
        <v>37040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4</v>
      </c>
      <c r="F3010" s="213">
        <f t="shared" si="235"/>
        <v>2436</v>
      </c>
      <c r="G3010" s="202">
        <v>1298234</v>
      </c>
      <c r="H3010" s="198">
        <v>37036.400983796295</v>
      </c>
      <c r="I3010" t="s">
        <v>1693</v>
      </c>
      <c r="M3010" t="s">
        <v>1785</v>
      </c>
      <c r="N3010" t="s">
        <v>3314</v>
      </c>
      <c r="O3010" t="s">
        <v>1546</v>
      </c>
      <c r="Q3010" s="199">
        <v>609</v>
      </c>
      <c r="S3010" t="s">
        <v>1786</v>
      </c>
      <c r="T3010" t="s">
        <v>2230</v>
      </c>
      <c r="U3010" s="201">
        <v>3.7149999999999999</v>
      </c>
      <c r="V3010" t="s">
        <v>282</v>
      </c>
      <c r="W3010" t="s">
        <v>3130</v>
      </c>
      <c r="X3010" t="s">
        <v>3338</v>
      </c>
      <c r="Y3010" t="s">
        <v>3318</v>
      </c>
      <c r="Z3010" t="s">
        <v>3729</v>
      </c>
      <c r="AA3010">
        <v>811981</v>
      </c>
      <c r="AB3010" s="198">
        <v>37037</v>
      </c>
      <c r="AC3010" s="198">
        <v>37040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4</v>
      </c>
      <c r="F3011" s="213">
        <f t="shared" si="235"/>
        <v>3240</v>
      </c>
      <c r="G3011" s="202">
        <v>1298236</v>
      </c>
      <c r="H3011" s="198">
        <v>37036.401018518518</v>
      </c>
      <c r="I3011" t="s">
        <v>3019</v>
      </c>
      <c r="M3011" t="s">
        <v>1785</v>
      </c>
      <c r="N3011" t="s">
        <v>3314</v>
      </c>
      <c r="O3011" t="s">
        <v>1546</v>
      </c>
      <c r="P3011" s="199">
        <v>810</v>
      </c>
      <c r="S3011" t="s">
        <v>1786</v>
      </c>
      <c r="T3011" t="s">
        <v>2230</v>
      </c>
      <c r="U3011" s="201">
        <v>3.71</v>
      </c>
      <c r="V3011" t="s">
        <v>3173</v>
      </c>
      <c r="W3011" t="s">
        <v>3130</v>
      </c>
      <c r="X3011" t="s">
        <v>3338</v>
      </c>
      <c r="Y3011" t="s">
        <v>3318</v>
      </c>
      <c r="Z3011" t="s">
        <v>3729</v>
      </c>
      <c r="AA3011">
        <v>811982</v>
      </c>
      <c r="AB3011" s="198">
        <v>37037</v>
      </c>
      <c r="AC3011" s="198">
        <v>37040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4</v>
      </c>
      <c r="F3012" s="213">
        <f t="shared" si="235"/>
        <v>20000</v>
      </c>
      <c r="G3012" s="202">
        <v>1298235</v>
      </c>
      <c r="H3012" s="198">
        <v>37036.401018518518</v>
      </c>
      <c r="I3012" t="s">
        <v>3341</v>
      </c>
      <c r="M3012" t="s">
        <v>1785</v>
      </c>
      <c r="N3012" t="s">
        <v>3314</v>
      </c>
      <c r="O3012" t="s">
        <v>1034</v>
      </c>
      <c r="Q3012" s="199">
        <v>5000</v>
      </c>
      <c r="S3012" t="s">
        <v>1786</v>
      </c>
      <c r="T3012" t="s">
        <v>2230</v>
      </c>
      <c r="U3012" s="201">
        <v>3.835</v>
      </c>
      <c r="V3012" t="s">
        <v>3131</v>
      </c>
      <c r="W3012" t="s">
        <v>2783</v>
      </c>
      <c r="X3012" t="s">
        <v>2784</v>
      </c>
      <c r="Y3012" t="s">
        <v>3318</v>
      </c>
      <c r="Z3012" t="s">
        <v>3729</v>
      </c>
      <c r="AA3012">
        <v>811983</v>
      </c>
      <c r="AB3012" s="198">
        <v>37037</v>
      </c>
      <c r="AC3012" s="198">
        <v>37040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4</v>
      </c>
      <c r="F3013" s="213">
        <f t="shared" si="235"/>
        <v>21200</v>
      </c>
      <c r="G3013" s="202">
        <v>1298237</v>
      </c>
      <c r="H3013" s="198">
        <v>37036.401018518518</v>
      </c>
      <c r="I3013" t="s">
        <v>3207</v>
      </c>
      <c r="M3013" t="s">
        <v>1785</v>
      </c>
      <c r="N3013" t="s">
        <v>3314</v>
      </c>
      <c r="O3013" t="s">
        <v>1044</v>
      </c>
      <c r="Q3013" s="199">
        <v>5300</v>
      </c>
      <c r="S3013" t="s">
        <v>1786</v>
      </c>
      <c r="T3013" t="s">
        <v>2230</v>
      </c>
      <c r="U3013" s="201">
        <v>3.72</v>
      </c>
      <c r="V3013" t="s">
        <v>2346</v>
      </c>
      <c r="W3013" t="s">
        <v>3159</v>
      </c>
      <c r="X3013" t="s">
        <v>1713</v>
      </c>
      <c r="Y3013" t="s">
        <v>3318</v>
      </c>
      <c r="Z3013" t="s">
        <v>3729</v>
      </c>
      <c r="AA3013">
        <v>811984</v>
      </c>
      <c r="AB3013" s="198">
        <v>37037</v>
      </c>
      <c r="AC3013" s="198">
        <v>37040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4</v>
      </c>
      <c r="F3014" s="213">
        <f t="shared" si="235"/>
        <v>3780</v>
      </c>
      <c r="G3014" s="202">
        <v>1298238</v>
      </c>
      <c r="H3014" s="198">
        <v>37036.401053240741</v>
      </c>
      <c r="I3014" t="s">
        <v>2050</v>
      </c>
      <c r="M3014" t="s">
        <v>1785</v>
      </c>
      <c r="N3014" t="s">
        <v>3314</v>
      </c>
      <c r="O3014" t="s">
        <v>1041</v>
      </c>
      <c r="Q3014" s="199">
        <v>945</v>
      </c>
      <c r="S3014" t="s">
        <v>1786</v>
      </c>
      <c r="T3014" t="s">
        <v>2230</v>
      </c>
      <c r="U3014" s="201">
        <v>3.75</v>
      </c>
      <c r="V3014" t="s">
        <v>2051</v>
      </c>
      <c r="W3014" t="s">
        <v>3159</v>
      </c>
      <c r="X3014" t="s">
        <v>1713</v>
      </c>
      <c r="Y3014" t="s">
        <v>3318</v>
      </c>
      <c r="Z3014" t="s">
        <v>3729</v>
      </c>
      <c r="AA3014">
        <v>811985</v>
      </c>
      <c r="AB3014" s="198">
        <v>37037</v>
      </c>
      <c r="AC3014" s="198">
        <v>37040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4</v>
      </c>
      <c r="F3015" s="213">
        <f t="shared" si="235"/>
        <v>2200</v>
      </c>
      <c r="G3015" s="202">
        <v>1298239</v>
      </c>
      <c r="H3015" s="198">
        <v>37036.401064814818</v>
      </c>
      <c r="I3015" t="s">
        <v>1882</v>
      </c>
      <c r="M3015" t="s">
        <v>1785</v>
      </c>
      <c r="N3015" t="s">
        <v>3314</v>
      </c>
      <c r="O3015" t="s">
        <v>1624</v>
      </c>
      <c r="P3015" s="199">
        <v>550</v>
      </c>
      <c r="S3015" t="s">
        <v>1786</v>
      </c>
      <c r="T3015" t="s">
        <v>2230</v>
      </c>
      <c r="U3015" s="201">
        <v>3.7050000000000001</v>
      </c>
      <c r="V3015" t="s">
        <v>1883</v>
      </c>
      <c r="W3015" t="s">
        <v>2790</v>
      </c>
      <c r="X3015" t="s">
        <v>1713</v>
      </c>
      <c r="Y3015" t="s">
        <v>3318</v>
      </c>
      <c r="Z3015" t="s">
        <v>3729</v>
      </c>
      <c r="AA3015">
        <v>811986</v>
      </c>
      <c r="AB3015" s="198">
        <v>37037</v>
      </c>
      <c r="AC3015" s="198">
        <v>37040</v>
      </c>
    </row>
    <row r="3016" spans="1:29" x14ac:dyDescent="0.2">
      <c r="A3016" s="44" t="str">
        <f t="shared" si="231"/>
        <v xml:space="preserve"> Metals Financial</v>
      </c>
      <c r="B3016" s="44" t="str">
        <f t="shared" si="232"/>
        <v/>
      </c>
      <c r="C3016" s="44" t="str">
        <f t="shared" si="233"/>
        <v>Metals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10</v>
      </c>
      <c r="G3016" s="202">
        <v>1298240</v>
      </c>
      <c r="H3016" s="198">
        <v>37036.401145833333</v>
      </c>
      <c r="I3016" t="s">
        <v>2200</v>
      </c>
      <c r="M3016" t="s">
        <v>1791</v>
      </c>
      <c r="N3016" t="s">
        <v>2227</v>
      </c>
      <c r="O3016" t="s">
        <v>2228</v>
      </c>
      <c r="P3016" s="199">
        <v>10</v>
      </c>
      <c r="S3016" t="s">
        <v>2229</v>
      </c>
      <c r="T3016" t="s">
        <v>2230</v>
      </c>
      <c r="U3016" s="201">
        <v>1731</v>
      </c>
      <c r="V3016" t="s">
        <v>2243</v>
      </c>
      <c r="W3016" t="s">
        <v>2236</v>
      </c>
      <c r="X3016" t="s">
        <v>2232</v>
      </c>
      <c r="Y3016" t="s">
        <v>2233</v>
      </c>
      <c r="Z3016" t="s">
        <v>2234</v>
      </c>
      <c r="AA3016">
        <v>2152947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4</v>
      </c>
      <c r="F3017" s="213">
        <f t="shared" si="235"/>
        <v>20000</v>
      </c>
      <c r="G3017" s="202">
        <v>1298241</v>
      </c>
      <c r="H3017" s="198">
        <v>37036.40116898148</v>
      </c>
      <c r="I3017" t="s">
        <v>3359</v>
      </c>
      <c r="M3017" t="s">
        <v>1785</v>
      </c>
      <c r="N3017" t="s">
        <v>3314</v>
      </c>
      <c r="O3017" t="s">
        <v>1580</v>
      </c>
      <c r="P3017" s="199">
        <v>5000</v>
      </c>
      <c r="S3017" t="s">
        <v>1786</v>
      </c>
      <c r="T3017" t="s">
        <v>2230</v>
      </c>
      <c r="U3017" s="201">
        <v>3.73</v>
      </c>
      <c r="V3017" t="s">
        <v>2933</v>
      </c>
      <c r="W3017" t="s">
        <v>2790</v>
      </c>
      <c r="X3017" t="s">
        <v>2791</v>
      </c>
      <c r="Y3017" t="s">
        <v>3318</v>
      </c>
      <c r="Z3017" t="s">
        <v>3729</v>
      </c>
      <c r="AA3017">
        <v>811987</v>
      </c>
      <c r="AB3017" s="198">
        <v>37037</v>
      </c>
      <c r="AC3017" s="198">
        <v>37040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4</v>
      </c>
      <c r="F3018" s="213">
        <f t="shared" si="235"/>
        <v>24220</v>
      </c>
      <c r="G3018" s="202">
        <v>1298242</v>
      </c>
      <c r="H3018" s="198">
        <v>37036.401180555556</v>
      </c>
      <c r="I3018" t="s">
        <v>3254</v>
      </c>
      <c r="M3018" t="s">
        <v>1785</v>
      </c>
      <c r="N3018" t="s">
        <v>3314</v>
      </c>
      <c r="O3018" t="s">
        <v>1041</v>
      </c>
      <c r="Q3018" s="199">
        <v>6055</v>
      </c>
      <c r="S3018" t="s">
        <v>1786</v>
      </c>
      <c r="T3018" t="s">
        <v>2230</v>
      </c>
      <c r="U3018" s="201">
        <v>3.7475000000000001</v>
      </c>
      <c r="V3018" t="s">
        <v>1806</v>
      </c>
      <c r="W3018" t="s">
        <v>3159</v>
      </c>
      <c r="X3018" t="s">
        <v>1713</v>
      </c>
      <c r="Y3018" t="s">
        <v>3318</v>
      </c>
      <c r="Z3018" t="s">
        <v>3729</v>
      </c>
      <c r="AA3018">
        <v>811988</v>
      </c>
      <c r="AB3018" s="198">
        <v>37037</v>
      </c>
      <c r="AC3018" s="198">
        <v>37040</v>
      </c>
    </row>
    <row r="3019" spans="1:29" x14ac:dyDescent="0.2">
      <c r="A3019" s="44" t="str">
        <f t="shared" ref="A3019:A3082" si="236">B3019&amp;" "&amp;C3019&amp;" "&amp;D3019</f>
        <v xml:space="preserve"> Metals Financial</v>
      </c>
      <c r="B3019" s="44" t="str">
        <f t="shared" ref="B3019:B3082" si="237">IF((LEFT(N3019,2)="US"),"US","")</f>
        <v/>
      </c>
      <c r="C3019" s="44" t="str">
        <f t="shared" ref="C3019:C3082" si="238">M3019</f>
        <v>Metals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19</v>
      </c>
      <c r="G3019" s="202">
        <v>1298243</v>
      </c>
      <c r="H3019" s="198">
        <v>37036.401192129626</v>
      </c>
      <c r="I3019" t="s">
        <v>2736</v>
      </c>
      <c r="M3019" t="s">
        <v>1791</v>
      </c>
      <c r="N3019" t="s">
        <v>2240</v>
      </c>
      <c r="O3019" t="s">
        <v>2241</v>
      </c>
      <c r="Q3019" s="199">
        <v>19</v>
      </c>
      <c r="S3019" t="s">
        <v>2229</v>
      </c>
      <c r="T3019" t="s">
        <v>2230</v>
      </c>
      <c r="U3019" s="201">
        <v>1533</v>
      </c>
      <c r="V3019" t="s">
        <v>1411</v>
      </c>
      <c r="W3019" t="s">
        <v>2236</v>
      </c>
      <c r="X3019" t="s">
        <v>2232</v>
      </c>
      <c r="Y3019" t="s">
        <v>2233</v>
      </c>
      <c r="Z3019" t="s">
        <v>2234</v>
      </c>
      <c r="AA3019">
        <v>2152949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30</v>
      </c>
      <c r="F3020" s="213">
        <f t="shared" si="240"/>
        <v>145860</v>
      </c>
      <c r="G3020" s="202">
        <v>1298244</v>
      </c>
      <c r="H3020" s="198">
        <v>37036.401273148149</v>
      </c>
      <c r="I3020" t="s">
        <v>1704</v>
      </c>
      <c r="M3020" t="s">
        <v>1785</v>
      </c>
      <c r="N3020" t="s">
        <v>3238</v>
      </c>
      <c r="O3020" t="s">
        <v>1051</v>
      </c>
      <c r="P3020" s="199">
        <v>4862</v>
      </c>
      <c r="S3020" t="s">
        <v>1786</v>
      </c>
      <c r="T3020" t="s">
        <v>2230</v>
      </c>
      <c r="U3020" s="201">
        <v>-1.7500000000000002E-2</v>
      </c>
      <c r="V3020" t="s">
        <v>2925</v>
      </c>
      <c r="W3020" t="s">
        <v>3159</v>
      </c>
      <c r="X3020" t="s">
        <v>1713</v>
      </c>
      <c r="Y3020" t="s">
        <v>3318</v>
      </c>
      <c r="Z3020" t="s">
        <v>3729</v>
      </c>
      <c r="AA3020" t="s">
        <v>364</v>
      </c>
      <c r="AB3020" s="198">
        <v>37043.875</v>
      </c>
      <c r="AC3020" s="198">
        <v>37072.875</v>
      </c>
    </row>
    <row r="3021" spans="1:29" x14ac:dyDescent="0.2">
      <c r="A3021" s="44" t="str">
        <f t="shared" si="236"/>
        <v>US Natural Gas Financial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Financial</v>
      </c>
      <c r="E3021" s="44">
        <f>IF(VLOOKUP(S3021,'DD-Lookup'!$J$6:$L$50,3,FALSE)="Monthly",(YEAR(AC3021)-YEAR(AB3021))*12+MONTH(AC3021)-MONTH(AB3021)+1,(AC3021-AB3021+1))</f>
        <v>30</v>
      </c>
      <c r="F3021" s="213">
        <f t="shared" si="240"/>
        <v>150000</v>
      </c>
      <c r="G3021" s="202">
        <v>1298245</v>
      </c>
      <c r="H3021" s="198">
        <v>37036.401307870372</v>
      </c>
      <c r="I3021" t="s">
        <v>3393</v>
      </c>
      <c r="M3021" t="s">
        <v>1785</v>
      </c>
      <c r="N3021" t="s">
        <v>3328</v>
      </c>
      <c r="O3021" t="s">
        <v>3045</v>
      </c>
      <c r="Q3021" s="199">
        <v>5000</v>
      </c>
      <c r="S3021" t="s">
        <v>1786</v>
      </c>
      <c r="T3021" t="s">
        <v>2230</v>
      </c>
      <c r="U3021" s="201">
        <v>6.3</v>
      </c>
      <c r="V3021" t="s">
        <v>3154</v>
      </c>
      <c r="W3021" t="s">
        <v>1735</v>
      </c>
      <c r="X3021" t="s">
        <v>1736</v>
      </c>
      <c r="Y3021" t="s">
        <v>2250</v>
      </c>
      <c r="Z3021" t="s">
        <v>3729</v>
      </c>
      <c r="AA3021" t="s">
        <v>365</v>
      </c>
      <c r="AB3021" s="198">
        <v>37043.875</v>
      </c>
      <c r="AC3021" s="198">
        <v>37072.875</v>
      </c>
    </row>
    <row r="3022" spans="1:29" x14ac:dyDescent="0.2">
      <c r="A3022" s="44" t="str">
        <f t="shared" si="236"/>
        <v>US Crude Financial</v>
      </c>
      <c r="B3022" s="44" t="str">
        <f t="shared" si="237"/>
        <v>US</v>
      </c>
      <c r="C3022" s="44" t="str">
        <f t="shared" si="238"/>
        <v>Crude</v>
      </c>
      <c r="D3022" s="44" t="str">
        <f t="shared" si="239"/>
        <v>Financial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50000</v>
      </c>
      <c r="G3022" s="202">
        <v>1298246</v>
      </c>
      <c r="H3022" s="198">
        <v>37036.401423611111</v>
      </c>
      <c r="I3022" t="s">
        <v>3013</v>
      </c>
      <c r="M3022" t="s">
        <v>1994</v>
      </c>
      <c r="N3022" t="s">
        <v>2731</v>
      </c>
      <c r="O3022" t="s">
        <v>1815</v>
      </c>
      <c r="Q3022" s="199">
        <v>50000</v>
      </c>
      <c r="S3022" t="s">
        <v>1792</v>
      </c>
      <c r="T3022" t="s">
        <v>2230</v>
      </c>
      <c r="U3022" s="201">
        <v>28.33</v>
      </c>
      <c r="V3022" t="s">
        <v>2317</v>
      </c>
      <c r="W3022" t="s">
        <v>2733</v>
      </c>
      <c r="X3022" t="s">
        <v>2734</v>
      </c>
      <c r="Y3022" t="s">
        <v>3473</v>
      </c>
      <c r="Z3022" t="s">
        <v>3729</v>
      </c>
      <c r="AA3022">
        <v>108043</v>
      </c>
      <c r="AB3022" s="198">
        <v>37073</v>
      </c>
      <c r="AC3022" s="198">
        <v>37103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4</v>
      </c>
      <c r="F3023" s="213">
        <f t="shared" si="240"/>
        <v>20000</v>
      </c>
      <c r="G3023" s="202">
        <v>1298247</v>
      </c>
      <c r="H3023" s="198">
        <v>37036.401435185187</v>
      </c>
      <c r="I3023" t="s">
        <v>3359</v>
      </c>
      <c r="M3023" t="s">
        <v>1785</v>
      </c>
      <c r="N3023" t="s">
        <v>3314</v>
      </c>
      <c r="O3023" t="s">
        <v>1580</v>
      </c>
      <c r="P3023" s="199">
        <v>5000</v>
      </c>
      <c r="S3023" t="s">
        <v>1786</v>
      </c>
      <c r="T3023" t="s">
        <v>2230</v>
      </c>
      <c r="U3023" s="201">
        <v>3.72</v>
      </c>
      <c r="V3023" t="s">
        <v>2933</v>
      </c>
      <c r="W3023" t="s">
        <v>2790</v>
      </c>
      <c r="X3023" t="s">
        <v>2791</v>
      </c>
      <c r="Y3023" t="s">
        <v>3318</v>
      </c>
      <c r="Z3023" t="s">
        <v>3729</v>
      </c>
      <c r="AA3023">
        <v>811991</v>
      </c>
      <c r="AB3023" s="198">
        <v>37037</v>
      </c>
      <c r="AC3023" s="198">
        <v>37040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4</v>
      </c>
      <c r="F3024" s="213">
        <f t="shared" si="240"/>
        <v>2364</v>
      </c>
      <c r="G3024" s="202">
        <v>1298250</v>
      </c>
      <c r="H3024" s="198">
        <v>37036.401597222219</v>
      </c>
      <c r="I3024" t="s">
        <v>2050</v>
      </c>
      <c r="M3024" t="s">
        <v>1785</v>
      </c>
      <c r="N3024" t="s">
        <v>3314</v>
      </c>
      <c r="O3024" t="s">
        <v>1584</v>
      </c>
      <c r="P3024" s="199">
        <v>591</v>
      </c>
      <c r="S3024" t="s">
        <v>1786</v>
      </c>
      <c r="T3024" t="s">
        <v>2230</v>
      </c>
      <c r="U3024" s="201">
        <v>3.74</v>
      </c>
      <c r="V3024" t="s">
        <v>2051</v>
      </c>
      <c r="W3024" t="s">
        <v>2790</v>
      </c>
      <c r="X3024" t="s">
        <v>1713</v>
      </c>
      <c r="Y3024" t="s">
        <v>3318</v>
      </c>
      <c r="Z3024" t="s">
        <v>3729</v>
      </c>
      <c r="AA3024">
        <v>811993</v>
      </c>
      <c r="AB3024" s="198">
        <v>37037</v>
      </c>
      <c r="AC3024" s="198">
        <v>37040</v>
      </c>
    </row>
    <row r="3025" spans="1:29" x14ac:dyDescent="0.2">
      <c r="A3025" s="44" t="str">
        <f t="shared" si="236"/>
        <v>US Crude Financial</v>
      </c>
      <c r="B3025" s="44" t="str">
        <f t="shared" si="237"/>
        <v>US</v>
      </c>
      <c r="C3025" s="44" t="str">
        <f t="shared" si="238"/>
        <v>Crude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50000</v>
      </c>
      <c r="G3025" s="202">
        <v>1298251</v>
      </c>
      <c r="H3025" s="198">
        <v>37036.401620370372</v>
      </c>
      <c r="I3025" t="s">
        <v>3013</v>
      </c>
      <c r="M3025" t="s">
        <v>1994</v>
      </c>
      <c r="N3025" t="s">
        <v>2731</v>
      </c>
      <c r="O3025" t="s">
        <v>1815</v>
      </c>
      <c r="P3025" s="199">
        <v>50000</v>
      </c>
      <c r="S3025" t="s">
        <v>1792</v>
      </c>
      <c r="T3025" t="s">
        <v>2230</v>
      </c>
      <c r="U3025" s="201">
        <v>28.31</v>
      </c>
      <c r="V3025" t="s">
        <v>3296</v>
      </c>
      <c r="W3025" t="s">
        <v>2733</v>
      </c>
      <c r="X3025" t="s">
        <v>2734</v>
      </c>
      <c r="Y3025" t="s">
        <v>3473</v>
      </c>
      <c r="Z3025" t="s">
        <v>3729</v>
      </c>
      <c r="AA3025">
        <v>108044</v>
      </c>
      <c r="AB3025" s="198">
        <v>37073</v>
      </c>
      <c r="AC3025" s="198">
        <v>37103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4</v>
      </c>
      <c r="F3026" s="213">
        <f t="shared" si="240"/>
        <v>4000</v>
      </c>
      <c r="G3026" s="202">
        <v>1298253</v>
      </c>
      <c r="H3026" s="198">
        <v>37036.401655092595</v>
      </c>
      <c r="I3026" t="s">
        <v>3254</v>
      </c>
      <c r="M3026" t="s">
        <v>1785</v>
      </c>
      <c r="N3026" t="s">
        <v>3314</v>
      </c>
      <c r="O3026" t="s">
        <v>1041</v>
      </c>
      <c r="Q3026" s="199">
        <v>1000</v>
      </c>
      <c r="S3026" t="s">
        <v>1786</v>
      </c>
      <c r="T3026" t="s">
        <v>2230</v>
      </c>
      <c r="U3026" s="201">
        <v>3.74</v>
      </c>
      <c r="V3026" t="s">
        <v>1806</v>
      </c>
      <c r="W3026" t="s">
        <v>3159</v>
      </c>
      <c r="X3026" t="s">
        <v>1713</v>
      </c>
      <c r="Y3026" t="s">
        <v>3318</v>
      </c>
      <c r="Z3026" t="s">
        <v>3729</v>
      </c>
      <c r="AA3026">
        <v>811994</v>
      </c>
      <c r="AB3026" s="198">
        <v>37037</v>
      </c>
      <c r="AC3026" s="198">
        <v>37040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4</v>
      </c>
      <c r="F3027" s="213">
        <f t="shared" si="240"/>
        <v>36000</v>
      </c>
      <c r="G3027" s="202">
        <v>1298254</v>
      </c>
      <c r="H3027" s="198">
        <v>37036.401655092595</v>
      </c>
      <c r="I3027" t="s">
        <v>2006</v>
      </c>
      <c r="M3027" t="s">
        <v>1785</v>
      </c>
      <c r="N3027" t="s">
        <v>3314</v>
      </c>
      <c r="O3027" t="s">
        <v>1041</v>
      </c>
      <c r="Q3027" s="199">
        <v>9000</v>
      </c>
      <c r="S3027" t="s">
        <v>1786</v>
      </c>
      <c r="T3027" t="s">
        <v>2230</v>
      </c>
      <c r="U3027" s="201">
        <v>3.74</v>
      </c>
      <c r="V3027" t="s">
        <v>1712</v>
      </c>
      <c r="W3027" t="s">
        <v>3159</v>
      </c>
      <c r="X3027" t="s">
        <v>1713</v>
      </c>
      <c r="Y3027" t="s">
        <v>3318</v>
      </c>
      <c r="Z3027" t="s">
        <v>3729</v>
      </c>
      <c r="AA3027">
        <v>811995</v>
      </c>
      <c r="AB3027" s="198">
        <v>37037</v>
      </c>
      <c r="AC3027" s="198">
        <v>37040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4</v>
      </c>
      <c r="F3028" s="213">
        <f t="shared" si="240"/>
        <v>20000</v>
      </c>
      <c r="G3028" s="202">
        <v>1298255</v>
      </c>
      <c r="H3028" s="198">
        <v>37036.401689814818</v>
      </c>
      <c r="I3028" t="s">
        <v>3023</v>
      </c>
      <c r="M3028" t="s">
        <v>1785</v>
      </c>
      <c r="N3028" t="s">
        <v>3314</v>
      </c>
      <c r="O3028" t="s">
        <v>1580</v>
      </c>
      <c r="P3028" s="199">
        <v>5000</v>
      </c>
      <c r="S3028" t="s">
        <v>1786</v>
      </c>
      <c r="T3028" t="s">
        <v>2230</v>
      </c>
      <c r="U3028" s="201">
        <v>3.7149999999999999</v>
      </c>
      <c r="V3028" t="s">
        <v>1877</v>
      </c>
      <c r="W3028" t="s">
        <v>2790</v>
      </c>
      <c r="X3028" t="s">
        <v>2791</v>
      </c>
      <c r="Y3028" t="s">
        <v>3318</v>
      </c>
      <c r="Z3028" t="s">
        <v>3729</v>
      </c>
      <c r="AA3028">
        <v>811996</v>
      </c>
      <c r="AB3028" s="198">
        <v>37037</v>
      </c>
      <c r="AC3028" s="198">
        <v>37040</v>
      </c>
    </row>
    <row r="3029" spans="1:29" x14ac:dyDescent="0.2">
      <c r="A3029" s="44" t="str">
        <f t="shared" si="236"/>
        <v>US Natural Gas Financial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Financial</v>
      </c>
      <c r="E3029" s="44">
        <f>IF(VLOOKUP(S3029,'DD-Lookup'!$J$6:$L$50,3,FALSE)="Monthly",(YEAR(AC3029)-YEAR(AB3029))*12+MONTH(AC3029)-MONTH(AB3029)+1,(AC3029-AB3029+1))</f>
        <v>153</v>
      </c>
      <c r="F3029" s="213">
        <f t="shared" si="240"/>
        <v>765000</v>
      </c>
      <c r="G3029" s="202">
        <v>1298256</v>
      </c>
      <c r="H3029" s="198">
        <v>37036.401747685188</v>
      </c>
      <c r="I3029" t="s">
        <v>3013</v>
      </c>
      <c r="M3029" t="s">
        <v>1785</v>
      </c>
      <c r="N3029" t="s">
        <v>3014</v>
      </c>
      <c r="O3029" t="s">
        <v>2777</v>
      </c>
      <c r="P3029" s="199">
        <v>5000</v>
      </c>
      <c r="S3029" t="s">
        <v>1786</v>
      </c>
      <c r="T3029" t="s">
        <v>2230</v>
      </c>
      <c r="U3029" s="201">
        <v>4.1050000000000004</v>
      </c>
      <c r="V3029" t="s">
        <v>3103</v>
      </c>
      <c r="W3029" t="s">
        <v>3587</v>
      </c>
      <c r="X3029" t="s">
        <v>3016</v>
      </c>
      <c r="Y3029" t="s">
        <v>2250</v>
      </c>
      <c r="Z3029" t="s">
        <v>3729</v>
      </c>
      <c r="AA3029" t="s">
        <v>366</v>
      </c>
      <c r="AB3029" s="198">
        <v>37043</v>
      </c>
      <c r="AC3029" s="198">
        <v>37195</v>
      </c>
    </row>
    <row r="3030" spans="1:29" x14ac:dyDescent="0.2">
      <c r="A3030" s="44" t="str">
        <f t="shared" si="236"/>
        <v>US Natural Gas Financial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Financial</v>
      </c>
      <c r="E3030" s="44">
        <f>IF(VLOOKUP(S3030,'DD-Lookup'!$J$6:$L$50,3,FALSE)="Monthly",(YEAR(AC3030)-YEAR(AB3030))*12+MONTH(AC3030)-MONTH(AB3030)+1,(AC3030-AB3030+1))</f>
        <v>31</v>
      </c>
      <c r="F3030" s="213">
        <f t="shared" si="240"/>
        <v>155000</v>
      </c>
      <c r="G3030" s="202">
        <v>1298258</v>
      </c>
      <c r="H3030" s="198">
        <v>37036.401759259257</v>
      </c>
      <c r="I3030" t="s">
        <v>2986</v>
      </c>
      <c r="M3030" t="s">
        <v>1785</v>
      </c>
      <c r="N3030" t="s">
        <v>3014</v>
      </c>
      <c r="O3030" t="s">
        <v>3025</v>
      </c>
      <c r="Q3030" s="199">
        <v>5000</v>
      </c>
      <c r="S3030" t="s">
        <v>1786</v>
      </c>
      <c r="T3030" t="s">
        <v>2230</v>
      </c>
      <c r="U3030" s="201">
        <v>4.13</v>
      </c>
      <c r="V3030" t="s">
        <v>2883</v>
      </c>
      <c r="W3030" t="s">
        <v>3587</v>
      </c>
      <c r="X3030" t="s">
        <v>3016</v>
      </c>
      <c r="Y3030" t="s">
        <v>2250</v>
      </c>
      <c r="Z3030" t="s">
        <v>3729</v>
      </c>
      <c r="AA3030" t="s">
        <v>367</v>
      </c>
      <c r="AB3030" s="198">
        <v>37104.875</v>
      </c>
      <c r="AC3030" s="198">
        <v>37134.875</v>
      </c>
    </row>
    <row r="3031" spans="1:29" x14ac:dyDescent="0.2">
      <c r="A3031" s="44" t="str">
        <f t="shared" si="236"/>
        <v xml:space="preserve"> Natural Gas Physical</v>
      </c>
      <c r="B3031" s="44" t="str">
        <f t="shared" si="237"/>
        <v/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30</v>
      </c>
      <c r="F3031" s="213">
        <f t="shared" si="240"/>
        <v>150000</v>
      </c>
      <c r="G3031" s="202">
        <v>1298257</v>
      </c>
      <c r="H3031" s="198">
        <v>37036.401759259257</v>
      </c>
      <c r="I3031" t="s">
        <v>2334</v>
      </c>
      <c r="M3031" t="s">
        <v>1785</v>
      </c>
      <c r="N3031" t="s">
        <v>1724</v>
      </c>
      <c r="O3031" t="s">
        <v>2043</v>
      </c>
      <c r="Q3031" s="199">
        <v>5000</v>
      </c>
      <c r="S3031" t="s">
        <v>2308</v>
      </c>
      <c r="T3031" t="s">
        <v>1725</v>
      </c>
      <c r="U3031" s="201">
        <v>5.31</v>
      </c>
      <c r="V3031" t="s">
        <v>2399</v>
      </c>
      <c r="W3031" t="s">
        <v>3285</v>
      </c>
      <c r="X3031" t="s">
        <v>1727</v>
      </c>
      <c r="Y3031" t="s">
        <v>3318</v>
      </c>
      <c r="Z3031" t="s">
        <v>3730</v>
      </c>
      <c r="AA3031">
        <v>811998</v>
      </c>
      <c r="AB3031" s="198">
        <v>37043.875</v>
      </c>
      <c r="AC3031" s="198">
        <v>37072.875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4</v>
      </c>
      <c r="F3032" s="213">
        <f t="shared" si="240"/>
        <v>7448</v>
      </c>
      <c r="G3032" s="202">
        <v>1298262</v>
      </c>
      <c r="H3032" s="198">
        <v>37036.401828703703</v>
      </c>
      <c r="I3032" t="s">
        <v>1843</v>
      </c>
      <c r="M3032" t="s">
        <v>1785</v>
      </c>
      <c r="N3032" t="s">
        <v>3314</v>
      </c>
      <c r="O3032" t="s">
        <v>1543</v>
      </c>
      <c r="Q3032" s="199">
        <v>1862</v>
      </c>
      <c r="S3032" t="s">
        <v>1786</v>
      </c>
      <c r="T3032" t="s">
        <v>2230</v>
      </c>
      <c r="U3032" s="201">
        <v>3.6974999999999998</v>
      </c>
      <c r="V3032" t="s">
        <v>2376</v>
      </c>
      <c r="W3032" t="s">
        <v>3130</v>
      </c>
      <c r="X3032" t="s">
        <v>3338</v>
      </c>
      <c r="Y3032" t="s">
        <v>3318</v>
      </c>
      <c r="Z3032" t="s">
        <v>3729</v>
      </c>
      <c r="AA3032">
        <v>811999</v>
      </c>
      <c r="AB3032" s="198">
        <v>37037</v>
      </c>
      <c r="AC3032" s="198">
        <v>37040</v>
      </c>
    </row>
    <row r="3033" spans="1:29" x14ac:dyDescent="0.2">
      <c r="A3033" s="44" t="str">
        <f t="shared" si="236"/>
        <v>US Natural Gas Financial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Financial</v>
      </c>
      <c r="E3033" s="44">
        <f>IF(VLOOKUP(S3033,'DD-Lookup'!$J$6:$L$50,3,FALSE)="Monthly",(YEAR(AC3033)-YEAR(AB3033))*12+MONTH(AC3033)-MONTH(AB3033)+1,(AC3033-AB3033+1))</f>
        <v>30</v>
      </c>
      <c r="F3033" s="213">
        <f t="shared" si="240"/>
        <v>150000</v>
      </c>
      <c r="G3033" s="202">
        <v>1298263</v>
      </c>
      <c r="H3033" s="198">
        <v>37036.40184027778</v>
      </c>
      <c r="I3033" t="s">
        <v>1884</v>
      </c>
      <c r="M3033" t="s">
        <v>1785</v>
      </c>
      <c r="N3033" t="s">
        <v>3014</v>
      </c>
      <c r="O3033" t="s">
        <v>3015</v>
      </c>
      <c r="Q3033" s="199">
        <v>5000</v>
      </c>
      <c r="S3033" t="s">
        <v>1786</v>
      </c>
      <c r="T3033" t="s">
        <v>2230</v>
      </c>
      <c r="U3033" s="201">
        <v>3.9849999999999999</v>
      </c>
      <c r="V3033" t="s">
        <v>1885</v>
      </c>
      <c r="W3033" t="s">
        <v>3587</v>
      </c>
      <c r="X3033" t="s">
        <v>3016</v>
      </c>
      <c r="Y3033" t="s">
        <v>2250</v>
      </c>
      <c r="Z3033" t="s">
        <v>3729</v>
      </c>
      <c r="AA3033" t="s">
        <v>368</v>
      </c>
      <c r="AB3033" s="198">
        <v>37043.875</v>
      </c>
      <c r="AC3033" s="198">
        <v>37072.875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30</v>
      </c>
      <c r="F3034" s="213">
        <f t="shared" si="240"/>
        <v>300000</v>
      </c>
      <c r="G3034" s="202">
        <v>1298265</v>
      </c>
      <c r="H3034" s="198">
        <v>37036.401932870373</v>
      </c>
      <c r="I3034" t="s">
        <v>3078</v>
      </c>
      <c r="M3034" t="s">
        <v>1785</v>
      </c>
      <c r="N3034" t="s">
        <v>3314</v>
      </c>
      <c r="O3034" t="s">
        <v>2827</v>
      </c>
      <c r="Q3034" s="199">
        <v>10000</v>
      </c>
      <c r="S3034" t="s">
        <v>1786</v>
      </c>
      <c r="T3034" t="s">
        <v>2230</v>
      </c>
      <c r="U3034" s="201">
        <v>2.6349999999999998</v>
      </c>
      <c r="V3034" t="s">
        <v>3151</v>
      </c>
      <c r="W3034" t="s">
        <v>2813</v>
      </c>
      <c r="X3034" t="s">
        <v>1710</v>
      </c>
      <c r="Y3034" t="s">
        <v>3318</v>
      </c>
      <c r="Z3034" t="s">
        <v>3729</v>
      </c>
      <c r="AA3034" t="s">
        <v>369</v>
      </c>
      <c r="AB3034" s="198">
        <v>37043.875</v>
      </c>
      <c r="AC3034" s="198">
        <v>37072.875</v>
      </c>
    </row>
    <row r="3035" spans="1:29" x14ac:dyDescent="0.2">
      <c r="A3035" s="44" t="str">
        <f t="shared" si="236"/>
        <v>US Natural Gas Financial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Financial</v>
      </c>
      <c r="E3035" s="44">
        <f>IF(VLOOKUP(S3035,'DD-Lookup'!$J$6:$L$50,3,FALSE)="Monthly",(YEAR(AC3035)-YEAR(AB3035))*12+MONTH(AC3035)-MONTH(AB3035)+1,(AC3035-AB3035+1))</f>
        <v>30</v>
      </c>
      <c r="F3035" s="213">
        <f t="shared" si="240"/>
        <v>150000</v>
      </c>
      <c r="G3035" s="202">
        <v>1298266</v>
      </c>
      <c r="H3035" s="198">
        <v>37036.401944444442</v>
      </c>
      <c r="I3035" t="s">
        <v>1783</v>
      </c>
      <c r="M3035" t="s">
        <v>1785</v>
      </c>
      <c r="N3035" t="s">
        <v>3014</v>
      </c>
      <c r="O3035" t="s">
        <v>3015</v>
      </c>
      <c r="Q3035" s="199">
        <v>5000</v>
      </c>
      <c r="S3035" t="s">
        <v>1786</v>
      </c>
      <c r="T3035" t="s">
        <v>2230</v>
      </c>
      <c r="U3035" s="201">
        <v>3.9849999999999999</v>
      </c>
      <c r="V3035" t="s">
        <v>105</v>
      </c>
      <c r="W3035" t="s">
        <v>3587</v>
      </c>
      <c r="X3035" t="s">
        <v>3016</v>
      </c>
      <c r="Y3035" t="s">
        <v>2250</v>
      </c>
      <c r="Z3035" t="s">
        <v>3729</v>
      </c>
      <c r="AA3035" t="s">
        <v>370</v>
      </c>
      <c r="AB3035" s="198">
        <v>37043.875</v>
      </c>
      <c r="AC3035" s="198">
        <v>37072.875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4</v>
      </c>
      <c r="F3036" s="213">
        <f t="shared" si="240"/>
        <v>8000</v>
      </c>
      <c r="G3036" s="202">
        <v>1298267</v>
      </c>
      <c r="H3036" s="198">
        <v>37036.401956018519</v>
      </c>
      <c r="I3036" t="s">
        <v>3393</v>
      </c>
      <c r="M3036" t="s">
        <v>1785</v>
      </c>
      <c r="N3036" t="s">
        <v>3314</v>
      </c>
      <c r="O3036" t="s">
        <v>1524</v>
      </c>
      <c r="Q3036" s="199">
        <v>2000</v>
      </c>
      <c r="S3036" t="s">
        <v>1786</v>
      </c>
      <c r="T3036" t="s">
        <v>2230</v>
      </c>
      <c r="U3036" s="201">
        <v>3.7650000000000001</v>
      </c>
      <c r="V3036" t="s">
        <v>2032</v>
      </c>
      <c r="W3036" t="s">
        <v>3352</v>
      </c>
      <c r="X3036" t="s">
        <v>3353</v>
      </c>
      <c r="Y3036" t="s">
        <v>3318</v>
      </c>
      <c r="Z3036" t="s">
        <v>3729</v>
      </c>
      <c r="AA3036">
        <v>812001</v>
      </c>
      <c r="AB3036" s="198">
        <v>37037</v>
      </c>
      <c r="AC3036" s="198">
        <v>37040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4</v>
      </c>
      <c r="F3037" s="213">
        <f t="shared" si="240"/>
        <v>4000</v>
      </c>
      <c r="G3037" s="202">
        <v>1298268</v>
      </c>
      <c r="H3037" s="198">
        <v>37036.401967592596</v>
      </c>
      <c r="I3037" t="s">
        <v>3023</v>
      </c>
      <c r="M3037" t="s">
        <v>1785</v>
      </c>
      <c r="N3037" t="s">
        <v>3314</v>
      </c>
      <c r="O3037" t="s">
        <v>1580</v>
      </c>
      <c r="P3037" s="199">
        <v>1000</v>
      </c>
      <c r="S3037" t="s">
        <v>1786</v>
      </c>
      <c r="T3037" t="s">
        <v>2230</v>
      </c>
      <c r="U3037" s="201">
        <v>3.68</v>
      </c>
      <c r="V3037" t="s">
        <v>1877</v>
      </c>
      <c r="W3037" t="s">
        <v>2790</v>
      </c>
      <c r="X3037" t="s">
        <v>2791</v>
      </c>
      <c r="Y3037" t="s">
        <v>3318</v>
      </c>
      <c r="Z3037" t="s">
        <v>3729</v>
      </c>
      <c r="AA3037">
        <v>812002</v>
      </c>
      <c r="AB3037" s="198">
        <v>37037</v>
      </c>
      <c r="AC3037" s="198">
        <v>37040</v>
      </c>
    </row>
    <row r="3038" spans="1:29" x14ac:dyDescent="0.2">
      <c r="A3038" s="44" t="str">
        <f t="shared" si="236"/>
        <v xml:space="preserve"> Metals Financial</v>
      </c>
      <c r="B3038" s="44" t="str">
        <f t="shared" si="237"/>
        <v/>
      </c>
      <c r="C3038" s="44" t="str">
        <f t="shared" si="238"/>
        <v>Metals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20</v>
      </c>
      <c r="G3038" s="202">
        <v>1298269</v>
      </c>
      <c r="H3038" s="198">
        <v>37036.402013888888</v>
      </c>
      <c r="I3038" t="s">
        <v>2290</v>
      </c>
      <c r="M3038" t="s">
        <v>1791</v>
      </c>
      <c r="N3038" t="s">
        <v>2227</v>
      </c>
      <c r="O3038" t="s">
        <v>2228</v>
      </c>
      <c r="Q3038" s="199">
        <v>20</v>
      </c>
      <c r="S3038" t="s">
        <v>2229</v>
      </c>
      <c r="T3038" t="s">
        <v>2230</v>
      </c>
      <c r="U3038" s="201">
        <v>1732</v>
      </c>
      <c r="V3038" t="s">
        <v>2292</v>
      </c>
      <c r="W3038" t="s">
        <v>2236</v>
      </c>
      <c r="X3038" t="s">
        <v>2232</v>
      </c>
      <c r="Y3038" t="s">
        <v>2233</v>
      </c>
      <c r="Z3038" t="s">
        <v>2234</v>
      </c>
      <c r="AA3038">
        <v>2152951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4</v>
      </c>
      <c r="F3039" s="213">
        <f t="shared" si="240"/>
        <v>5484</v>
      </c>
      <c r="G3039" s="202">
        <v>1298270</v>
      </c>
      <c r="H3039" s="198">
        <v>37036.402094907404</v>
      </c>
      <c r="I3039" t="s">
        <v>2983</v>
      </c>
      <c r="M3039" t="s">
        <v>1785</v>
      </c>
      <c r="N3039" t="s">
        <v>3314</v>
      </c>
      <c r="O3039" t="s">
        <v>1543</v>
      </c>
      <c r="P3039" s="199">
        <v>1371</v>
      </c>
      <c r="S3039" t="s">
        <v>1786</v>
      </c>
      <c r="T3039" t="s">
        <v>2230</v>
      </c>
      <c r="U3039" s="201">
        <v>3.6924999999999999</v>
      </c>
      <c r="V3039" t="s">
        <v>3297</v>
      </c>
      <c r="W3039" t="s">
        <v>3130</v>
      </c>
      <c r="X3039" t="s">
        <v>3338</v>
      </c>
      <c r="Y3039" t="s">
        <v>3318</v>
      </c>
      <c r="Z3039" t="s">
        <v>3729</v>
      </c>
      <c r="AA3039">
        <v>812005</v>
      </c>
      <c r="AB3039" s="198">
        <v>37037</v>
      </c>
      <c r="AC3039" s="198">
        <v>37040</v>
      </c>
    </row>
    <row r="3040" spans="1:29" x14ac:dyDescent="0.2">
      <c r="A3040" s="44" t="str">
        <f t="shared" si="236"/>
        <v>US Natural Gas Financial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30</v>
      </c>
      <c r="F3040" s="213">
        <f t="shared" si="240"/>
        <v>300000</v>
      </c>
      <c r="G3040" s="202">
        <v>1298272</v>
      </c>
      <c r="H3040" s="198">
        <v>37036.402175925927</v>
      </c>
      <c r="I3040" t="s">
        <v>3078</v>
      </c>
      <c r="M3040" t="s">
        <v>1785</v>
      </c>
      <c r="N3040" t="s">
        <v>3014</v>
      </c>
      <c r="O3040" t="s">
        <v>3015</v>
      </c>
      <c r="P3040" s="199">
        <v>10000</v>
      </c>
      <c r="S3040" t="s">
        <v>1786</v>
      </c>
      <c r="T3040" t="s">
        <v>2230</v>
      </c>
      <c r="U3040" s="201">
        <v>3.98</v>
      </c>
      <c r="V3040" t="s">
        <v>2852</v>
      </c>
      <c r="W3040" t="s">
        <v>3587</v>
      </c>
      <c r="X3040" t="s">
        <v>3016</v>
      </c>
      <c r="Y3040" t="s">
        <v>2250</v>
      </c>
      <c r="Z3040" t="s">
        <v>3729</v>
      </c>
      <c r="AA3040" t="s">
        <v>371</v>
      </c>
      <c r="AB3040" s="198">
        <v>37043.875</v>
      </c>
      <c r="AC3040" s="198">
        <v>37072.875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4</v>
      </c>
      <c r="F3041" s="213">
        <f t="shared" si="240"/>
        <v>10000</v>
      </c>
      <c r="G3041" s="202">
        <v>1298271</v>
      </c>
      <c r="H3041" s="198">
        <v>37036.402175925927</v>
      </c>
      <c r="I3041" t="s">
        <v>2794</v>
      </c>
      <c r="M3041" t="s">
        <v>1785</v>
      </c>
      <c r="N3041" t="s">
        <v>3314</v>
      </c>
      <c r="O3041" t="s">
        <v>1566</v>
      </c>
      <c r="P3041" s="199">
        <v>2500</v>
      </c>
      <c r="S3041" t="s">
        <v>1786</v>
      </c>
      <c r="T3041" t="s">
        <v>2230</v>
      </c>
      <c r="U3041" s="201">
        <v>2.78</v>
      </c>
      <c r="V3041" t="s">
        <v>2795</v>
      </c>
      <c r="W3041" t="s">
        <v>1732</v>
      </c>
      <c r="X3041" t="s">
        <v>1710</v>
      </c>
      <c r="Y3041" t="s">
        <v>3318</v>
      </c>
      <c r="Z3041" t="s">
        <v>3729</v>
      </c>
      <c r="AA3041">
        <v>812006</v>
      </c>
      <c r="AB3041" s="198">
        <v>37037</v>
      </c>
      <c r="AC3041" s="198">
        <v>37040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4</v>
      </c>
      <c r="F3042" s="213">
        <f t="shared" si="240"/>
        <v>40000</v>
      </c>
      <c r="G3042" s="202">
        <v>1298274</v>
      </c>
      <c r="H3042" s="198">
        <v>37036.402256944442</v>
      </c>
      <c r="I3042" t="s">
        <v>3024</v>
      </c>
      <c r="M3042" t="s">
        <v>1785</v>
      </c>
      <c r="N3042" t="s">
        <v>3314</v>
      </c>
      <c r="O3042" t="s">
        <v>1034</v>
      </c>
      <c r="Q3042" s="199">
        <v>10000</v>
      </c>
      <c r="S3042" t="s">
        <v>1786</v>
      </c>
      <c r="T3042" t="s">
        <v>2230</v>
      </c>
      <c r="U3042" s="201">
        <v>3.835</v>
      </c>
      <c r="V3042" t="s">
        <v>2113</v>
      </c>
      <c r="W3042" t="s">
        <v>2783</v>
      </c>
      <c r="X3042" t="s">
        <v>2784</v>
      </c>
      <c r="Y3042" t="s">
        <v>3318</v>
      </c>
      <c r="Z3042" t="s">
        <v>3729</v>
      </c>
      <c r="AA3042">
        <v>812007</v>
      </c>
      <c r="AB3042" s="198">
        <v>37037</v>
      </c>
      <c r="AC3042" s="198">
        <v>37040</v>
      </c>
    </row>
    <row r="3043" spans="1:29" x14ac:dyDescent="0.2">
      <c r="A3043" s="44" t="str">
        <f t="shared" si="236"/>
        <v>US Crude Financial</v>
      </c>
      <c r="B3043" s="44" t="str">
        <f t="shared" si="237"/>
        <v>US</v>
      </c>
      <c r="C3043" s="44" t="str">
        <f t="shared" si="238"/>
        <v>Crude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50000</v>
      </c>
      <c r="G3043" s="202">
        <v>1298276</v>
      </c>
      <c r="H3043" s="198">
        <v>37036.402268518519</v>
      </c>
      <c r="I3043" t="s">
        <v>3013</v>
      </c>
      <c r="M3043" t="s">
        <v>1994</v>
      </c>
      <c r="N3043" t="s">
        <v>2731</v>
      </c>
      <c r="O3043" t="s">
        <v>1815</v>
      </c>
      <c r="P3043" s="199">
        <v>50000</v>
      </c>
      <c r="S3043" t="s">
        <v>1792</v>
      </c>
      <c r="T3043" t="s">
        <v>2230</v>
      </c>
      <c r="U3043" s="201">
        <v>28.31</v>
      </c>
      <c r="V3043" t="s">
        <v>2167</v>
      </c>
      <c r="W3043" t="s">
        <v>2733</v>
      </c>
      <c r="X3043" t="s">
        <v>2734</v>
      </c>
      <c r="Y3043" t="s">
        <v>3473</v>
      </c>
      <c r="Z3043" t="s">
        <v>3729</v>
      </c>
      <c r="AA3043">
        <v>108046</v>
      </c>
      <c r="AB3043" s="198">
        <v>37073</v>
      </c>
      <c r="AC3043" s="198">
        <v>37103</v>
      </c>
    </row>
    <row r="3044" spans="1:29" x14ac:dyDescent="0.2">
      <c r="A3044" s="44" t="str">
        <f t="shared" si="236"/>
        <v xml:space="preserve"> Natural Gas Physical</v>
      </c>
      <c r="B3044" s="44" t="str">
        <f t="shared" si="237"/>
        <v/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4</v>
      </c>
      <c r="F3044" s="213">
        <f t="shared" si="240"/>
        <v>6620</v>
      </c>
      <c r="G3044" s="202">
        <v>1298277</v>
      </c>
      <c r="H3044" s="198">
        <v>37036.402314814812</v>
      </c>
      <c r="I3044" t="s">
        <v>203</v>
      </c>
      <c r="M3044" t="s">
        <v>1785</v>
      </c>
      <c r="N3044" t="s">
        <v>3346</v>
      </c>
      <c r="O3044" t="s">
        <v>238</v>
      </c>
      <c r="P3044" s="199">
        <v>1655</v>
      </c>
      <c r="S3044" t="s">
        <v>1786</v>
      </c>
      <c r="T3044" t="s">
        <v>2230</v>
      </c>
      <c r="U3044" s="201">
        <v>4.0999999999999996</v>
      </c>
      <c r="V3044" t="s">
        <v>239</v>
      </c>
      <c r="W3044" t="s">
        <v>3347</v>
      </c>
      <c r="X3044" t="s">
        <v>3348</v>
      </c>
      <c r="Y3044" t="s">
        <v>3318</v>
      </c>
      <c r="Z3044" t="s">
        <v>3729</v>
      </c>
      <c r="AA3044">
        <v>812008</v>
      </c>
      <c r="AB3044" s="198">
        <v>37037</v>
      </c>
      <c r="AC3044" s="198">
        <v>37040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4</v>
      </c>
      <c r="F3045" s="213">
        <f t="shared" si="240"/>
        <v>1480</v>
      </c>
      <c r="G3045" s="202">
        <v>1298278</v>
      </c>
      <c r="H3045" s="198">
        <v>37036.402384259258</v>
      </c>
      <c r="I3045" t="s">
        <v>2050</v>
      </c>
      <c r="M3045" t="s">
        <v>1785</v>
      </c>
      <c r="N3045" t="s">
        <v>3314</v>
      </c>
      <c r="O3045" t="s">
        <v>1056</v>
      </c>
      <c r="Q3045" s="199">
        <v>370</v>
      </c>
      <c r="S3045" t="s">
        <v>1786</v>
      </c>
      <c r="T3045" t="s">
        <v>2230</v>
      </c>
      <c r="U3045" s="201">
        <v>3.7549999999999999</v>
      </c>
      <c r="V3045" t="s">
        <v>2051</v>
      </c>
      <c r="W3045" t="s">
        <v>2790</v>
      </c>
      <c r="X3045" t="s">
        <v>1713</v>
      </c>
      <c r="Y3045" t="s">
        <v>3318</v>
      </c>
      <c r="Z3045" t="s">
        <v>3729</v>
      </c>
      <c r="AA3045">
        <v>812009</v>
      </c>
      <c r="AB3045" s="198">
        <v>37037</v>
      </c>
      <c r="AC3045" s="198">
        <v>37040</v>
      </c>
    </row>
    <row r="3046" spans="1:29" x14ac:dyDescent="0.2">
      <c r="A3046" s="44" t="str">
        <f t="shared" si="236"/>
        <v>US Natural Gas Financial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Financial</v>
      </c>
      <c r="E3046" s="44">
        <f>IF(VLOOKUP(S3046,'DD-Lookup'!$J$6:$L$50,3,FALSE)="Monthly",(YEAR(AC3046)-YEAR(AB3046))*12+MONTH(AC3046)-MONTH(AB3046)+1,(AC3046-AB3046+1))</f>
        <v>30</v>
      </c>
      <c r="F3046" s="213">
        <f t="shared" si="240"/>
        <v>150000</v>
      </c>
      <c r="G3046" s="202">
        <v>1298280</v>
      </c>
      <c r="H3046" s="198">
        <v>37036.402430555558</v>
      </c>
      <c r="I3046" t="s">
        <v>3078</v>
      </c>
      <c r="M3046" t="s">
        <v>1785</v>
      </c>
      <c r="N3046" t="s">
        <v>3328</v>
      </c>
      <c r="O3046" t="s">
        <v>1734</v>
      </c>
      <c r="P3046" s="199">
        <v>5000</v>
      </c>
      <c r="S3046" t="s">
        <v>1786</v>
      </c>
      <c r="T3046" t="s">
        <v>2230</v>
      </c>
      <c r="U3046" s="201">
        <v>-1.25</v>
      </c>
      <c r="V3046" t="s">
        <v>2852</v>
      </c>
      <c r="W3046" t="s">
        <v>1735</v>
      </c>
      <c r="X3046" t="s">
        <v>1736</v>
      </c>
      <c r="Y3046" t="s">
        <v>2250</v>
      </c>
      <c r="Z3046" t="s">
        <v>3729</v>
      </c>
      <c r="AA3046" t="s">
        <v>372</v>
      </c>
      <c r="AB3046" s="198">
        <v>37043.875</v>
      </c>
      <c r="AC3046" s="198">
        <v>37072.875</v>
      </c>
    </row>
    <row r="3047" spans="1:29" x14ac:dyDescent="0.2">
      <c r="A3047" s="44" t="str">
        <f t="shared" si="236"/>
        <v>US Natural Gas Financial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30</v>
      </c>
      <c r="F3047" s="213">
        <f t="shared" si="240"/>
        <v>600000</v>
      </c>
      <c r="G3047" s="202">
        <v>1298281</v>
      </c>
      <c r="H3047" s="198">
        <v>37036.402442129627</v>
      </c>
      <c r="I3047" t="s">
        <v>2986</v>
      </c>
      <c r="M3047" t="s">
        <v>1785</v>
      </c>
      <c r="N3047" t="s">
        <v>3014</v>
      </c>
      <c r="O3047" t="s">
        <v>3015</v>
      </c>
      <c r="Q3047" s="199">
        <v>20000</v>
      </c>
      <c r="S3047" t="s">
        <v>1786</v>
      </c>
      <c r="T3047" t="s">
        <v>2230</v>
      </c>
      <c r="U3047" s="201">
        <v>3.9849999999999999</v>
      </c>
      <c r="V3047" t="s">
        <v>1873</v>
      </c>
      <c r="W3047" t="s">
        <v>3587</v>
      </c>
      <c r="X3047" t="s">
        <v>3016</v>
      </c>
      <c r="Y3047" t="s">
        <v>2250</v>
      </c>
      <c r="Z3047" t="s">
        <v>3729</v>
      </c>
      <c r="AA3047" t="s">
        <v>373</v>
      </c>
      <c r="AB3047" s="198">
        <v>37043.875</v>
      </c>
      <c r="AC3047" s="198">
        <v>37072.875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4</v>
      </c>
      <c r="F3048" s="213">
        <f t="shared" si="240"/>
        <v>40000</v>
      </c>
      <c r="G3048" s="202">
        <v>1298282</v>
      </c>
      <c r="H3048" s="198">
        <v>37036.402465277781</v>
      </c>
      <c r="I3048" t="s">
        <v>3359</v>
      </c>
      <c r="M3048" t="s">
        <v>1785</v>
      </c>
      <c r="N3048" t="s">
        <v>3314</v>
      </c>
      <c r="O3048" t="s">
        <v>1044</v>
      </c>
      <c r="P3048" s="199">
        <v>10000</v>
      </c>
      <c r="S3048" t="s">
        <v>1786</v>
      </c>
      <c r="T3048" t="s">
        <v>2230</v>
      </c>
      <c r="U3048" s="201">
        <v>3.69</v>
      </c>
      <c r="V3048" t="s">
        <v>2933</v>
      </c>
      <c r="W3048" t="s">
        <v>3159</v>
      </c>
      <c r="X3048" t="s">
        <v>1713</v>
      </c>
      <c r="Y3048" t="s">
        <v>3318</v>
      </c>
      <c r="Z3048" t="s">
        <v>3729</v>
      </c>
      <c r="AA3048">
        <v>812010</v>
      </c>
      <c r="AB3048" s="198">
        <v>37037</v>
      </c>
      <c r="AC3048" s="198">
        <v>37040</v>
      </c>
    </row>
    <row r="3049" spans="1:29" x14ac:dyDescent="0.2">
      <c r="A3049" s="44" t="str">
        <f t="shared" si="236"/>
        <v xml:space="preserve"> Metals Financial</v>
      </c>
      <c r="B3049" s="44" t="str">
        <f t="shared" si="237"/>
        <v/>
      </c>
      <c r="C3049" s="44" t="str">
        <f t="shared" si="238"/>
        <v>Metals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20</v>
      </c>
      <c r="G3049" s="202">
        <v>1298283</v>
      </c>
      <c r="H3049" s="198">
        <v>37036.40247685185</v>
      </c>
      <c r="I3049" t="s">
        <v>2245</v>
      </c>
      <c r="M3049" t="s">
        <v>1791</v>
      </c>
      <c r="N3049" t="s">
        <v>2240</v>
      </c>
      <c r="O3049" t="s">
        <v>2241</v>
      </c>
      <c r="Q3049" s="199">
        <v>20</v>
      </c>
      <c r="S3049" t="s">
        <v>2229</v>
      </c>
      <c r="T3049" t="s">
        <v>2230</v>
      </c>
      <c r="U3049" s="201">
        <v>1534</v>
      </c>
      <c r="V3049" t="s">
        <v>2091</v>
      </c>
      <c r="W3049" t="s">
        <v>2236</v>
      </c>
      <c r="X3049" t="s">
        <v>2232</v>
      </c>
      <c r="Y3049" t="s">
        <v>2233</v>
      </c>
      <c r="Z3049" t="s">
        <v>2234</v>
      </c>
      <c r="AA3049">
        <v>2152953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4</v>
      </c>
      <c r="F3050" s="213">
        <f t="shared" si="240"/>
        <v>40000</v>
      </c>
      <c r="G3050" s="202">
        <v>1298284</v>
      </c>
      <c r="H3050" s="198">
        <v>37036.40247685185</v>
      </c>
      <c r="I3050" t="s">
        <v>2202</v>
      </c>
      <c r="M3050" t="s">
        <v>1785</v>
      </c>
      <c r="N3050" t="s">
        <v>3314</v>
      </c>
      <c r="O3050" t="s">
        <v>1034</v>
      </c>
      <c r="Q3050" s="199">
        <v>10000</v>
      </c>
      <c r="S3050" t="s">
        <v>1786</v>
      </c>
      <c r="T3050" t="s">
        <v>2230</v>
      </c>
      <c r="U3050" s="201">
        <v>3.835</v>
      </c>
      <c r="V3050" t="s">
        <v>2805</v>
      </c>
      <c r="W3050" t="s">
        <v>2783</v>
      </c>
      <c r="X3050" t="s">
        <v>2784</v>
      </c>
      <c r="Y3050" t="s">
        <v>3318</v>
      </c>
      <c r="Z3050" t="s">
        <v>3729</v>
      </c>
      <c r="AA3050">
        <v>812011</v>
      </c>
      <c r="AB3050" s="198">
        <v>37037</v>
      </c>
      <c r="AC3050" s="198">
        <v>37040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4</v>
      </c>
      <c r="F3051" s="213">
        <f t="shared" si="240"/>
        <v>31688</v>
      </c>
      <c r="G3051" s="202">
        <v>1298286</v>
      </c>
      <c r="H3051" s="198">
        <v>37036.402511574073</v>
      </c>
      <c r="I3051" t="s">
        <v>1748</v>
      </c>
      <c r="M3051" t="s">
        <v>1785</v>
      </c>
      <c r="N3051" t="s">
        <v>3314</v>
      </c>
      <c r="O3051" t="s">
        <v>1518</v>
      </c>
      <c r="P3051" s="199">
        <v>7922</v>
      </c>
      <c r="S3051" t="s">
        <v>1786</v>
      </c>
      <c r="T3051" t="s">
        <v>2230</v>
      </c>
      <c r="U3051" s="201">
        <v>3.9113000000000002</v>
      </c>
      <c r="V3051" t="s">
        <v>1798</v>
      </c>
      <c r="W3051" t="s">
        <v>3316</v>
      </c>
      <c r="X3051" t="s">
        <v>3317</v>
      </c>
      <c r="Y3051" t="s">
        <v>3318</v>
      </c>
      <c r="Z3051" t="s">
        <v>3729</v>
      </c>
      <c r="AA3051">
        <v>812013</v>
      </c>
      <c r="AB3051" s="198">
        <v>37037</v>
      </c>
      <c r="AC3051" s="198">
        <v>37040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4</v>
      </c>
      <c r="F3052" s="213">
        <f t="shared" si="240"/>
        <v>20000</v>
      </c>
      <c r="G3052" s="202">
        <v>1298287</v>
      </c>
      <c r="H3052" s="198">
        <v>37036.40252314815</v>
      </c>
      <c r="I3052" t="s">
        <v>2779</v>
      </c>
      <c r="M3052" t="s">
        <v>1785</v>
      </c>
      <c r="N3052" t="s">
        <v>3314</v>
      </c>
      <c r="O3052" t="s">
        <v>1546</v>
      </c>
      <c r="P3052" s="199">
        <v>5000</v>
      </c>
      <c r="S3052" t="s">
        <v>1786</v>
      </c>
      <c r="T3052" t="s">
        <v>2230</v>
      </c>
      <c r="U3052" s="201">
        <v>3.71</v>
      </c>
      <c r="V3052" t="s">
        <v>1688</v>
      </c>
      <c r="W3052" t="s">
        <v>3130</v>
      </c>
      <c r="X3052" t="s">
        <v>3338</v>
      </c>
      <c r="Y3052" t="s">
        <v>3318</v>
      </c>
      <c r="Z3052" t="s">
        <v>3729</v>
      </c>
      <c r="AA3052">
        <v>812014</v>
      </c>
      <c r="AB3052" s="198">
        <v>37037</v>
      </c>
      <c r="AC3052" s="198">
        <v>37040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4</v>
      </c>
      <c r="F3053" s="213">
        <f t="shared" si="240"/>
        <v>18520</v>
      </c>
      <c r="G3053" s="202">
        <v>1298288</v>
      </c>
      <c r="H3053" s="198">
        <v>37036.402604166666</v>
      </c>
      <c r="I3053" t="s">
        <v>1826</v>
      </c>
      <c r="M3053" t="s">
        <v>1785</v>
      </c>
      <c r="N3053" t="s">
        <v>3314</v>
      </c>
      <c r="O3053" t="s">
        <v>1056</v>
      </c>
      <c r="Q3053" s="199">
        <v>4630</v>
      </c>
      <c r="S3053" t="s">
        <v>1786</v>
      </c>
      <c r="T3053" t="s">
        <v>2230</v>
      </c>
      <c r="U3053" s="201">
        <v>3.7549999999999999</v>
      </c>
      <c r="V3053" t="s">
        <v>374</v>
      </c>
      <c r="W3053" t="s">
        <v>2790</v>
      </c>
      <c r="X3053" t="s">
        <v>1713</v>
      </c>
      <c r="Y3053" t="s">
        <v>3318</v>
      </c>
      <c r="Z3053" t="s">
        <v>3729</v>
      </c>
      <c r="AA3053">
        <v>812015</v>
      </c>
      <c r="AB3053" s="198">
        <v>37037</v>
      </c>
      <c r="AC3053" s="198">
        <v>37040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4</v>
      </c>
      <c r="F3054" s="213">
        <f t="shared" si="240"/>
        <v>10000</v>
      </c>
      <c r="G3054" s="202">
        <v>1298289</v>
      </c>
      <c r="H3054" s="198">
        <v>37036.402638888889</v>
      </c>
      <c r="I3054" t="s">
        <v>3024</v>
      </c>
      <c r="M3054" t="s">
        <v>1785</v>
      </c>
      <c r="N3054" t="s">
        <v>3314</v>
      </c>
      <c r="O3054" t="s">
        <v>1543</v>
      </c>
      <c r="P3054" s="199">
        <v>2500</v>
      </c>
      <c r="S3054" t="s">
        <v>1786</v>
      </c>
      <c r="T3054" t="s">
        <v>2230</v>
      </c>
      <c r="U3054" s="201">
        <v>3.6924999999999999</v>
      </c>
      <c r="V3054" t="s">
        <v>2113</v>
      </c>
      <c r="W3054" t="s">
        <v>3130</v>
      </c>
      <c r="X3054" t="s">
        <v>3338</v>
      </c>
      <c r="Y3054" t="s">
        <v>3318</v>
      </c>
      <c r="Z3054" t="s">
        <v>3729</v>
      </c>
      <c r="AA3054">
        <v>812016</v>
      </c>
      <c r="AB3054" s="198">
        <v>37037</v>
      </c>
      <c r="AC3054" s="198">
        <v>37040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4</v>
      </c>
      <c r="F3055" s="213">
        <f t="shared" si="240"/>
        <v>10000</v>
      </c>
      <c r="G3055" s="202">
        <v>1298290</v>
      </c>
      <c r="H3055" s="198">
        <v>37036.402673611112</v>
      </c>
      <c r="I3055" t="s">
        <v>3024</v>
      </c>
      <c r="M3055" t="s">
        <v>1785</v>
      </c>
      <c r="N3055" t="s">
        <v>3314</v>
      </c>
      <c r="O3055" t="s">
        <v>1543</v>
      </c>
      <c r="P3055" s="199">
        <v>2500</v>
      </c>
      <c r="S3055" t="s">
        <v>1786</v>
      </c>
      <c r="T3055" t="s">
        <v>2230</v>
      </c>
      <c r="U3055" s="201">
        <v>3.69</v>
      </c>
      <c r="V3055" t="s">
        <v>2113</v>
      </c>
      <c r="W3055" t="s">
        <v>3130</v>
      </c>
      <c r="X3055" t="s">
        <v>3338</v>
      </c>
      <c r="Y3055" t="s">
        <v>3318</v>
      </c>
      <c r="Z3055" t="s">
        <v>3729</v>
      </c>
      <c r="AA3055">
        <v>812018</v>
      </c>
      <c r="AB3055" s="198">
        <v>37037</v>
      </c>
      <c r="AC3055" s="198">
        <v>37040</v>
      </c>
    </row>
    <row r="3056" spans="1:29" x14ac:dyDescent="0.2">
      <c r="A3056" s="44" t="str">
        <f t="shared" si="236"/>
        <v>US Power Physical</v>
      </c>
      <c r="B3056" s="44" t="str">
        <f t="shared" si="237"/>
        <v>US</v>
      </c>
      <c r="C3056" s="44" t="str">
        <f t="shared" si="238"/>
        <v>Power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30</v>
      </c>
      <c r="F3056" s="213">
        <f t="shared" si="240"/>
        <v>1500</v>
      </c>
      <c r="G3056" s="202">
        <v>1298291</v>
      </c>
      <c r="H3056" s="198">
        <v>37036.402754629627</v>
      </c>
      <c r="I3056" t="s">
        <v>2994</v>
      </c>
      <c r="M3056" t="s">
        <v>3451</v>
      </c>
      <c r="N3056" t="s">
        <v>1827</v>
      </c>
      <c r="O3056" t="s">
        <v>3009</v>
      </c>
      <c r="Q3056" s="199">
        <v>50</v>
      </c>
      <c r="S3056" t="s">
        <v>1784</v>
      </c>
      <c r="T3056" t="s">
        <v>2230</v>
      </c>
      <c r="U3056" s="201">
        <v>58.7</v>
      </c>
      <c r="V3056" t="s">
        <v>3489</v>
      </c>
      <c r="W3056" t="s">
        <v>1848</v>
      </c>
      <c r="X3056" t="s">
        <v>1832</v>
      </c>
      <c r="Y3056" t="s">
        <v>2741</v>
      </c>
      <c r="Z3056" t="s">
        <v>3724</v>
      </c>
      <c r="AA3056">
        <v>623107.1</v>
      </c>
      <c r="AB3056" s="198">
        <v>37043.71597222222</v>
      </c>
      <c r="AC3056" s="198">
        <v>37072.71597222222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30</v>
      </c>
      <c r="F3057" s="213">
        <f t="shared" si="240"/>
        <v>150000</v>
      </c>
      <c r="G3057" s="202">
        <v>1298292</v>
      </c>
      <c r="H3057" s="198">
        <v>37036.402766203704</v>
      </c>
      <c r="I3057" t="s">
        <v>3078</v>
      </c>
      <c r="M3057" t="s">
        <v>1785</v>
      </c>
      <c r="N3057" t="s">
        <v>3328</v>
      </c>
      <c r="O3057" t="s">
        <v>1734</v>
      </c>
      <c r="P3057" s="199">
        <v>5000</v>
      </c>
      <c r="S3057" t="s">
        <v>1786</v>
      </c>
      <c r="T3057" t="s">
        <v>2230</v>
      </c>
      <c r="U3057" s="201">
        <v>-1.2649999999999999</v>
      </c>
      <c r="V3057" t="s">
        <v>2852</v>
      </c>
      <c r="W3057" t="s">
        <v>1735</v>
      </c>
      <c r="X3057" t="s">
        <v>1736</v>
      </c>
      <c r="Y3057" t="s">
        <v>2250</v>
      </c>
      <c r="Z3057" t="s">
        <v>3729</v>
      </c>
      <c r="AA3057" t="s">
        <v>375</v>
      </c>
      <c r="AB3057" s="198">
        <v>37043.875</v>
      </c>
      <c r="AC3057" s="198">
        <v>37072.875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4</v>
      </c>
      <c r="F3058" s="213">
        <f t="shared" si="240"/>
        <v>17060</v>
      </c>
      <c r="G3058" s="202">
        <v>1298293</v>
      </c>
      <c r="H3058" s="198">
        <v>37036.402777777781</v>
      </c>
      <c r="I3058" t="s">
        <v>2983</v>
      </c>
      <c r="M3058" t="s">
        <v>1785</v>
      </c>
      <c r="N3058" t="s">
        <v>3314</v>
      </c>
      <c r="O3058" t="s">
        <v>1566</v>
      </c>
      <c r="P3058" s="199">
        <v>4265</v>
      </c>
      <c r="S3058" t="s">
        <v>1786</v>
      </c>
      <c r="T3058" t="s">
        <v>2230</v>
      </c>
      <c r="U3058" s="201">
        <v>2.78</v>
      </c>
      <c r="V3058" t="s">
        <v>1728</v>
      </c>
      <c r="W3058" t="s">
        <v>1732</v>
      </c>
      <c r="X3058" t="s">
        <v>1710</v>
      </c>
      <c r="Y3058" t="s">
        <v>3318</v>
      </c>
      <c r="Z3058" t="s">
        <v>3729</v>
      </c>
      <c r="AA3058">
        <v>812019</v>
      </c>
      <c r="AB3058" s="198">
        <v>37037</v>
      </c>
      <c r="AC3058" s="198">
        <v>37040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4</v>
      </c>
      <c r="F3059" s="213">
        <f t="shared" si="240"/>
        <v>700</v>
      </c>
      <c r="G3059" s="202">
        <v>1298294</v>
      </c>
      <c r="H3059" s="198">
        <v>37036.402824074074</v>
      </c>
      <c r="I3059" t="s">
        <v>1699</v>
      </c>
      <c r="M3059" t="s">
        <v>1785</v>
      </c>
      <c r="N3059" t="s">
        <v>3314</v>
      </c>
      <c r="O3059" t="s">
        <v>1602</v>
      </c>
      <c r="P3059" s="199">
        <v>175</v>
      </c>
      <c r="S3059" t="s">
        <v>1786</v>
      </c>
      <c r="T3059" t="s">
        <v>2230</v>
      </c>
      <c r="U3059" s="201">
        <v>4.1150000000000002</v>
      </c>
      <c r="V3059" t="s">
        <v>3301</v>
      </c>
      <c r="W3059" t="s">
        <v>3367</v>
      </c>
      <c r="X3059" t="s">
        <v>3368</v>
      </c>
      <c r="Y3059" t="s">
        <v>3318</v>
      </c>
      <c r="Z3059" t="s">
        <v>3729</v>
      </c>
      <c r="AA3059">
        <v>812020</v>
      </c>
      <c r="AB3059" s="198">
        <v>37037</v>
      </c>
      <c r="AC3059" s="198">
        <v>37040</v>
      </c>
    </row>
    <row r="3060" spans="1:29" x14ac:dyDescent="0.2">
      <c r="A3060" s="44" t="str">
        <f t="shared" si="236"/>
        <v>US Natural Gas Financial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30</v>
      </c>
      <c r="F3060" s="213">
        <f t="shared" si="240"/>
        <v>150000</v>
      </c>
      <c r="G3060" s="202">
        <v>1298295</v>
      </c>
      <c r="H3060" s="198">
        <v>37036.40284722222</v>
      </c>
      <c r="I3060" t="s">
        <v>3322</v>
      </c>
      <c r="M3060" t="s">
        <v>1785</v>
      </c>
      <c r="N3060" t="s">
        <v>3328</v>
      </c>
      <c r="O3060" t="s">
        <v>1734</v>
      </c>
      <c r="Q3060" s="199">
        <v>5000</v>
      </c>
      <c r="S3060" t="s">
        <v>1786</v>
      </c>
      <c r="T3060" t="s">
        <v>2230</v>
      </c>
      <c r="U3060" s="201">
        <v>-1.25</v>
      </c>
      <c r="V3060" t="s">
        <v>3203</v>
      </c>
      <c r="W3060" t="s">
        <v>1735</v>
      </c>
      <c r="X3060" t="s">
        <v>1736</v>
      </c>
      <c r="Y3060" t="s">
        <v>2250</v>
      </c>
      <c r="Z3060" t="s">
        <v>3729</v>
      </c>
      <c r="AA3060" t="s">
        <v>376</v>
      </c>
      <c r="AB3060" s="198">
        <v>37043.875</v>
      </c>
      <c r="AC3060" s="198">
        <v>37072.875</v>
      </c>
    </row>
    <row r="3061" spans="1:29" x14ac:dyDescent="0.2">
      <c r="A3061" s="44" t="str">
        <f t="shared" si="236"/>
        <v xml:space="preserve"> Metals Financial</v>
      </c>
      <c r="B3061" s="44" t="str">
        <f t="shared" si="237"/>
        <v/>
      </c>
      <c r="C3061" s="44" t="str">
        <f t="shared" si="238"/>
        <v>Metals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7</v>
      </c>
      <c r="G3061" s="202">
        <v>1298296</v>
      </c>
      <c r="H3061" s="198">
        <v>37036.40284722222</v>
      </c>
      <c r="I3061" t="s">
        <v>2252</v>
      </c>
      <c r="M3061" t="s">
        <v>1791</v>
      </c>
      <c r="N3061" t="s">
        <v>2255</v>
      </c>
      <c r="O3061" t="s">
        <v>2256</v>
      </c>
      <c r="Q3061" s="199">
        <v>7</v>
      </c>
      <c r="S3061" t="s">
        <v>2257</v>
      </c>
      <c r="T3061" t="s">
        <v>2230</v>
      </c>
      <c r="U3061" s="201">
        <v>7145</v>
      </c>
      <c r="V3061" t="s">
        <v>2296</v>
      </c>
      <c r="W3061" t="s">
        <v>2258</v>
      </c>
      <c r="X3061" t="s">
        <v>2232</v>
      </c>
      <c r="Y3061" t="s">
        <v>2233</v>
      </c>
      <c r="Z3061" t="s">
        <v>2234</v>
      </c>
      <c r="AA3061">
        <v>2152955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30</v>
      </c>
      <c r="F3062" s="213">
        <f t="shared" si="240"/>
        <v>16650</v>
      </c>
      <c r="G3062" s="202">
        <v>1298297</v>
      </c>
      <c r="H3062" s="198">
        <v>37036.402881944443</v>
      </c>
      <c r="I3062" t="s">
        <v>1704</v>
      </c>
      <c r="M3062" t="s">
        <v>1785</v>
      </c>
      <c r="N3062" t="s">
        <v>3238</v>
      </c>
      <c r="O3062" t="s">
        <v>1898</v>
      </c>
      <c r="Q3062" s="199">
        <v>555</v>
      </c>
      <c r="S3062" t="s">
        <v>1786</v>
      </c>
      <c r="T3062" t="s">
        <v>2230</v>
      </c>
      <c r="U3062" s="201">
        <v>-0.01</v>
      </c>
      <c r="V3062" t="s">
        <v>3511</v>
      </c>
      <c r="W3062" t="s">
        <v>1691</v>
      </c>
      <c r="X3062" t="s">
        <v>1692</v>
      </c>
      <c r="Y3062" t="s">
        <v>3318</v>
      </c>
      <c r="Z3062" t="s">
        <v>3729</v>
      </c>
      <c r="AA3062" t="s">
        <v>377</v>
      </c>
      <c r="AB3062" s="198">
        <v>37043.875</v>
      </c>
      <c r="AC3062" s="198">
        <v>37072.875</v>
      </c>
    </row>
    <row r="3063" spans="1:29" x14ac:dyDescent="0.2">
      <c r="A3063" s="44" t="str">
        <f t="shared" si="236"/>
        <v xml:space="preserve"> Natural Gas Physical</v>
      </c>
      <c r="B3063" s="44" t="str">
        <f t="shared" si="237"/>
        <v/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4</v>
      </c>
      <c r="F3063" s="213">
        <f t="shared" si="240"/>
        <v>18000</v>
      </c>
      <c r="G3063" s="202">
        <v>1298298</v>
      </c>
      <c r="H3063" s="198">
        <v>37036.40289351852</v>
      </c>
      <c r="I3063" t="s">
        <v>3206</v>
      </c>
      <c r="M3063" t="s">
        <v>1785</v>
      </c>
      <c r="N3063" t="s">
        <v>3346</v>
      </c>
      <c r="O3063" t="s">
        <v>1585</v>
      </c>
      <c r="P3063" s="199">
        <v>4500</v>
      </c>
      <c r="S3063" t="s">
        <v>1786</v>
      </c>
      <c r="T3063" t="s">
        <v>2230</v>
      </c>
      <c r="U3063" s="201">
        <v>4.12</v>
      </c>
      <c r="V3063" t="s">
        <v>3520</v>
      </c>
      <c r="W3063" t="s">
        <v>3347</v>
      </c>
      <c r="X3063" t="s">
        <v>3348</v>
      </c>
      <c r="Y3063" t="s">
        <v>3318</v>
      </c>
      <c r="Z3063" t="s">
        <v>3729</v>
      </c>
      <c r="AA3063">
        <v>812021</v>
      </c>
      <c r="AB3063" s="198">
        <v>37037</v>
      </c>
      <c r="AC3063" s="198">
        <v>37040</v>
      </c>
    </row>
    <row r="3064" spans="1:29" x14ac:dyDescent="0.2">
      <c r="A3064" s="44" t="str">
        <f t="shared" si="236"/>
        <v xml:space="preserve"> Metals Financial</v>
      </c>
      <c r="B3064" s="44" t="str">
        <f t="shared" si="237"/>
        <v/>
      </c>
      <c r="C3064" s="44" t="str">
        <f t="shared" si="238"/>
        <v>Metals</v>
      </c>
      <c r="D3064" s="44" t="str">
        <f t="shared" si="239"/>
        <v>Financial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3</v>
      </c>
      <c r="G3064" s="202">
        <v>1298299</v>
      </c>
      <c r="H3064" s="198">
        <v>37036.402916666666</v>
      </c>
      <c r="I3064" t="s">
        <v>2736</v>
      </c>
      <c r="M3064" t="s">
        <v>1791</v>
      </c>
      <c r="N3064" t="s">
        <v>2255</v>
      </c>
      <c r="O3064" t="s">
        <v>2256</v>
      </c>
      <c r="Q3064" s="199">
        <v>3</v>
      </c>
      <c r="S3064" t="s">
        <v>2257</v>
      </c>
      <c r="T3064" t="s">
        <v>2230</v>
      </c>
      <c r="U3064" s="201">
        <v>7145</v>
      </c>
      <c r="V3064" t="s">
        <v>1411</v>
      </c>
      <c r="W3064" t="s">
        <v>2258</v>
      </c>
      <c r="X3064" t="s">
        <v>2232</v>
      </c>
      <c r="Y3064" t="s">
        <v>2233</v>
      </c>
      <c r="Z3064" t="s">
        <v>2234</v>
      </c>
      <c r="AA3064">
        <v>2152957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4</v>
      </c>
      <c r="F3065" s="213">
        <f t="shared" si="240"/>
        <v>12992</v>
      </c>
      <c r="G3065" s="202">
        <v>1298300</v>
      </c>
      <c r="H3065" s="198">
        <v>37036.402986111112</v>
      </c>
      <c r="I3065" t="s">
        <v>3023</v>
      </c>
      <c r="M3065" t="s">
        <v>1785</v>
      </c>
      <c r="N3065" t="s">
        <v>3314</v>
      </c>
      <c r="O3065" t="s">
        <v>1041</v>
      </c>
      <c r="Q3065" s="199">
        <v>3248</v>
      </c>
      <c r="S3065" t="s">
        <v>1786</v>
      </c>
      <c r="T3065" t="s">
        <v>2230</v>
      </c>
      <c r="U3065" s="201">
        <v>3.73</v>
      </c>
      <c r="V3065" t="s">
        <v>2407</v>
      </c>
      <c r="W3065" t="s">
        <v>3159</v>
      </c>
      <c r="X3065" t="s">
        <v>1713</v>
      </c>
      <c r="Y3065" t="s">
        <v>3318</v>
      </c>
      <c r="Z3065" t="s">
        <v>3729</v>
      </c>
      <c r="AA3065">
        <v>812023</v>
      </c>
      <c r="AB3065" s="198">
        <v>37037</v>
      </c>
      <c r="AC3065" s="198">
        <v>37040</v>
      </c>
    </row>
    <row r="3066" spans="1:29" x14ac:dyDescent="0.2">
      <c r="A3066" s="44" t="str">
        <f t="shared" si="236"/>
        <v xml:space="preserve"> Metals Financial</v>
      </c>
      <c r="B3066" s="44" t="str">
        <f t="shared" si="237"/>
        <v/>
      </c>
      <c r="C3066" s="44" t="str">
        <f t="shared" si="238"/>
        <v>Metals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20</v>
      </c>
      <c r="G3066" s="202">
        <v>1298301</v>
      </c>
      <c r="H3066" s="198">
        <v>37036.403032407405</v>
      </c>
      <c r="I3066" t="s">
        <v>2299</v>
      </c>
      <c r="M3066" t="s">
        <v>1791</v>
      </c>
      <c r="N3066" t="s">
        <v>2240</v>
      </c>
      <c r="O3066" t="s">
        <v>2241</v>
      </c>
      <c r="Q3066" s="199">
        <v>20</v>
      </c>
      <c r="S3066" t="s">
        <v>2229</v>
      </c>
      <c r="T3066" t="s">
        <v>2230</v>
      </c>
      <c r="U3066" s="201">
        <v>1536</v>
      </c>
      <c r="V3066" t="s">
        <v>3031</v>
      </c>
      <c r="W3066" t="s">
        <v>2236</v>
      </c>
      <c r="X3066" t="s">
        <v>2232</v>
      </c>
      <c r="Y3066" t="s">
        <v>2233</v>
      </c>
      <c r="Z3066" t="s">
        <v>2234</v>
      </c>
      <c r="AA3066">
        <v>2152959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4</v>
      </c>
      <c r="F3067" s="213">
        <f t="shared" si="240"/>
        <v>20000</v>
      </c>
      <c r="G3067" s="202">
        <v>1298302</v>
      </c>
      <c r="H3067" s="198">
        <v>37036.403067129628</v>
      </c>
      <c r="I3067" t="s">
        <v>2163</v>
      </c>
      <c r="M3067" t="s">
        <v>1785</v>
      </c>
      <c r="N3067" t="s">
        <v>3314</v>
      </c>
      <c r="O3067" t="s">
        <v>1580</v>
      </c>
      <c r="Q3067" s="199">
        <v>5000</v>
      </c>
      <c r="S3067" t="s">
        <v>1786</v>
      </c>
      <c r="T3067" t="s">
        <v>2230</v>
      </c>
      <c r="U3067" s="201">
        <v>3.73</v>
      </c>
      <c r="V3067" t="s">
        <v>1889</v>
      </c>
      <c r="W3067" t="s">
        <v>2790</v>
      </c>
      <c r="X3067" t="s">
        <v>2791</v>
      </c>
      <c r="Y3067" t="s">
        <v>3318</v>
      </c>
      <c r="Z3067" t="s">
        <v>3729</v>
      </c>
      <c r="AA3067">
        <v>812025</v>
      </c>
      <c r="AB3067" s="198">
        <v>37037</v>
      </c>
      <c r="AC3067" s="198">
        <v>37040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4</v>
      </c>
      <c r="F3068" s="213">
        <f t="shared" si="240"/>
        <v>20000</v>
      </c>
      <c r="G3068" s="202">
        <v>1298304</v>
      </c>
      <c r="H3068" s="198">
        <v>37036.403101851851</v>
      </c>
      <c r="I3068" t="s">
        <v>3288</v>
      </c>
      <c r="M3068" t="s">
        <v>1785</v>
      </c>
      <c r="N3068" t="s">
        <v>3314</v>
      </c>
      <c r="O3068" t="s">
        <v>1602</v>
      </c>
      <c r="P3068" s="199">
        <v>5000</v>
      </c>
      <c r="S3068" t="s">
        <v>1786</v>
      </c>
      <c r="T3068" t="s">
        <v>2230</v>
      </c>
      <c r="U3068" s="201">
        <v>4.1150000000000002</v>
      </c>
      <c r="V3068" t="s">
        <v>3289</v>
      </c>
      <c r="W3068" t="s">
        <v>3367</v>
      </c>
      <c r="X3068" t="s">
        <v>3368</v>
      </c>
      <c r="Y3068" t="s">
        <v>3318</v>
      </c>
      <c r="Z3068" t="s">
        <v>3729</v>
      </c>
      <c r="AA3068">
        <v>812026</v>
      </c>
      <c r="AB3068" s="198">
        <v>37037</v>
      </c>
      <c r="AC3068" s="198">
        <v>37040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4</v>
      </c>
      <c r="F3069" s="213">
        <f t="shared" si="240"/>
        <v>7600</v>
      </c>
      <c r="G3069" s="202">
        <v>1298305</v>
      </c>
      <c r="H3069" s="198">
        <v>37036.403101851851</v>
      </c>
      <c r="I3069" t="s">
        <v>2918</v>
      </c>
      <c r="M3069" t="s">
        <v>1785</v>
      </c>
      <c r="N3069" t="s">
        <v>3314</v>
      </c>
      <c r="O3069" t="s">
        <v>1042</v>
      </c>
      <c r="P3069" s="199">
        <v>1900</v>
      </c>
      <c r="S3069" t="s">
        <v>1786</v>
      </c>
      <c r="T3069" t="s">
        <v>2230</v>
      </c>
      <c r="U3069" s="201">
        <v>3.71</v>
      </c>
      <c r="V3069" t="s">
        <v>2936</v>
      </c>
      <c r="W3069" t="s">
        <v>3159</v>
      </c>
      <c r="X3069" t="s">
        <v>1713</v>
      </c>
      <c r="Y3069" t="s">
        <v>3318</v>
      </c>
      <c r="Z3069" t="s">
        <v>3729</v>
      </c>
      <c r="AA3069">
        <v>812027</v>
      </c>
      <c r="AB3069" s="198">
        <v>37037</v>
      </c>
      <c r="AC3069" s="198">
        <v>37040</v>
      </c>
    </row>
    <row r="3070" spans="1:29" x14ac:dyDescent="0.2">
      <c r="A3070" s="44" t="str">
        <f t="shared" si="236"/>
        <v xml:space="preserve"> Metals Financial</v>
      </c>
      <c r="B3070" s="44" t="str">
        <f t="shared" si="237"/>
        <v/>
      </c>
      <c r="C3070" s="44" t="str">
        <f t="shared" si="238"/>
        <v>Metals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20</v>
      </c>
      <c r="G3070" s="202">
        <v>1298306</v>
      </c>
      <c r="H3070" s="198">
        <v>37036.403113425928</v>
      </c>
      <c r="I3070" t="s">
        <v>2200</v>
      </c>
      <c r="M3070" t="s">
        <v>1791</v>
      </c>
      <c r="N3070" t="s">
        <v>2240</v>
      </c>
      <c r="O3070" t="s">
        <v>2241</v>
      </c>
      <c r="P3070" s="199">
        <v>20</v>
      </c>
      <c r="S3070" t="s">
        <v>2229</v>
      </c>
      <c r="T3070" t="s">
        <v>2230</v>
      </c>
      <c r="U3070" s="201">
        <v>1535</v>
      </c>
      <c r="V3070" t="s">
        <v>2243</v>
      </c>
      <c r="W3070" t="s">
        <v>2236</v>
      </c>
      <c r="X3070" t="s">
        <v>2232</v>
      </c>
      <c r="Y3070" t="s">
        <v>2233</v>
      </c>
      <c r="Z3070" t="s">
        <v>2234</v>
      </c>
      <c r="AA3070">
        <v>2152961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4</v>
      </c>
      <c r="F3071" s="213">
        <f t="shared" si="240"/>
        <v>20000</v>
      </c>
      <c r="G3071" s="202">
        <v>1298307</v>
      </c>
      <c r="H3071" s="198">
        <v>37036.403124999997</v>
      </c>
      <c r="I3071" t="s">
        <v>3393</v>
      </c>
      <c r="M3071" t="s">
        <v>1785</v>
      </c>
      <c r="N3071" t="s">
        <v>3314</v>
      </c>
      <c r="O3071" t="s">
        <v>1580</v>
      </c>
      <c r="Q3071" s="199">
        <v>5000</v>
      </c>
      <c r="S3071" t="s">
        <v>1786</v>
      </c>
      <c r="T3071" t="s">
        <v>2230</v>
      </c>
      <c r="U3071" s="201">
        <v>3.74</v>
      </c>
      <c r="V3071" t="s">
        <v>3369</v>
      </c>
      <c r="W3071" t="s">
        <v>2790</v>
      </c>
      <c r="X3071" t="s">
        <v>2791</v>
      </c>
      <c r="Y3071" t="s">
        <v>3318</v>
      </c>
      <c r="Z3071" t="s">
        <v>3729</v>
      </c>
      <c r="AA3071">
        <v>812028</v>
      </c>
      <c r="AB3071" s="198">
        <v>37037</v>
      </c>
      <c r="AC3071" s="198">
        <v>37040</v>
      </c>
    </row>
    <row r="3072" spans="1:29" x14ac:dyDescent="0.2">
      <c r="A3072" s="44" t="str">
        <f t="shared" si="236"/>
        <v>US Natural Gas Financial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Financial</v>
      </c>
      <c r="E3072" s="44">
        <f>IF(VLOOKUP(S3072,'DD-Lookup'!$J$6:$L$50,3,FALSE)="Monthly",(YEAR(AC3072)-YEAR(AB3072))*12+MONTH(AC3072)-MONTH(AB3072)+1,(AC3072-AB3072+1))</f>
        <v>30</v>
      </c>
      <c r="F3072" s="213">
        <f t="shared" si="240"/>
        <v>150000</v>
      </c>
      <c r="G3072" s="202">
        <v>1298308</v>
      </c>
      <c r="H3072" s="198">
        <v>37036.403182870374</v>
      </c>
      <c r="I3072" t="s">
        <v>3078</v>
      </c>
      <c r="M3072" t="s">
        <v>1785</v>
      </c>
      <c r="N3072" t="s">
        <v>3014</v>
      </c>
      <c r="O3072" t="s">
        <v>3015</v>
      </c>
      <c r="P3072" s="199">
        <v>5000</v>
      </c>
      <c r="S3072" t="s">
        <v>1786</v>
      </c>
      <c r="T3072" t="s">
        <v>2230</v>
      </c>
      <c r="U3072" s="201">
        <v>3.98</v>
      </c>
      <c r="V3072" t="s">
        <v>2852</v>
      </c>
      <c r="W3072" t="s">
        <v>3587</v>
      </c>
      <c r="X3072" t="s">
        <v>3016</v>
      </c>
      <c r="Y3072" t="s">
        <v>2250</v>
      </c>
      <c r="Z3072" t="s">
        <v>3729</v>
      </c>
      <c r="AA3072" t="s">
        <v>378</v>
      </c>
      <c r="AB3072" s="198">
        <v>37043.875</v>
      </c>
      <c r="AC3072" s="198">
        <v>37072.875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4</v>
      </c>
      <c r="F3073" s="213">
        <f t="shared" si="240"/>
        <v>29068</v>
      </c>
      <c r="G3073" s="202">
        <v>1298309</v>
      </c>
      <c r="H3073" s="198">
        <v>37036.40320601852</v>
      </c>
      <c r="I3073" t="s">
        <v>3344</v>
      </c>
      <c r="M3073" t="s">
        <v>1785</v>
      </c>
      <c r="N3073" t="s">
        <v>3314</v>
      </c>
      <c r="O3073" t="s">
        <v>107</v>
      </c>
      <c r="Q3073" s="199">
        <v>7267</v>
      </c>
      <c r="S3073" t="s">
        <v>1786</v>
      </c>
      <c r="T3073" t="s">
        <v>2230</v>
      </c>
      <c r="U3073" s="201">
        <v>3.9062999999999999</v>
      </c>
      <c r="V3073" t="s">
        <v>3201</v>
      </c>
      <c r="W3073" t="s">
        <v>3316</v>
      </c>
      <c r="X3073" t="s">
        <v>3317</v>
      </c>
      <c r="Y3073" t="s">
        <v>3318</v>
      </c>
      <c r="Z3073" t="s">
        <v>3729</v>
      </c>
      <c r="AA3073">
        <v>812029</v>
      </c>
      <c r="AB3073" s="198">
        <v>37037</v>
      </c>
      <c r="AC3073" s="198">
        <v>37040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4</v>
      </c>
      <c r="F3074" s="213">
        <f t="shared" si="240"/>
        <v>10000</v>
      </c>
      <c r="G3074" s="202">
        <v>1298310</v>
      </c>
      <c r="H3074" s="198">
        <v>37036.40320601852</v>
      </c>
      <c r="I3074" t="s">
        <v>3341</v>
      </c>
      <c r="M3074" t="s">
        <v>1785</v>
      </c>
      <c r="N3074" t="s">
        <v>3314</v>
      </c>
      <c r="O3074" t="s">
        <v>1543</v>
      </c>
      <c r="P3074" s="199">
        <v>2500</v>
      </c>
      <c r="S3074" t="s">
        <v>1786</v>
      </c>
      <c r="T3074" t="s">
        <v>2230</v>
      </c>
      <c r="U3074" s="201">
        <v>3.6875</v>
      </c>
      <c r="V3074" t="s">
        <v>2726</v>
      </c>
      <c r="W3074" t="s">
        <v>3130</v>
      </c>
      <c r="X3074" t="s">
        <v>3338</v>
      </c>
      <c r="Y3074" t="s">
        <v>3318</v>
      </c>
      <c r="Z3074" t="s">
        <v>3729</v>
      </c>
      <c r="AA3074">
        <v>812030</v>
      </c>
      <c r="AB3074" s="198">
        <v>37037</v>
      </c>
      <c r="AC3074" s="198">
        <v>37040</v>
      </c>
    </row>
    <row r="3075" spans="1:29" x14ac:dyDescent="0.2">
      <c r="A3075" s="44" t="str">
        <f t="shared" si="236"/>
        <v>US Crude Financial</v>
      </c>
      <c r="B3075" s="44" t="str">
        <f t="shared" si="237"/>
        <v>US</v>
      </c>
      <c r="C3075" s="44" t="str">
        <f t="shared" si="238"/>
        <v>Crude</v>
      </c>
      <c r="D3075" s="44" t="str">
        <f t="shared" si="239"/>
        <v>Financial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50000</v>
      </c>
      <c r="G3075" s="202">
        <v>1298311</v>
      </c>
      <c r="H3075" s="198">
        <v>37036.403217592589</v>
      </c>
      <c r="I3075" t="s">
        <v>2730</v>
      </c>
      <c r="M3075" t="s">
        <v>1994</v>
      </c>
      <c r="N3075" t="s">
        <v>2731</v>
      </c>
      <c r="O3075" t="s">
        <v>1815</v>
      </c>
      <c r="Q3075" s="199">
        <v>50000</v>
      </c>
      <c r="S3075" t="s">
        <v>1792</v>
      </c>
      <c r="T3075" t="s">
        <v>2230</v>
      </c>
      <c r="U3075" s="201">
        <v>28.31</v>
      </c>
      <c r="V3075" t="s">
        <v>2732</v>
      </c>
      <c r="W3075" t="s">
        <v>2733</v>
      </c>
      <c r="X3075" t="s">
        <v>2734</v>
      </c>
      <c r="Y3075" t="s">
        <v>3473</v>
      </c>
      <c r="Z3075" t="s">
        <v>3729</v>
      </c>
      <c r="AA3075">
        <v>108049</v>
      </c>
      <c r="AB3075" s="198">
        <v>37073</v>
      </c>
      <c r="AC3075" s="198">
        <v>37103</v>
      </c>
    </row>
    <row r="3076" spans="1:29" x14ac:dyDescent="0.2">
      <c r="A3076" s="44" t="str">
        <f t="shared" si="236"/>
        <v>US Power Physical</v>
      </c>
      <c r="B3076" s="44" t="str">
        <f t="shared" si="237"/>
        <v>US</v>
      </c>
      <c r="C3076" s="44" t="str">
        <f t="shared" si="238"/>
        <v>Power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30</v>
      </c>
      <c r="F3076" s="213">
        <f t="shared" si="240"/>
        <v>750</v>
      </c>
      <c r="G3076" s="202">
        <v>1298312</v>
      </c>
      <c r="H3076" s="198">
        <v>37036.403252314813</v>
      </c>
      <c r="I3076" t="s">
        <v>2964</v>
      </c>
      <c r="M3076" t="s">
        <v>3451</v>
      </c>
      <c r="N3076" t="s">
        <v>1737</v>
      </c>
      <c r="O3076" t="s">
        <v>3047</v>
      </c>
      <c r="P3076" s="199">
        <v>25</v>
      </c>
      <c r="S3076" t="s">
        <v>1784</v>
      </c>
      <c r="T3076" t="s">
        <v>2230</v>
      </c>
      <c r="U3076" s="201">
        <v>288</v>
      </c>
      <c r="V3076" t="s">
        <v>3138</v>
      </c>
      <c r="W3076" t="s">
        <v>1743</v>
      </c>
      <c r="X3076" t="s">
        <v>1738</v>
      </c>
      <c r="Y3076" t="s">
        <v>2741</v>
      </c>
      <c r="Z3076" t="s">
        <v>3724</v>
      </c>
      <c r="AA3076">
        <v>623109.1</v>
      </c>
      <c r="AB3076" s="198">
        <v>37043.875</v>
      </c>
      <c r="AC3076" s="198">
        <v>37072.875</v>
      </c>
    </row>
    <row r="3077" spans="1:29" x14ac:dyDescent="0.2">
      <c r="A3077" s="44" t="str">
        <f t="shared" si="236"/>
        <v>US Power Physical</v>
      </c>
      <c r="B3077" s="44" t="str">
        <f t="shared" si="237"/>
        <v>US</v>
      </c>
      <c r="C3077" s="44" t="str">
        <f t="shared" si="238"/>
        <v>Power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30</v>
      </c>
      <c r="F3077" s="213">
        <f t="shared" si="240"/>
        <v>1500</v>
      </c>
      <c r="G3077" s="202">
        <v>1298314</v>
      </c>
      <c r="H3077" s="198">
        <v>37036.403298611112</v>
      </c>
      <c r="I3077" t="s">
        <v>2983</v>
      </c>
      <c r="M3077" t="s">
        <v>3451</v>
      </c>
      <c r="N3077" t="s">
        <v>1827</v>
      </c>
      <c r="O3077" t="s">
        <v>2985</v>
      </c>
      <c r="Q3077" s="199">
        <v>50</v>
      </c>
      <c r="S3077" t="s">
        <v>1784</v>
      </c>
      <c r="T3077" t="s">
        <v>2230</v>
      </c>
      <c r="U3077" s="201">
        <v>38.35</v>
      </c>
      <c r="V3077" t="s">
        <v>2746</v>
      </c>
      <c r="W3077" t="s">
        <v>1848</v>
      </c>
      <c r="X3077" t="s">
        <v>1832</v>
      </c>
      <c r="Y3077" t="s">
        <v>2741</v>
      </c>
      <c r="Z3077" t="s">
        <v>3724</v>
      </c>
      <c r="AA3077">
        <v>623110.1</v>
      </c>
      <c r="AB3077" s="198">
        <v>37135.71597222222</v>
      </c>
      <c r="AC3077" s="198">
        <v>37164.71597222222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4</v>
      </c>
      <c r="F3078" s="213">
        <f t="shared" si="240"/>
        <v>20000</v>
      </c>
      <c r="G3078" s="202">
        <v>1298313</v>
      </c>
      <c r="H3078" s="198">
        <v>37036.403298611112</v>
      </c>
      <c r="I3078" t="s">
        <v>3336</v>
      </c>
      <c r="M3078" t="s">
        <v>1785</v>
      </c>
      <c r="N3078" t="s">
        <v>3314</v>
      </c>
      <c r="O3078" t="s">
        <v>1545</v>
      </c>
      <c r="Q3078" s="199">
        <v>5000</v>
      </c>
      <c r="S3078" t="s">
        <v>1786</v>
      </c>
      <c r="T3078" t="s">
        <v>2230</v>
      </c>
      <c r="U3078" s="201">
        <v>3.7524999999999999</v>
      </c>
      <c r="V3078" t="s">
        <v>3362</v>
      </c>
      <c r="W3078" t="s">
        <v>3130</v>
      </c>
      <c r="X3078" t="s">
        <v>3338</v>
      </c>
      <c r="Y3078" t="s">
        <v>3318</v>
      </c>
      <c r="Z3078" t="s">
        <v>3729</v>
      </c>
      <c r="AA3078">
        <v>812031</v>
      </c>
      <c r="AB3078" s="198">
        <v>37037</v>
      </c>
      <c r="AC3078" s="198">
        <v>37040</v>
      </c>
    </row>
    <row r="3079" spans="1:29" x14ac:dyDescent="0.2">
      <c r="A3079" s="44" t="str">
        <f t="shared" si="236"/>
        <v xml:space="preserve"> Metals Financial</v>
      </c>
      <c r="B3079" s="44" t="str">
        <f t="shared" si="237"/>
        <v/>
      </c>
      <c r="C3079" s="44" t="str">
        <f t="shared" si="238"/>
        <v>Metals</v>
      </c>
      <c r="D3079" s="44" t="str">
        <f t="shared" si="239"/>
        <v>Financial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10</v>
      </c>
      <c r="G3079" s="202">
        <v>1298315</v>
      </c>
      <c r="H3079" s="198">
        <v>37036.403310185182</v>
      </c>
      <c r="I3079" t="s">
        <v>2736</v>
      </c>
      <c r="M3079" t="s">
        <v>1791</v>
      </c>
      <c r="N3079" t="s">
        <v>2259</v>
      </c>
      <c r="O3079" t="s">
        <v>2260</v>
      </c>
      <c r="Q3079" s="199">
        <v>10</v>
      </c>
      <c r="S3079" t="s">
        <v>2229</v>
      </c>
      <c r="T3079" t="s">
        <v>2230</v>
      </c>
      <c r="U3079" s="201">
        <v>476</v>
      </c>
      <c r="V3079" t="s">
        <v>1411</v>
      </c>
      <c r="W3079" t="s">
        <v>2249</v>
      </c>
      <c r="X3079" t="s">
        <v>2232</v>
      </c>
      <c r="Y3079" t="s">
        <v>2233</v>
      </c>
      <c r="Z3079" t="s">
        <v>2234</v>
      </c>
      <c r="AA3079">
        <v>2152964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4</v>
      </c>
      <c r="F3080" s="213">
        <f t="shared" si="240"/>
        <v>8312</v>
      </c>
      <c r="G3080" s="202">
        <v>1298317</v>
      </c>
      <c r="H3080" s="198">
        <v>37036.403379629628</v>
      </c>
      <c r="I3080" t="s">
        <v>3342</v>
      </c>
      <c r="M3080" t="s">
        <v>1785</v>
      </c>
      <c r="N3080" t="s">
        <v>3314</v>
      </c>
      <c r="O3080" t="s">
        <v>1518</v>
      </c>
      <c r="P3080" s="199">
        <v>2078</v>
      </c>
      <c r="S3080" t="s">
        <v>1786</v>
      </c>
      <c r="T3080" t="s">
        <v>2230</v>
      </c>
      <c r="U3080" s="201">
        <v>3.9087999999999998</v>
      </c>
      <c r="V3080" t="s">
        <v>3135</v>
      </c>
      <c r="W3080" t="s">
        <v>3316</v>
      </c>
      <c r="X3080" t="s">
        <v>3317</v>
      </c>
      <c r="Y3080" t="s">
        <v>3318</v>
      </c>
      <c r="Z3080" t="s">
        <v>3729</v>
      </c>
      <c r="AA3080">
        <v>812033</v>
      </c>
      <c r="AB3080" s="198">
        <v>37037</v>
      </c>
      <c r="AC3080" s="198">
        <v>37040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4</v>
      </c>
      <c r="F3081" s="213">
        <f t="shared" si="240"/>
        <v>10000</v>
      </c>
      <c r="G3081" s="202">
        <v>1298316</v>
      </c>
      <c r="H3081" s="198">
        <v>37036.403379629628</v>
      </c>
      <c r="I3081" t="s">
        <v>1729</v>
      </c>
      <c r="M3081" t="s">
        <v>1785</v>
      </c>
      <c r="N3081" t="s">
        <v>3314</v>
      </c>
      <c r="O3081" t="s">
        <v>1543</v>
      </c>
      <c r="Q3081" s="199">
        <v>2500</v>
      </c>
      <c r="S3081" t="s">
        <v>1786</v>
      </c>
      <c r="T3081" t="s">
        <v>2230</v>
      </c>
      <c r="U3081" s="201">
        <v>3.69</v>
      </c>
      <c r="V3081" t="s">
        <v>1730</v>
      </c>
      <c r="W3081" t="s">
        <v>3130</v>
      </c>
      <c r="X3081" t="s">
        <v>3338</v>
      </c>
      <c r="Y3081" t="s">
        <v>3318</v>
      </c>
      <c r="Z3081" t="s">
        <v>3729</v>
      </c>
      <c r="AA3081">
        <v>812032</v>
      </c>
      <c r="AB3081" s="198">
        <v>37037</v>
      </c>
      <c r="AC3081" s="198">
        <v>37040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4</v>
      </c>
      <c r="F3082" s="213">
        <f t="shared" si="240"/>
        <v>40000</v>
      </c>
      <c r="G3082" s="202">
        <v>1298318</v>
      </c>
      <c r="H3082" s="198">
        <v>37036.403391203705</v>
      </c>
      <c r="I3082" t="s">
        <v>3336</v>
      </c>
      <c r="M3082" t="s">
        <v>1785</v>
      </c>
      <c r="N3082" t="s">
        <v>3314</v>
      </c>
      <c r="O3082" t="s">
        <v>1523</v>
      </c>
      <c r="P3082" s="199">
        <v>10000</v>
      </c>
      <c r="S3082" t="s">
        <v>1786</v>
      </c>
      <c r="T3082" t="s">
        <v>2230</v>
      </c>
      <c r="U3082" s="201">
        <v>3.86</v>
      </c>
      <c r="V3082" t="s">
        <v>2171</v>
      </c>
      <c r="W3082" t="s">
        <v>2783</v>
      </c>
      <c r="X3082" t="s">
        <v>2784</v>
      </c>
      <c r="Y3082" t="s">
        <v>3318</v>
      </c>
      <c r="Z3082" t="s">
        <v>3729</v>
      </c>
      <c r="AA3082">
        <v>812034</v>
      </c>
      <c r="AB3082" s="198">
        <v>37037</v>
      </c>
      <c r="AC3082" s="198">
        <v>37040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4</v>
      </c>
      <c r="F3083" s="213">
        <f t="shared" ref="F3083:F3146" si="245">E3083*SUM(P3083:Q3083)</f>
        <v>20000</v>
      </c>
      <c r="G3083" s="202">
        <v>1298319</v>
      </c>
      <c r="H3083" s="198">
        <v>37036.403414351851</v>
      </c>
      <c r="I3083" t="s">
        <v>1702</v>
      </c>
      <c r="M3083" t="s">
        <v>1785</v>
      </c>
      <c r="N3083" t="s">
        <v>3314</v>
      </c>
      <c r="O3083" t="s">
        <v>1544</v>
      </c>
      <c r="P3083" s="199">
        <v>5000</v>
      </c>
      <c r="S3083" t="s">
        <v>1786</v>
      </c>
      <c r="T3083" t="s">
        <v>2230</v>
      </c>
      <c r="U3083" s="201">
        <v>3.7425000000000002</v>
      </c>
      <c r="V3083" t="s">
        <v>2039</v>
      </c>
      <c r="W3083" t="s">
        <v>3130</v>
      </c>
      <c r="X3083" t="s">
        <v>3338</v>
      </c>
      <c r="Y3083" t="s">
        <v>3318</v>
      </c>
      <c r="Z3083" t="s">
        <v>3729</v>
      </c>
      <c r="AA3083">
        <v>812035</v>
      </c>
      <c r="AB3083" s="198">
        <v>37037</v>
      </c>
      <c r="AC3083" s="198">
        <v>37040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4</v>
      </c>
      <c r="F3084" s="213">
        <f t="shared" si="245"/>
        <v>20000</v>
      </c>
      <c r="G3084" s="202">
        <v>1298321</v>
      </c>
      <c r="H3084" s="198">
        <v>37036.403425925928</v>
      </c>
      <c r="I3084" t="s">
        <v>1699</v>
      </c>
      <c r="M3084" t="s">
        <v>1785</v>
      </c>
      <c r="N3084" t="s">
        <v>3314</v>
      </c>
      <c r="O3084" t="s">
        <v>1547</v>
      </c>
      <c r="P3084" s="199">
        <v>5000</v>
      </c>
      <c r="S3084" t="s">
        <v>1786</v>
      </c>
      <c r="T3084" t="s">
        <v>2230</v>
      </c>
      <c r="U3084" s="201">
        <v>4.1150000000000002</v>
      </c>
      <c r="V3084" t="s">
        <v>3301</v>
      </c>
      <c r="W3084" t="s">
        <v>3367</v>
      </c>
      <c r="X3084" t="s">
        <v>3368</v>
      </c>
      <c r="Y3084" t="s">
        <v>3318</v>
      </c>
      <c r="Z3084" t="s">
        <v>3729</v>
      </c>
      <c r="AA3084">
        <v>812036</v>
      </c>
      <c r="AB3084" s="198">
        <v>37037</v>
      </c>
      <c r="AC3084" s="198">
        <v>37040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4</v>
      </c>
      <c r="F3085" s="213">
        <f t="shared" si="245"/>
        <v>10000</v>
      </c>
      <c r="G3085" s="202">
        <v>1298323</v>
      </c>
      <c r="H3085" s="198">
        <v>37036.403506944444</v>
      </c>
      <c r="I3085" t="s">
        <v>1729</v>
      </c>
      <c r="M3085" t="s">
        <v>1785</v>
      </c>
      <c r="N3085" t="s">
        <v>3314</v>
      </c>
      <c r="O3085" t="s">
        <v>1544</v>
      </c>
      <c r="P3085" s="199">
        <v>2500</v>
      </c>
      <c r="S3085" t="s">
        <v>1786</v>
      </c>
      <c r="T3085" t="s">
        <v>2230</v>
      </c>
      <c r="U3085" s="201">
        <v>3.74</v>
      </c>
      <c r="V3085" t="s">
        <v>1730</v>
      </c>
      <c r="W3085" t="s">
        <v>3130</v>
      </c>
      <c r="X3085" t="s">
        <v>3338</v>
      </c>
      <c r="Y3085" t="s">
        <v>3318</v>
      </c>
      <c r="Z3085" t="s">
        <v>3729</v>
      </c>
      <c r="AA3085">
        <v>812037</v>
      </c>
      <c r="AB3085" s="198">
        <v>37037</v>
      </c>
      <c r="AC3085" s="198">
        <v>37040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4</v>
      </c>
      <c r="F3086" s="213">
        <f t="shared" si="245"/>
        <v>360</v>
      </c>
      <c r="G3086" s="202">
        <v>1298324</v>
      </c>
      <c r="H3086" s="198">
        <v>37036.40351851852</v>
      </c>
      <c r="I3086" t="s">
        <v>3341</v>
      </c>
      <c r="M3086" t="s">
        <v>1785</v>
      </c>
      <c r="N3086" t="s">
        <v>3314</v>
      </c>
      <c r="O3086" t="s">
        <v>1543</v>
      </c>
      <c r="P3086" s="199">
        <v>90</v>
      </c>
      <c r="S3086" t="s">
        <v>1786</v>
      </c>
      <c r="T3086" t="s">
        <v>2230</v>
      </c>
      <c r="U3086" s="201">
        <v>3.6875</v>
      </c>
      <c r="V3086" t="s">
        <v>2726</v>
      </c>
      <c r="W3086" t="s">
        <v>3130</v>
      </c>
      <c r="X3086" t="s">
        <v>3338</v>
      </c>
      <c r="Y3086" t="s">
        <v>3318</v>
      </c>
      <c r="Z3086" t="s">
        <v>3729</v>
      </c>
      <c r="AA3086">
        <v>812038</v>
      </c>
      <c r="AB3086" s="198">
        <v>37037</v>
      </c>
      <c r="AC3086" s="198">
        <v>37040</v>
      </c>
    </row>
    <row r="3087" spans="1:29" x14ac:dyDescent="0.2">
      <c r="A3087" s="44" t="str">
        <f t="shared" si="241"/>
        <v xml:space="preserve"> Metals Financial</v>
      </c>
      <c r="B3087" s="44" t="str">
        <f t="shared" si="242"/>
        <v/>
      </c>
      <c r="C3087" s="44" t="str">
        <f t="shared" si="243"/>
        <v>Metals</v>
      </c>
      <c r="D3087" s="44" t="str">
        <f t="shared" si="244"/>
        <v>Financial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20</v>
      </c>
      <c r="G3087" s="202">
        <v>1298326</v>
      </c>
      <c r="H3087" s="198">
        <v>37036.403553240743</v>
      </c>
      <c r="I3087" t="s">
        <v>2252</v>
      </c>
      <c r="M3087" t="s">
        <v>1791</v>
      </c>
      <c r="N3087" t="s">
        <v>2240</v>
      </c>
      <c r="O3087" t="s">
        <v>2241</v>
      </c>
      <c r="Q3087" s="199">
        <v>20</v>
      </c>
      <c r="S3087" t="s">
        <v>2229</v>
      </c>
      <c r="T3087" t="s">
        <v>2230</v>
      </c>
      <c r="U3087" s="201">
        <v>1536</v>
      </c>
      <c r="V3087" t="s">
        <v>2296</v>
      </c>
      <c r="W3087" t="s">
        <v>2236</v>
      </c>
      <c r="X3087" t="s">
        <v>2232</v>
      </c>
      <c r="Y3087" t="s">
        <v>2233</v>
      </c>
      <c r="Z3087" t="s">
        <v>2234</v>
      </c>
      <c r="AA3087">
        <v>2152968</v>
      </c>
    </row>
    <row r="3088" spans="1:29" x14ac:dyDescent="0.2">
      <c r="A3088" s="44" t="str">
        <f t="shared" si="241"/>
        <v xml:space="preserve"> Metals Financial</v>
      </c>
      <c r="B3088" s="44" t="str">
        <f t="shared" si="242"/>
        <v/>
      </c>
      <c r="C3088" s="44" t="str">
        <f t="shared" si="243"/>
        <v>Metals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20</v>
      </c>
      <c r="G3088" s="202">
        <v>1298327</v>
      </c>
      <c r="H3088" s="198">
        <v>37036.403564814813</v>
      </c>
      <c r="I3088" t="s">
        <v>2623</v>
      </c>
      <c r="M3088" t="s">
        <v>1791</v>
      </c>
      <c r="N3088" t="s">
        <v>2227</v>
      </c>
      <c r="O3088" t="s">
        <v>2228</v>
      </c>
      <c r="Q3088" s="199">
        <v>20</v>
      </c>
      <c r="S3088" t="s">
        <v>2229</v>
      </c>
      <c r="T3088" t="s">
        <v>2230</v>
      </c>
      <c r="U3088" s="201">
        <v>1734</v>
      </c>
      <c r="V3088" t="s">
        <v>2092</v>
      </c>
      <c r="W3088" t="s">
        <v>2236</v>
      </c>
      <c r="X3088" t="s">
        <v>2232</v>
      </c>
      <c r="Y3088" t="s">
        <v>2233</v>
      </c>
      <c r="Z3088" t="s">
        <v>2234</v>
      </c>
      <c r="AA3088">
        <v>2152970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30</v>
      </c>
      <c r="F3089" s="213">
        <f t="shared" si="245"/>
        <v>300000</v>
      </c>
      <c r="G3089" s="202">
        <v>1298328</v>
      </c>
      <c r="H3089" s="198">
        <v>37036.403599537036</v>
      </c>
      <c r="I3089" t="s">
        <v>1826</v>
      </c>
      <c r="M3089" t="s">
        <v>1785</v>
      </c>
      <c r="N3089" t="s">
        <v>3238</v>
      </c>
      <c r="O3089" t="s">
        <v>379</v>
      </c>
      <c r="Q3089" s="199">
        <v>10000</v>
      </c>
      <c r="S3089" t="s">
        <v>1786</v>
      </c>
      <c r="T3089" t="s">
        <v>2230</v>
      </c>
      <c r="U3089" s="201">
        <v>-1.4999999999999999E-2</v>
      </c>
      <c r="V3089" t="s">
        <v>2767</v>
      </c>
      <c r="W3089" t="s">
        <v>3159</v>
      </c>
      <c r="X3089" t="s">
        <v>1713</v>
      </c>
      <c r="Y3089" t="s">
        <v>3318</v>
      </c>
      <c r="Z3089" t="s">
        <v>3729</v>
      </c>
      <c r="AA3089" t="s">
        <v>380</v>
      </c>
      <c r="AB3089" s="198">
        <v>37043.875</v>
      </c>
      <c r="AC3089" s="198">
        <v>37072.875</v>
      </c>
    </row>
    <row r="3090" spans="1:29" x14ac:dyDescent="0.2">
      <c r="A3090" s="44" t="str">
        <f t="shared" si="241"/>
        <v>US Power Physical</v>
      </c>
      <c r="B3090" s="44" t="str">
        <f t="shared" si="242"/>
        <v>US</v>
      </c>
      <c r="C3090" s="44" t="str">
        <f t="shared" si="243"/>
        <v>Power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30</v>
      </c>
      <c r="F3090" s="213">
        <f t="shared" si="245"/>
        <v>750</v>
      </c>
      <c r="G3090" s="202">
        <v>1298329</v>
      </c>
      <c r="H3090" s="198">
        <v>37036.403622685182</v>
      </c>
      <c r="I3090" t="s">
        <v>1843</v>
      </c>
      <c r="M3090" t="s">
        <v>3451</v>
      </c>
      <c r="N3090" t="s">
        <v>1737</v>
      </c>
      <c r="O3090" t="s">
        <v>3047</v>
      </c>
      <c r="Q3090" s="199">
        <v>25</v>
      </c>
      <c r="S3090" t="s">
        <v>1784</v>
      </c>
      <c r="T3090" t="s">
        <v>2230</v>
      </c>
      <c r="U3090" s="201">
        <v>290</v>
      </c>
      <c r="V3090" t="s">
        <v>1057</v>
      </c>
      <c r="W3090" t="s">
        <v>1743</v>
      </c>
      <c r="X3090" t="s">
        <v>1738</v>
      </c>
      <c r="Y3090" t="s">
        <v>2741</v>
      </c>
      <c r="Z3090" t="s">
        <v>3724</v>
      </c>
      <c r="AA3090">
        <v>623111.1</v>
      </c>
      <c r="AB3090" s="198">
        <v>37043.875</v>
      </c>
      <c r="AC3090" s="198">
        <v>37072.875</v>
      </c>
    </row>
    <row r="3091" spans="1:29" x14ac:dyDescent="0.2">
      <c r="A3091" s="44" t="str">
        <f t="shared" si="241"/>
        <v>US Natural Gas Financial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Financial</v>
      </c>
      <c r="E3091" s="44">
        <f>IF(VLOOKUP(S3091,'DD-Lookup'!$J$6:$L$50,3,FALSE)="Monthly",(YEAR(AC3091)-YEAR(AB3091))*12+MONTH(AC3091)-MONTH(AB3091)+1,(AC3091-AB3091+1))</f>
        <v>30</v>
      </c>
      <c r="F3091" s="213">
        <f t="shared" si="245"/>
        <v>600000</v>
      </c>
      <c r="G3091" s="202">
        <v>1298330</v>
      </c>
      <c r="H3091" s="198">
        <v>37036.403634259259</v>
      </c>
      <c r="I3091" t="s">
        <v>1843</v>
      </c>
      <c r="M3091" t="s">
        <v>1785</v>
      </c>
      <c r="N3091" t="s">
        <v>3014</v>
      </c>
      <c r="O3091" t="s">
        <v>3015</v>
      </c>
      <c r="Q3091" s="199">
        <v>20000</v>
      </c>
      <c r="S3091" t="s">
        <v>1786</v>
      </c>
      <c r="T3091" t="s">
        <v>2230</v>
      </c>
      <c r="U3091" s="201">
        <v>3.9849999999999999</v>
      </c>
      <c r="V3091" t="s">
        <v>1689</v>
      </c>
      <c r="W3091" t="s">
        <v>3587</v>
      </c>
      <c r="X3091" t="s">
        <v>3016</v>
      </c>
      <c r="Y3091" t="s">
        <v>2250</v>
      </c>
      <c r="Z3091" t="s">
        <v>3729</v>
      </c>
      <c r="AA3091" t="s">
        <v>381</v>
      </c>
      <c r="AB3091" s="198">
        <v>37043.875</v>
      </c>
      <c r="AC3091" s="198">
        <v>37072.875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30</v>
      </c>
      <c r="F3092" s="213">
        <f t="shared" si="245"/>
        <v>300000</v>
      </c>
      <c r="G3092" s="202">
        <v>1298332</v>
      </c>
      <c r="H3092" s="198">
        <v>37036.403657407405</v>
      </c>
      <c r="I3092" t="s">
        <v>1826</v>
      </c>
      <c r="M3092" t="s">
        <v>1785</v>
      </c>
      <c r="N3092" t="s">
        <v>3238</v>
      </c>
      <c r="O3092" t="s">
        <v>2868</v>
      </c>
      <c r="Q3092" s="199">
        <v>10000</v>
      </c>
      <c r="S3092" t="s">
        <v>1786</v>
      </c>
      <c r="T3092" t="s">
        <v>2230</v>
      </c>
      <c r="U3092" s="201">
        <v>-1.4999999999999999E-2</v>
      </c>
      <c r="V3092" t="s">
        <v>2767</v>
      </c>
      <c r="W3092" t="s">
        <v>3159</v>
      </c>
      <c r="X3092" t="s">
        <v>1713</v>
      </c>
      <c r="Y3092" t="s">
        <v>3318</v>
      </c>
      <c r="Z3092" t="s">
        <v>3729</v>
      </c>
      <c r="AA3092" t="s">
        <v>382</v>
      </c>
      <c r="AB3092" s="198">
        <v>37043.875</v>
      </c>
      <c r="AC3092" s="198">
        <v>37072.875</v>
      </c>
    </row>
    <row r="3093" spans="1:29" x14ac:dyDescent="0.2">
      <c r="A3093" s="44" t="str">
        <f t="shared" si="241"/>
        <v xml:space="preserve"> Metals Financial</v>
      </c>
      <c r="B3093" s="44" t="str">
        <f t="shared" si="242"/>
        <v/>
      </c>
      <c r="C3093" s="44" t="str">
        <f t="shared" si="243"/>
        <v>Metals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20</v>
      </c>
      <c r="G3093" s="202">
        <v>1298331</v>
      </c>
      <c r="H3093" s="198">
        <v>37036.403657407405</v>
      </c>
      <c r="I3093" t="s">
        <v>2252</v>
      </c>
      <c r="M3093" t="s">
        <v>1791</v>
      </c>
      <c r="N3093" t="s">
        <v>2259</v>
      </c>
      <c r="O3093" t="s">
        <v>2260</v>
      </c>
      <c r="Q3093" s="199">
        <v>20</v>
      </c>
      <c r="S3093" t="s">
        <v>2229</v>
      </c>
      <c r="T3093" t="s">
        <v>2230</v>
      </c>
      <c r="U3093" s="201">
        <v>477</v>
      </c>
      <c r="V3093" t="s">
        <v>2296</v>
      </c>
      <c r="W3093" t="s">
        <v>2249</v>
      </c>
      <c r="X3093" t="s">
        <v>2232</v>
      </c>
      <c r="Y3093" t="s">
        <v>2233</v>
      </c>
      <c r="Z3093" t="s">
        <v>2234</v>
      </c>
      <c r="AA3093">
        <v>2152972</v>
      </c>
    </row>
    <row r="3094" spans="1:29" x14ac:dyDescent="0.2">
      <c r="A3094" s="44" t="str">
        <f t="shared" si="241"/>
        <v>US Power Physical</v>
      </c>
      <c r="B3094" s="44" t="str">
        <f t="shared" si="242"/>
        <v>US</v>
      </c>
      <c r="C3094" s="44" t="str">
        <f t="shared" si="243"/>
        <v>Power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30</v>
      </c>
      <c r="F3094" s="213">
        <f t="shared" si="245"/>
        <v>1500</v>
      </c>
      <c r="G3094" s="202">
        <v>1298333</v>
      </c>
      <c r="H3094" s="198">
        <v>37036.403703703705</v>
      </c>
      <c r="I3094" t="s">
        <v>2964</v>
      </c>
      <c r="M3094" t="s">
        <v>3451</v>
      </c>
      <c r="N3094" t="s">
        <v>1827</v>
      </c>
      <c r="O3094" t="s">
        <v>3009</v>
      </c>
      <c r="P3094" s="199">
        <v>50</v>
      </c>
      <c r="S3094" t="s">
        <v>1784</v>
      </c>
      <c r="T3094" t="s">
        <v>2230</v>
      </c>
      <c r="U3094" s="201">
        <v>58.6</v>
      </c>
      <c r="V3094" t="s">
        <v>2133</v>
      </c>
      <c r="W3094" t="s">
        <v>1848</v>
      </c>
      <c r="X3094" t="s">
        <v>1832</v>
      </c>
      <c r="Y3094" t="s">
        <v>2741</v>
      </c>
      <c r="Z3094" t="s">
        <v>3724</v>
      </c>
      <c r="AA3094">
        <v>623112.1</v>
      </c>
      <c r="AB3094" s="198">
        <v>37043.71597222222</v>
      </c>
      <c r="AC3094" s="198">
        <v>37072.71597222222</v>
      </c>
    </row>
    <row r="3095" spans="1:29" x14ac:dyDescent="0.2">
      <c r="A3095" s="44" t="str">
        <f t="shared" si="241"/>
        <v xml:space="preserve"> Metals Financial</v>
      </c>
      <c r="B3095" s="44" t="str">
        <f t="shared" si="242"/>
        <v/>
      </c>
      <c r="C3095" s="44" t="str">
        <f t="shared" si="243"/>
        <v>Metals</v>
      </c>
      <c r="D3095" s="44" t="str">
        <f t="shared" si="244"/>
        <v>Financial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9</v>
      </c>
      <c r="G3095" s="202">
        <v>1298334</v>
      </c>
      <c r="H3095" s="198">
        <v>37036.403715277775</v>
      </c>
      <c r="I3095" t="s">
        <v>2735</v>
      </c>
      <c r="M3095" t="s">
        <v>1791</v>
      </c>
      <c r="N3095" t="s">
        <v>2297</v>
      </c>
      <c r="O3095" t="s">
        <v>2298</v>
      </c>
      <c r="Q3095" s="199">
        <v>9</v>
      </c>
      <c r="S3095" t="s">
        <v>2229</v>
      </c>
      <c r="T3095" t="s">
        <v>2230</v>
      </c>
      <c r="U3095" s="201">
        <v>945</v>
      </c>
      <c r="V3095" t="s">
        <v>2381</v>
      </c>
      <c r="W3095" t="s">
        <v>2258</v>
      </c>
      <c r="X3095" t="s">
        <v>2232</v>
      </c>
      <c r="Y3095" t="s">
        <v>2233</v>
      </c>
      <c r="Z3095" t="s">
        <v>2234</v>
      </c>
      <c r="AA3095">
        <v>2152974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4</v>
      </c>
      <c r="F3096" s="213">
        <f t="shared" si="245"/>
        <v>16000</v>
      </c>
      <c r="G3096" s="202">
        <v>1298335</v>
      </c>
      <c r="H3096" s="198">
        <v>37036.403726851851</v>
      </c>
      <c r="I3096" t="s">
        <v>2006</v>
      </c>
      <c r="M3096" t="s">
        <v>1785</v>
      </c>
      <c r="N3096" t="s">
        <v>3314</v>
      </c>
      <c r="O3096" t="s">
        <v>1524</v>
      </c>
      <c r="P3096" s="199">
        <v>4000</v>
      </c>
      <c r="S3096" t="s">
        <v>1786</v>
      </c>
      <c r="T3096" t="s">
        <v>2230</v>
      </c>
      <c r="U3096" s="201">
        <v>3.7524999999999999</v>
      </c>
      <c r="V3096" t="s">
        <v>1771</v>
      </c>
      <c r="W3096" t="s">
        <v>3352</v>
      </c>
      <c r="X3096" t="s">
        <v>3353</v>
      </c>
      <c r="Y3096" t="s">
        <v>3318</v>
      </c>
      <c r="Z3096" t="s">
        <v>3729</v>
      </c>
      <c r="AA3096">
        <v>812041</v>
      </c>
      <c r="AB3096" s="198">
        <v>37037</v>
      </c>
      <c r="AC3096" s="198">
        <v>37040</v>
      </c>
    </row>
    <row r="3097" spans="1:29" x14ac:dyDescent="0.2">
      <c r="A3097" s="44" t="str">
        <f t="shared" si="241"/>
        <v xml:space="preserve"> Metals Financial</v>
      </c>
      <c r="B3097" s="44" t="str">
        <f t="shared" si="242"/>
        <v/>
      </c>
      <c r="C3097" s="44" t="str">
        <f t="shared" si="243"/>
        <v>Metals</v>
      </c>
      <c r="D3097" s="44" t="str">
        <f t="shared" si="244"/>
        <v>Financial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5</v>
      </c>
      <c r="G3097" s="202">
        <v>1298336</v>
      </c>
      <c r="H3097" s="198">
        <v>37036.403761574074</v>
      </c>
      <c r="I3097" t="s">
        <v>2623</v>
      </c>
      <c r="M3097" t="s">
        <v>1791</v>
      </c>
      <c r="N3097" t="s">
        <v>2227</v>
      </c>
      <c r="O3097" t="s">
        <v>2228</v>
      </c>
      <c r="Q3097" s="199">
        <v>5</v>
      </c>
      <c r="S3097" t="s">
        <v>2229</v>
      </c>
      <c r="T3097" t="s">
        <v>2230</v>
      </c>
      <c r="U3097" s="201">
        <v>1735</v>
      </c>
      <c r="V3097" t="s">
        <v>2092</v>
      </c>
      <c r="W3097" t="s">
        <v>2236</v>
      </c>
      <c r="X3097" t="s">
        <v>2232</v>
      </c>
      <c r="Y3097" t="s">
        <v>2233</v>
      </c>
      <c r="Z3097" t="s">
        <v>2234</v>
      </c>
      <c r="AA3097">
        <v>2152976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4</v>
      </c>
      <c r="F3098" s="213">
        <f t="shared" si="245"/>
        <v>11408</v>
      </c>
      <c r="G3098" s="202">
        <v>1298337</v>
      </c>
      <c r="H3098" s="198">
        <v>37036.403819444444</v>
      </c>
      <c r="I3098" t="s">
        <v>3319</v>
      </c>
      <c r="M3098" t="s">
        <v>1785</v>
      </c>
      <c r="N3098" t="s">
        <v>3314</v>
      </c>
      <c r="O3098" t="s">
        <v>1518</v>
      </c>
      <c r="P3098" s="199">
        <v>2852</v>
      </c>
      <c r="S3098" t="s">
        <v>1786</v>
      </c>
      <c r="T3098" t="s">
        <v>2230</v>
      </c>
      <c r="U3098" s="201">
        <v>3.91</v>
      </c>
      <c r="V3098" t="s">
        <v>2773</v>
      </c>
      <c r="W3098" t="s">
        <v>3316</v>
      </c>
      <c r="X3098" t="s">
        <v>3317</v>
      </c>
      <c r="Y3098" t="s">
        <v>3318</v>
      </c>
      <c r="Z3098" t="s">
        <v>3729</v>
      </c>
      <c r="AA3098">
        <v>812044</v>
      </c>
      <c r="AB3098" s="198">
        <v>37037</v>
      </c>
      <c r="AC3098" s="198">
        <v>37040</v>
      </c>
    </row>
    <row r="3099" spans="1:29" x14ac:dyDescent="0.2">
      <c r="A3099" s="44" t="str">
        <f t="shared" si="241"/>
        <v>US Crude Financial</v>
      </c>
      <c r="B3099" s="44" t="str">
        <f t="shared" si="242"/>
        <v>US</v>
      </c>
      <c r="C3099" s="44" t="str">
        <f t="shared" si="243"/>
        <v>Crude</v>
      </c>
      <c r="D3099" s="44" t="str">
        <f t="shared" si="244"/>
        <v>Financial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50000</v>
      </c>
      <c r="G3099" s="202">
        <v>1298338</v>
      </c>
      <c r="H3099" s="198">
        <v>37036.403831018521</v>
      </c>
      <c r="I3099" t="s">
        <v>3013</v>
      </c>
      <c r="M3099" t="s">
        <v>1994</v>
      </c>
      <c r="N3099" t="s">
        <v>2731</v>
      </c>
      <c r="O3099" t="s">
        <v>1815</v>
      </c>
      <c r="P3099" s="199">
        <v>50000</v>
      </c>
      <c r="S3099" t="s">
        <v>1792</v>
      </c>
      <c r="T3099" t="s">
        <v>2230</v>
      </c>
      <c r="U3099" s="201">
        <v>28.31</v>
      </c>
      <c r="V3099" t="s">
        <v>2167</v>
      </c>
      <c r="W3099" t="s">
        <v>2733</v>
      </c>
      <c r="X3099" t="s">
        <v>2734</v>
      </c>
      <c r="Y3099" t="s">
        <v>3473</v>
      </c>
      <c r="Z3099" t="s">
        <v>3729</v>
      </c>
      <c r="AA3099">
        <v>108051</v>
      </c>
      <c r="AB3099" s="198">
        <v>37073</v>
      </c>
      <c r="AC3099" s="198">
        <v>37103</v>
      </c>
    </row>
    <row r="3100" spans="1:29" x14ac:dyDescent="0.2">
      <c r="A3100" s="44" t="str">
        <f t="shared" si="241"/>
        <v xml:space="preserve"> Metals Financial</v>
      </c>
      <c r="B3100" s="44" t="str">
        <f t="shared" si="242"/>
        <v/>
      </c>
      <c r="C3100" s="44" t="str">
        <f t="shared" si="243"/>
        <v>Metals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20</v>
      </c>
      <c r="G3100" s="202">
        <v>1298339</v>
      </c>
      <c r="H3100" s="198">
        <v>37036.403877314813</v>
      </c>
      <c r="I3100" t="s">
        <v>2623</v>
      </c>
      <c r="M3100" t="s">
        <v>1791</v>
      </c>
      <c r="N3100" t="s">
        <v>2240</v>
      </c>
      <c r="O3100" t="s">
        <v>2241</v>
      </c>
      <c r="P3100" s="199">
        <v>20</v>
      </c>
      <c r="S3100" t="s">
        <v>2229</v>
      </c>
      <c r="T3100" t="s">
        <v>2230</v>
      </c>
      <c r="U3100" s="201">
        <v>1535</v>
      </c>
      <c r="V3100" t="s">
        <v>2092</v>
      </c>
      <c r="W3100" t="s">
        <v>2236</v>
      </c>
      <c r="X3100" t="s">
        <v>2232</v>
      </c>
      <c r="Y3100" t="s">
        <v>2233</v>
      </c>
      <c r="Z3100" t="s">
        <v>2234</v>
      </c>
      <c r="AA3100">
        <v>2152978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30</v>
      </c>
      <c r="F3101" s="213">
        <f t="shared" si="245"/>
        <v>300000</v>
      </c>
      <c r="G3101" s="202">
        <v>1298340</v>
      </c>
      <c r="H3101" s="198">
        <v>37036.40388888889</v>
      </c>
      <c r="I3101" t="s">
        <v>1826</v>
      </c>
      <c r="M3101" t="s">
        <v>1785</v>
      </c>
      <c r="N3101" t="s">
        <v>3238</v>
      </c>
      <c r="O3101" t="s">
        <v>2868</v>
      </c>
      <c r="Q3101" s="199">
        <v>10000</v>
      </c>
      <c r="S3101" t="s">
        <v>1786</v>
      </c>
      <c r="T3101" t="s">
        <v>2230</v>
      </c>
      <c r="U3101" s="201">
        <v>-1.4999999999999999E-2</v>
      </c>
      <c r="V3101" t="s">
        <v>2767</v>
      </c>
      <c r="W3101" t="s">
        <v>3159</v>
      </c>
      <c r="X3101" t="s">
        <v>1713</v>
      </c>
      <c r="Y3101" t="s">
        <v>3318</v>
      </c>
      <c r="Z3101" t="s">
        <v>3729</v>
      </c>
      <c r="AA3101" t="s">
        <v>383</v>
      </c>
      <c r="AB3101" s="198">
        <v>37043.875</v>
      </c>
      <c r="AC3101" s="198">
        <v>37072.875</v>
      </c>
    </row>
    <row r="3102" spans="1:29" x14ac:dyDescent="0.2">
      <c r="A3102" s="44" t="str">
        <f t="shared" si="241"/>
        <v>US Power Physical</v>
      </c>
      <c r="B3102" s="44" t="str">
        <f t="shared" si="242"/>
        <v>US</v>
      </c>
      <c r="C3102" s="44" t="str">
        <f t="shared" si="243"/>
        <v>Power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30</v>
      </c>
      <c r="F3102" s="213">
        <f t="shared" si="245"/>
        <v>1500</v>
      </c>
      <c r="G3102" s="202">
        <v>1298341</v>
      </c>
      <c r="H3102" s="198">
        <v>37036.403935185182</v>
      </c>
      <c r="I3102" t="s">
        <v>2964</v>
      </c>
      <c r="M3102" t="s">
        <v>3451</v>
      </c>
      <c r="N3102" t="s">
        <v>1827</v>
      </c>
      <c r="O3102" t="s">
        <v>3383</v>
      </c>
      <c r="P3102" s="199">
        <v>50</v>
      </c>
      <c r="S3102" t="s">
        <v>1784</v>
      </c>
      <c r="T3102" t="s">
        <v>2230</v>
      </c>
      <c r="U3102" s="201">
        <v>59.5</v>
      </c>
      <c r="V3102" t="s">
        <v>2133</v>
      </c>
      <c r="W3102" t="s">
        <v>3485</v>
      </c>
      <c r="X3102" t="s">
        <v>2172</v>
      </c>
      <c r="Y3102" t="s">
        <v>2741</v>
      </c>
      <c r="Z3102" t="s">
        <v>3724</v>
      </c>
      <c r="AA3102">
        <v>623114.1</v>
      </c>
      <c r="AB3102" s="198">
        <v>37043.600694444445</v>
      </c>
      <c r="AC3102" s="198">
        <v>37072.600694444445</v>
      </c>
    </row>
    <row r="3103" spans="1:29" x14ac:dyDescent="0.2">
      <c r="A3103" s="44" t="str">
        <f t="shared" si="241"/>
        <v>US Natural Gas Financial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6</v>
      </c>
      <c r="F3103" s="213">
        <f t="shared" si="245"/>
        <v>180000</v>
      </c>
      <c r="G3103" s="202">
        <v>1298343</v>
      </c>
      <c r="H3103" s="198">
        <v>37036.404050925928</v>
      </c>
      <c r="I3103" t="s">
        <v>1702</v>
      </c>
      <c r="M3103" t="s">
        <v>1785</v>
      </c>
      <c r="N3103" t="s">
        <v>3014</v>
      </c>
      <c r="O3103" t="s">
        <v>1933</v>
      </c>
      <c r="Q3103" s="199">
        <v>30000</v>
      </c>
      <c r="S3103" t="s">
        <v>1786</v>
      </c>
      <c r="T3103" t="s">
        <v>2230</v>
      </c>
      <c r="U3103" s="201">
        <v>3.8650000000000002</v>
      </c>
      <c r="V3103" t="s">
        <v>1703</v>
      </c>
      <c r="W3103" t="s">
        <v>3372</v>
      </c>
      <c r="X3103" t="s">
        <v>2774</v>
      </c>
      <c r="Y3103" t="s">
        <v>2250</v>
      </c>
      <c r="Z3103" t="s">
        <v>3729</v>
      </c>
      <c r="AA3103" t="s">
        <v>384</v>
      </c>
      <c r="AB3103" s="198">
        <v>37037.875</v>
      </c>
      <c r="AC3103" s="198">
        <v>37042.875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4</v>
      </c>
      <c r="F3104" s="213">
        <f t="shared" si="245"/>
        <v>4000</v>
      </c>
      <c r="G3104" s="202">
        <v>1298344</v>
      </c>
      <c r="H3104" s="198">
        <v>37036.404074074075</v>
      </c>
      <c r="I3104" t="s">
        <v>2006</v>
      </c>
      <c r="M3104" t="s">
        <v>1785</v>
      </c>
      <c r="N3104" t="s">
        <v>3314</v>
      </c>
      <c r="O3104" t="s">
        <v>1545</v>
      </c>
      <c r="P3104" s="199">
        <v>1000</v>
      </c>
      <c r="S3104" t="s">
        <v>1786</v>
      </c>
      <c r="T3104" t="s">
        <v>2230</v>
      </c>
      <c r="U3104" s="201">
        <v>3.74</v>
      </c>
      <c r="V3104" t="s">
        <v>2025</v>
      </c>
      <c r="W3104" t="s">
        <v>3130</v>
      </c>
      <c r="X3104" t="s">
        <v>3338</v>
      </c>
      <c r="Y3104" t="s">
        <v>3318</v>
      </c>
      <c r="Z3104" t="s">
        <v>3729</v>
      </c>
      <c r="AA3104">
        <v>812047</v>
      </c>
      <c r="AB3104" s="198">
        <v>37037</v>
      </c>
      <c r="AC3104" s="198">
        <v>37040</v>
      </c>
    </row>
    <row r="3105" spans="1:31" x14ac:dyDescent="0.2">
      <c r="A3105" s="44" t="str">
        <f t="shared" si="241"/>
        <v xml:space="preserve"> Metals Financial</v>
      </c>
      <c r="B3105" s="44" t="str">
        <f t="shared" si="242"/>
        <v/>
      </c>
      <c r="C3105" s="44" t="str">
        <f t="shared" si="243"/>
        <v>Metals</v>
      </c>
      <c r="D3105" s="44" t="str">
        <f t="shared" si="244"/>
        <v>Financial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20</v>
      </c>
      <c r="G3105" s="202">
        <v>1298346</v>
      </c>
      <c r="H3105" s="198">
        <v>37036.404131944444</v>
      </c>
      <c r="I3105" t="s">
        <v>2253</v>
      </c>
      <c r="M3105" t="s">
        <v>1791</v>
      </c>
      <c r="N3105" t="s">
        <v>2240</v>
      </c>
      <c r="O3105" t="s">
        <v>2241</v>
      </c>
      <c r="Q3105" s="199">
        <v>20</v>
      </c>
      <c r="S3105" t="s">
        <v>2229</v>
      </c>
      <c r="T3105" t="s">
        <v>2230</v>
      </c>
      <c r="U3105" s="201">
        <v>1536</v>
      </c>
      <c r="V3105" t="s">
        <v>2262</v>
      </c>
      <c r="W3105" t="s">
        <v>2236</v>
      </c>
      <c r="X3105" t="s">
        <v>2232</v>
      </c>
      <c r="Y3105" t="s">
        <v>2233</v>
      </c>
      <c r="Z3105" t="s">
        <v>2234</v>
      </c>
      <c r="AA3105">
        <v>2152982</v>
      </c>
    </row>
    <row r="3106" spans="1:31" x14ac:dyDescent="0.2">
      <c r="A3106" s="44" t="str">
        <f t="shared" si="241"/>
        <v>US Natural Gas Financial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Financial</v>
      </c>
      <c r="E3106" s="44">
        <f>IF(VLOOKUP(S3106,'DD-Lookup'!$J$6:$L$50,3,FALSE)="Monthly",(YEAR(AC3106)-YEAR(AB3106))*12+MONTH(AC3106)-MONTH(AB3106)+1,(AC3106-AB3106+1))</f>
        <v>30</v>
      </c>
      <c r="F3106" s="213">
        <f t="shared" si="245"/>
        <v>600000</v>
      </c>
      <c r="G3106" s="202">
        <v>1298347</v>
      </c>
      <c r="H3106" s="198">
        <v>37036.404131944444</v>
      </c>
      <c r="I3106" t="s">
        <v>1843</v>
      </c>
      <c r="M3106" t="s">
        <v>1785</v>
      </c>
      <c r="N3106" t="s">
        <v>3014</v>
      </c>
      <c r="O3106" t="s">
        <v>3015</v>
      </c>
      <c r="Q3106" s="199">
        <v>20000</v>
      </c>
      <c r="S3106" t="s">
        <v>1786</v>
      </c>
      <c r="T3106" t="s">
        <v>2230</v>
      </c>
      <c r="U3106" s="201">
        <v>3.9849999999999999</v>
      </c>
      <c r="V3106" t="s">
        <v>1689</v>
      </c>
      <c r="W3106" t="s">
        <v>3587</v>
      </c>
      <c r="X3106" t="s">
        <v>3016</v>
      </c>
      <c r="Y3106" t="s">
        <v>2250</v>
      </c>
      <c r="Z3106" t="s">
        <v>3729</v>
      </c>
      <c r="AA3106" t="s">
        <v>385</v>
      </c>
      <c r="AB3106" s="198">
        <v>37043.875</v>
      </c>
      <c r="AC3106" s="198">
        <v>37072.875</v>
      </c>
    </row>
    <row r="3107" spans="1:31" x14ac:dyDescent="0.2">
      <c r="A3107" s="44" t="str">
        <f t="shared" si="241"/>
        <v>US Natural Gas Financial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30</v>
      </c>
      <c r="F3107" s="213">
        <f t="shared" si="245"/>
        <v>150000</v>
      </c>
      <c r="G3107" s="202">
        <v>1298345</v>
      </c>
      <c r="H3107" s="198">
        <v>37036.404131944444</v>
      </c>
      <c r="I3107" t="s">
        <v>3322</v>
      </c>
      <c r="M3107" t="s">
        <v>1785</v>
      </c>
      <c r="N3107" t="s">
        <v>3328</v>
      </c>
      <c r="O3107" t="s">
        <v>3250</v>
      </c>
      <c r="Q3107" s="199">
        <v>5000</v>
      </c>
      <c r="S3107" t="s">
        <v>1786</v>
      </c>
      <c r="T3107" t="s">
        <v>2230</v>
      </c>
      <c r="U3107" s="201">
        <v>-0.68500000000000005</v>
      </c>
      <c r="V3107" t="s">
        <v>3203</v>
      </c>
      <c r="W3107" t="s">
        <v>3251</v>
      </c>
      <c r="X3107" t="s">
        <v>3252</v>
      </c>
      <c r="Y3107" t="s">
        <v>2250</v>
      </c>
      <c r="Z3107" t="s">
        <v>3729</v>
      </c>
      <c r="AA3107" t="s">
        <v>386</v>
      </c>
      <c r="AB3107" s="198">
        <v>37043.875</v>
      </c>
      <c r="AC3107" s="198">
        <v>37072.875</v>
      </c>
    </row>
    <row r="3108" spans="1:31" x14ac:dyDescent="0.2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153</v>
      </c>
      <c r="F3108" s="213">
        <f t="shared" si="245"/>
        <v>765000</v>
      </c>
      <c r="G3108" s="202">
        <v>1298349</v>
      </c>
      <c r="H3108" s="198">
        <v>37036.40425925926</v>
      </c>
      <c r="I3108" t="s">
        <v>3021</v>
      </c>
      <c r="M3108" t="s">
        <v>1785</v>
      </c>
      <c r="N3108" t="s">
        <v>3014</v>
      </c>
      <c r="O3108" t="s">
        <v>2777</v>
      </c>
      <c r="Q3108" s="199">
        <v>5000</v>
      </c>
      <c r="S3108" t="s">
        <v>1786</v>
      </c>
      <c r="T3108" t="s">
        <v>2230</v>
      </c>
      <c r="U3108" s="201">
        <v>4.0999999999999996</v>
      </c>
      <c r="V3108" t="s">
        <v>1684</v>
      </c>
      <c r="W3108" t="s">
        <v>3587</v>
      </c>
      <c r="X3108" t="s">
        <v>3016</v>
      </c>
      <c r="Y3108" t="s">
        <v>2250</v>
      </c>
      <c r="Z3108" t="s">
        <v>3729</v>
      </c>
      <c r="AA3108" t="s">
        <v>387</v>
      </c>
      <c r="AB3108" s="198">
        <v>37043</v>
      </c>
      <c r="AC3108" s="198">
        <v>37195</v>
      </c>
    </row>
    <row r="3109" spans="1:31" x14ac:dyDescent="0.2">
      <c r="A3109" s="44" t="str">
        <f t="shared" si="241"/>
        <v>US Crude Financial</v>
      </c>
      <c r="B3109" s="44" t="str">
        <f t="shared" si="242"/>
        <v>US</v>
      </c>
      <c r="C3109" s="44" t="str">
        <f t="shared" si="243"/>
        <v>Crude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50000</v>
      </c>
      <c r="G3109" s="202">
        <v>1298350</v>
      </c>
      <c r="H3109" s="198">
        <v>37036.40425925926</v>
      </c>
      <c r="I3109" t="s">
        <v>3013</v>
      </c>
      <c r="M3109" t="s">
        <v>1994</v>
      </c>
      <c r="N3109" t="s">
        <v>2731</v>
      </c>
      <c r="O3109" t="s">
        <v>1815</v>
      </c>
      <c r="P3109" s="199">
        <v>50000</v>
      </c>
      <c r="S3109" t="s">
        <v>1792</v>
      </c>
      <c r="T3109" t="s">
        <v>2230</v>
      </c>
      <c r="U3109" s="201">
        <v>28.29</v>
      </c>
      <c r="V3109" t="s">
        <v>3296</v>
      </c>
      <c r="W3109" t="s">
        <v>2733</v>
      </c>
      <c r="X3109" t="s">
        <v>2734</v>
      </c>
      <c r="Y3109" t="s">
        <v>3473</v>
      </c>
      <c r="Z3109" t="s">
        <v>3729</v>
      </c>
      <c r="AA3109">
        <v>108052</v>
      </c>
      <c r="AB3109" s="198">
        <v>37073</v>
      </c>
      <c r="AC3109" s="198">
        <v>37103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4</v>
      </c>
      <c r="F3110" s="213">
        <f t="shared" si="245"/>
        <v>28592</v>
      </c>
      <c r="G3110" s="202">
        <v>1298351</v>
      </c>
      <c r="H3110" s="198">
        <v>37036.404328703706</v>
      </c>
      <c r="I3110" t="s">
        <v>2030</v>
      </c>
      <c r="M3110" t="s">
        <v>1785</v>
      </c>
      <c r="N3110" t="s">
        <v>3314</v>
      </c>
      <c r="O3110" t="s">
        <v>1518</v>
      </c>
      <c r="P3110" s="199">
        <v>7148</v>
      </c>
      <c r="S3110" t="s">
        <v>1786</v>
      </c>
      <c r="T3110" t="s">
        <v>2230</v>
      </c>
      <c r="U3110" s="201">
        <v>3.91</v>
      </c>
      <c r="V3110" t="s">
        <v>1871</v>
      </c>
      <c r="W3110" t="s">
        <v>3316</v>
      </c>
      <c r="X3110" t="s">
        <v>3317</v>
      </c>
      <c r="Y3110" t="s">
        <v>3318</v>
      </c>
      <c r="Z3110" t="s">
        <v>3729</v>
      </c>
      <c r="AA3110">
        <v>812048</v>
      </c>
      <c r="AB3110" s="198">
        <v>37037</v>
      </c>
      <c r="AC3110" s="198">
        <v>37040</v>
      </c>
    </row>
    <row r="3111" spans="1:31" x14ac:dyDescent="0.2">
      <c r="A3111" s="44" t="str">
        <f t="shared" si="241"/>
        <v>US Power Physical</v>
      </c>
      <c r="B3111" s="44" t="str">
        <f t="shared" si="242"/>
        <v>US</v>
      </c>
      <c r="C3111" s="44" t="str">
        <f t="shared" si="243"/>
        <v>Power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5</v>
      </c>
      <c r="F3111" s="213">
        <f t="shared" si="245"/>
        <v>250</v>
      </c>
      <c r="G3111" s="202">
        <v>1298352</v>
      </c>
      <c r="H3111" s="198">
        <v>37036.404374999998</v>
      </c>
      <c r="I3111" t="s">
        <v>1850</v>
      </c>
      <c r="M3111" t="s">
        <v>3451</v>
      </c>
      <c r="N3111" t="s">
        <v>1827</v>
      </c>
      <c r="O3111" t="s">
        <v>2863</v>
      </c>
      <c r="Q3111" s="199">
        <v>50</v>
      </c>
      <c r="S3111" t="s">
        <v>1784</v>
      </c>
      <c r="T3111" t="s">
        <v>2230</v>
      </c>
      <c r="U3111" s="201">
        <v>58.25</v>
      </c>
      <c r="V3111" t="s">
        <v>1659</v>
      </c>
      <c r="W3111" t="s">
        <v>1844</v>
      </c>
      <c r="X3111" t="s">
        <v>1845</v>
      </c>
      <c r="Y3111" t="s">
        <v>2741</v>
      </c>
      <c r="Z3111" t="s">
        <v>3724</v>
      </c>
      <c r="AA3111">
        <v>623118.1</v>
      </c>
      <c r="AB3111" s="198">
        <v>37046.875</v>
      </c>
      <c r="AC3111" s="198">
        <v>37050.875</v>
      </c>
    </row>
    <row r="3112" spans="1:31" x14ac:dyDescent="0.2">
      <c r="A3112" s="44" t="str">
        <f t="shared" si="241"/>
        <v xml:space="preserve"> Metals Financial</v>
      </c>
      <c r="B3112" s="44" t="str">
        <f t="shared" si="242"/>
        <v/>
      </c>
      <c r="C3112" s="44" t="str">
        <f t="shared" si="243"/>
        <v>Metals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5</v>
      </c>
      <c r="G3112" s="202">
        <v>1298353</v>
      </c>
      <c r="H3112" s="198">
        <v>37036.404421296298</v>
      </c>
      <c r="I3112" t="s">
        <v>2623</v>
      </c>
      <c r="M3112" t="s">
        <v>1791</v>
      </c>
      <c r="N3112" t="s">
        <v>2240</v>
      </c>
      <c r="O3112" t="s">
        <v>2241</v>
      </c>
      <c r="P3112" s="199">
        <v>5</v>
      </c>
      <c r="S3112" t="s">
        <v>2229</v>
      </c>
      <c r="T3112" t="s">
        <v>2230</v>
      </c>
      <c r="U3112" s="201">
        <v>1535</v>
      </c>
      <c r="V3112" t="s">
        <v>2092</v>
      </c>
      <c r="W3112" t="s">
        <v>2236</v>
      </c>
      <c r="X3112" t="s">
        <v>2232</v>
      </c>
      <c r="Y3112" t="s">
        <v>2233</v>
      </c>
      <c r="Z3112" t="s">
        <v>2234</v>
      </c>
      <c r="AA3112">
        <v>2152984</v>
      </c>
    </row>
    <row r="3113" spans="1:31" x14ac:dyDescent="0.2">
      <c r="A3113" s="44" t="str">
        <f t="shared" si="241"/>
        <v xml:space="preserve"> Metals Financial</v>
      </c>
      <c r="B3113" s="44" t="str">
        <f t="shared" si="242"/>
        <v/>
      </c>
      <c r="C3113" s="44" t="str">
        <f t="shared" si="243"/>
        <v>Metals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20</v>
      </c>
      <c r="G3113" s="202">
        <v>1298354</v>
      </c>
      <c r="H3113" s="198">
        <v>37036.404432870368</v>
      </c>
      <c r="I3113" t="s">
        <v>2245</v>
      </c>
      <c r="M3113" t="s">
        <v>1791</v>
      </c>
      <c r="N3113" t="s">
        <v>2240</v>
      </c>
      <c r="O3113" t="s">
        <v>2241</v>
      </c>
      <c r="Q3113" s="199">
        <v>20</v>
      </c>
      <c r="S3113" t="s">
        <v>2229</v>
      </c>
      <c r="T3113" t="s">
        <v>2230</v>
      </c>
      <c r="U3113" s="201">
        <v>1537</v>
      </c>
      <c r="V3113" t="s">
        <v>2091</v>
      </c>
      <c r="W3113" t="s">
        <v>2236</v>
      </c>
      <c r="X3113" t="s">
        <v>2232</v>
      </c>
      <c r="Y3113" t="s">
        <v>2233</v>
      </c>
      <c r="Z3113" t="s">
        <v>2234</v>
      </c>
      <c r="AA3113">
        <v>2152986</v>
      </c>
    </row>
    <row r="3114" spans="1:31" x14ac:dyDescent="0.2">
      <c r="A3114" s="44" t="str">
        <f t="shared" si="241"/>
        <v xml:space="preserve"> Natural Gas Physical</v>
      </c>
      <c r="B3114" s="44" t="str">
        <f t="shared" si="242"/>
        <v/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4</v>
      </c>
      <c r="F3114" s="213">
        <f t="shared" si="245"/>
        <v>40000</v>
      </c>
      <c r="G3114" s="202">
        <v>1298355</v>
      </c>
      <c r="H3114" s="198">
        <v>37036.404444444444</v>
      </c>
      <c r="I3114" t="s">
        <v>3181</v>
      </c>
      <c r="M3114" t="s">
        <v>1785</v>
      </c>
      <c r="N3114" t="s">
        <v>3346</v>
      </c>
      <c r="O3114" t="s">
        <v>1500</v>
      </c>
      <c r="Q3114" s="199">
        <v>10000</v>
      </c>
      <c r="S3114" t="s">
        <v>1786</v>
      </c>
      <c r="T3114" t="s">
        <v>2230</v>
      </c>
      <c r="U3114" s="201">
        <v>4.13</v>
      </c>
      <c r="V3114" t="s">
        <v>3182</v>
      </c>
      <c r="W3114" t="s">
        <v>3347</v>
      </c>
      <c r="X3114" t="s">
        <v>3348</v>
      </c>
      <c r="Y3114" t="s">
        <v>3318</v>
      </c>
      <c r="Z3114" t="s">
        <v>3729</v>
      </c>
      <c r="AA3114">
        <v>812049</v>
      </c>
      <c r="AB3114" s="198">
        <v>37037</v>
      </c>
      <c r="AC3114" s="198">
        <v>37040</v>
      </c>
    </row>
    <row r="3115" spans="1:31" x14ac:dyDescent="0.2">
      <c r="A3115" s="44" t="str">
        <f t="shared" si="241"/>
        <v>US Crude Financial</v>
      </c>
      <c r="B3115" s="44" t="str">
        <f t="shared" si="242"/>
        <v>US</v>
      </c>
      <c r="C3115" s="44" t="str">
        <f t="shared" si="243"/>
        <v>Crude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50000</v>
      </c>
      <c r="G3115" s="202">
        <v>1298356</v>
      </c>
      <c r="H3115" s="198">
        <v>37036.404456018521</v>
      </c>
      <c r="I3115" t="s">
        <v>3013</v>
      </c>
      <c r="M3115" t="s">
        <v>1994</v>
      </c>
      <c r="N3115" t="s">
        <v>2731</v>
      </c>
      <c r="O3115" t="s">
        <v>1815</v>
      </c>
      <c r="P3115" s="199">
        <v>50000</v>
      </c>
      <c r="S3115" t="s">
        <v>1792</v>
      </c>
      <c r="T3115" t="s">
        <v>2230</v>
      </c>
      <c r="U3115" s="201">
        <v>28.27</v>
      </c>
      <c r="V3115" t="s">
        <v>3296</v>
      </c>
      <c r="W3115" t="s">
        <v>2733</v>
      </c>
      <c r="X3115" t="s">
        <v>2734</v>
      </c>
      <c r="Y3115" t="s">
        <v>3473</v>
      </c>
      <c r="Z3115" t="s">
        <v>3729</v>
      </c>
      <c r="AA3115">
        <v>108053</v>
      </c>
      <c r="AB3115" s="198">
        <v>37073</v>
      </c>
      <c r="AC3115" s="198">
        <v>37103</v>
      </c>
    </row>
    <row r="3116" spans="1:31" x14ac:dyDescent="0.2">
      <c r="A3116" s="44" t="str">
        <f t="shared" si="241"/>
        <v>US Oil Products Financial</v>
      </c>
      <c r="B3116" s="44" t="str">
        <f t="shared" si="242"/>
        <v>US</v>
      </c>
      <c r="C3116" s="44" t="str">
        <f t="shared" si="243"/>
        <v>Oil Products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25000</v>
      </c>
      <c r="G3116" s="202">
        <v>1298357</v>
      </c>
      <c r="H3116" s="198">
        <v>37036.404479166667</v>
      </c>
      <c r="I3116" t="s">
        <v>2730</v>
      </c>
      <c r="M3116" t="s">
        <v>1789</v>
      </c>
      <c r="N3116" t="s">
        <v>2351</v>
      </c>
      <c r="O3116" t="s">
        <v>2352</v>
      </c>
      <c r="P3116" s="199">
        <v>25000</v>
      </c>
      <c r="S3116" t="s">
        <v>3388</v>
      </c>
      <c r="T3116" t="s">
        <v>2230</v>
      </c>
      <c r="U3116" s="201">
        <v>78.849999999999994</v>
      </c>
      <c r="V3116" t="s">
        <v>2732</v>
      </c>
      <c r="W3116" t="s">
        <v>2627</v>
      </c>
      <c r="X3116" t="s">
        <v>2628</v>
      </c>
      <c r="Y3116" t="s">
        <v>3473</v>
      </c>
      <c r="Z3116" t="s">
        <v>3729</v>
      </c>
      <c r="AA3116">
        <v>108054</v>
      </c>
      <c r="AB3116" s="198">
        <v>37043</v>
      </c>
      <c r="AC3116" s="198">
        <v>37072</v>
      </c>
      <c r="AE3116" s="116">
        <f>IF(S3116="Gallon",F3116/42,F3116)</f>
        <v>595.23809523809518</v>
      </c>
    </row>
    <row r="3117" spans="1:31" x14ac:dyDescent="0.2">
      <c r="A3117" s="44" t="str">
        <f t="shared" si="241"/>
        <v xml:space="preserve"> Natural Gas Physical</v>
      </c>
      <c r="B3117" s="44" t="str">
        <f t="shared" si="242"/>
        <v/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3</v>
      </c>
      <c r="F3117" s="213">
        <f t="shared" si="245"/>
        <v>15000</v>
      </c>
      <c r="G3117" s="202">
        <v>1298358</v>
      </c>
      <c r="H3117" s="198">
        <v>37036.404490740744</v>
      </c>
      <c r="I3117" t="s">
        <v>2387</v>
      </c>
      <c r="M3117" t="s">
        <v>1785</v>
      </c>
      <c r="N3117" t="s">
        <v>1724</v>
      </c>
      <c r="O3117" t="s">
        <v>103</v>
      </c>
      <c r="P3117" s="199">
        <v>5000</v>
      </c>
      <c r="S3117" t="s">
        <v>2308</v>
      </c>
      <c r="T3117" t="s">
        <v>1725</v>
      </c>
      <c r="U3117" s="201">
        <v>5.22</v>
      </c>
      <c r="V3117" t="s">
        <v>2388</v>
      </c>
      <c r="W3117" t="s">
        <v>1726</v>
      </c>
      <c r="X3117" t="s">
        <v>1727</v>
      </c>
      <c r="Y3117" t="s">
        <v>3318</v>
      </c>
      <c r="Z3117" t="s">
        <v>3730</v>
      </c>
      <c r="AA3117">
        <v>812050</v>
      </c>
      <c r="AB3117" s="198">
        <v>37036.875</v>
      </c>
      <c r="AC3117" s="198">
        <v>37038.875</v>
      </c>
    </row>
    <row r="3118" spans="1:31" x14ac:dyDescent="0.2">
      <c r="A3118" s="44" t="str">
        <f t="shared" si="241"/>
        <v>US Natural Gas Financial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30</v>
      </c>
      <c r="F3118" s="213">
        <f t="shared" si="245"/>
        <v>600000</v>
      </c>
      <c r="G3118" s="202">
        <v>1298359</v>
      </c>
      <c r="H3118" s="198">
        <v>37036.404513888891</v>
      </c>
      <c r="I3118" t="s">
        <v>1843</v>
      </c>
      <c r="M3118" t="s">
        <v>1785</v>
      </c>
      <c r="N3118" t="s">
        <v>3014</v>
      </c>
      <c r="O3118" t="s">
        <v>3015</v>
      </c>
      <c r="Q3118" s="199">
        <v>20000</v>
      </c>
      <c r="S3118" t="s">
        <v>1786</v>
      </c>
      <c r="T3118" t="s">
        <v>2230</v>
      </c>
      <c r="U3118" s="201">
        <v>3.9849999999999999</v>
      </c>
      <c r="V3118" t="s">
        <v>1689</v>
      </c>
      <c r="W3118" t="s">
        <v>3587</v>
      </c>
      <c r="X3118" t="s">
        <v>3016</v>
      </c>
      <c r="Y3118" t="s">
        <v>2250</v>
      </c>
      <c r="Z3118" t="s">
        <v>3729</v>
      </c>
      <c r="AA3118" t="s">
        <v>388</v>
      </c>
      <c r="AB3118" s="198">
        <v>37043.875</v>
      </c>
      <c r="AC3118" s="198">
        <v>37072.875</v>
      </c>
    </row>
    <row r="3119" spans="1:31" x14ac:dyDescent="0.2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</v>
      </c>
      <c r="F3119" s="213">
        <f t="shared" si="245"/>
        <v>15000</v>
      </c>
      <c r="G3119" s="202">
        <v>1298361</v>
      </c>
      <c r="H3119" s="198">
        <v>37036.40457175926</v>
      </c>
      <c r="I3119" t="s">
        <v>2353</v>
      </c>
      <c r="M3119" t="s">
        <v>1785</v>
      </c>
      <c r="N3119" t="s">
        <v>1724</v>
      </c>
      <c r="O3119" t="s">
        <v>103</v>
      </c>
      <c r="P3119" s="199">
        <v>5000</v>
      </c>
      <c r="S3119" t="s">
        <v>2308</v>
      </c>
      <c r="T3119" t="s">
        <v>1725</v>
      </c>
      <c r="U3119" s="201">
        <v>5.22</v>
      </c>
      <c r="V3119" t="s">
        <v>2354</v>
      </c>
      <c r="W3119" t="s">
        <v>1726</v>
      </c>
      <c r="X3119" t="s">
        <v>1727</v>
      </c>
      <c r="Y3119" t="s">
        <v>3318</v>
      </c>
      <c r="Z3119" t="s">
        <v>3730</v>
      </c>
      <c r="AA3119">
        <v>812051</v>
      </c>
      <c r="AB3119" s="198">
        <v>37036.875</v>
      </c>
      <c r="AC3119" s="198">
        <v>37038.875</v>
      </c>
    </row>
    <row r="3120" spans="1:31" x14ac:dyDescent="0.2">
      <c r="A3120" s="44" t="str">
        <f t="shared" si="241"/>
        <v>US Crude Financial</v>
      </c>
      <c r="B3120" s="44" t="str">
        <f t="shared" si="242"/>
        <v>US</v>
      </c>
      <c r="C3120" s="44" t="str">
        <f t="shared" si="243"/>
        <v>Crude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50000</v>
      </c>
      <c r="G3120" s="202">
        <v>1298362</v>
      </c>
      <c r="H3120" s="198">
        <v>37036.404629629629</v>
      </c>
      <c r="I3120" t="s">
        <v>3167</v>
      </c>
      <c r="M3120" t="s">
        <v>1994</v>
      </c>
      <c r="N3120" t="s">
        <v>2731</v>
      </c>
      <c r="O3120" t="s">
        <v>3104</v>
      </c>
      <c r="P3120" s="199">
        <v>50000</v>
      </c>
      <c r="S3120" t="s">
        <v>1792</v>
      </c>
      <c r="T3120" t="s">
        <v>2230</v>
      </c>
      <c r="U3120" s="201">
        <v>28.27</v>
      </c>
      <c r="V3120" t="s">
        <v>2335</v>
      </c>
      <c r="W3120" t="s">
        <v>2733</v>
      </c>
      <c r="X3120" t="s">
        <v>2803</v>
      </c>
      <c r="Y3120" t="s">
        <v>3473</v>
      </c>
      <c r="Z3120" t="s">
        <v>3729</v>
      </c>
      <c r="AA3120">
        <v>108056</v>
      </c>
      <c r="AB3120" s="198">
        <v>37073</v>
      </c>
      <c r="AC3120" s="198">
        <v>37103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4</v>
      </c>
      <c r="F3121" s="213">
        <f t="shared" si="245"/>
        <v>20000</v>
      </c>
      <c r="G3121" s="202">
        <v>1298363</v>
      </c>
      <c r="H3121" s="198">
        <v>37036.404675925929</v>
      </c>
      <c r="I3121" t="s">
        <v>3341</v>
      </c>
      <c r="M3121" t="s">
        <v>1785</v>
      </c>
      <c r="N3121" t="s">
        <v>3314</v>
      </c>
      <c r="O3121" t="s">
        <v>1544</v>
      </c>
      <c r="Q3121" s="199">
        <v>5000</v>
      </c>
      <c r="S3121" t="s">
        <v>1786</v>
      </c>
      <c r="T3121" t="s">
        <v>2230</v>
      </c>
      <c r="U3121" s="201">
        <v>3.7450000000000001</v>
      </c>
      <c r="V3121" t="s">
        <v>3131</v>
      </c>
      <c r="W3121" t="s">
        <v>3130</v>
      </c>
      <c r="X3121" t="s">
        <v>3338</v>
      </c>
      <c r="Y3121" t="s">
        <v>3318</v>
      </c>
      <c r="Z3121" t="s">
        <v>3729</v>
      </c>
      <c r="AA3121">
        <v>812052</v>
      </c>
      <c r="AB3121" s="198">
        <v>37037</v>
      </c>
      <c r="AC3121" s="198">
        <v>37040</v>
      </c>
    </row>
    <row r="3122" spans="1:29" x14ac:dyDescent="0.2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30</v>
      </c>
      <c r="F3122" s="213">
        <f t="shared" si="245"/>
        <v>150000</v>
      </c>
      <c r="G3122" s="202">
        <v>1298364</v>
      </c>
      <c r="H3122" s="198">
        <v>37036.404699074075</v>
      </c>
      <c r="I3122" t="s">
        <v>2093</v>
      </c>
      <c r="M3122" t="s">
        <v>1785</v>
      </c>
      <c r="N3122" t="s">
        <v>3014</v>
      </c>
      <c r="O3122" t="s">
        <v>3015</v>
      </c>
      <c r="Q3122" s="199">
        <v>5000</v>
      </c>
      <c r="S3122" t="s">
        <v>1786</v>
      </c>
      <c r="T3122" t="s">
        <v>2230</v>
      </c>
      <c r="U3122" s="201">
        <v>3.9849999999999999</v>
      </c>
      <c r="V3122" t="s">
        <v>3165</v>
      </c>
      <c r="W3122" t="s">
        <v>3587</v>
      </c>
      <c r="X3122" t="s">
        <v>3016</v>
      </c>
      <c r="Y3122" t="s">
        <v>2250</v>
      </c>
      <c r="Z3122" t="s">
        <v>3729</v>
      </c>
      <c r="AA3122" t="s">
        <v>389</v>
      </c>
      <c r="AB3122" s="198">
        <v>37043.875</v>
      </c>
      <c r="AC3122" s="198">
        <v>37072.875</v>
      </c>
    </row>
    <row r="3123" spans="1:29" x14ac:dyDescent="0.2">
      <c r="A3123" s="44" t="str">
        <f t="shared" si="241"/>
        <v xml:space="preserve"> Metals Financial</v>
      </c>
      <c r="B3123" s="44" t="str">
        <f t="shared" si="242"/>
        <v/>
      </c>
      <c r="C3123" s="44" t="str">
        <f t="shared" si="243"/>
        <v>Metals</v>
      </c>
      <c r="D3123" s="44" t="str">
        <f t="shared" si="244"/>
        <v>Financial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15</v>
      </c>
      <c r="G3123" s="202">
        <v>1298365</v>
      </c>
      <c r="H3123" s="198">
        <v>37036.404710648145</v>
      </c>
      <c r="I3123" t="s">
        <v>2185</v>
      </c>
      <c r="M3123" t="s">
        <v>1791</v>
      </c>
      <c r="N3123" t="s">
        <v>2227</v>
      </c>
      <c r="O3123" t="s">
        <v>2228</v>
      </c>
      <c r="Q3123" s="199">
        <v>15</v>
      </c>
      <c r="S3123" t="s">
        <v>2229</v>
      </c>
      <c r="T3123" t="s">
        <v>2230</v>
      </c>
      <c r="U3123" s="201">
        <v>1735</v>
      </c>
      <c r="V3123" t="s">
        <v>2186</v>
      </c>
      <c r="W3123" t="s">
        <v>2236</v>
      </c>
      <c r="X3123" t="s">
        <v>2232</v>
      </c>
      <c r="Y3123" t="s">
        <v>2233</v>
      </c>
      <c r="Z3123" t="s">
        <v>2234</v>
      </c>
      <c r="AA3123">
        <v>2152988</v>
      </c>
    </row>
    <row r="3124" spans="1:29" x14ac:dyDescent="0.2">
      <c r="A3124" s="44" t="str">
        <f t="shared" si="241"/>
        <v>US Power Financial</v>
      </c>
      <c r="B3124" s="44" t="str">
        <f t="shared" si="242"/>
        <v>US</v>
      </c>
      <c r="C3124" s="44" t="str">
        <f t="shared" si="243"/>
        <v>Power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50</v>
      </c>
      <c r="G3124" s="202">
        <v>1298366</v>
      </c>
      <c r="H3124" s="198">
        <v>37036.404745370368</v>
      </c>
      <c r="I3124" t="s">
        <v>3013</v>
      </c>
      <c r="M3124" t="s">
        <v>3451</v>
      </c>
      <c r="N3124" t="s">
        <v>2738</v>
      </c>
      <c r="O3124" t="s">
        <v>390</v>
      </c>
      <c r="P3124" s="199">
        <v>50</v>
      </c>
      <c r="S3124" t="s">
        <v>1784</v>
      </c>
      <c r="T3124" t="s">
        <v>2230</v>
      </c>
      <c r="U3124" s="201">
        <v>29.5</v>
      </c>
      <c r="V3124" t="s">
        <v>3308</v>
      </c>
      <c r="W3124" t="s">
        <v>2739</v>
      </c>
      <c r="X3124" t="s">
        <v>2740</v>
      </c>
      <c r="Y3124" t="s">
        <v>2741</v>
      </c>
      <c r="Z3124" t="s">
        <v>3729</v>
      </c>
      <c r="AA3124">
        <v>623122.1</v>
      </c>
      <c r="AB3124" s="198">
        <v>37036.875</v>
      </c>
      <c r="AC3124" s="198">
        <v>37036.875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30</v>
      </c>
      <c r="F3125" s="213">
        <f t="shared" si="245"/>
        <v>150000</v>
      </c>
      <c r="G3125" s="202">
        <v>1298368</v>
      </c>
      <c r="H3125" s="198">
        <v>37036.404803240737</v>
      </c>
      <c r="I3125" t="s">
        <v>3078</v>
      </c>
      <c r="M3125" t="s">
        <v>1785</v>
      </c>
      <c r="N3125" t="s">
        <v>3314</v>
      </c>
      <c r="O3125" t="s">
        <v>2851</v>
      </c>
      <c r="Q3125" s="199">
        <v>5000</v>
      </c>
      <c r="S3125" t="s">
        <v>1786</v>
      </c>
      <c r="T3125" t="s">
        <v>2230</v>
      </c>
      <c r="U3125" s="201">
        <v>3.11</v>
      </c>
      <c r="V3125" t="s">
        <v>3079</v>
      </c>
      <c r="W3125" t="s">
        <v>2813</v>
      </c>
      <c r="X3125" t="s">
        <v>1710</v>
      </c>
      <c r="Y3125" t="s">
        <v>3318</v>
      </c>
      <c r="Z3125" t="s">
        <v>3729</v>
      </c>
      <c r="AA3125" t="s">
        <v>391</v>
      </c>
      <c r="AB3125" s="198">
        <v>37043.875</v>
      </c>
      <c r="AC3125" s="198">
        <v>37072.875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4</v>
      </c>
      <c r="F3126" s="213">
        <f t="shared" si="245"/>
        <v>20000</v>
      </c>
      <c r="G3126" s="202">
        <v>1298369</v>
      </c>
      <c r="H3126" s="198">
        <v>37036.404814814814</v>
      </c>
      <c r="I3126" t="s">
        <v>2983</v>
      </c>
      <c r="M3126" t="s">
        <v>1785</v>
      </c>
      <c r="N3126" t="s">
        <v>3314</v>
      </c>
      <c r="O3126" t="s">
        <v>1547</v>
      </c>
      <c r="P3126" s="199">
        <v>5000</v>
      </c>
      <c r="S3126" t="s">
        <v>1786</v>
      </c>
      <c r="T3126" t="s">
        <v>2230</v>
      </c>
      <c r="U3126" s="201">
        <v>4.1150000000000002</v>
      </c>
      <c r="V3126" t="s">
        <v>3315</v>
      </c>
      <c r="W3126" t="s">
        <v>3367</v>
      </c>
      <c r="X3126" t="s">
        <v>3368</v>
      </c>
      <c r="Y3126" t="s">
        <v>3318</v>
      </c>
      <c r="Z3126" t="s">
        <v>3729</v>
      </c>
      <c r="AA3126">
        <v>812056</v>
      </c>
      <c r="AB3126" s="198">
        <v>37037</v>
      </c>
      <c r="AC3126" s="198">
        <v>37040</v>
      </c>
    </row>
    <row r="3127" spans="1:29" x14ac:dyDescent="0.2">
      <c r="A3127" s="44" t="str">
        <f t="shared" si="241"/>
        <v>US Crude Financial</v>
      </c>
      <c r="B3127" s="44" t="str">
        <f t="shared" si="242"/>
        <v>US</v>
      </c>
      <c r="C3127" s="44" t="str">
        <f t="shared" si="243"/>
        <v>Crude</v>
      </c>
      <c r="D3127" s="44" t="str">
        <f t="shared" si="244"/>
        <v>Financial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50000</v>
      </c>
      <c r="G3127" s="202">
        <v>1298370</v>
      </c>
      <c r="H3127" s="198">
        <v>37036.404814814814</v>
      </c>
      <c r="I3127" t="s">
        <v>2730</v>
      </c>
      <c r="M3127" t="s">
        <v>1994</v>
      </c>
      <c r="N3127" t="s">
        <v>2731</v>
      </c>
      <c r="O3127" t="s">
        <v>1815</v>
      </c>
      <c r="P3127" s="199">
        <v>50000</v>
      </c>
      <c r="S3127" t="s">
        <v>1792</v>
      </c>
      <c r="T3127" t="s">
        <v>2230</v>
      </c>
      <c r="U3127" s="201">
        <v>28.25</v>
      </c>
      <c r="V3127" t="s">
        <v>2732</v>
      </c>
      <c r="W3127" t="s">
        <v>2733</v>
      </c>
      <c r="X3127" t="s">
        <v>2734</v>
      </c>
      <c r="Y3127" t="s">
        <v>3473</v>
      </c>
      <c r="Z3127" t="s">
        <v>3729</v>
      </c>
      <c r="AA3127">
        <v>108057</v>
      </c>
      <c r="AB3127" s="198">
        <v>37073</v>
      </c>
      <c r="AC3127" s="198">
        <v>37103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4</v>
      </c>
      <c r="F3128" s="213">
        <f t="shared" si="245"/>
        <v>40000</v>
      </c>
      <c r="G3128" s="202">
        <v>1298371</v>
      </c>
      <c r="H3128" s="198">
        <v>37036.404861111114</v>
      </c>
      <c r="I3128" t="s">
        <v>3341</v>
      </c>
      <c r="M3128" t="s">
        <v>1785</v>
      </c>
      <c r="N3128" t="s">
        <v>3314</v>
      </c>
      <c r="O3128" t="s">
        <v>1041</v>
      </c>
      <c r="Q3128" s="199">
        <v>10000</v>
      </c>
      <c r="S3128" t="s">
        <v>1786</v>
      </c>
      <c r="T3128" t="s">
        <v>2230</v>
      </c>
      <c r="U3128" s="201">
        <v>3.73</v>
      </c>
      <c r="V3128" t="s">
        <v>2136</v>
      </c>
      <c r="W3128" t="s">
        <v>3159</v>
      </c>
      <c r="X3128" t="s">
        <v>1713</v>
      </c>
      <c r="Y3128" t="s">
        <v>3318</v>
      </c>
      <c r="Z3128" t="s">
        <v>3729</v>
      </c>
      <c r="AA3128">
        <v>812057</v>
      </c>
      <c r="AB3128" s="198">
        <v>37037</v>
      </c>
      <c r="AC3128" s="198">
        <v>37040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4</v>
      </c>
      <c r="F3129" s="213">
        <f t="shared" si="245"/>
        <v>2000</v>
      </c>
      <c r="G3129" s="202">
        <v>1298372</v>
      </c>
      <c r="H3129" s="198">
        <v>37036.404872685183</v>
      </c>
      <c r="I3129" t="s">
        <v>3008</v>
      </c>
      <c r="M3129" t="s">
        <v>1785</v>
      </c>
      <c r="N3129" t="s">
        <v>3314</v>
      </c>
      <c r="O3129" t="s">
        <v>1044</v>
      </c>
      <c r="P3129" s="199">
        <v>500</v>
      </c>
      <c r="S3129" t="s">
        <v>1786</v>
      </c>
      <c r="T3129" t="s">
        <v>2230</v>
      </c>
      <c r="U3129" s="201">
        <v>3.67</v>
      </c>
      <c r="V3129" t="s">
        <v>3089</v>
      </c>
      <c r="W3129" t="s">
        <v>3159</v>
      </c>
      <c r="X3129" t="s">
        <v>1713</v>
      </c>
      <c r="Y3129" t="s">
        <v>3318</v>
      </c>
      <c r="Z3129" t="s">
        <v>3729</v>
      </c>
      <c r="AA3129">
        <v>812059</v>
      </c>
      <c r="AB3129" s="198">
        <v>37037</v>
      </c>
      <c r="AC3129" s="198">
        <v>37040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4</v>
      </c>
      <c r="F3130" s="213">
        <f t="shared" si="245"/>
        <v>40000</v>
      </c>
      <c r="G3130" s="202">
        <v>1298373</v>
      </c>
      <c r="H3130" s="198">
        <v>37036.40488425926</v>
      </c>
      <c r="I3130" t="s">
        <v>2983</v>
      </c>
      <c r="M3130" t="s">
        <v>1785</v>
      </c>
      <c r="N3130" t="s">
        <v>3314</v>
      </c>
      <c r="O3130" t="s">
        <v>1602</v>
      </c>
      <c r="P3130" s="199">
        <v>10000</v>
      </c>
      <c r="S3130" t="s">
        <v>1786</v>
      </c>
      <c r="T3130" t="s">
        <v>2230</v>
      </c>
      <c r="U3130" s="201">
        <v>4.1150000000000002</v>
      </c>
      <c r="V3130" t="s">
        <v>3315</v>
      </c>
      <c r="W3130" t="s">
        <v>3367</v>
      </c>
      <c r="X3130" t="s">
        <v>3368</v>
      </c>
      <c r="Y3130" t="s">
        <v>3318</v>
      </c>
      <c r="Z3130" t="s">
        <v>3729</v>
      </c>
      <c r="AA3130">
        <v>812060</v>
      </c>
      <c r="AB3130" s="198">
        <v>37037</v>
      </c>
      <c r="AC3130" s="198">
        <v>37040</v>
      </c>
    </row>
    <row r="3131" spans="1:29" x14ac:dyDescent="0.2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30</v>
      </c>
      <c r="F3131" s="213">
        <f t="shared" si="245"/>
        <v>300000</v>
      </c>
      <c r="G3131" s="202">
        <v>1298374</v>
      </c>
      <c r="H3131" s="198">
        <v>37036.404918981483</v>
      </c>
      <c r="I3131" t="s">
        <v>3078</v>
      </c>
      <c r="M3131" t="s">
        <v>1785</v>
      </c>
      <c r="N3131" t="s">
        <v>3014</v>
      </c>
      <c r="O3131" t="s">
        <v>392</v>
      </c>
      <c r="P3131" s="199">
        <v>10000</v>
      </c>
      <c r="S3131" t="s">
        <v>1786</v>
      </c>
      <c r="T3131" t="s">
        <v>2230</v>
      </c>
      <c r="U3131" s="201">
        <v>-0.05</v>
      </c>
      <c r="V3131" t="s">
        <v>2852</v>
      </c>
      <c r="W3131" t="s">
        <v>1732</v>
      </c>
      <c r="X3131" t="s">
        <v>393</v>
      </c>
      <c r="Y3131" t="s">
        <v>2250</v>
      </c>
      <c r="Z3131" t="s">
        <v>3729</v>
      </c>
      <c r="AA3131" t="s">
        <v>394</v>
      </c>
      <c r="AB3131" s="198">
        <v>37043.875</v>
      </c>
      <c r="AC3131" s="198">
        <v>37072.875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4</v>
      </c>
      <c r="F3132" s="213">
        <f t="shared" si="245"/>
        <v>10748</v>
      </c>
      <c r="G3132" s="202">
        <v>1298375</v>
      </c>
      <c r="H3132" s="198">
        <v>37036.404965277776</v>
      </c>
      <c r="I3132" t="s">
        <v>3359</v>
      </c>
      <c r="M3132" t="s">
        <v>1785</v>
      </c>
      <c r="N3132" t="s">
        <v>3314</v>
      </c>
      <c r="O3132" t="s">
        <v>1546</v>
      </c>
      <c r="P3132" s="199">
        <v>2687</v>
      </c>
      <c r="S3132" t="s">
        <v>1786</v>
      </c>
      <c r="T3132" t="s">
        <v>2230</v>
      </c>
      <c r="U3132" s="201">
        <v>3.7075</v>
      </c>
      <c r="V3132" t="s">
        <v>395</v>
      </c>
      <c r="W3132" t="s">
        <v>3130</v>
      </c>
      <c r="X3132" t="s">
        <v>3338</v>
      </c>
      <c r="Y3132" t="s">
        <v>3318</v>
      </c>
      <c r="Z3132" t="s">
        <v>3729</v>
      </c>
      <c r="AA3132">
        <v>812062</v>
      </c>
      <c r="AB3132" s="198">
        <v>37037</v>
      </c>
      <c r="AC3132" s="198">
        <v>37040</v>
      </c>
    </row>
    <row r="3133" spans="1:29" x14ac:dyDescent="0.2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50000</v>
      </c>
      <c r="G3133" s="202">
        <v>1298376</v>
      </c>
      <c r="H3133" s="198">
        <v>37036.404965277776</v>
      </c>
      <c r="I3133" t="s">
        <v>3013</v>
      </c>
      <c r="M3133" t="s">
        <v>1994</v>
      </c>
      <c r="N3133" t="s">
        <v>2731</v>
      </c>
      <c r="O3133" t="s">
        <v>1815</v>
      </c>
      <c r="P3133" s="199">
        <v>50000</v>
      </c>
      <c r="S3133" t="s">
        <v>1792</v>
      </c>
      <c r="T3133" t="s">
        <v>2230</v>
      </c>
      <c r="U3133" s="201">
        <v>28.23</v>
      </c>
      <c r="V3133" t="s">
        <v>3296</v>
      </c>
      <c r="W3133" t="s">
        <v>2733</v>
      </c>
      <c r="X3133" t="s">
        <v>2734</v>
      </c>
      <c r="Y3133" t="s">
        <v>3473</v>
      </c>
      <c r="Z3133" t="s">
        <v>3729</v>
      </c>
      <c r="AA3133">
        <v>108058</v>
      </c>
      <c r="AB3133" s="198">
        <v>37073</v>
      </c>
      <c r="AC3133" s="198">
        <v>37103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4</v>
      </c>
      <c r="F3134" s="213">
        <f t="shared" si="245"/>
        <v>100000</v>
      </c>
      <c r="G3134" s="202">
        <v>1298377</v>
      </c>
      <c r="H3134" s="198">
        <v>37036.404965277776</v>
      </c>
      <c r="I3134" t="s">
        <v>2202</v>
      </c>
      <c r="M3134" t="s">
        <v>1785</v>
      </c>
      <c r="N3134" t="s">
        <v>3314</v>
      </c>
      <c r="O3134" t="s">
        <v>1034</v>
      </c>
      <c r="P3134" s="199">
        <v>25000</v>
      </c>
      <c r="S3134" t="s">
        <v>1786</v>
      </c>
      <c r="T3134" t="s">
        <v>2230</v>
      </c>
      <c r="U3134" s="201">
        <v>3.83</v>
      </c>
      <c r="V3134" t="s">
        <v>2805</v>
      </c>
      <c r="W3134" t="s">
        <v>2783</v>
      </c>
      <c r="X3134" t="s">
        <v>2784</v>
      </c>
      <c r="Y3134" t="s">
        <v>3318</v>
      </c>
      <c r="Z3134" t="s">
        <v>3729</v>
      </c>
      <c r="AA3134">
        <v>812063</v>
      </c>
      <c r="AB3134" s="198">
        <v>37037</v>
      </c>
      <c r="AC3134" s="198">
        <v>37040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4</v>
      </c>
      <c r="F3135" s="213">
        <f t="shared" si="245"/>
        <v>1792</v>
      </c>
      <c r="G3135" s="202">
        <v>1298378</v>
      </c>
      <c r="H3135" s="198">
        <v>37036.405046296299</v>
      </c>
      <c r="I3135" t="s">
        <v>3341</v>
      </c>
      <c r="M3135" t="s">
        <v>1785</v>
      </c>
      <c r="N3135" t="s">
        <v>3314</v>
      </c>
      <c r="O3135" t="s">
        <v>1041</v>
      </c>
      <c r="Q3135" s="199">
        <v>448</v>
      </c>
      <c r="S3135" t="s">
        <v>1786</v>
      </c>
      <c r="T3135" t="s">
        <v>2230</v>
      </c>
      <c r="U3135" s="201">
        <v>3.7275</v>
      </c>
      <c r="V3135" t="s">
        <v>2136</v>
      </c>
      <c r="W3135" t="s">
        <v>3159</v>
      </c>
      <c r="X3135" t="s">
        <v>1713</v>
      </c>
      <c r="Y3135" t="s">
        <v>3318</v>
      </c>
      <c r="Z3135" t="s">
        <v>3729</v>
      </c>
      <c r="AA3135">
        <v>812064</v>
      </c>
      <c r="AB3135" s="198">
        <v>37037</v>
      </c>
      <c r="AC3135" s="198">
        <v>37040</v>
      </c>
    </row>
    <row r="3136" spans="1:29" x14ac:dyDescent="0.2">
      <c r="A3136" s="44" t="str">
        <f t="shared" si="241"/>
        <v>US Crude Financial</v>
      </c>
      <c r="B3136" s="44" t="str">
        <f t="shared" si="242"/>
        <v>US</v>
      </c>
      <c r="C3136" s="44" t="str">
        <f t="shared" si="243"/>
        <v>Crude</v>
      </c>
      <c r="D3136" s="44" t="str">
        <f t="shared" si="244"/>
        <v>Financial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50000</v>
      </c>
      <c r="G3136" s="202">
        <v>1298381</v>
      </c>
      <c r="H3136" s="198">
        <v>37036.405162037037</v>
      </c>
      <c r="I3136" t="s">
        <v>3167</v>
      </c>
      <c r="M3136" t="s">
        <v>1994</v>
      </c>
      <c r="N3136" t="s">
        <v>2731</v>
      </c>
      <c r="O3136" t="s">
        <v>3104</v>
      </c>
      <c r="P3136" s="199">
        <v>50000</v>
      </c>
      <c r="S3136" t="s">
        <v>1792</v>
      </c>
      <c r="T3136" t="s">
        <v>2230</v>
      </c>
      <c r="U3136" s="201">
        <v>28.21</v>
      </c>
      <c r="V3136" t="s">
        <v>2335</v>
      </c>
      <c r="W3136" t="s">
        <v>2733</v>
      </c>
      <c r="X3136" t="s">
        <v>2803</v>
      </c>
      <c r="Y3136" t="s">
        <v>3473</v>
      </c>
      <c r="Z3136" t="s">
        <v>3729</v>
      </c>
      <c r="AA3136">
        <v>108059</v>
      </c>
      <c r="AB3136" s="198">
        <v>37073</v>
      </c>
      <c r="AC3136" s="198">
        <v>37103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4</v>
      </c>
      <c r="F3137" s="213">
        <f t="shared" si="245"/>
        <v>38208</v>
      </c>
      <c r="G3137" s="202">
        <v>1298382</v>
      </c>
      <c r="H3137" s="198">
        <v>37036.40520833333</v>
      </c>
      <c r="I3137" t="s">
        <v>1843</v>
      </c>
      <c r="M3137" t="s">
        <v>1785</v>
      </c>
      <c r="N3137" t="s">
        <v>3314</v>
      </c>
      <c r="O3137" t="s">
        <v>1041</v>
      </c>
      <c r="Q3137" s="199">
        <v>9552</v>
      </c>
      <c r="S3137" t="s">
        <v>1786</v>
      </c>
      <c r="T3137" t="s">
        <v>2230</v>
      </c>
      <c r="U3137" s="201">
        <v>3.7250000000000001</v>
      </c>
      <c r="V3137" t="s">
        <v>3177</v>
      </c>
      <c r="W3137" t="s">
        <v>3159</v>
      </c>
      <c r="X3137" t="s">
        <v>1713</v>
      </c>
      <c r="Y3137" t="s">
        <v>3318</v>
      </c>
      <c r="Z3137" t="s">
        <v>3729</v>
      </c>
      <c r="AA3137">
        <v>812066</v>
      </c>
      <c r="AB3137" s="198">
        <v>37037</v>
      </c>
      <c r="AC3137" s="198">
        <v>37040</v>
      </c>
    </row>
    <row r="3138" spans="1:29" x14ac:dyDescent="0.2">
      <c r="A3138" s="44" t="str">
        <f t="shared" si="241"/>
        <v xml:space="preserve"> Metals Financial</v>
      </c>
      <c r="B3138" s="44" t="str">
        <f t="shared" si="242"/>
        <v/>
      </c>
      <c r="C3138" s="44" t="str">
        <f t="shared" si="243"/>
        <v>Metals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20</v>
      </c>
      <c r="G3138" s="202">
        <v>1298383</v>
      </c>
      <c r="H3138" s="198">
        <v>37036.405243055553</v>
      </c>
      <c r="I3138" t="s">
        <v>2185</v>
      </c>
      <c r="M3138" t="s">
        <v>1791</v>
      </c>
      <c r="N3138" t="s">
        <v>2240</v>
      </c>
      <c r="O3138" t="s">
        <v>2241</v>
      </c>
      <c r="Q3138" s="199">
        <v>20</v>
      </c>
      <c r="S3138" t="s">
        <v>2229</v>
      </c>
      <c r="T3138" t="s">
        <v>2230</v>
      </c>
      <c r="U3138" s="201">
        <v>1538</v>
      </c>
      <c r="V3138" t="s">
        <v>2186</v>
      </c>
      <c r="W3138" t="s">
        <v>2236</v>
      </c>
      <c r="X3138" t="s">
        <v>2232</v>
      </c>
      <c r="Y3138" t="s">
        <v>2233</v>
      </c>
      <c r="Z3138" t="s">
        <v>2234</v>
      </c>
      <c r="AA3138">
        <v>2152992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4</v>
      </c>
      <c r="F3139" s="213">
        <f t="shared" si="245"/>
        <v>20000</v>
      </c>
      <c r="G3139" s="202">
        <v>1298384</v>
      </c>
      <c r="H3139" s="198">
        <v>37036.405243055553</v>
      </c>
      <c r="I3139" t="s">
        <v>3393</v>
      </c>
      <c r="M3139" t="s">
        <v>1785</v>
      </c>
      <c r="N3139" t="s">
        <v>3314</v>
      </c>
      <c r="O3139" t="s">
        <v>1572</v>
      </c>
      <c r="Q3139" s="199">
        <v>5000</v>
      </c>
      <c r="S3139" t="s">
        <v>1786</v>
      </c>
      <c r="T3139" t="s">
        <v>2230</v>
      </c>
      <c r="U3139" s="201">
        <v>3.7</v>
      </c>
      <c r="V3139" t="s">
        <v>2403</v>
      </c>
      <c r="W3139" t="s">
        <v>1709</v>
      </c>
      <c r="X3139" t="s">
        <v>1710</v>
      </c>
      <c r="Y3139" t="s">
        <v>3318</v>
      </c>
      <c r="Z3139" t="s">
        <v>3729</v>
      </c>
      <c r="AA3139">
        <v>812067</v>
      </c>
      <c r="AB3139" s="198">
        <v>37037</v>
      </c>
      <c r="AC3139" s="198">
        <v>37040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30</v>
      </c>
      <c r="F3140" s="213">
        <f t="shared" si="245"/>
        <v>150000</v>
      </c>
      <c r="G3140" s="202">
        <v>1298385</v>
      </c>
      <c r="H3140" s="198">
        <v>37036.405300925922</v>
      </c>
      <c r="I3140" t="s">
        <v>3008</v>
      </c>
      <c r="M3140" t="s">
        <v>1785</v>
      </c>
      <c r="N3140" t="s">
        <v>3314</v>
      </c>
      <c r="O3140" t="s">
        <v>2851</v>
      </c>
      <c r="Q3140" s="199">
        <v>5000</v>
      </c>
      <c r="S3140" t="s">
        <v>1786</v>
      </c>
      <c r="T3140" t="s">
        <v>2230</v>
      </c>
      <c r="U3140" s="201">
        <v>3.1</v>
      </c>
      <c r="V3140" t="s">
        <v>1721</v>
      </c>
      <c r="W3140" t="s">
        <v>2813</v>
      </c>
      <c r="X3140" t="s">
        <v>1710</v>
      </c>
      <c r="Y3140" t="s">
        <v>3318</v>
      </c>
      <c r="Z3140" t="s">
        <v>3729</v>
      </c>
      <c r="AA3140" t="s">
        <v>396</v>
      </c>
      <c r="AB3140" s="198">
        <v>37043.875</v>
      </c>
      <c r="AC3140" s="198">
        <v>37072.875</v>
      </c>
    </row>
    <row r="3141" spans="1:29" x14ac:dyDescent="0.2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4</v>
      </c>
      <c r="F3141" s="213">
        <f t="shared" si="245"/>
        <v>40000</v>
      </c>
      <c r="G3141" s="202">
        <v>1298388</v>
      </c>
      <c r="H3141" s="198">
        <v>37036.405405092592</v>
      </c>
      <c r="I3141" t="s">
        <v>3181</v>
      </c>
      <c r="M3141" t="s">
        <v>1785</v>
      </c>
      <c r="N3141" t="s">
        <v>3346</v>
      </c>
      <c r="O3141" t="s">
        <v>1500</v>
      </c>
      <c r="Q3141" s="199">
        <v>10000</v>
      </c>
      <c r="S3141" t="s">
        <v>1786</v>
      </c>
      <c r="T3141" t="s">
        <v>2230</v>
      </c>
      <c r="U3141" s="201">
        <v>4.13</v>
      </c>
      <c r="V3141" t="s">
        <v>3182</v>
      </c>
      <c r="W3141" t="s">
        <v>3347</v>
      </c>
      <c r="X3141" t="s">
        <v>3348</v>
      </c>
      <c r="Y3141" t="s">
        <v>3318</v>
      </c>
      <c r="Z3141" t="s">
        <v>3729</v>
      </c>
      <c r="AA3141">
        <v>812070</v>
      </c>
      <c r="AB3141" s="198">
        <v>37037</v>
      </c>
      <c r="AC3141" s="198">
        <v>37040</v>
      </c>
    </row>
    <row r="3142" spans="1:29" x14ac:dyDescent="0.2">
      <c r="A3142" s="44" t="str">
        <f t="shared" si="241"/>
        <v>US Power Physical</v>
      </c>
      <c r="B3142" s="44" t="str">
        <f t="shared" si="242"/>
        <v>US</v>
      </c>
      <c r="C3142" s="44" t="str">
        <f t="shared" si="243"/>
        <v>Power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30</v>
      </c>
      <c r="F3142" s="213">
        <f t="shared" si="245"/>
        <v>1500</v>
      </c>
      <c r="G3142" s="202">
        <v>1298387</v>
      </c>
      <c r="H3142" s="198">
        <v>37036.405405092592</v>
      </c>
      <c r="I3142" t="s">
        <v>1850</v>
      </c>
      <c r="M3142" t="s">
        <v>3451</v>
      </c>
      <c r="N3142" t="s">
        <v>1827</v>
      </c>
      <c r="O3142" t="s">
        <v>3009</v>
      </c>
      <c r="P3142" s="199">
        <v>50</v>
      </c>
      <c r="S3142" t="s">
        <v>1784</v>
      </c>
      <c r="T3142" t="s">
        <v>2230</v>
      </c>
      <c r="U3142" s="201">
        <v>58.4</v>
      </c>
      <c r="V3142" t="s">
        <v>2103</v>
      </c>
      <c r="W3142" t="s">
        <v>1848</v>
      </c>
      <c r="X3142" t="s">
        <v>1832</v>
      </c>
      <c r="Y3142" t="s">
        <v>2741</v>
      </c>
      <c r="Z3142" t="s">
        <v>3724</v>
      </c>
      <c r="AA3142">
        <v>623124.1</v>
      </c>
      <c r="AB3142" s="198">
        <v>37043.71597222222</v>
      </c>
      <c r="AC3142" s="198">
        <v>37072.71597222222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4</v>
      </c>
      <c r="F3143" s="213">
        <f t="shared" si="245"/>
        <v>20000</v>
      </c>
      <c r="G3143" s="202">
        <v>1298389</v>
      </c>
      <c r="H3143" s="198">
        <v>37036.405428240738</v>
      </c>
      <c r="I3143" t="s">
        <v>3336</v>
      </c>
      <c r="M3143" t="s">
        <v>1785</v>
      </c>
      <c r="N3143" t="s">
        <v>3314</v>
      </c>
      <c r="O3143" t="s">
        <v>1544</v>
      </c>
      <c r="Q3143" s="199">
        <v>5000</v>
      </c>
      <c r="S3143" t="s">
        <v>1786</v>
      </c>
      <c r="T3143" t="s">
        <v>2230</v>
      </c>
      <c r="U3143" s="201">
        <v>3.7524999999999999</v>
      </c>
      <c r="V3143" t="s">
        <v>2183</v>
      </c>
      <c r="W3143" t="s">
        <v>3130</v>
      </c>
      <c r="X3143" t="s">
        <v>3338</v>
      </c>
      <c r="Y3143" t="s">
        <v>3318</v>
      </c>
      <c r="Z3143" t="s">
        <v>3729</v>
      </c>
      <c r="AA3143">
        <v>812071</v>
      </c>
      <c r="AB3143" s="198">
        <v>37037</v>
      </c>
      <c r="AC3143" s="198">
        <v>37040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4</v>
      </c>
      <c r="F3144" s="213">
        <f t="shared" si="245"/>
        <v>40000</v>
      </c>
      <c r="G3144" s="202">
        <v>1298390</v>
      </c>
      <c r="H3144" s="198">
        <v>37036.405439814815</v>
      </c>
      <c r="I3144" t="s">
        <v>3336</v>
      </c>
      <c r="M3144" t="s">
        <v>1785</v>
      </c>
      <c r="N3144" t="s">
        <v>3314</v>
      </c>
      <c r="O3144" t="s">
        <v>1055</v>
      </c>
      <c r="P3144" s="199">
        <v>10000</v>
      </c>
      <c r="S3144" t="s">
        <v>1786</v>
      </c>
      <c r="T3144" t="s">
        <v>2230</v>
      </c>
      <c r="U3144" s="201">
        <v>4.1399999999999997</v>
      </c>
      <c r="V3144" t="s">
        <v>3080</v>
      </c>
      <c r="W3144" t="s">
        <v>2800</v>
      </c>
      <c r="X3144" t="s">
        <v>2801</v>
      </c>
      <c r="Y3144" t="s">
        <v>3318</v>
      </c>
      <c r="Z3144" t="s">
        <v>3729</v>
      </c>
      <c r="AA3144">
        <v>812072</v>
      </c>
      <c r="AB3144" s="198">
        <v>37037</v>
      </c>
      <c r="AC3144" s="198">
        <v>37040</v>
      </c>
    </row>
    <row r="3145" spans="1:29" x14ac:dyDescent="0.2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31</v>
      </c>
      <c r="F3145" s="213">
        <f t="shared" si="245"/>
        <v>620000</v>
      </c>
      <c r="G3145" s="202">
        <v>1298392</v>
      </c>
      <c r="H3145" s="198">
        <v>37036.405497685184</v>
      </c>
      <c r="I3145" t="s">
        <v>3393</v>
      </c>
      <c r="M3145" t="s">
        <v>1785</v>
      </c>
      <c r="N3145" t="s">
        <v>3014</v>
      </c>
      <c r="O3145" t="s">
        <v>3327</v>
      </c>
      <c r="P3145" s="199">
        <v>20000</v>
      </c>
      <c r="S3145" t="s">
        <v>1786</v>
      </c>
      <c r="T3145" t="s">
        <v>2230</v>
      </c>
      <c r="U3145" s="201">
        <v>4.04</v>
      </c>
      <c r="V3145" t="s">
        <v>2029</v>
      </c>
      <c r="W3145" t="s">
        <v>3587</v>
      </c>
      <c r="X3145" t="s">
        <v>3016</v>
      </c>
      <c r="Y3145" t="s">
        <v>2250</v>
      </c>
      <c r="Z3145" t="s">
        <v>3729</v>
      </c>
      <c r="AA3145" t="s">
        <v>397</v>
      </c>
      <c r="AB3145" s="198">
        <v>37073.875</v>
      </c>
      <c r="AC3145" s="198">
        <v>37103.875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4</v>
      </c>
      <c r="F3146" s="213">
        <f t="shared" si="245"/>
        <v>40000</v>
      </c>
      <c r="G3146" s="202">
        <v>1298393</v>
      </c>
      <c r="H3146" s="198">
        <v>37036.405497685184</v>
      </c>
      <c r="I3146" t="s">
        <v>2202</v>
      </c>
      <c r="M3146" t="s">
        <v>1785</v>
      </c>
      <c r="N3146" t="s">
        <v>3314</v>
      </c>
      <c r="O3146" t="s">
        <v>1518</v>
      </c>
      <c r="P3146" s="199">
        <v>10000</v>
      </c>
      <c r="S3146" t="s">
        <v>1786</v>
      </c>
      <c r="T3146" t="s">
        <v>2230</v>
      </c>
      <c r="U3146" s="201">
        <v>3.9062999999999999</v>
      </c>
      <c r="V3146" t="s">
        <v>3190</v>
      </c>
      <c r="W3146" t="s">
        <v>3316</v>
      </c>
      <c r="X3146" t="s">
        <v>3317</v>
      </c>
      <c r="Y3146" t="s">
        <v>3318</v>
      </c>
      <c r="Z3146" t="s">
        <v>3729</v>
      </c>
      <c r="AA3146">
        <v>812074</v>
      </c>
      <c r="AB3146" s="198">
        <v>37037</v>
      </c>
      <c r="AC3146" s="198">
        <v>37040</v>
      </c>
    </row>
    <row r="3147" spans="1:29" x14ac:dyDescent="0.2">
      <c r="A3147" s="44" t="str">
        <f t="shared" ref="A3147:A3210" si="246">B3147&amp;" "&amp;C3147&amp;" "&amp;D3147</f>
        <v>US Natural Gas Financial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Financial</v>
      </c>
      <c r="E3147" s="44">
        <f>IF(VLOOKUP(S3147,'DD-Lookup'!$J$6:$L$50,3,FALSE)="Monthly",(YEAR(AC3147)-YEAR(AB3147))*12+MONTH(AC3147)-MONTH(AB3147)+1,(AC3147-AB3147+1))</f>
        <v>30</v>
      </c>
      <c r="F3147" s="213">
        <f t="shared" ref="F3147:F3210" si="250">E3147*SUM(P3147:Q3147)</f>
        <v>150000</v>
      </c>
      <c r="G3147" s="202">
        <v>1298396</v>
      </c>
      <c r="H3147" s="198">
        <v>37036.405636574076</v>
      </c>
      <c r="I3147" t="s">
        <v>3008</v>
      </c>
      <c r="M3147" t="s">
        <v>1785</v>
      </c>
      <c r="N3147" t="s">
        <v>3328</v>
      </c>
      <c r="O3147" t="s">
        <v>3250</v>
      </c>
      <c r="P3147" s="199">
        <v>5000</v>
      </c>
      <c r="S3147" t="s">
        <v>1786</v>
      </c>
      <c r="T3147" t="s">
        <v>2230</v>
      </c>
      <c r="U3147" s="201">
        <v>-0.7</v>
      </c>
      <c r="V3147" t="s">
        <v>1721</v>
      </c>
      <c r="W3147" t="s">
        <v>3251</v>
      </c>
      <c r="X3147" t="s">
        <v>3252</v>
      </c>
      <c r="Y3147" t="s">
        <v>2250</v>
      </c>
      <c r="Z3147" t="s">
        <v>3729</v>
      </c>
      <c r="AA3147" t="s">
        <v>398</v>
      </c>
      <c r="AB3147" s="198">
        <v>37043.875</v>
      </c>
      <c r="AC3147" s="198">
        <v>37072.875</v>
      </c>
    </row>
    <row r="3148" spans="1:29" x14ac:dyDescent="0.2">
      <c r="A3148" s="44" t="str">
        <f t="shared" si="246"/>
        <v>US Natural Gas Financial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Financial</v>
      </c>
      <c r="E3148" s="44">
        <f>IF(VLOOKUP(S3148,'DD-Lookup'!$J$6:$L$50,3,FALSE)="Monthly",(YEAR(AC3148)-YEAR(AB3148))*12+MONTH(AC3148)-MONTH(AB3148)+1,(AC3148-AB3148+1))</f>
        <v>30</v>
      </c>
      <c r="F3148" s="213">
        <f t="shared" si="250"/>
        <v>225000</v>
      </c>
      <c r="G3148" s="202">
        <v>1298398</v>
      </c>
      <c r="H3148" s="198">
        <v>37036.405659722222</v>
      </c>
      <c r="I3148" t="s">
        <v>3078</v>
      </c>
      <c r="M3148" t="s">
        <v>1785</v>
      </c>
      <c r="N3148" t="s">
        <v>3014</v>
      </c>
      <c r="O3148" t="s">
        <v>3015</v>
      </c>
      <c r="P3148" s="199">
        <v>7500</v>
      </c>
      <c r="S3148" t="s">
        <v>1786</v>
      </c>
      <c r="T3148" t="s">
        <v>2230</v>
      </c>
      <c r="U3148" s="201">
        <v>3.9750000000000001</v>
      </c>
      <c r="V3148" t="s">
        <v>2852</v>
      </c>
      <c r="W3148" t="s">
        <v>3587</v>
      </c>
      <c r="X3148" t="s">
        <v>3016</v>
      </c>
      <c r="Y3148" t="s">
        <v>2250</v>
      </c>
      <c r="Z3148" t="s">
        <v>3729</v>
      </c>
      <c r="AA3148" t="s">
        <v>399</v>
      </c>
      <c r="AB3148" s="198">
        <v>37043.875</v>
      </c>
      <c r="AC3148" s="198">
        <v>37072.875</v>
      </c>
    </row>
    <row r="3149" spans="1:29" x14ac:dyDescent="0.2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30</v>
      </c>
      <c r="F3149" s="213">
        <f t="shared" si="250"/>
        <v>300000</v>
      </c>
      <c r="G3149" s="202">
        <v>1298397</v>
      </c>
      <c r="H3149" s="198">
        <v>37036.405659722222</v>
      </c>
      <c r="I3149" t="s">
        <v>3322</v>
      </c>
      <c r="M3149" t="s">
        <v>1785</v>
      </c>
      <c r="N3149" t="s">
        <v>3328</v>
      </c>
      <c r="O3149" t="s">
        <v>3082</v>
      </c>
      <c r="Q3149" s="199">
        <v>10000</v>
      </c>
      <c r="S3149" t="s">
        <v>1786</v>
      </c>
      <c r="T3149" t="s">
        <v>2230</v>
      </c>
      <c r="U3149" s="201">
        <v>-0.03</v>
      </c>
      <c r="V3149" t="s">
        <v>2179</v>
      </c>
      <c r="W3149" t="s">
        <v>3179</v>
      </c>
      <c r="X3149" t="s">
        <v>3180</v>
      </c>
      <c r="Y3149" t="s">
        <v>2250</v>
      </c>
      <c r="Z3149" t="s">
        <v>3729</v>
      </c>
      <c r="AA3149" t="s">
        <v>400</v>
      </c>
      <c r="AB3149" s="198">
        <v>37043.875</v>
      </c>
      <c r="AC3149" s="198">
        <v>37072.875</v>
      </c>
    </row>
    <row r="3150" spans="1:29" x14ac:dyDescent="0.2">
      <c r="A3150" s="44" t="str">
        <f t="shared" si="246"/>
        <v xml:space="preserve"> Metals Financial</v>
      </c>
      <c r="B3150" s="44" t="str">
        <f t="shared" si="247"/>
        <v/>
      </c>
      <c r="C3150" s="44" t="str">
        <f t="shared" si="248"/>
        <v>Metals</v>
      </c>
      <c r="D3150" s="44" t="str">
        <f t="shared" si="249"/>
        <v>Financial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</v>
      </c>
      <c r="G3150" s="202">
        <v>1298400</v>
      </c>
      <c r="H3150" s="198">
        <v>37036.405694444446</v>
      </c>
      <c r="I3150" t="s">
        <v>2200</v>
      </c>
      <c r="M3150" t="s">
        <v>1791</v>
      </c>
      <c r="N3150" t="s">
        <v>2240</v>
      </c>
      <c r="O3150" t="s">
        <v>2241</v>
      </c>
      <c r="Q3150" s="199">
        <v>20</v>
      </c>
      <c r="S3150" t="s">
        <v>2229</v>
      </c>
      <c r="T3150" t="s">
        <v>2230</v>
      </c>
      <c r="U3150" s="201">
        <v>1539</v>
      </c>
      <c r="V3150" t="s">
        <v>2244</v>
      </c>
      <c r="W3150" t="s">
        <v>2236</v>
      </c>
      <c r="X3150" t="s">
        <v>2232</v>
      </c>
      <c r="Y3150" t="s">
        <v>2233</v>
      </c>
      <c r="Z3150" t="s">
        <v>2234</v>
      </c>
      <c r="AA3150">
        <v>2152995</v>
      </c>
    </row>
    <row r="3151" spans="1:29" x14ac:dyDescent="0.2">
      <c r="A3151" s="44" t="str">
        <f t="shared" si="246"/>
        <v>US Power Physical</v>
      </c>
      <c r="B3151" s="44" t="str">
        <f t="shared" si="247"/>
        <v>US</v>
      </c>
      <c r="C3151" s="44" t="str">
        <f t="shared" si="248"/>
        <v>Power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30</v>
      </c>
      <c r="F3151" s="213">
        <f t="shared" si="250"/>
        <v>1500</v>
      </c>
      <c r="G3151" s="202">
        <v>1298399</v>
      </c>
      <c r="H3151" s="198">
        <v>37036.405694444446</v>
      </c>
      <c r="I3151" t="s">
        <v>1850</v>
      </c>
      <c r="M3151" t="s">
        <v>3451</v>
      </c>
      <c r="N3151" t="s">
        <v>1827</v>
      </c>
      <c r="O3151" t="s">
        <v>3009</v>
      </c>
      <c r="P3151" s="199">
        <v>50</v>
      </c>
      <c r="S3151" t="s">
        <v>1784</v>
      </c>
      <c r="T3151" t="s">
        <v>2230</v>
      </c>
      <c r="U3151" s="201">
        <v>58.3</v>
      </c>
      <c r="V3151" t="s">
        <v>2103</v>
      </c>
      <c r="W3151" t="s">
        <v>1848</v>
      </c>
      <c r="X3151" t="s">
        <v>1832</v>
      </c>
      <c r="Y3151" t="s">
        <v>2741</v>
      </c>
      <c r="Z3151" t="s">
        <v>3724</v>
      </c>
      <c r="AA3151">
        <v>623125.1</v>
      </c>
      <c r="AB3151" s="198">
        <v>37043.71597222222</v>
      </c>
      <c r="AC3151" s="198">
        <v>37072.71597222222</v>
      </c>
    </row>
    <row r="3152" spans="1:29" x14ac:dyDescent="0.2">
      <c r="A3152" s="44" t="str">
        <f t="shared" si="246"/>
        <v xml:space="preserve"> Natural Gas Physical</v>
      </c>
      <c r="B3152" s="44" t="str">
        <f t="shared" si="247"/>
        <v/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4</v>
      </c>
      <c r="F3152" s="213">
        <f t="shared" si="250"/>
        <v>40000</v>
      </c>
      <c r="G3152" s="202">
        <v>1298401</v>
      </c>
      <c r="H3152" s="198">
        <v>37036.405717592592</v>
      </c>
      <c r="I3152" t="s">
        <v>3013</v>
      </c>
      <c r="M3152" t="s">
        <v>1785</v>
      </c>
      <c r="N3152" t="s">
        <v>1724</v>
      </c>
      <c r="O3152" t="s">
        <v>172</v>
      </c>
      <c r="Q3152" s="199">
        <v>10000</v>
      </c>
      <c r="S3152" t="s">
        <v>2308</v>
      </c>
      <c r="T3152" t="s">
        <v>1725</v>
      </c>
      <c r="U3152" s="201">
        <v>5.22</v>
      </c>
      <c r="V3152" t="s">
        <v>1929</v>
      </c>
      <c r="W3152" t="s">
        <v>1726</v>
      </c>
      <c r="X3152" t="s">
        <v>1727</v>
      </c>
      <c r="Y3152" t="s">
        <v>3318</v>
      </c>
      <c r="Z3152" t="s">
        <v>3730</v>
      </c>
      <c r="AA3152">
        <v>812077</v>
      </c>
      <c r="AB3152" s="198">
        <v>37036</v>
      </c>
      <c r="AC3152" s="198">
        <v>37039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30</v>
      </c>
      <c r="F3153" s="213">
        <f t="shared" si="250"/>
        <v>300000</v>
      </c>
      <c r="G3153" s="202">
        <v>1298403</v>
      </c>
      <c r="H3153" s="198">
        <v>37036.405752314815</v>
      </c>
      <c r="I3153" t="s">
        <v>3008</v>
      </c>
      <c r="M3153" t="s">
        <v>1785</v>
      </c>
      <c r="N3153" t="s">
        <v>3314</v>
      </c>
      <c r="O3153" t="s">
        <v>2851</v>
      </c>
      <c r="Q3153" s="199">
        <v>10000</v>
      </c>
      <c r="S3153" t="s">
        <v>1786</v>
      </c>
      <c r="T3153" t="s">
        <v>2230</v>
      </c>
      <c r="U3153" s="201">
        <v>3.1</v>
      </c>
      <c r="V3153" t="s">
        <v>1916</v>
      </c>
      <c r="W3153" t="s">
        <v>2813</v>
      </c>
      <c r="X3153" t="s">
        <v>1710</v>
      </c>
      <c r="Y3153" t="s">
        <v>3318</v>
      </c>
      <c r="Z3153" t="s">
        <v>3729</v>
      </c>
      <c r="AA3153" t="s">
        <v>401</v>
      </c>
      <c r="AB3153" s="198">
        <v>37043.875</v>
      </c>
      <c r="AC3153" s="198">
        <v>37072.875</v>
      </c>
    </row>
    <row r="3154" spans="1:29" x14ac:dyDescent="0.2">
      <c r="A3154" s="44" t="str">
        <f t="shared" si="246"/>
        <v>US Crude Financial</v>
      </c>
      <c r="B3154" s="44" t="str">
        <f t="shared" si="247"/>
        <v>US</v>
      </c>
      <c r="C3154" s="44" t="str">
        <f t="shared" si="248"/>
        <v>Crude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50000</v>
      </c>
      <c r="G3154" s="202">
        <v>1298404</v>
      </c>
      <c r="H3154" s="198">
        <v>37036.405763888892</v>
      </c>
      <c r="I3154" t="s">
        <v>2200</v>
      </c>
      <c r="M3154" t="s">
        <v>1994</v>
      </c>
      <c r="N3154" t="s">
        <v>2731</v>
      </c>
      <c r="O3154" t="s">
        <v>1815</v>
      </c>
      <c r="P3154" s="199">
        <v>50000</v>
      </c>
      <c r="S3154" t="s">
        <v>1792</v>
      </c>
      <c r="T3154" t="s">
        <v>2230</v>
      </c>
      <c r="U3154" s="201">
        <v>28.19</v>
      </c>
      <c r="V3154" t="s">
        <v>2829</v>
      </c>
      <c r="W3154" t="s">
        <v>2733</v>
      </c>
      <c r="X3154" t="s">
        <v>2734</v>
      </c>
      <c r="Y3154" t="s">
        <v>3473</v>
      </c>
      <c r="Z3154" t="s">
        <v>3729</v>
      </c>
      <c r="AA3154">
        <v>108062</v>
      </c>
      <c r="AB3154" s="198">
        <v>37073</v>
      </c>
      <c r="AC3154" s="198">
        <v>37103</v>
      </c>
    </row>
    <row r="3155" spans="1:29" x14ac:dyDescent="0.2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4</v>
      </c>
      <c r="F3155" s="213">
        <f t="shared" si="250"/>
        <v>40000</v>
      </c>
      <c r="G3155" s="202">
        <v>1298405</v>
      </c>
      <c r="H3155" s="198">
        <v>37036.405787037038</v>
      </c>
      <c r="I3155" t="s">
        <v>3013</v>
      </c>
      <c r="M3155" t="s">
        <v>1785</v>
      </c>
      <c r="N3155" t="s">
        <v>1724</v>
      </c>
      <c r="O3155" t="s">
        <v>172</v>
      </c>
      <c r="Q3155" s="199">
        <v>10000</v>
      </c>
      <c r="S3155" t="s">
        <v>2308</v>
      </c>
      <c r="T3155" t="s">
        <v>1725</v>
      </c>
      <c r="U3155" s="201">
        <v>5.2249999999999996</v>
      </c>
      <c r="V3155" t="s">
        <v>1929</v>
      </c>
      <c r="W3155" t="s">
        <v>1726</v>
      </c>
      <c r="X3155" t="s">
        <v>1727</v>
      </c>
      <c r="Y3155" t="s">
        <v>3318</v>
      </c>
      <c r="Z3155" t="s">
        <v>3730</v>
      </c>
      <c r="AA3155">
        <v>812079</v>
      </c>
      <c r="AB3155" s="198">
        <v>37036</v>
      </c>
      <c r="AC3155" s="198">
        <v>37039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4</v>
      </c>
      <c r="F3156" s="213">
        <f t="shared" si="250"/>
        <v>20000</v>
      </c>
      <c r="G3156" s="202">
        <v>1298406</v>
      </c>
      <c r="H3156" s="198">
        <v>37036.405787037038</v>
      </c>
      <c r="I3156" t="s">
        <v>2779</v>
      </c>
      <c r="M3156" t="s">
        <v>1785</v>
      </c>
      <c r="N3156" t="s">
        <v>3314</v>
      </c>
      <c r="O3156" t="s">
        <v>1544</v>
      </c>
      <c r="P3156" s="199">
        <v>5000</v>
      </c>
      <c r="S3156" t="s">
        <v>1786</v>
      </c>
      <c r="T3156" t="s">
        <v>2230</v>
      </c>
      <c r="U3156" s="201">
        <v>3.76</v>
      </c>
      <c r="V3156" t="s">
        <v>2116</v>
      </c>
      <c r="W3156" t="s">
        <v>3130</v>
      </c>
      <c r="X3156" t="s">
        <v>3338</v>
      </c>
      <c r="Y3156" t="s">
        <v>3318</v>
      </c>
      <c r="Z3156" t="s">
        <v>3729</v>
      </c>
      <c r="AA3156">
        <v>812078</v>
      </c>
      <c r="AB3156" s="198">
        <v>37037</v>
      </c>
      <c r="AC3156" s="198">
        <v>37040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4</v>
      </c>
      <c r="F3157" s="213">
        <f t="shared" si="250"/>
        <v>20000</v>
      </c>
      <c r="G3157" s="202">
        <v>1298407</v>
      </c>
      <c r="H3157" s="198">
        <v>37036.405821759261</v>
      </c>
      <c r="I3157" t="s">
        <v>3336</v>
      </c>
      <c r="M3157" t="s">
        <v>1785</v>
      </c>
      <c r="N3157" t="s">
        <v>3314</v>
      </c>
      <c r="O3157" t="s">
        <v>1544</v>
      </c>
      <c r="Q3157" s="199">
        <v>5000</v>
      </c>
      <c r="S3157" t="s">
        <v>1786</v>
      </c>
      <c r="T3157" t="s">
        <v>2230</v>
      </c>
      <c r="U3157" s="201">
        <v>3.7625000000000002</v>
      </c>
      <c r="V3157" t="s">
        <v>2183</v>
      </c>
      <c r="W3157" t="s">
        <v>3130</v>
      </c>
      <c r="X3157" t="s">
        <v>3338</v>
      </c>
      <c r="Y3157" t="s">
        <v>3318</v>
      </c>
      <c r="Z3157" t="s">
        <v>3729</v>
      </c>
      <c r="AA3157">
        <v>812080</v>
      </c>
      <c r="AB3157" s="198">
        <v>37037</v>
      </c>
      <c r="AC3157" s="198">
        <v>37040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4</v>
      </c>
      <c r="F3158" s="213">
        <f t="shared" si="250"/>
        <v>20000</v>
      </c>
      <c r="G3158" s="202">
        <v>1298408</v>
      </c>
      <c r="H3158" s="198">
        <v>37036.405868055554</v>
      </c>
      <c r="I3158" t="s">
        <v>2769</v>
      </c>
      <c r="M3158" t="s">
        <v>1785</v>
      </c>
      <c r="N3158" t="s">
        <v>3314</v>
      </c>
      <c r="O3158" t="s">
        <v>1544</v>
      </c>
      <c r="P3158" s="199">
        <v>5000</v>
      </c>
      <c r="S3158" t="s">
        <v>1786</v>
      </c>
      <c r="T3158" t="s">
        <v>2230</v>
      </c>
      <c r="U3158" s="201">
        <v>3.7574999999999998</v>
      </c>
      <c r="V3158" t="s">
        <v>1880</v>
      </c>
      <c r="W3158" t="s">
        <v>3130</v>
      </c>
      <c r="X3158" t="s">
        <v>3338</v>
      </c>
      <c r="Y3158" t="s">
        <v>3318</v>
      </c>
      <c r="Z3158" t="s">
        <v>3729</v>
      </c>
      <c r="AA3158">
        <v>812083</v>
      </c>
      <c r="AB3158" s="198">
        <v>37037</v>
      </c>
      <c r="AC3158" s="198">
        <v>37040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4</v>
      </c>
      <c r="F3159" s="213">
        <f t="shared" si="250"/>
        <v>10000</v>
      </c>
      <c r="G3159" s="202">
        <v>1298409</v>
      </c>
      <c r="H3159" s="198">
        <v>37036.405868055554</v>
      </c>
      <c r="I3159" t="s">
        <v>1729</v>
      </c>
      <c r="M3159" t="s">
        <v>1785</v>
      </c>
      <c r="N3159" t="s">
        <v>3314</v>
      </c>
      <c r="O3159" t="s">
        <v>1543</v>
      </c>
      <c r="Q3159" s="199">
        <v>2500</v>
      </c>
      <c r="S3159" t="s">
        <v>1786</v>
      </c>
      <c r="T3159" t="s">
        <v>2230</v>
      </c>
      <c r="U3159" s="201">
        <v>3.6924999999999999</v>
      </c>
      <c r="V3159" t="s">
        <v>1730</v>
      </c>
      <c r="W3159" t="s">
        <v>3130</v>
      </c>
      <c r="X3159" t="s">
        <v>3338</v>
      </c>
      <c r="Y3159" t="s">
        <v>3318</v>
      </c>
      <c r="Z3159" t="s">
        <v>3729</v>
      </c>
      <c r="AA3159">
        <v>812084</v>
      </c>
      <c r="AB3159" s="198">
        <v>37037</v>
      </c>
      <c r="AC3159" s="198">
        <v>37040</v>
      </c>
    </row>
    <row r="3160" spans="1:29" x14ac:dyDescent="0.2">
      <c r="A3160" s="44" t="str">
        <f t="shared" si="246"/>
        <v xml:space="preserve"> Metals Financial</v>
      </c>
      <c r="B3160" s="44" t="str">
        <f t="shared" si="247"/>
        <v/>
      </c>
      <c r="C3160" s="44" t="str">
        <f t="shared" si="248"/>
        <v>Metals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10</v>
      </c>
      <c r="G3160" s="202">
        <v>1298410</v>
      </c>
      <c r="H3160" s="198">
        <v>37036.405902777777</v>
      </c>
      <c r="I3160" t="s">
        <v>2284</v>
      </c>
      <c r="M3160" t="s">
        <v>1791</v>
      </c>
      <c r="N3160" t="s">
        <v>2240</v>
      </c>
      <c r="O3160" t="s">
        <v>2241</v>
      </c>
      <c r="P3160" s="199">
        <v>10</v>
      </c>
      <c r="S3160" t="s">
        <v>2229</v>
      </c>
      <c r="T3160" t="s">
        <v>2230</v>
      </c>
      <c r="U3160" s="201">
        <v>1538</v>
      </c>
      <c r="V3160" t="s">
        <v>2300</v>
      </c>
      <c r="W3160" t="s">
        <v>2236</v>
      </c>
      <c r="X3160" t="s">
        <v>2232</v>
      </c>
      <c r="Y3160" t="s">
        <v>2233</v>
      </c>
      <c r="Z3160" t="s">
        <v>2234</v>
      </c>
      <c r="AA3160">
        <v>2152997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4</v>
      </c>
      <c r="F3161" s="213">
        <f t="shared" si="250"/>
        <v>14104</v>
      </c>
      <c r="G3161" s="202">
        <v>1298411</v>
      </c>
      <c r="H3161" s="198">
        <v>37036.405925925923</v>
      </c>
      <c r="I3161" t="s">
        <v>3342</v>
      </c>
      <c r="M3161" t="s">
        <v>1785</v>
      </c>
      <c r="N3161" t="s">
        <v>3314</v>
      </c>
      <c r="O3161" t="s">
        <v>1518</v>
      </c>
      <c r="P3161" s="199">
        <v>3526</v>
      </c>
      <c r="S3161" t="s">
        <v>1786</v>
      </c>
      <c r="T3161" t="s">
        <v>2230</v>
      </c>
      <c r="U3161" s="201">
        <v>3.9024999999999999</v>
      </c>
      <c r="V3161" t="s">
        <v>3135</v>
      </c>
      <c r="W3161" t="s">
        <v>3316</v>
      </c>
      <c r="X3161" t="s">
        <v>3317</v>
      </c>
      <c r="Y3161" t="s">
        <v>3318</v>
      </c>
      <c r="Z3161" t="s">
        <v>3729</v>
      </c>
      <c r="AA3161">
        <v>812085</v>
      </c>
      <c r="AB3161" s="198">
        <v>37037</v>
      </c>
      <c r="AC3161" s="198">
        <v>37040</v>
      </c>
    </row>
    <row r="3162" spans="1:29" x14ac:dyDescent="0.2">
      <c r="A3162" s="44" t="str">
        <f t="shared" si="246"/>
        <v>US Crude Financial</v>
      </c>
      <c r="B3162" s="44" t="str">
        <f t="shared" si="247"/>
        <v>US</v>
      </c>
      <c r="C3162" s="44" t="str">
        <f t="shared" si="248"/>
        <v>Crude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50000</v>
      </c>
      <c r="G3162" s="202">
        <v>1298412</v>
      </c>
      <c r="H3162" s="198">
        <v>37036.405960648146</v>
      </c>
      <c r="I3162" t="s">
        <v>2986</v>
      </c>
      <c r="M3162" t="s">
        <v>1994</v>
      </c>
      <c r="N3162" t="s">
        <v>2731</v>
      </c>
      <c r="O3162" t="s">
        <v>3104</v>
      </c>
      <c r="P3162" s="199">
        <v>50000</v>
      </c>
      <c r="S3162" t="s">
        <v>1792</v>
      </c>
      <c r="T3162" t="s">
        <v>2230</v>
      </c>
      <c r="U3162" s="201">
        <v>28.17</v>
      </c>
      <c r="V3162" t="s">
        <v>3349</v>
      </c>
      <c r="W3162" t="s">
        <v>2733</v>
      </c>
      <c r="X3162" t="s">
        <v>2803</v>
      </c>
      <c r="Y3162" t="s">
        <v>3473</v>
      </c>
      <c r="Z3162" t="s">
        <v>3729</v>
      </c>
      <c r="AA3162">
        <v>108064</v>
      </c>
      <c r="AB3162" s="198">
        <v>37073</v>
      </c>
      <c r="AC3162" s="198">
        <v>37103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4</v>
      </c>
      <c r="F3163" s="213">
        <f t="shared" si="250"/>
        <v>10000</v>
      </c>
      <c r="G3163" s="202">
        <v>1298413</v>
      </c>
      <c r="H3163" s="198">
        <v>37036.405972222223</v>
      </c>
      <c r="I3163" t="s">
        <v>1729</v>
      </c>
      <c r="M3163" t="s">
        <v>1785</v>
      </c>
      <c r="N3163" t="s">
        <v>3314</v>
      </c>
      <c r="O3163" t="s">
        <v>1544</v>
      </c>
      <c r="P3163" s="199">
        <v>2500</v>
      </c>
      <c r="S3163" t="s">
        <v>1786</v>
      </c>
      <c r="T3163" t="s">
        <v>2230</v>
      </c>
      <c r="U3163" s="201">
        <v>3.7549999999999999</v>
      </c>
      <c r="V3163" t="s">
        <v>1730</v>
      </c>
      <c r="W3163" t="s">
        <v>3130</v>
      </c>
      <c r="X3163" t="s">
        <v>3338</v>
      </c>
      <c r="Y3163" t="s">
        <v>3318</v>
      </c>
      <c r="Z3163" t="s">
        <v>3729</v>
      </c>
      <c r="AA3163">
        <v>812086</v>
      </c>
      <c r="AB3163" s="198">
        <v>37037</v>
      </c>
      <c r="AC3163" s="198">
        <v>37040</v>
      </c>
    </row>
    <row r="3164" spans="1:29" x14ac:dyDescent="0.2">
      <c r="A3164" s="44" t="str">
        <f t="shared" si="246"/>
        <v>US Crude Financial</v>
      </c>
      <c r="B3164" s="44" t="str">
        <f t="shared" si="247"/>
        <v>US</v>
      </c>
      <c r="C3164" s="44" t="str">
        <f t="shared" si="248"/>
        <v>Crude</v>
      </c>
      <c r="D3164" s="44" t="str">
        <f t="shared" si="249"/>
        <v>Financial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50000</v>
      </c>
      <c r="G3164" s="202">
        <v>1298414</v>
      </c>
      <c r="H3164" s="198">
        <v>37036.406018518515</v>
      </c>
      <c r="I3164" t="s">
        <v>3013</v>
      </c>
      <c r="M3164" t="s">
        <v>1994</v>
      </c>
      <c r="N3164" t="s">
        <v>2731</v>
      </c>
      <c r="O3164" t="s">
        <v>1815</v>
      </c>
      <c r="P3164" s="199">
        <v>50000</v>
      </c>
      <c r="S3164" t="s">
        <v>1792</v>
      </c>
      <c r="T3164" t="s">
        <v>2230</v>
      </c>
      <c r="U3164" s="201">
        <v>28.15</v>
      </c>
      <c r="V3164" t="s">
        <v>2041</v>
      </c>
      <c r="W3164" t="s">
        <v>2733</v>
      </c>
      <c r="X3164" t="s">
        <v>2734</v>
      </c>
      <c r="Y3164" t="s">
        <v>3473</v>
      </c>
      <c r="Z3164" t="s">
        <v>3729</v>
      </c>
      <c r="AA3164">
        <v>108065</v>
      </c>
      <c r="AB3164" s="198">
        <v>37073</v>
      </c>
      <c r="AC3164" s="198">
        <v>37103</v>
      </c>
    </row>
    <row r="3165" spans="1:29" x14ac:dyDescent="0.2">
      <c r="A3165" s="44" t="str">
        <f t="shared" si="246"/>
        <v>US Natural Gas Financial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30</v>
      </c>
      <c r="F3165" s="213">
        <f t="shared" si="250"/>
        <v>450000</v>
      </c>
      <c r="G3165" s="202">
        <v>1298415</v>
      </c>
      <c r="H3165" s="198">
        <v>37036.406111111108</v>
      </c>
      <c r="I3165" t="s">
        <v>1702</v>
      </c>
      <c r="M3165" t="s">
        <v>1785</v>
      </c>
      <c r="N3165" t="s">
        <v>3014</v>
      </c>
      <c r="O3165" t="s">
        <v>1820</v>
      </c>
      <c r="P3165" s="199">
        <v>15000</v>
      </c>
      <c r="S3165" t="s">
        <v>1786</v>
      </c>
      <c r="T3165" t="s">
        <v>2230</v>
      </c>
      <c r="U3165" s="201">
        <v>-7.4999999999999997E-3</v>
      </c>
      <c r="V3165" t="s">
        <v>3246</v>
      </c>
      <c r="W3165" t="s">
        <v>3372</v>
      </c>
      <c r="X3165" t="s">
        <v>2774</v>
      </c>
      <c r="Y3165" t="s">
        <v>2250</v>
      </c>
      <c r="Z3165" t="s">
        <v>3729</v>
      </c>
      <c r="AA3165" t="s">
        <v>402</v>
      </c>
      <c r="AB3165" s="198">
        <v>37043.875</v>
      </c>
      <c r="AC3165" s="198">
        <v>37072.875</v>
      </c>
    </row>
    <row r="3166" spans="1:29" x14ac:dyDescent="0.2">
      <c r="A3166" s="44" t="str">
        <f t="shared" si="246"/>
        <v>US Crude Financial</v>
      </c>
      <c r="B3166" s="44" t="str">
        <f t="shared" si="247"/>
        <v>US</v>
      </c>
      <c r="C3166" s="44" t="str">
        <f t="shared" si="248"/>
        <v>Crude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50000</v>
      </c>
      <c r="G3166" s="202">
        <v>1298416</v>
      </c>
      <c r="H3166" s="198">
        <v>37036.406134259261</v>
      </c>
      <c r="I3166" t="s">
        <v>3167</v>
      </c>
      <c r="M3166" t="s">
        <v>1994</v>
      </c>
      <c r="N3166" t="s">
        <v>2731</v>
      </c>
      <c r="O3166" t="s">
        <v>3104</v>
      </c>
      <c r="P3166" s="199">
        <v>50000</v>
      </c>
      <c r="S3166" t="s">
        <v>1792</v>
      </c>
      <c r="T3166" t="s">
        <v>2230</v>
      </c>
      <c r="U3166" s="201">
        <v>28.13</v>
      </c>
      <c r="V3166" t="s">
        <v>2335</v>
      </c>
      <c r="W3166" t="s">
        <v>2733</v>
      </c>
      <c r="X3166" t="s">
        <v>2803</v>
      </c>
      <c r="Y3166" t="s">
        <v>3473</v>
      </c>
      <c r="Z3166" t="s">
        <v>3729</v>
      </c>
      <c r="AA3166">
        <v>108066</v>
      </c>
      <c r="AB3166" s="198">
        <v>37073</v>
      </c>
      <c r="AC3166" s="198">
        <v>37103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4</v>
      </c>
      <c r="F3167" s="213">
        <f t="shared" si="250"/>
        <v>60000</v>
      </c>
      <c r="G3167" s="202">
        <v>1298417</v>
      </c>
      <c r="H3167" s="198">
        <v>37036.406145833331</v>
      </c>
      <c r="I3167" t="s">
        <v>3341</v>
      </c>
      <c r="M3167" t="s">
        <v>1785</v>
      </c>
      <c r="N3167" t="s">
        <v>3314</v>
      </c>
      <c r="O3167" t="s">
        <v>1034</v>
      </c>
      <c r="P3167" s="199">
        <v>15000</v>
      </c>
      <c r="S3167" t="s">
        <v>1786</v>
      </c>
      <c r="T3167" t="s">
        <v>2230</v>
      </c>
      <c r="U3167" s="201">
        <v>3.8250000000000002</v>
      </c>
      <c r="V3167" t="s">
        <v>2726</v>
      </c>
      <c r="W3167" t="s">
        <v>2783</v>
      </c>
      <c r="X3167" t="s">
        <v>2784</v>
      </c>
      <c r="Y3167" t="s">
        <v>3318</v>
      </c>
      <c r="Z3167" t="s">
        <v>3729</v>
      </c>
      <c r="AA3167">
        <v>812088</v>
      </c>
      <c r="AB3167" s="198">
        <v>37037</v>
      </c>
      <c r="AC3167" s="198">
        <v>37040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4</v>
      </c>
      <c r="F3168" s="213">
        <f t="shared" si="250"/>
        <v>20000</v>
      </c>
      <c r="G3168" s="202">
        <v>1298419</v>
      </c>
      <c r="H3168" s="198">
        <v>37036.4062037037</v>
      </c>
      <c r="I3168" t="s">
        <v>2769</v>
      </c>
      <c r="M3168" t="s">
        <v>1785</v>
      </c>
      <c r="N3168" t="s">
        <v>3314</v>
      </c>
      <c r="O3168" t="s">
        <v>1544</v>
      </c>
      <c r="Q3168" s="199">
        <v>5000</v>
      </c>
      <c r="S3168" t="s">
        <v>1786</v>
      </c>
      <c r="T3168" t="s">
        <v>2230</v>
      </c>
      <c r="U3168" s="201">
        <v>3.76</v>
      </c>
      <c r="V3168" t="s">
        <v>1880</v>
      </c>
      <c r="W3168" t="s">
        <v>3130</v>
      </c>
      <c r="X3168" t="s">
        <v>3338</v>
      </c>
      <c r="Y3168" t="s">
        <v>3318</v>
      </c>
      <c r="Z3168" t="s">
        <v>3729</v>
      </c>
      <c r="AA3168">
        <v>812090</v>
      </c>
      <c r="AB3168" s="198">
        <v>37037</v>
      </c>
      <c r="AC3168" s="198">
        <v>37040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30</v>
      </c>
      <c r="F3169" s="213">
        <f t="shared" si="250"/>
        <v>75000</v>
      </c>
      <c r="G3169" s="202">
        <v>1298418</v>
      </c>
      <c r="H3169" s="198">
        <v>37036.4062037037</v>
      </c>
      <c r="I3169" t="s">
        <v>1826</v>
      </c>
      <c r="M3169" t="s">
        <v>1785</v>
      </c>
      <c r="N3169" t="s">
        <v>3314</v>
      </c>
      <c r="O3169" t="s">
        <v>1920</v>
      </c>
      <c r="P3169" s="199">
        <v>2500</v>
      </c>
      <c r="S3169" t="s">
        <v>1786</v>
      </c>
      <c r="T3169" t="s">
        <v>2230</v>
      </c>
      <c r="U3169" s="201">
        <v>3.92</v>
      </c>
      <c r="V3169" t="s">
        <v>1894</v>
      </c>
      <c r="W3169" t="s">
        <v>2890</v>
      </c>
      <c r="X3169" t="s">
        <v>2891</v>
      </c>
      <c r="Y3169" t="s">
        <v>3318</v>
      </c>
      <c r="Z3169" t="s">
        <v>3729</v>
      </c>
      <c r="AA3169" t="s">
        <v>403</v>
      </c>
      <c r="AB3169" s="198">
        <v>37043.488888888889</v>
      </c>
      <c r="AC3169" s="198">
        <v>37072.488888888889</v>
      </c>
    </row>
    <row r="3170" spans="1:29" x14ac:dyDescent="0.2">
      <c r="A3170" s="44" t="str">
        <f t="shared" si="246"/>
        <v>US Natural Gas Financial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Financial</v>
      </c>
      <c r="E3170" s="44">
        <f>IF(VLOOKUP(S3170,'DD-Lookup'!$J$6:$L$50,3,FALSE)="Monthly",(YEAR(AC3170)-YEAR(AB3170))*12+MONTH(AC3170)-MONTH(AB3170)+1,(AC3170-AB3170+1))</f>
        <v>30</v>
      </c>
      <c r="F3170" s="213">
        <f t="shared" si="250"/>
        <v>375000</v>
      </c>
      <c r="G3170" s="202">
        <v>1298420</v>
      </c>
      <c r="H3170" s="198">
        <v>37036.406215277777</v>
      </c>
      <c r="I3170" t="s">
        <v>3013</v>
      </c>
      <c r="M3170" t="s">
        <v>1785</v>
      </c>
      <c r="N3170" t="s">
        <v>3014</v>
      </c>
      <c r="O3170" t="s">
        <v>3015</v>
      </c>
      <c r="P3170" s="199">
        <v>12500</v>
      </c>
      <c r="S3170" t="s">
        <v>1786</v>
      </c>
      <c r="T3170" t="s">
        <v>2230</v>
      </c>
      <c r="U3170" s="201">
        <v>3.9750000000000001</v>
      </c>
      <c r="V3170" t="s">
        <v>3267</v>
      </c>
      <c r="W3170" t="s">
        <v>3587</v>
      </c>
      <c r="X3170" t="s">
        <v>3016</v>
      </c>
      <c r="Y3170" t="s">
        <v>2250</v>
      </c>
      <c r="Z3170" t="s">
        <v>3729</v>
      </c>
      <c r="AA3170" t="s">
        <v>404</v>
      </c>
      <c r="AB3170" s="198">
        <v>37043.875</v>
      </c>
      <c r="AC3170" s="198">
        <v>37072.875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4</v>
      </c>
      <c r="F3171" s="213">
        <f t="shared" si="250"/>
        <v>20000</v>
      </c>
      <c r="G3171" s="202">
        <v>1298421</v>
      </c>
      <c r="H3171" s="198">
        <v>37036.406226851854</v>
      </c>
      <c r="I3171" t="s">
        <v>2796</v>
      </c>
      <c r="M3171" t="s">
        <v>1785</v>
      </c>
      <c r="N3171" t="s">
        <v>3314</v>
      </c>
      <c r="O3171" t="s">
        <v>1518</v>
      </c>
      <c r="P3171" s="199">
        <v>5000</v>
      </c>
      <c r="S3171" t="s">
        <v>1786</v>
      </c>
      <c r="T3171" t="s">
        <v>2230</v>
      </c>
      <c r="U3171" s="201">
        <v>3.9</v>
      </c>
      <c r="V3171" t="s">
        <v>3378</v>
      </c>
      <c r="W3171" t="s">
        <v>3316</v>
      </c>
      <c r="X3171" t="s">
        <v>3317</v>
      </c>
      <c r="Y3171" t="s">
        <v>3318</v>
      </c>
      <c r="Z3171" t="s">
        <v>3729</v>
      </c>
      <c r="AA3171">
        <v>812091</v>
      </c>
      <c r="AB3171" s="198">
        <v>37037</v>
      </c>
      <c r="AC3171" s="198">
        <v>37040</v>
      </c>
    </row>
    <row r="3172" spans="1:29" x14ac:dyDescent="0.2">
      <c r="A3172" s="44" t="str">
        <f t="shared" si="246"/>
        <v xml:space="preserve"> Natural Gas Physical</v>
      </c>
      <c r="B3172" s="44" t="str">
        <f t="shared" si="247"/>
        <v/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4</v>
      </c>
      <c r="F3172" s="213">
        <f t="shared" si="250"/>
        <v>40000</v>
      </c>
      <c r="G3172" s="202">
        <v>1298422</v>
      </c>
      <c r="H3172" s="198">
        <v>37036.406238425923</v>
      </c>
      <c r="I3172" t="s">
        <v>3008</v>
      </c>
      <c r="M3172" t="s">
        <v>1785</v>
      </c>
      <c r="N3172" t="s">
        <v>3346</v>
      </c>
      <c r="O3172" t="s">
        <v>1500</v>
      </c>
      <c r="P3172" s="199">
        <v>10000</v>
      </c>
      <c r="S3172" t="s">
        <v>1786</v>
      </c>
      <c r="T3172" t="s">
        <v>2230</v>
      </c>
      <c r="U3172" s="201">
        <v>4.125</v>
      </c>
      <c r="V3172" t="s">
        <v>1812</v>
      </c>
      <c r="W3172" t="s">
        <v>3347</v>
      </c>
      <c r="X3172" t="s">
        <v>3348</v>
      </c>
      <c r="Y3172" t="s">
        <v>3318</v>
      </c>
      <c r="Z3172" t="s">
        <v>3729</v>
      </c>
      <c r="AA3172">
        <v>812092</v>
      </c>
      <c r="AB3172" s="198">
        <v>37037</v>
      </c>
      <c r="AC3172" s="198">
        <v>37040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4</v>
      </c>
      <c r="F3173" s="213">
        <f t="shared" si="250"/>
        <v>40000</v>
      </c>
      <c r="G3173" s="202">
        <v>1298423</v>
      </c>
      <c r="H3173" s="198">
        <v>37036.406238425923</v>
      </c>
      <c r="I3173" t="s">
        <v>2202</v>
      </c>
      <c r="M3173" t="s">
        <v>1785</v>
      </c>
      <c r="N3173" t="s">
        <v>3314</v>
      </c>
      <c r="O3173" t="s">
        <v>1034</v>
      </c>
      <c r="P3173" s="199">
        <v>10000</v>
      </c>
      <c r="S3173" t="s">
        <v>1786</v>
      </c>
      <c r="T3173" t="s">
        <v>2230</v>
      </c>
      <c r="U3173" s="201">
        <v>3.8250000000000002</v>
      </c>
      <c r="V3173" t="s">
        <v>2805</v>
      </c>
      <c r="W3173" t="s">
        <v>2783</v>
      </c>
      <c r="X3173" t="s">
        <v>2784</v>
      </c>
      <c r="Y3173" t="s">
        <v>3318</v>
      </c>
      <c r="Z3173" t="s">
        <v>3729</v>
      </c>
      <c r="AA3173">
        <v>812093</v>
      </c>
      <c r="AB3173" s="198">
        <v>37037</v>
      </c>
      <c r="AC3173" s="198">
        <v>37040</v>
      </c>
    </row>
    <row r="3174" spans="1:29" x14ac:dyDescent="0.2">
      <c r="A3174" s="44" t="str">
        <f t="shared" si="246"/>
        <v xml:space="preserve"> Metals Financial</v>
      </c>
      <c r="B3174" s="44" t="str">
        <f t="shared" si="247"/>
        <v/>
      </c>
      <c r="C3174" s="44" t="str">
        <f t="shared" si="248"/>
        <v>Metals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20</v>
      </c>
      <c r="G3174" s="202">
        <v>1298424</v>
      </c>
      <c r="H3174" s="198">
        <v>37036.40625</v>
      </c>
      <c r="I3174" t="s">
        <v>2200</v>
      </c>
      <c r="M3174" t="s">
        <v>1791</v>
      </c>
      <c r="N3174" t="s">
        <v>2240</v>
      </c>
      <c r="O3174" t="s">
        <v>2241</v>
      </c>
      <c r="Q3174" s="199">
        <v>20</v>
      </c>
      <c r="S3174" t="s">
        <v>2229</v>
      </c>
      <c r="T3174" t="s">
        <v>2230</v>
      </c>
      <c r="U3174" s="201">
        <v>1540</v>
      </c>
      <c r="V3174" t="s">
        <v>2244</v>
      </c>
      <c r="W3174" t="s">
        <v>2236</v>
      </c>
      <c r="X3174" t="s">
        <v>2232</v>
      </c>
      <c r="Y3174" t="s">
        <v>2233</v>
      </c>
      <c r="Z3174" t="s">
        <v>2234</v>
      </c>
      <c r="AA3174">
        <v>2152999</v>
      </c>
    </row>
    <row r="3175" spans="1:29" x14ac:dyDescent="0.2">
      <c r="A3175" s="44" t="str">
        <f t="shared" si="246"/>
        <v>US Natural Gas Financial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Financial</v>
      </c>
      <c r="E3175" s="44">
        <f>IF(VLOOKUP(S3175,'DD-Lookup'!$J$6:$L$50,3,FALSE)="Monthly",(YEAR(AC3175)-YEAR(AB3175))*12+MONTH(AC3175)-MONTH(AB3175)+1,(AC3175-AB3175+1))</f>
        <v>151</v>
      </c>
      <c r="F3175" s="213">
        <f t="shared" si="250"/>
        <v>90600</v>
      </c>
      <c r="G3175" s="202">
        <v>1298425</v>
      </c>
      <c r="H3175" s="198">
        <v>37036.406284722223</v>
      </c>
      <c r="I3175" t="s">
        <v>1699</v>
      </c>
      <c r="M3175" t="s">
        <v>1785</v>
      </c>
      <c r="N3175" t="s">
        <v>3328</v>
      </c>
      <c r="O3175" t="s">
        <v>1869</v>
      </c>
      <c r="Q3175" s="199">
        <v>600</v>
      </c>
      <c r="S3175" t="s">
        <v>1786</v>
      </c>
      <c r="T3175" t="s">
        <v>2230</v>
      </c>
      <c r="U3175" s="201">
        <v>0.2</v>
      </c>
      <c r="V3175" t="s">
        <v>2605</v>
      </c>
      <c r="W3175" t="s">
        <v>1717</v>
      </c>
      <c r="X3175" t="s">
        <v>1718</v>
      </c>
      <c r="Y3175" t="s">
        <v>2250</v>
      </c>
      <c r="Z3175" t="s">
        <v>3729</v>
      </c>
      <c r="AA3175" t="s">
        <v>405</v>
      </c>
      <c r="AB3175" s="198">
        <v>37196</v>
      </c>
      <c r="AC3175" s="198">
        <v>37346</v>
      </c>
    </row>
    <row r="3176" spans="1:29" x14ac:dyDescent="0.2">
      <c r="A3176" s="44" t="str">
        <f t="shared" si="246"/>
        <v>US Natural Gas Financial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31</v>
      </c>
      <c r="F3176" s="213">
        <f t="shared" si="250"/>
        <v>1550</v>
      </c>
      <c r="G3176" s="202">
        <v>1298429</v>
      </c>
      <c r="H3176" s="198">
        <v>37036.406307870369</v>
      </c>
      <c r="I3176" t="s">
        <v>3008</v>
      </c>
      <c r="M3176" t="s">
        <v>1785</v>
      </c>
      <c r="N3176" t="s">
        <v>3014</v>
      </c>
      <c r="O3176" t="s">
        <v>2165</v>
      </c>
      <c r="P3176" s="199">
        <v>50</v>
      </c>
      <c r="S3176" t="s">
        <v>3221</v>
      </c>
      <c r="T3176" t="s">
        <v>2230</v>
      </c>
      <c r="U3176" s="201">
        <v>4.0380000000000003</v>
      </c>
      <c r="V3176" t="s">
        <v>3507</v>
      </c>
      <c r="W3176" t="s">
        <v>3587</v>
      </c>
      <c r="X3176" t="s">
        <v>3016</v>
      </c>
      <c r="Y3176" t="s">
        <v>2250</v>
      </c>
      <c r="Z3176" t="s">
        <v>3729</v>
      </c>
      <c r="AA3176" t="s">
        <v>406</v>
      </c>
      <c r="AB3176" s="198">
        <v>37073.875</v>
      </c>
      <c r="AC3176" s="198">
        <v>37103.875</v>
      </c>
    </row>
    <row r="3177" spans="1:29" x14ac:dyDescent="0.2">
      <c r="A3177" s="44" t="str">
        <f t="shared" si="246"/>
        <v>US Natural Gas Financial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Financial</v>
      </c>
      <c r="E3177" s="44">
        <f>IF(VLOOKUP(S3177,'DD-Lookup'!$J$6:$L$50,3,FALSE)="Monthly",(YEAR(AC3177)-YEAR(AB3177))*12+MONTH(AC3177)-MONTH(AB3177)+1,(AC3177-AB3177+1))</f>
        <v>30</v>
      </c>
      <c r="F3177" s="213">
        <f t="shared" si="250"/>
        <v>1500</v>
      </c>
      <c r="G3177" s="202">
        <v>1298428</v>
      </c>
      <c r="H3177" s="198">
        <v>37036.406307870369</v>
      </c>
      <c r="I3177" t="s">
        <v>3008</v>
      </c>
      <c r="M3177" t="s">
        <v>1785</v>
      </c>
      <c r="N3177" t="s">
        <v>3014</v>
      </c>
      <c r="O3177" t="s">
        <v>2164</v>
      </c>
      <c r="Q3177" s="199">
        <v>50</v>
      </c>
      <c r="S3177" t="s">
        <v>3221</v>
      </c>
      <c r="T3177" t="s">
        <v>2230</v>
      </c>
      <c r="U3177" s="201">
        <v>3.9750000000000001</v>
      </c>
      <c r="V3177" t="s">
        <v>3507</v>
      </c>
      <c r="W3177" t="s">
        <v>3587</v>
      </c>
      <c r="X3177" t="s">
        <v>3016</v>
      </c>
      <c r="Y3177" t="s">
        <v>2250</v>
      </c>
      <c r="Z3177" t="s">
        <v>3729</v>
      </c>
      <c r="AA3177" t="s">
        <v>407</v>
      </c>
      <c r="AB3177" s="198">
        <v>37043.875</v>
      </c>
      <c r="AC3177" s="198">
        <v>37072.875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4</v>
      </c>
      <c r="F3178" s="213">
        <f t="shared" si="250"/>
        <v>20000</v>
      </c>
      <c r="G3178" s="202">
        <v>1298430</v>
      </c>
      <c r="H3178" s="198">
        <v>37036.406307870369</v>
      </c>
      <c r="I3178" t="s">
        <v>2769</v>
      </c>
      <c r="M3178" t="s">
        <v>1785</v>
      </c>
      <c r="N3178" t="s">
        <v>3314</v>
      </c>
      <c r="O3178" t="s">
        <v>1566</v>
      </c>
      <c r="P3178" s="199">
        <v>5000</v>
      </c>
      <c r="S3178" t="s">
        <v>1786</v>
      </c>
      <c r="T3178" t="s">
        <v>2230</v>
      </c>
      <c r="U3178" s="201">
        <v>2.76</v>
      </c>
      <c r="V3178" t="s">
        <v>1880</v>
      </c>
      <c r="W3178" t="s">
        <v>1732</v>
      </c>
      <c r="X3178" t="s">
        <v>1710</v>
      </c>
      <c r="Y3178" t="s">
        <v>3318</v>
      </c>
      <c r="Z3178" t="s">
        <v>3729</v>
      </c>
      <c r="AA3178">
        <v>812096</v>
      </c>
      <c r="AB3178" s="198">
        <v>37037</v>
      </c>
      <c r="AC3178" s="198">
        <v>37040</v>
      </c>
    </row>
    <row r="3179" spans="1:29" x14ac:dyDescent="0.2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151</v>
      </c>
      <c r="F3179" s="213">
        <f t="shared" si="250"/>
        <v>377500</v>
      </c>
      <c r="G3179" s="202">
        <v>1298432</v>
      </c>
      <c r="H3179" s="198">
        <v>37036.406342592592</v>
      </c>
      <c r="I3179" t="s">
        <v>2986</v>
      </c>
      <c r="M3179" t="s">
        <v>1785</v>
      </c>
      <c r="N3179" t="s">
        <v>3014</v>
      </c>
      <c r="O3179" t="s">
        <v>3345</v>
      </c>
      <c r="P3179" s="199">
        <v>2500</v>
      </c>
      <c r="S3179" t="s">
        <v>1786</v>
      </c>
      <c r="T3179" t="s">
        <v>2230</v>
      </c>
      <c r="U3179" s="201">
        <v>4.4850000000000003</v>
      </c>
      <c r="V3179" t="s">
        <v>2393</v>
      </c>
      <c r="W3179" t="s">
        <v>3587</v>
      </c>
      <c r="X3179" t="s">
        <v>3016</v>
      </c>
      <c r="Y3179" t="s">
        <v>2250</v>
      </c>
      <c r="Z3179" t="s">
        <v>3729</v>
      </c>
      <c r="AA3179" t="s">
        <v>408</v>
      </c>
      <c r="AB3179" s="198">
        <v>37196</v>
      </c>
      <c r="AC3179" s="198">
        <v>37346</v>
      </c>
    </row>
    <row r="3180" spans="1:29" x14ac:dyDescent="0.2">
      <c r="A3180" s="44" t="str">
        <f t="shared" si="246"/>
        <v>US Crude Financial</v>
      </c>
      <c r="B3180" s="44" t="str">
        <f t="shared" si="247"/>
        <v>US</v>
      </c>
      <c r="C3180" s="44" t="str">
        <f t="shared" si="248"/>
        <v>Crude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50000</v>
      </c>
      <c r="G3180" s="202">
        <v>1298433</v>
      </c>
      <c r="H3180" s="198">
        <v>37036.406365740739</v>
      </c>
      <c r="I3180" t="s">
        <v>3013</v>
      </c>
      <c r="M3180" t="s">
        <v>1994</v>
      </c>
      <c r="N3180" t="s">
        <v>2731</v>
      </c>
      <c r="O3180" t="s">
        <v>1815</v>
      </c>
      <c r="Q3180" s="199">
        <v>50000</v>
      </c>
      <c r="S3180" t="s">
        <v>1792</v>
      </c>
      <c r="T3180" t="s">
        <v>2230</v>
      </c>
      <c r="U3180" s="201">
        <v>28.15</v>
      </c>
      <c r="V3180" t="s">
        <v>3296</v>
      </c>
      <c r="W3180" t="s">
        <v>2733</v>
      </c>
      <c r="X3180" t="s">
        <v>2734</v>
      </c>
      <c r="Y3180" t="s">
        <v>3473</v>
      </c>
      <c r="Z3180" t="s">
        <v>3729</v>
      </c>
      <c r="AA3180">
        <v>108067</v>
      </c>
      <c r="AB3180" s="198">
        <v>37073</v>
      </c>
      <c r="AC3180" s="198">
        <v>37103</v>
      </c>
    </row>
    <row r="3181" spans="1:29" x14ac:dyDescent="0.2">
      <c r="A3181" s="44" t="str">
        <f t="shared" si="246"/>
        <v>US Crude Financial</v>
      </c>
      <c r="B3181" s="44" t="str">
        <f t="shared" si="247"/>
        <v>US</v>
      </c>
      <c r="C3181" s="44" t="str">
        <f t="shared" si="248"/>
        <v>Crude</v>
      </c>
      <c r="D3181" s="44" t="str">
        <f t="shared" si="249"/>
        <v>Financial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50000</v>
      </c>
      <c r="G3181" s="202">
        <v>1298435</v>
      </c>
      <c r="H3181" s="198">
        <v>37036.406400462962</v>
      </c>
      <c r="I3181" t="s">
        <v>3013</v>
      </c>
      <c r="M3181" t="s">
        <v>1994</v>
      </c>
      <c r="N3181" t="s">
        <v>2731</v>
      </c>
      <c r="O3181" t="s">
        <v>1815</v>
      </c>
      <c r="Q3181" s="199">
        <v>50000</v>
      </c>
      <c r="S3181" t="s">
        <v>1792</v>
      </c>
      <c r="T3181" t="s">
        <v>2230</v>
      </c>
      <c r="U3181" s="201">
        <v>28.17</v>
      </c>
      <c r="V3181" t="s">
        <v>3296</v>
      </c>
      <c r="W3181" t="s">
        <v>2733</v>
      </c>
      <c r="X3181" t="s">
        <v>2734</v>
      </c>
      <c r="Y3181" t="s">
        <v>3473</v>
      </c>
      <c r="Z3181" t="s">
        <v>3729</v>
      </c>
      <c r="AA3181">
        <v>108068</v>
      </c>
      <c r="AB3181" s="198">
        <v>37073</v>
      </c>
      <c r="AC3181" s="198">
        <v>37103</v>
      </c>
    </row>
    <row r="3182" spans="1:29" x14ac:dyDescent="0.2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30</v>
      </c>
      <c r="F3182" s="213">
        <f t="shared" si="250"/>
        <v>75000</v>
      </c>
      <c r="G3182" s="202">
        <v>1298438</v>
      </c>
      <c r="H3182" s="198">
        <v>37036.406469907408</v>
      </c>
      <c r="I3182" t="s">
        <v>1702</v>
      </c>
      <c r="M3182" t="s">
        <v>1785</v>
      </c>
      <c r="N3182" t="s">
        <v>3328</v>
      </c>
      <c r="O3182" t="s">
        <v>1816</v>
      </c>
      <c r="Q3182" s="199">
        <v>2500</v>
      </c>
      <c r="S3182" t="s">
        <v>1786</v>
      </c>
      <c r="T3182" t="s">
        <v>2230</v>
      </c>
      <c r="U3182" s="201">
        <v>-0.1</v>
      </c>
      <c r="V3182" t="s">
        <v>2810</v>
      </c>
      <c r="W3182" t="s">
        <v>1775</v>
      </c>
      <c r="X3182" t="s">
        <v>1776</v>
      </c>
      <c r="Y3182" t="s">
        <v>2250</v>
      </c>
      <c r="Z3182" t="s">
        <v>3729</v>
      </c>
      <c r="AA3182" t="s">
        <v>409</v>
      </c>
      <c r="AB3182" s="198">
        <v>37043.875</v>
      </c>
      <c r="AC3182" s="198">
        <v>37072.875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4</v>
      </c>
      <c r="F3183" s="213">
        <f t="shared" si="250"/>
        <v>100000</v>
      </c>
      <c r="G3183" s="202">
        <v>1298440</v>
      </c>
      <c r="H3183" s="198">
        <v>37036.406527777777</v>
      </c>
      <c r="I3183" t="s">
        <v>2202</v>
      </c>
      <c r="M3183" t="s">
        <v>1785</v>
      </c>
      <c r="N3183" t="s">
        <v>3314</v>
      </c>
      <c r="O3183" t="s">
        <v>1034</v>
      </c>
      <c r="P3183" s="199">
        <v>25000</v>
      </c>
      <c r="S3183" t="s">
        <v>1786</v>
      </c>
      <c r="T3183" t="s">
        <v>2230</v>
      </c>
      <c r="U3183" s="201">
        <v>3.82</v>
      </c>
      <c r="V3183" t="s">
        <v>2168</v>
      </c>
      <c r="W3183" t="s">
        <v>2783</v>
      </c>
      <c r="X3183" t="s">
        <v>2784</v>
      </c>
      <c r="Y3183" t="s">
        <v>3318</v>
      </c>
      <c r="Z3183" t="s">
        <v>3729</v>
      </c>
      <c r="AA3183">
        <v>812098</v>
      </c>
      <c r="AB3183" s="198">
        <v>37037</v>
      </c>
      <c r="AC3183" s="198">
        <v>37040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4</v>
      </c>
      <c r="F3184" s="213">
        <f t="shared" si="250"/>
        <v>9252</v>
      </c>
      <c r="G3184" s="202">
        <v>1298442</v>
      </c>
      <c r="H3184" s="198">
        <v>37036.406585648147</v>
      </c>
      <c r="I3184" t="s">
        <v>2779</v>
      </c>
      <c r="M3184" t="s">
        <v>1785</v>
      </c>
      <c r="N3184" t="s">
        <v>3314</v>
      </c>
      <c r="O3184" t="s">
        <v>1546</v>
      </c>
      <c r="P3184" s="199">
        <v>2313</v>
      </c>
      <c r="S3184" t="s">
        <v>1786</v>
      </c>
      <c r="T3184" t="s">
        <v>2230</v>
      </c>
      <c r="U3184" s="201">
        <v>3.7075</v>
      </c>
      <c r="V3184" t="s">
        <v>1688</v>
      </c>
      <c r="W3184" t="s">
        <v>3130</v>
      </c>
      <c r="X3184" t="s">
        <v>3338</v>
      </c>
      <c r="Y3184" t="s">
        <v>3318</v>
      </c>
      <c r="Z3184" t="s">
        <v>3729</v>
      </c>
      <c r="AA3184">
        <v>812099</v>
      </c>
      <c r="AB3184" s="198">
        <v>37037</v>
      </c>
      <c r="AC3184" s="198">
        <v>37040</v>
      </c>
    </row>
    <row r="3185" spans="1:29" x14ac:dyDescent="0.2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153</v>
      </c>
      <c r="F3185" s="213">
        <f t="shared" si="250"/>
        <v>765000</v>
      </c>
      <c r="G3185" s="202">
        <v>1298443</v>
      </c>
      <c r="H3185" s="198">
        <v>37036.406608796293</v>
      </c>
      <c r="I3185" t="s">
        <v>3021</v>
      </c>
      <c r="M3185" t="s">
        <v>1785</v>
      </c>
      <c r="N3185" t="s">
        <v>3014</v>
      </c>
      <c r="O3185" t="s">
        <v>2777</v>
      </c>
      <c r="Q3185" s="199">
        <v>5000</v>
      </c>
      <c r="S3185" t="s">
        <v>1786</v>
      </c>
      <c r="T3185" t="s">
        <v>2230</v>
      </c>
      <c r="U3185" s="201">
        <v>4.0999999999999996</v>
      </c>
      <c r="V3185" t="s">
        <v>1684</v>
      </c>
      <c r="W3185" t="s">
        <v>3587</v>
      </c>
      <c r="X3185" t="s">
        <v>3016</v>
      </c>
      <c r="Y3185" t="s">
        <v>2250</v>
      </c>
      <c r="Z3185" t="s">
        <v>3729</v>
      </c>
      <c r="AA3185" t="s">
        <v>410</v>
      </c>
      <c r="AB3185" s="198">
        <v>37043</v>
      </c>
      <c r="AC3185" s="198">
        <v>37195</v>
      </c>
    </row>
    <row r="3186" spans="1:29" x14ac:dyDescent="0.2">
      <c r="A3186" s="44" t="str">
        <f t="shared" si="246"/>
        <v>US Natural Gas Financial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30</v>
      </c>
      <c r="F3186" s="213">
        <f t="shared" si="250"/>
        <v>600000</v>
      </c>
      <c r="G3186" s="202">
        <v>1298444</v>
      </c>
      <c r="H3186" s="198">
        <v>37036.40662037037</v>
      </c>
      <c r="I3186" t="s">
        <v>3393</v>
      </c>
      <c r="M3186" t="s">
        <v>1785</v>
      </c>
      <c r="N3186" t="s">
        <v>3014</v>
      </c>
      <c r="O3186" t="s">
        <v>3015</v>
      </c>
      <c r="Q3186" s="199">
        <v>20000</v>
      </c>
      <c r="S3186" t="s">
        <v>1786</v>
      </c>
      <c r="T3186" t="s">
        <v>2230</v>
      </c>
      <c r="U3186" s="201">
        <v>3.98</v>
      </c>
      <c r="V3186" t="s">
        <v>1822</v>
      </c>
      <c r="W3186" t="s">
        <v>3587</v>
      </c>
      <c r="X3186" t="s">
        <v>3016</v>
      </c>
      <c r="Y3186" t="s">
        <v>2250</v>
      </c>
      <c r="Z3186" t="s">
        <v>3729</v>
      </c>
      <c r="AA3186" t="s">
        <v>411</v>
      </c>
      <c r="AB3186" s="198">
        <v>37043.875</v>
      </c>
      <c r="AC3186" s="198">
        <v>37072.875</v>
      </c>
    </row>
    <row r="3187" spans="1:29" x14ac:dyDescent="0.2">
      <c r="A3187" s="44" t="str">
        <f t="shared" si="246"/>
        <v xml:space="preserve"> Natural Gas Physical</v>
      </c>
      <c r="B3187" s="44" t="str">
        <f t="shared" si="247"/>
        <v/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30</v>
      </c>
      <c r="F3187" s="213">
        <f t="shared" si="250"/>
        <v>150000</v>
      </c>
      <c r="G3187" s="202">
        <v>1298447</v>
      </c>
      <c r="H3187" s="198">
        <v>37036.406736111108</v>
      </c>
      <c r="I3187" t="s">
        <v>2334</v>
      </c>
      <c r="M3187" t="s">
        <v>1785</v>
      </c>
      <c r="N3187" t="s">
        <v>1724</v>
      </c>
      <c r="O3187" t="s">
        <v>2043</v>
      </c>
      <c r="Q3187" s="199">
        <v>5000</v>
      </c>
      <c r="S3187" t="s">
        <v>2308</v>
      </c>
      <c r="T3187" t="s">
        <v>1725</v>
      </c>
      <c r="U3187" s="201">
        <v>5.3049999999999997</v>
      </c>
      <c r="V3187" t="s">
        <v>2399</v>
      </c>
      <c r="W3187" t="s">
        <v>3285</v>
      </c>
      <c r="X3187" t="s">
        <v>1727</v>
      </c>
      <c r="Y3187" t="s">
        <v>3318</v>
      </c>
      <c r="Z3187" t="s">
        <v>3730</v>
      </c>
      <c r="AA3187">
        <v>812100</v>
      </c>
      <c r="AB3187" s="198">
        <v>37043.875</v>
      </c>
      <c r="AC3187" s="198">
        <v>37072.875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4</v>
      </c>
      <c r="F3188" s="213">
        <f t="shared" si="250"/>
        <v>100000</v>
      </c>
      <c r="G3188" s="202">
        <v>1298448</v>
      </c>
      <c r="H3188" s="198">
        <v>37036.406747685185</v>
      </c>
      <c r="I3188" t="s">
        <v>2964</v>
      </c>
      <c r="M3188" t="s">
        <v>1785</v>
      </c>
      <c r="N3188" t="s">
        <v>3314</v>
      </c>
      <c r="O3188" t="s">
        <v>1034</v>
      </c>
      <c r="Q3188" s="199">
        <v>25000</v>
      </c>
      <c r="S3188" t="s">
        <v>1786</v>
      </c>
      <c r="T3188" t="s">
        <v>2230</v>
      </c>
      <c r="U3188" s="201">
        <v>3.82</v>
      </c>
      <c r="V3188" t="s">
        <v>3268</v>
      </c>
      <c r="W3188" t="s">
        <v>2783</v>
      </c>
      <c r="X3188" t="s">
        <v>2784</v>
      </c>
      <c r="Y3188" t="s">
        <v>3318</v>
      </c>
      <c r="Z3188" t="s">
        <v>3729</v>
      </c>
      <c r="AA3188">
        <v>812101</v>
      </c>
      <c r="AB3188" s="198">
        <v>37037</v>
      </c>
      <c r="AC3188" s="198">
        <v>37040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4</v>
      </c>
      <c r="F3189" s="213">
        <f t="shared" si="250"/>
        <v>100000</v>
      </c>
      <c r="G3189" s="202">
        <v>1298450</v>
      </c>
      <c r="H3189" s="198">
        <v>37036.406828703701</v>
      </c>
      <c r="I3189" t="s">
        <v>3341</v>
      </c>
      <c r="M3189" t="s">
        <v>1785</v>
      </c>
      <c r="N3189" t="s">
        <v>3314</v>
      </c>
      <c r="O3189" t="s">
        <v>1034</v>
      </c>
      <c r="P3189" s="199">
        <v>25000</v>
      </c>
      <c r="S3189" t="s">
        <v>1786</v>
      </c>
      <c r="T3189" t="s">
        <v>2230</v>
      </c>
      <c r="U3189" s="201">
        <v>3.8149999999999999</v>
      </c>
      <c r="V3189" t="s">
        <v>2726</v>
      </c>
      <c r="W3189" t="s">
        <v>2783</v>
      </c>
      <c r="X3189" t="s">
        <v>2784</v>
      </c>
      <c r="Y3189" t="s">
        <v>3318</v>
      </c>
      <c r="Z3189" t="s">
        <v>3729</v>
      </c>
      <c r="AA3189">
        <v>812102</v>
      </c>
      <c r="AB3189" s="198">
        <v>37037</v>
      </c>
      <c r="AC3189" s="198">
        <v>37040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30</v>
      </c>
      <c r="F3190" s="213">
        <f t="shared" si="250"/>
        <v>150000</v>
      </c>
      <c r="G3190" s="202">
        <v>1298451</v>
      </c>
      <c r="H3190" s="198">
        <v>37036.406898148147</v>
      </c>
      <c r="I3190" t="s">
        <v>3008</v>
      </c>
      <c r="M3190" t="s">
        <v>1785</v>
      </c>
      <c r="N3190" t="s">
        <v>3314</v>
      </c>
      <c r="O3190" t="s">
        <v>2835</v>
      </c>
      <c r="P3190" s="199">
        <v>5000</v>
      </c>
      <c r="S3190" t="s">
        <v>1786</v>
      </c>
      <c r="T3190" t="s">
        <v>2230</v>
      </c>
      <c r="U3190" s="201">
        <v>3.8374999999999999</v>
      </c>
      <c r="V3190" t="s">
        <v>1916</v>
      </c>
      <c r="W3190" t="s">
        <v>2813</v>
      </c>
      <c r="X3190" t="s">
        <v>1710</v>
      </c>
      <c r="Y3190" t="s">
        <v>3318</v>
      </c>
      <c r="Z3190" t="s">
        <v>3729</v>
      </c>
      <c r="AA3190" t="s">
        <v>412</v>
      </c>
      <c r="AB3190" s="198">
        <v>37043.875</v>
      </c>
      <c r="AC3190" s="198">
        <v>37072.875</v>
      </c>
    </row>
    <row r="3191" spans="1:29" x14ac:dyDescent="0.2">
      <c r="A3191" s="44" t="str">
        <f t="shared" si="246"/>
        <v xml:space="preserve"> Metals Financial</v>
      </c>
      <c r="B3191" s="44" t="str">
        <f t="shared" si="247"/>
        <v/>
      </c>
      <c r="C3191" s="44" t="str">
        <f t="shared" si="248"/>
        <v>Metals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10</v>
      </c>
      <c r="G3191" s="202">
        <v>1298452</v>
      </c>
      <c r="H3191" s="198">
        <v>37036.406909722224</v>
      </c>
      <c r="I3191" t="s">
        <v>2284</v>
      </c>
      <c r="M3191" t="s">
        <v>1791</v>
      </c>
      <c r="N3191" t="s">
        <v>2227</v>
      </c>
      <c r="O3191" t="s">
        <v>2228</v>
      </c>
      <c r="P3191" s="199">
        <v>10</v>
      </c>
      <c r="S3191" t="s">
        <v>2229</v>
      </c>
      <c r="T3191" t="s">
        <v>2230</v>
      </c>
      <c r="U3191" s="201">
        <v>1734</v>
      </c>
      <c r="V3191" t="s">
        <v>2300</v>
      </c>
      <c r="W3191" t="s">
        <v>2236</v>
      </c>
      <c r="X3191" t="s">
        <v>2232</v>
      </c>
      <c r="Y3191" t="s">
        <v>2233</v>
      </c>
      <c r="Z3191" t="s">
        <v>2234</v>
      </c>
      <c r="AA3191">
        <v>2153011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4</v>
      </c>
      <c r="F3192" s="213">
        <f t="shared" si="250"/>
        <v>20000</v>
      </c>
      <c r="G3192" s="202">
        <v>1298453</v>
      </c>
      <c r="H3192" s="198">
        <v>37036.406990740739</v>
      </c>
      <c r="I3192" t="s">
        <v>1733</v>
      </c>
      <c r="M3192" t="s">
        <v>1785</v>
      </c>
      <c r="N3192" t="s">
        <v>3314</v>
      </c>
      <c r="O3192" t="s">
        <v>1034</v>
      </c>
      <c r="P3192" s="199">
        <v>5000</v>
      </c>
      <c r="S3192" t="s">
        <v>1786</v>
      </c>
      <c r="T3192" t="s">
        <v>2230</v>
      </c>
      <c r="U3192" s="201">
        <v>3.81</v>
      </c>
      <c r="V3192" t="s">
        <v>2177</v>
      </c>
      <c r="W3192" t="s">
        <v>2783</v>
      </c>
      <c r="X3192" t="s">
        <v>2784</v>
      </c>
      <c r="Y3192" t="s">
        <v>3318</v>
      </c>
      <c r="Z3192" t="s">
        <v>3729</v>
      </c>
      <c r="AA3192">
        <v>812105</v>
      </c>
      <c r="AB3192" s="198">
        <v>37037</v>
      </c>
      <c r="AC3192" s="198">
        <v>37040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4</v>
      </c>
      <c r="F3193" s="213">
        <f t="shared" si="250"/>
        <v>18800</v>
      </c>
      <c r="G3193" s="202">
        <v>1298454</v>
      </c>
      <c r="H3193" s="198">
        <v>37036.407013888886</v>
      </c>
      <c r="I3193" t="s">
        <v>3336</v>
      </c>
      <c r="M3193" t="s">
        <v>1785</v>
      </c>
      <c r="N3193" t="s">
        <v>3314</v>
      </c>
      <c r="O3193" t="s">
        <v>1544</v>
      </c>
      <c r="Q3193" s="199">
        <v>4700</v>
      </c>
      <c r="S3193" t="s">
        <v>1786</v>
      </c>
      <c r="T3193" t="s">
        <v>2230</v>
      </c>
      <c r="U3193" s="201">
        <v>3.7625000000000002</v>
      </c>
      <c r="V3193" t="s">
        <v>2183</v>
      </c>
      <c r="W3193" t="s">
        <v>3130</v>
      </c>
      <c r="X3193" t="s">
        <v>3338</v>
      </c>
      <c r="Y3193" t="s">
        <v>3318</v>
      </c>
      <c r="Z3193" t="s">
        <v>3729</v>
      </c>
      <c r="AA3193">
        <v>812106</v>
      </c>
      <c r="AB3193" s="198">
        <v>37037</v>
      </c>
      <c r="AC3193" s="198">
        <v>37040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4</v>
      </c>
      <c r="F3194" s="213">
        <f t="shared" si="250"/>
        <v>20000</v>
      </c>
      <c r="G3194" s="202">
        <v>1298456</v>
      </c>
      <c r="H3194" s="198">
        <v>37036.407071759262</v>
      </c>
      <c r="I3194" t="s">
        <v>3342</v>
      </c>
      <c r="M3194" t="s">
        <v>1785</v>
      </c>
      <c r="N3194" t="s">
        <v>3314</v>
      </c>
      <c r="O3194" t="s">
        <v>1544</v>
      </c>
      <c r="P3194" s="199">
        <v>5000</v>
      </c>
      <c r="S3194" t="s">
        <v>1786</v>
      </c>
      <c r="T3194" t="s">
        <v>2230</v>
      </c>
      <c r="U3194" s="201">
        <v>3.7574999999999998</v>
      </c>
      <c r="V3194" t="s">
        <v>2754</v>
      </c>
      <c r="W3194" t="s">
        <v>3130</v>
      </c>
      <c r="X3194" t="s">
        <v>3338</v>
      </c>
      <c r="Y3194" t="s">
        <v>3318</v>
      </c>
      <c r="Z3194" t="s">
        <v>3729</v>
      </c>
      <c r="AA3194">
        <v>812107</v>
      </c>
      <c r="AB3194" s="198">
        <v>37037</v>
      </c>
      <c r="AC3194" s="198">
        <v>37040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4</v>
      </c>
      <c r="F3195" s="213">
        <f t="shared" si="250"/>
        <v>100000</v>
      </c>
      <c r="G3195" s="202">
        <v>1298457</v>
      </c>
      <c r="H3195" s="198">
        <v>37036.407094907408</v>
      </c>
      <c r="I3195" t="s">
        <v>2964</v>
      </c>
      <c r="M3195" t="s">
        <v>1785</v>
      </c>
      <c r="N3195" t="s">
        <v>3314</v>
      </c>
      <c r="O3195" t="s">
        <v>1034</v>
      </c>
      <c r="Q3195" s="199">
        <v>25000</v>
      </c>
      <c r="S3195" t="s">
        <v>1786</v>
      </c>
      <c r="T3195" t="s">
        <v>2230</v>
      </c>
      <c r="U3195" s="201">
        <v>3.8250000000000002</v>
      </c>
      <c r="V3195" t="s">
        <v>3268</v>
      </c>
      <c r="W3195" t="s">
        <v>2783</v>
      </c>
      <c r="X3195" t="s">
        <v>2784</v>
      </c>
      <c r="Y3195" t="s">
        <v>3318</v>
      </c>
      <c r="Z3195" t="s">
        <v>3729</v>
      </c>
      <c r="AA3195">
        <v>812108</v>
      </c>
      <c r="AB3195" s="198">
        <v>37037</v>
      </c>
      <c r="AC3195" s="198">
        <v>37040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4</v>
      </c>
      <c r="F3196" s="213">
        <f t="shared" si="250"/>
        <v>16000</v>
      </c>
      <c r="G3196" s="202">
        <v>1298460</v>
      </c>
      <c r="H3196" s="198">
        <v>37036.407210648147</v>
      </c>
      <c r="I3196" t="s">
        <v>3344</v>
      </c>
      <c r="M3196" t="s">
        <v>1785</v>
      </c>
      <c r="N3196" t="s">
        <v>3314</v>
      </c>
      <c r="O3196" t="s">
        <v>1518</v>
      </c>
      <c r="Q3196" s="199">
        <v>4000</v>
      </c>
      <c r="S3196" t="s">
        <v>1786</v>
      </c>
      <c r="T3196" t="s">
        <v>2230</v>
      </c>
      <c r="U3196" s="201">
        <v>3.8975</v>
      </c>
      <c r="V3196" t="s">
        <v>3201</v>
      </c>
      <c r="W3196" t="s">
        <v>3316</v>
      </c>
      <c r="X3196" t="s">
        <v>3317</v>
      </c>
      <c r="Y3196" t="s">
        <v>3318</v>
      </c>
      <c r="Z3196" t="s">
        <v>3729</v>
      </c>
      <c r="AA3196">
        <v>812109</v>
      </c>
      <c r="AB3196" s="198">
        <v>37037</v>
      </c>
      <c r="AC3196" s="198">
        <v>37040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3</v>
      </c>
      <c r="F3197" s="213">
        <f t="shared" si="250"/>
        <v>15000</v>
      </c>
      <c r="G3197" s="202">
        <v>1298461</v>
      </c>
      <c r="H3197" s="198">
        <v>37036.407280092593</v>
      </c>
      <c r="I3197" t="s">
        <v>2353</v>
      </c>
      <c r="M3197" t="s">
        <v>1785</v>
      </c>
      <c r="N3197" t="s">
        <v>1724</v>
      </c>
      <c r="O3197" t="s">
        <v>103</v>
      </c>
      <c r="P3197" s="199">
        <v>5000</v>
      </c>
      <c r="S3197" t="s">
        <v>2308</v>
      </c>
      <c r="T3197" t="s">
        <v>1725</v>
      </c>
      <c r="U3197" s="201">
        <v>5.2149999999999999</v>
      </c>
      <c r="V3197" t="s">
        <v>2354</v>
      </c>
      <c r="W3197" t="s">
        <v>1726</v>
      </c>
      <c r="X3197" t="s">
        <v>1727</v>
      </c>
      <c r="Y3197" t="s">
        <v>3318</v>
      </c>
      <c r="Z3197" t="s">
        <v>3730</v>
      </c>
      <c r="AA3197">
        <v>812110</v>
      </c>
      <c r="AB3197" s="198">
        <v>37036.875</v>
      </c>
      <c r="AC3197" s="198">
        <v>37038.875</v>
      </c>
    </row>
    <row r="3198" spans="1:29" x14ac:dyDescent="0.2">
      <c r="A3198" s="44" t="str">
        <f t="shared" si="246"/>
        <v>US Natural Gas Financial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Financial</v>
      </c>
      <c r="E3198" s="44">
        <f>IF(VLOOKUP(S3198,'DD-Lookup'!$J$6:$L$50,3,FALSE)="Monthly",(YEAR(AC3198)-YEAR(AB3198))*12+MONTH(AC3198)-MONTH(AB3198)+1,(AC3198-AB3198+1))</f>
        <v>31</v>
      </c>
      <c r="F3198" s="213">
        <f t="shared" si="250"/>
        <v>3100</v>
      </c>
      <c r="G3198" s="202">
        <v>1298463</v>
      </c>
      <c r="H3198" s="198">
        <v>37036.40730324074</v>
      </c>
      <c r="I3198" t="s">
        <v>2937</v>
      </c>
      <c r="M3198" t="s">
        <v>1785</v>
      </c>
      <c r="N3198" t="s">
        <v>3290</v>
      </c>
      <c r="O3198" t="s">
        <v>413</v>
      </c>
      <c r="Q3198" s="199">
        <v>100</v>
      </c>
      <c r="S3198" t="s">
        <v>3221</v>
      </c>
      <c r="T3198" t="s">
        <v>2230</v>
      </c>
      <c r="U3198" s="201">
        <v>0.2</v>
      </c>
      <c r="V3198" t="s">
        <v>2938</v>
      </c>
      <c r="W3198" t="s">
        <v>3222</v>
      </c>
      <c r="X3198" t="s">
        <v>3223</v>
      </c>
      <c r="Y3198" t="s">
        <v>2250</v>
      </c>
      <c r="Z3198" t="s">
        <v>3729</v>
      </c>
      <c r="AA3198" t="s">
        <v>414</v>
      </c>
      <c r="AB3198" s="198">
        <v>37104</v>
      </c>
      <c r="AC3198" s="198">
        <v>37134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4</v>
      </c>
      <c r="F3199" s="213">
        <f t="shared" si="250"/>
        <v>20000</v>
      </c>
      <c r="G3199" s="202">
        <v>1298462</v>
      </c>
      <c r="H3199" s="198">
        <v>37036.40730324074</v>
      </c>
      <c r="I3199" t="s">
        <v>3356</v>
      </c>
      <c r="M3199" t="s">
        <v>1785</v>
      </c>
      <c r="N3199" t="s">
        <v>3314</v>
      </c>
      <c r="O3199" t="s">
        <v>1518</v>
      </c>
      <c r="P3199" s="199">
        <v>5000</v>
      </c>
      <c r="S3199" t="s">
        <v>1786</v>
      </c>
      <c r="T3199" t="s">
        <v>2230</v>
      </c>
      <c r="U3199" s="201">
        <v>3.895</v>
      </c>
      <c r="V3199" t="s">
        <v>1677</v>
      </c>
      <c r="W3199" t="s">
        <v>3316</v>
      </c>
      <c r="X3199" t="s">
        <v>3317</v>
      </c>
      <c r="Y3199" t="s">
        <v>3318</v>
      </c>
      <c r="Z3199" t="s">
        <v>3729</v>
      </c>
      <c r="AA3199">
        <v>812111</v>
      </c>
      <c r="AB3199" s="198">
        <v>37037</v>
      </c>
      <c r="AC3199" s="198">
        <v>37040</v>
      </c>
    </row>
    <row r="3200" spans="1:29" x14ac:dyDescent="0.2">
      <c r="A3200" s="44" t="str">
        <f t="shared" si="246"/>
        <v>US Power Physical</v>
      </c>
      <c r="B3200" s="44" t="str">
        <f t="shared" si="247"/>
        <v>US</v>
      </c>
      <c r="C3200" s="44" t="str">
        <f t="shared" si="248"/>
        <v>Power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5</v>
      </c>
      <c r="F3200" s="213">
        <f t="shared" si="250"/>
        <v>250</v>
      </c>
      <c r="G3200" s="202">
        <v>1298467</v>
      </c>
      <c r="H3200" s="198">
        <v>37036.407349537039</v>
      </c>
      <c r="I3200" t="s">
        <v>1783</v>
      </c>
      <c r="M3200" t="s">
        <v>3451</v>
      </c>
      <c r="N3200" t="s">
        <v>1827</v>
      </c>
      <c r="O3200" t="s">
        <v>2864</v>
      </c>
      <c r="P3200" s="199">
        <v>50</v>
      </c>
      <c r="S3200" t="s">
        <v>1784</v>
      </c>
      <c r="T3200" t="s">
        <v>2230</v>
      </c>
      <c r="U3200" s="201">
        <v>59</v>
      </c>
      <c r="V3200" t="s">
        <v>1440</v>
      </c>
      <c r="W3200" t="s">
        <v>1848</v>
      </c>
      <c r="X3200" t="s">
        <v>1832</v>
      </c>
      <c r="Y3200" t="s">
        <v>2741</v>
      </c>
      <c r="Z3200" t="s">
        <v>3724</v>
      </c>
      <c r="AA3200">
        <v>623128.1</v>
      </c>
      <c r="AB3200" s="198">
        <v>37046.875</v>
      </c>
      <c r="AC3200" s="198">
        <v>37050.875</v>
      </c>
    </row>
    <row r="3201" spans="1:29" x14ac:dyDescent="0.2">
      <c r="A3201" s="44" t="str">
        <f t="shared" si="246"/>
        <v>US Crude Financial</v>
      </c>
      <c r="B3201" s="44" t="str">
        <f t="shared" si="247"/>
        <v>US</v>
      </c>
      <c r="C3201" s="44" t="str">
        <f t="shared" si="248"/>
        <v>Crude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50000</v>
      </c>
      <c r="G3201" s="202">
        <v>1298468</v>
      </c>
      <c r="H3201" s="198">
        <v>37036.407372685186</v>
      </c>
      <c r="I3201" t="s">
        <v>2730</v>
      </c>
      <c r="M3201" t="s">
        <v>1994</v>
      </c>
      <c r="N3201" t="s">
        <v>2731</v>
      </c>
      <c r="O3201" t="s">
        <v>1815</v>
      </c>
      <c r="P3201" s="199">
        <v>50000</v>
      </c>
      <c r="S3201" t="s">
        <v>1792</v>
      </c>
      <c r="T3201" t="s">
        <v>2230</v>
      </c>
      <c r="U3201" s="201">
        <v>28.15</v>
      </c>
      <c r="V3201" t="s">
        <v>2732</v>
      </c>
      <c r="W3201" t="s">
        <v>2733</v>
      </c>
      <c r="X3201" t="s">
        <v>2734</v>
      </c>
      <c r="Y3201" t="s">
        <v>3473</v>
      </c>
      <c r="Z3201" t="s">
        <v>3729</v>
      </c>
      <c r="AA3201">
        <v>108069</v>
      </c>
      <c r="AB3201" s="198">
        <v>37073</v>
      </c>
      <c r="AC3201" s="198">
        <v>37103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30</v>
      </c>
      <c r="F3202" s="213">
        <f t="shared" si="250"/>
        <v>150000</v>
      </c>
      <c r="G3202" s="202">
        <v>1298469</v>
      </c>
      <c r="H3202" s="198">
        <v>37036.407395833332</v>
      </c>
      <c r="I3202" t="s">
        <v>3078</v>
      </c>
      <c r="M3202" t="s">
        <v>1785</v>
      </c>
      <c r="N3202" t="s">
        <v>3314</v>
      </c>
      <c r="O3202" t="s">
        <v>2827</v>
      </c>
      <c r="Q3202" s="199">
        <v>5000</v>
      </c>
      <c r="S3202" t="s">
        <v>1786</v>
      </c>
      <c r="T3202" t="s">
        <v>2230</v>
      </c>
      <c r="U3202" s="201">
        <v>2.6150000000000002</v>
      </c>
      <c r="V3202" t="s">
        <v>3151</v>
      </c>
      <c r="W3202" t="s">
        <v>2813</v>
      </c>
      <c r="X3202" t="s">
        <v>1710</v>
      </c>
      <c r="Y3202" t="s">
        <v>3318</v>
      </c>
      <c r="Z3202" t="s">
        <v>3729</v>
      </c>
      <c r="AA3202" t="s">
        <v>415</v>
      </c>
      <c r="AB3202" s="198">
        <v>37043.875</v>
      </c>
      <c r="AC3202" s="198">
        <v>37072.875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4</v>
      </c>
      <c r="F3203" s="213">
        <f t="shared" si="250"/>
        <v>40000</v>
      </c>
      <c r="G3203" s="202">
        <v>1298470</v>
      </c>
      <c r="H3203" s="198">
        <v>37036.407407407409</v>
      </c>
      <c r="I3203" t="s">
        <v>3210</v>
      </c>
      <c r="M3203" t="s">
        <v>1785</v>
      </c>
      <c r="N3203" t="s">
        <v>3314</v>
      </c>
      <c r="O3203" t="s">
        <v>1044</v>
      </c>
      <c r="Q3203" s="199">
        <v>10000</v>
      </c>
      <c r="S3203" t="s">
        <v>1786</v>
      </c>
      <c r="T3203" t="s">
        <v>2230</v>
      </c>
      <c r="U3203" s="201">
        <v>3.6549999999999998</v>
      </c>
      <c r="V3203" t="s">
        <v>274</v>
      </c>
      <c r="W3203" t="s">
        <v>3159</v>
      </c>
      <c r="X3203" t="s">
        <v>1713</v>
      </c>
      <c r="Y3203" t="s">
        <v>3318</v>
      </c>
      <c r="Z3203" t="s">
        <v>3729</v>
      </c>
      <c r="AA3203">
        <v>812112</v>
      </c>
      <c r="AB3203" s="198">
        <v>37037</v>
      </c>
      <c r="AC3203" s="198">
        <v>37040</v>
      </c>
    </row>
    <row r="3204" spans="1:29" x14ac:dyDescent="0.2">
      <c r="A3204" s="44" t="str">
        <f t="shared" si="246"/>
        <v>US Natural Gas Financial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Financial</v>
      </c>
      <c r="E3204" s="44">
        <f>IF(VLOOKUP(S3204,'DD-Lookup'!$J$6:$L$50,3,FALSE)="Monthly",(YEAR(AC3204)-YEAR(AB3204))*12+MONTH(AC3204)-MONTH(AB3204)+1,(AC3204-AB3204+1))</f>
        <v>31</v>
      </c>
      <c r="F3204" s="213">
        <f t="shared" si="250"/>
        <v>310000</v>
      </c>
      <c r="G3204" s="202">
        <v>1298472</v>
      </c>
      <c r="H3204" s="198">
        <v>37036.407476851855</v>
      </c>
      <c r="I3204" t="s">
        <v>2006</v>
      </c>
      <c r="M3204" t="s">
        <v>1785</v>
      </c>
      <c r="N3204" t="s">
        <v>3014</v>
      </c>
      <c r="O3204" t="s">
        <v>3327</v>
      </c>
      <c r="P3204" s="199">
        <v>10000</v>
      </c>
      <c r="S3204" t="s">
        <v>1786</v>
      </c>
      <c r="T3204" t="s">
        <v>2230</v>
      </c>
      <c r="U3204" s="201">
        <v>4.04</v>
      </c>
      <c r="V3204" t="s">
        <v>3505</v>
      </c>
      <c r="W3204" t="s">
        <v>3587</v>
      </c>
      <c r="X3204" t="s">
        <v>3016</v>
      </c>
      <c r="Y3204" t="s">
        <v>2250</v>
      </c>
      <c r="Z3204" t="s">
        <v>3729</v>
      </c>
      <c r="AA3204" t="s">
        <v>416</v>
      </c>
      <c r="AB3204" s="198">
        <v>37073.875</v>
      </c>
      <c r="AC3204" s="198">
        <v>37103.875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4</v>
      </c>
      <c r="F3205" s="213">
        <f t="shared" si="250"/>
        <v>40000</v>
      </c>
      <c r="G3205" s="202">
        <v>1298471</v>
      </c>
      <c r="H3205" s="198">
        <v>37036.407476851855</v>
      </c>
      <c r="I3205" t="s">
        <v>3341</v>
      </c>
      <c r="M3205" t="s">
        <v>1785</v>
      </c>
      <c r="N3205" t="s">
        <v>3314</v>
      </c>
      <c r="O3205" t="s">
        <v>1524</v>
      </c>
      <c r="P3205" s="199">
        <v>10000</v>
      </c>
      <c r="S3205" t="s">
        <v>1786</v>
      </c>
      <c r="T3205" t="s">
        <v>2230</v>
      </c>
      <c r="U3205" s="201">
        <v>3.72</v>
      </c>
      <c r="V3205" t="s">
        <v>2726</v>
      </c>
      <c r="W3205" t="s">
        <v>3352</v>
      </c>
      <c r="X3205" t="s">
        <v>3353</v>
      </c>
      <c r="Y3205" t="s">
        <v>3318</v>
      </c>
      <c r="Z3205" t="s">
        <v>3729</v>
      </c>
      <c r="AA3205">
        <v>812113</v>
      </c>
      <c r="AB3205" s="198">
        <v>37037</v>
      </c>
      <c r="AC3205" s="198">
        <v>37040</v>
      </c>
    </row>
    <row r="3206" spans="1:29" x14ac:dyDescent="0.2">
      <c r="A3206" s="44" t="str">
        <f t="shared" si="246"/>
        <v xml:space="preserve"> Natural Gas Physical</v>
      </c>
      <c r="B3206" s="44" t="str">
        <f t="shared" si="247"/>
        <v/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4</v>
      </c>
      <c r="F3206" s="213">
        <f t="shared" si="250"/>
        <v>20000</v>
      </c>
      <c r="G3206" s="202">
        <v>1298474</v>
      </c>
      <c r="H3206" s="198">
        <v>37036.407500000001</v>
      </c>
      <c r="I3206" t="s">
        <v>2788</v>
      </c>
      <c r="M3206" t="s">
        <v>1785</v>
      </c>
      <c r="N3206" t="s">
        <v>3346</v>
      </c>
      <c r="O3206" t="s">
        <v>2489</v>
      </c>
      <c r="P3206" s="199">
        <v>5000</v>
      </c>
      <c r="S3206" t="s">
        <v>1786</v>
      </c>
      <c r="T3206" t="s">
        <v>2230</v>
      </c>
      <c r="U3206" s="201">
        <v>4.085</v>
      </c>
      <c r="V3206" t="s">
        <v>2822</v>
      </c>
      <c r="W3206" t="s">
        <v>3347</v>
      </c>
      <c r="X3206" t="s">
        <v>3348</v>
      </c>
      <c r="Y3206" t="s">
        <v>3318</v>
      </c>
      <c r="Z3206" t="s">
        <v>3729</v>
      </c>
      <c r="AA3206">
        <v>812116</v>
      </c>
      <c r="AB3206" s="198">
        <v>37037</v>
      </c>
      <c r="AC3206" s="198">
        <v>37040</v>
      </c>
    </row>
    <row r="3207" spans="1:29" x14ac:dyDescent="0.2">
      <c r="A3207" s="44" t="str">
        <f t="shared" si="246"/>
        <v xml:space="preserve"> Natural Gas Physical</v>
      </c>
      <c r="B3207" s="44" t="str">
        <f t="shared" si="247"/>
        <v/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4</v>
      </c>
      <c r="F3207" s="213">
        <f t="shared" si="250"/>
        <v>30800</v>
      </c>
      <c r="G3207" s="202">
        <v>1298476</v>
      </c>
      <c r="H3207" s="198">
        <v>37036.407523148147</v>
      </c>
      <c r="I3207" t="s">
        <v>3206</v>
      </c>
      <c r="M3207" t="s">
        <v>1785</v>
      </c>
      <c r="N3207" t="s">
        <v>3346</v>
      </c>
      <c r="O3207" t="s">
        <v>1500</v>
      </c>
      <c r="Q3207" s="199">
        <v>7700</v>
      </c>
      <c r="S3207" t="s">
        <v>1786</v>
      </c>
      <c r="T3207" t="s">
        <v>2230</v>
      </c>
      <c r="U3207" s="201">
        <v>4.125</v>
      </c>
      <c r="V3207" t="s">
        <v>3520</v>
      </c>
      <c r="W3207" t="s">
        <v>3347</v>
      </c>
      <c r="X3207" t="s">
        <v>3348</v>
      </c>
      <c r="Y3207" t="s">
        <v>3318</v>
      </c>
      <c r="Z3207" t="s">
        <v>3729</v>
      </c>
      <c r="AA3207">
        <v>812117</v>
      </c>
      <c r="AB3207" s="198">
        <v>37037</v>
      </c>
      <c r="AC3207" s="198">
        <v>37040</v>
      </c>
    </row>
    <row r="3208" spans="1:29" x14ac:dyDescent="0.2">
      <c r="A3208" s="44" t="str">
        <f t="shared" si="246"/>
        <v>US Natural Gas Financial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Financial</v>
      </c>
      <c r="E3208" s="44">
        <f>IF(VLOOKUP(S3208,'DD-Lookup'!$J$6:$L$50,3,FALSE)="Monthly",(YEAR(AC3208)-YEAR(AB3208))*12+MONTH(AC3208)-MONTH(AB3208)+1,(AC3208-AB3208+1))</f>
        <v>30</v>
      </c>
      <c r="F3208" s="213">
        <f t="shared" si="250"/>
        <v>150000</v>
      </c>
      <c r="G3208" s="202">
        <v>1298477</v>
      </c>
      <c r="H3208" s="198">
        <v>37036.407523148147</v>
      </c>
      <c r="I3208" t="s">
        <v>3359</v>
      </c>
      <c r="M3208" t="s">
        <v>1785</v>
      </c>
      <c r="N3208" t="s">
        <v>3328</v>
      </c>
      <c r="O3208" t="s">
        <v>3250</v>
      </c>
      <c r="Q3208" s="199">
        <v>5000</v>
      </c>
      <c r="S3208" t="s">
        <v>1786</v>
      </c>
      <c r="T3208" t="s">
        <v>2230</v>
      </c>
      <c r="U3208" s="201">
        <v>-0.72499999999999998</v>
      </c>
      <c r="V3208" t="s">
        <v>3193</v>
      </c>
      <c r="W3208" t="s">
        <v>3251</v>
      </c>
      <c r="X3208" t="s">
        <v>3252</v>
      </c>
      <c r="Y3208" t="s">
        <v>2250</v>
      </c>
      <c r="Z3208" t="s">
        <v>3729</v>
      </c>
      <c r="AA3208" t="s">
        <v>417</v>
      </c>
      <c r="AB3208" s="198">
        <v>37043.875</v>
      </c>
      <c r="AC3208" s="198">
        <v>37072.875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4</v>
      </c>
      <c r="F3209" s="213">
        <f t="shared" si="250"/>
        <v>10000</v>
      </c>
      <c r="G3209" s="202">
        <v>1298478</v>
      </c>
      <c r="H3209" s="198">
        <v>37036.407534722224</v>
      </c>
      <c r="I3209" t="s">
        <v>3336</v>
      </c>
      <c r="M3209" t="s">
        <v>1785</v>
      </c>
      <c r="N3209" t="s">
        <v>3314</v>
      </c>
      <c r="O3209" t="s">
        <v>1543</v>
      </c>
      <c r="P3209" s="199">
        <v>2500</v>
      </c>
      <c r="S3209" t="s">
        <v>1786</v>
      </c>
      <c r="T3209" t="s">
        <v>2230</v>
      </c>
      <c r="U3209" s="201">
        <v>3.69</v>
      </c>
      <c r="V3209" t="s">
        <v>3362</v>
      </c>
      <c r="W3209" t="s">
        <v>3130</v>
      </c>
      <c r="X3209" t="s">
        <v>3338</v>
      </c>
      <c r="Y3209" t="s">
        <v>3318</v>
      </c>
      <c r="Z3209" t="s">
        <v>3729</v>
      </c>
      <c r="AA3209">
        <v>812118</v>
      </c>
      <c r="AB3209" s="198">
        <v>37037</v>
      </c>
      <c r="AC3209" s="198">
        <v>37040</v>
      </c>
    </row>
    <row r="3210" spans="1:29" x14ac:dyDescent="0.2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5</v>
      </c>
      <c r="F3210" s="213">
        <f t="shared" si="250"/>
        <v>250</v>
      </c>
      <c r="G3210" s="202">
        <v>1298479</v>
      </c>
      <c r="H3210" s="198">
        <v>37036.407557870371</v>
      </c>
      <c r="I3210" t="s">
        <v>1783</v>
      </c>
      <c r="M3210" t="s">
        <v>3451</v>
      </c>
      <c r="N3210" t="s">
        <v>1827</v>
      </c>
      <c r="O3210" t="s">
        <v>2864</v>
      </c>
      <c r="P3210" s="199">
        <v>50</v>
      </c>
      <c r="S3210" t="s">
        <v>1784</v>
      </c>
      <c r="T3210" t="s">
        <v>2230</v>
      </c>
      <c r="U3210" s="201">
        <v>58.9</v>
      </c>
      <c r="V3210" t="s">
        <v>1440</v>
      </c>
      <c r="W3210" t="s">
        <v>1848</v>
      </c>
      <c r="X3210" t="s">
        <v>1832</v>
      </c>
      <c r="Y3210" t="s">
        <v>2741</v>
      </c>
      <c r="Z3210" t="s">
        <v>3724</v>
      </c>
      <c r="AA3210">
        <v>623129.1</v>
      </c>
      <c r="AB3210" s="198">
        <v>37046.875</v>
      </c>
      <c r="AC3210" s="198">
        <v>37050.875</v>
      </c>
    </row>
    <row r="3211" spans="1:29" x14ac:dyDescent="0.2">
      <c r="A3211" s="44" t="str">
        <f t="shared" ref="A3211:A3274" si="251">B3211&amp;" "&amp;C3211&amp;" "&amp;D3211</f>
        <v xml:space="preserve"> Natural Gas Physical</v>
      </c>
      <c r="B3211" s="44" t="str">
        <f t="shared" ref="B3211:B3274" si="252">IF((LEFT(N3211,2)="US"),"US","")</f>
        <v/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30</v>
      </c>
      <c r="F3211" s="213">
        <f t="shared" ref="F3211:F3274" si="255">E3211*SUM(P3211:Q3211)</f>
        <v>150000</v>
      </c>
      <c r="G3211" s="202">
        <v>1298480</v>
      </c>
      <c r="H3211" s="198">
        <v>37036.407638888886</v>
      </c>
      <c r="I3211" t="s">
        <v>203</v>
      </c>
      <c r="M3211" t="s">
        <v>1785</v>
      </c>
      <c r="N3211" t="s">
        <v>1724</v>
      </c>
      <c r="O3211" t="s">
        <v>2043</v>
      </c>
      <c r="P3211" s="199">
        <v>5000</v>
      </c>
      <c r="S3211" t="s">
        <v>2308</v>
      </c>
      <c r="T3211" t="s">
        <v>1725</v>
      </c>
      <c r="U3211" s="201">
        <v>5.3</v>
      </c>
      <c r="V3211" t="s">
        <v>418</v>
      </c>
      <c r="W3211" t="s">
        <v>3285</v>
      </c>
      <c r="X3211" t="s">
        <v>1727</v>
      </c>
      <c r="Y3211" t="s">
        <v>3318</v>
      </c>
      <c r="Z3211" t="s">
        <v>3730</v>
      </c>
      <c r="AA3211">
        <v>812119</v>
      </c>
      <c r="AB3211" s="198">
        <v>37043.875</v>
      </c>
      <c r="AC3211" s="198">
        <v>37072.875</v>
      </c>
    </row>
    <row r="3212" spans="1:29" x14ac:dyDescent="0.2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31</v>
      </c>
      <c r="F3212" s="213">
        <f t="shared" si="255"/>
        <v>3100</v>
      </c>
      <c r="G3212" s="202">
        <v>1298481</v>
      </c>
      <c r="H3212" s="198">
        <v>37036.407650462963</v>
      </c>
      <c r="I3212" t="s">
        <v>2937</v>
      </c>
      <c r="M3212" t="s">
        <v>1785</v>
      </c>
      <c r="N3212" t="s">
        <v>3290</v>
      </c>
      <c r="O3212" t="s">
        <v>413</v>
      </c>
      <c r="Q3212" s="199">
        <v>100</v>
      </c>
      <c r="S3212" t="s">
        <v>3221</v>
      </c>
      <c r="T3212" t="s">
        <v>2230</v>
      </c>
      <c r="U3212" s="201">
        <v>0.2</v>
      </c>
      <c r="V3212" t="s">
        <v>2938</v>
      </c>
      <c r="W3212" t="s">
        <v>3222</v>
      </c>
      <c r="X3212" t="s">
        <v>3223</v>
      </c>
      <c r="Y3212" t="s">
        <v>2250</v>
      </c>
      <c r="Z3212" t="s">
        <v>3729</v>
      </c>
      <c r="AA3212" t="s">
        <v>419</v>
      </c>
      <c r="AB3212" s="198">
        <v>37104</v>
      </c>
      <c r="AC3212" s="198">
        <v>37134</v>
      </c>
    </row>
    <row r="3213" spans="1:29" x14ac:dyDescent="0.2">
      <c r="A3213" s="44" t="str">
        <f t="shared" si="251"/>
        <v>US Natural Gas Financial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365</v>
      </c>
      <c r="F3213" s="213">
        <f t="shared" si="255"/>
        <v>1825000</v>
      </c>
      <c r="G3213" s="202">
        <v>1298485</v>
      </c>
      <c r="H3213" s="198">
        <v>37036.407696759263</v>
      </c>
      <c r="I3213" t="s">
        <v>3008</v>
      </c>
      <c r="M3213" t="s">
        <v>1785</v>
      </c>
      <c r="N3213" t="s">
        <v>3014</v>
      </c>
      <c r="O3213" t="s">
        <v>3370</v>
      </c>
      <c r="P3213" s="199">
        <v>5000</v>
      </c>
      <c r="S3213" t="s">
        <v>1786</v>
      </c>
      <c r="T3213" t="s">
        <v>2230</v>
      </c>
      <c r="U3213" s="201">
        <v>4.22</v>
      </c>
      <c r="V3213" t="s">
        <v>3487</v>
      </c>
      <c r="W3213" t="s">
        <v>3587</v>
      </c>
      <c r="X3213" t="s">
        <v>3016</v>
      </c>
      <c r="Y3213" t="s">
        <v>2250</v>
      </c>
      <c r="Z3213" t="s">
        <v>3729</v>
      </c>
      <c r="AA3213" t="s">
        <v>420</v>
      </c>
      <c r="AB3213" s="198">
        <v>37257.875</v>
      </c>
      <c r="AC3213" s="198">
        <v>37621.875</v>
      </c>
    </row>
    <row r="3214" spans="1:29" x14ac:dyDescent="0.2">
      <c r="A3214" s="44" t="str">
        <f t="shared" si="251"/>
        <v xml:space="preserve"> Metals Financial</v>
      </c>
      <c r="B3214" s="44" t="str">
        <f t="shared" si="252"/>
        <v/>
      </c>
      <c r="C3214" s="44" t="str">
        <f t="shared" si="253"/>
        <v>Metals</v>
      </c>
      <c r="D3214" s="44" t="str">
        <f t="shared" si="254"/>
        <v>Financial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20</v>
      </c>
      <c r="G3214" s="202">
        <v>1298487</v>
      </c>
      <c r="H3214" s="198">
        <v>37036.407708333332</v>
      </c>
      <c r="I3214" t="s">
        <v>2200</v>
      </c>
      <c r="M3214" t="s">
        <v>1791</v>
      </c>
      <c r="N3214" t="s">
        <v>2240</v>
      </c>
      <c r="O3214" t="s">
        <v>2241</v>
      </c>
      <c r="Q3214" s="199">
        <v>20</v>
      </c>
      <c r="S3214" t="s">
        <v>2229</v>
      </c>
      <c r="T3214" t="s">
        <v>2230</v>
      </c>
      <c r="U3214" s="201">
        <v>1538</v>
      </c>
      <c r="V3214" t="s">
        <v>2244</v>
      </c>
      <c r="W3214" t="s">
        <v>2236</v>
      </c>
      <c r="X3214" t="s">
        <v>2232</v>
      </c>
      <c r="Y3214" t="s">
        <v>2233</v>
      </c>
      <c r="Z3214" t="s">
        <v>2234</v>
      </c>
      <c r="AA3214">
        <v>2153029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4</v>
      </c>
      <c r="F3215" s="213">
        <f t="shared" si="255"/>
        <v>10000</v>
      </c>
      <c r="G3215" s="202">
        <v>1298486</v>
      </c>
      <c r="H3215" s="198">
        <v>37036.407708333332</v>
      </c>
      <c r="I3215" t="s">
        <v>3336</v>
      </c>
      <c r="M3215" t="s">
        <v>1785</v>
      </c>
      <c r="N3215" t="s">
        <v>3314</v>
      </c>
      <c r="O3215" t="s">
        <v>1543</v>
      </c>
      <c r="P3215" s="199">
        <v>2500</v>
      </c>
      <c r="S3215" t="s">
        <v>1786</v>
      </c>
      <c r="T3215" t="s">
        <v>2230</v>
      </c>
      <c r="U3215" s="201">
        <v>3.6875</v>
      </c>
      <c r="V3215" t="s">
        <v>3362</v>
      </c>
      <c r="W3215" t="s">
        <v>3130</v>
      </c>
      <c r="X3215" t="s">
        <v>3338</v>
      </c>
      <c r="Y3215" t="s">
        <v>3318</v>
      </c>
      <c r="Z3215" t="s">
        <v>3729</v>
      </c>
      <c r="AA3215">
        <v>812120</v>
      </c>
      <c r="AB3215" s="198">
        <v>37037</v>
      </c>
      <c r="AC3215" s="198">
        <v>37040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4</v>
      </c>
      <c r="F3216" s="213">
        <f t="shared" si="255"/>
        <v>20000</v>
      </c>
      <c r="G3216" s="202">
        <v>1298488</v>
      </c>
      <c r="H3216" s="198">
        <v>37036.407719907409</v>
      </c>
      <c r="I3216" t="s">
        <v>2983</v>
      </c>
      <c r="M3216" t="s">
        <v>1785</v>
      </c>
      <c r="N3216" t="s">
        <v>3314</v>
      </c>
      <c r="O3216" t="s">
        <v>1545</v>
      </c>
      <c r="Q3216" s="199">
        <v>5000</v>
      </c>
      <c r="S3216" t="s">
        <v>1786</v>
      </c>
      <c r="T3216" t="s">
        <v>2230</v>
      </c>
      <c r="U3216" s="201">
        <v>3.7625000000000002</v>
      </c>
      <c r="V3216" t="s">
        <v>3297</v>
      </c>
      <c r="W3216" t="s">
        <v>3130</v>
      </c>
      <c r="X3216" t="s">
        <v>3338</v>
      </c>
      <c r="Y3216" t="s">
        <v>3318</v>
      </c>
      <c r="Z3216" t="s">
        <v>3729</v>
      </c>
      <c r="AA3216">
        <v>812121</v>
      </c>
      <c r="AB3216" s="198">
        <v>37037</v>
      </c>
      <c r="AC3216" s="198">
        <v>37040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4</v>
      </c>
      <c r="F3217" s="213">
        <f t="shared" si="255"/>
        <v>20000</v>
      </c>
      <c r="G3217" s="202">
        <v>1298489</v>
      </c>
      <c r="H3217" s="198">
        <v>37036.407812500001</v>
      </c>
      <c r="I3217" t="s">
        <v>1826</v>
      </c>
      <c r="M3217" t="s">
        <v>1785</v>
      </c>
      <c r="N3217" t="s">
        <v>3314</v>
      </c>
      <c r="O3217" t="s">
        <v>1580</v>
      </c>
      <c r="Q3217" s="199">
        <v>5000</v>
      </c>
      <c r="S3217" t="s">
        <v>1786</v>
      </c>
      <c r="T3217" t="s">
        <v>2230</v>
      </c>
      <c r="U3217" s="201">
        <v>3.7549999999999999</v>
      </c>
      <c r="V3217" t="s">
        <v>2322</v>
      </c>
      <c r="W3217" t="s">
        <v>2790</v>
      </c>
      <c r="X3217" t="s">
        <v>2791</v>
      </c>
      <c r="Y3217" t="s">
        <v>3318</v>
      </c>
      <c r="Z3217" t="s">
        <v>3729</v>
      </c>
      <c r="AA3217">
        <v>812122</v>
      </c>
      <c r="AB3217" s="198">
        <v>37037</v>
      </c>
      <c r="AC3217" s="198">
        <v>37040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4</v>
      </c>
      <c r="F3218" s="213">
        <f t="shared" si="255"/>
        <v>20000</v>
      </c>
      <c r="G3218" s="202">
        <v>1298492</v>
      </c>
      <c r="H3218" s="198">
        <v>37036.407824074071</v>
      </c>
      <c r="I3218" t="s">
        <v>2983</v>
      </c>
      <c r="M3218" t="s">
        <v>1785</v>
      </c>
      <c r="N3218" t="s">
        <v>3314</v>
      </c>
      <c r="O3218" t="s">
        <v>1545</v>
      </c>
      <c r="Q3218" s="199">
        <v>5000</v>
      </c>
      <c r="S3218" t="s">
        <v>1786</v>
      </c>
      <c r="T3218" t="s">
        <v>2230</v>
      </c>
      <c r="U3218" s="201">
        <v>3.7749999999999999</v>
      </c>
      <c r="V3218" t="s">
        <v>3297</v>
      </c>
      <c r="W3218" t="s">
        <v>3130</v>
      </c>
      <c r="X3218" t="s">
        <v>3338</v>
      </c>
      <c r="Y3218" t="s">
        <v>3318</v>
      </c>
      <c r="Z3218" t="s">
        <v>3729</v>
      </c>
      <c r="AA3218">
        <v>812124</v>
      </c>
      <c r="AB3218" s="198">
        <v>37037</v>
      </c>
      <c r="AC3218" s="198">
        <v>37040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4</v>
      </c>
      <c r="F3219" s="213">
        <f t="shared" si="255"/>
        <v>100000</v>
      </c>
      <c r="G3219" s="202">
        <v>1298490</v>
      </c>
      <c r="H3219" s="198">
        <v>37036.407824074071</v>
      </c>
      <c r="I3219" t="s">
        <v>2964</v>
      </c>
      <c r="M3219" t="s">
        <v>1785</v>
      </c>
      <c r="N3219" t="s">
        <v>3314</v>
      </c>
      <c r="O3219" t="s">
        <v>1034</v>
      </c>
      <c r="P3219" s="199">
        <v>25000</v>
      </c>
      <c r="S3219" t="s">
        <v>1786</v>
      </c>
      <c r="T3219" t="s">
        <v>2230</v>
      </c>
      <c r="U3219" s="201">
        <v>3.81</v>
      </c>
      <c r="V3219" t="s">
        <v>3268</v>
      </c>
      <c r="W3219" t="s">
        <v>2783</v>
      </c>
      <c r="X3219" t="s">
        <v>2784</v>
      </c>
      <c r="Y3219" t="s">
        <v>3318</v>
      </c>
      <c r="Z3219" t="s">
        <v>3729</v>
      </c>
      <c r="AA3219">
        <v>812123</v>
      </c>
      <c r="AB3219" s="198">
        <v>37037</v>
      </c>
      <c r="AC3219" s="198">
        <v>37040</v>
      </c>
    </row>
    <row r="3220" spans="1:29" x14ac:dyDescent="0.2">
      <c r="A3220" s="44" t="str">
        <f t="shared" si="251"/>
        <v>US Natural Gas Financial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151</v>
      </c>
      <c r="F3220" s="213">
        <f t="shared" si="255"/>
        <v>755000</v>
      </c>
      <c r="G3220" s="202">
        <v>1298494</v>
      </c>
      <c r="H3220" s="198">
        <v>37036.407835648148</v>
      </c>
      <c r="I3220" t="s">
        <v>3266</v>
      </c>
      <c r="M3220" t="s">
        <v>1785</v>
      </c>
      <c r="N3220" t="s">
        <v>3014</v>
      </c>
      <c r="O3220" t="s">
        <v>3345</v>
      </c>
      <c r="P3220" s="199">
        <v>5000</v>
      </c>
      <c r="S3220" t="s">
        <v>1786</v>
      </c>
      <c r="T3220" t="s">
        <v>2230</v>
      </c>
      <c r="U3220" s="201">
        <v>4.4800000000000004</v>
      </c>
      <c r="V3220" t="s">
        <v>2329</v>
      </c>
      <c r="W3220" t="s">
        <v>3587</v>
      </c>
      <c r="X3220" t="s">
        <v>3016</v>
      </c>
      <c r="Y3220" t="s">
        <v>2250</v>
      </c>
      <c r="Z3220" t="s">
        <v>3729</v>
      </c>
      <c r="AA3220" t="s">
        <v>421</v>
      </c>
      <c r="AB3220" s="198">
        <v>37196</v>
      </c>
      <c r="AC3220" s="198">
        <v>37346</v>
      </c>
    </row>
    <row r="3221" spans="1:29" x14ac:dyDescent="0.2">
      <c r="A3221" s="44" t="str">
        <f t="shared" si="251"/>
        <v xml:space="preserve"> Natural Gas Physical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4</v>
      </c>
      <c r="F3221" s="213">
        <f t="shared" si="255"/>
        <v>40000</v>
      </c>
      <c r="G3221" s="202">
        <v>1298493</v>
      </c>
      <c r="H3221" s="198">
        <v>37036.407835648148</v>
      </c>
      <c r="I3221" t="s">
        <v>3385</v>
      </c>
      <c r="M3221" t="s">
        <v>1785</v>
      </c>
      <c r="N3221" t="s">
        <v>1724</v>
      </c>
      <c r="O3221" t="s">
        <v>172</v>
      </c>
      <c r="Q3221" s="199">
        <v>10000</v>
      </c>
      <c r="S3221" t="s">
        <v>2308</v>
      </c>
      <c r="T3221" t="s">
        <v>1725</v>
      </c>
      <c r="U3221" s="201">
        <v>5.2249999999999996</v>
      </c>
      <c r="V3221" t="s">
        <v>3386</v>
      </c>
      <c r="W3221" t="s">
        <v>1726</v>
      </c>
      <c r="X3221" t="s">
        <v>1727</v>
      </c>
      <c r="Y3221" t="s">
        <v>3318</v>
      </c>
      <c r="Z3221" t="s">
        <v>3730</v>
      </c>
      <c r="AA3221">
        <v>812125</v>
      </c>
      <c r="AB3221" s="198">
        <v>37036</v>
      </c>
      <c r="AC3221" s="198">
        <v>37039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4</v>
      </c>
      <c r="F3222" s="213">
        <f t="shared" si="255"/>
        <v>20000</v>
      </c>
      <c r="G3222" s="202">
        <v>1298495</v>
      </c>
      <c r="H3222" s="198">
        <v>37036.407847222225</v>
      </c>
      <c r="I3222" t="s">
        <v>2779</v>
      </c>
      <c r="M3222" t="s">
        <v>1785</v>
      </c>
      <c r="N3222" t="s">
        <v>3314</v>
      </c>
      <c r="O3222" t="s">
        <v>1546</v>
      </c>
      <c r="P3222" s="199">
        <v>5000</v>
      </c>
      <c r="S3222" t="s">
        <v>1786</v>
      </c>
      <c r="T3222" t="s">
        <v>2230</v>
      </c>
      <c r="U3222" s="201">
        <v>3.7050000000000001</v>
      </c>
      <c r="V3222" t="s">
        <v>1688</v>
      </c>
      <c r="W3222" t="s">
        <v>3130</v>
      </c>
      <c r="X3222" t="s">
        <v>3338</v>
      </c>
      <c r="Y3222" t="s">
        <v>3318</v>
      </c>
      <c r="Z3222" t="s">
        <v>3729</v>
      </c>
      <c r="AA3222">
        <v>812126</v>
      </c>
      <c r="AB3222" s="198">
        <v>37037</v>
      </c>
      <c r="AC3222" s="198">
        <v>37040</v>
      </c>
    </row>
    <row r="3223" spans="1:29" x14ac:dyDescent="0.2">
      <c r="A3223" s="44" t="str">
        <f t="shared" si="251"/>
        <v>US Natural Gas Financial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30</v>
      </c>
      <c r="F3223" s="213">
        <f t="shared" si="255"/>
        <v>150000</v>
      </c>
      <c r="G3223" s="202">
        <v>1298497</v>
      </c>
      <c r="H3223" s="198">
        <v>37036.407916666663</v>
      </c>
      <c r="I3223" t="s">
        <v>3078</v>
      </c>
      <c r="M3223" t="s">
        <v>1785</v>
      </c>
      <c r="N3223" t="s">
        <v>3014</v>
      </c>
      <c r="O3223" t="s">
        <v>3015</v>
      </c>
      <c r="P3223" s="199">
        <v>5000</v>
      </c>
      <c r="S3223" t="s">
        <v>1786</v>
      </c>
      <c r="T3223" t="s">
        <v>2230</v>
      </c>
      <c r="U3223" s="201">
        <v>3.97</v>
      </c>
      <c r="V3223" t="s">
        <v>2852</v>
      </c>
      <c r="W3223" t="s">
        <v>3587</v>
      </c>
      <c r="X3223" t="s">
        <v>3016</v>
      </c>
      <c r="Y3223" t="s">
        <v>2250</v>
      </c>
      <c r="Z3223" t="s">
        <v>3729</v>
      </c>
      <c r="AA3223" t="s">
        <v>422</v>
      </c>
      <c r="AB3223" s="198">
        <v>37043.875</v>
      </c>
      <c r="AC3223" s="198">
        <v>37072.875</v>
      </c>
    </row>
    <row r="3224" spans="1:29" x14ac:dyDescent="0.2">
      <c r="A3224" s="44" t="str">
        <f t="shared" si="251"/>
        <v>US Power Physical</v>
      </c>
      <c r="B3224" s="44" t="str">
        <f t="shared" si="252"/>
        <v>US</v>
      </c>
      <c r="C3224" s="44" t="str">
        <f t="shared" si="253"/>
        <v>Power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3</v>
      </c>
      <c r="F3224" s="213">
        <f t="shared" si="255"/>
        <v>150</v>
      </c>
      <c r="G3224" s="202">
        <v>1298498</v>
      </c>
      <c r="H3224" s="198">
        <v>37036.407916666663</v>
      </c>
      <c r="I3224" t="s">
        <v>1829</v>
      </c>
      <c r="M3224" t="s">
        <v>3451</v>
      </c>
      <c r="N3224" t="s">
        <v>1827</v>
      </c>
      <c r="O3224" t="s">
        <v>99</v>
      </c>
      <c r="P3224" s="199">
        <v>50</v>
      </c>
      <c r="S3224" t="s">
        <v>1784</v>
      </c>
      <c r="T3224" t="s">
        <v>2230</v>
      </c>
      <c r="U3224" s="201">
        <v>28</v>
      </c>
      <c r="V3224" t="s">
        <v>1830</v>
      </c>
      <c r="W3224" t="s">
        <v>1839</v>
      </c>
      <c r="X3224" t="s">
        <v>1832</v>
      </c>
      <c r="Y3224" t="s">
        <v>2741</v>
      </c>
      <c r="Z3224" t="s">
        <v>3724</v>
      </c>
      <c r="AA3224">
        <v>623130.1</v>
      </c>
      <c r="AB3224" s="198">
        <v>37041.875</v>
      </c>
      <c r="AC3224" s="198">
        <v>37043.875</v>
      </c>
    </row>
    <row r="3225" spans="1:29" x14ac:dyDescent="0.2">
      <c r="A3225" s="44" t="str">
        <f t="shared" si="251"/>
        <v xml:space="preserve"> Natural Gas Physical</v>
      </c>
      <c r="B3225" s="44" t="str">
        <f t="shared" si="252"/>
        <v/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3</v>
      </c>
      <c r="F3225" s="213">
        <f t="shared" si="255"/>
        <v>15000</v>
      </c>
      <c r="G3225" s="202">
        <v>1298496</v>
      </c>
      <c r="H3225" s="198">
        <v>37036.407916666663</v>
      </c>
      <c r="I3225" t="s">
        <v>3243</v>
      </c>
      <c r="M3225" t="s">
        <v>1785</v>
      </c>
      <c r="N3225" t="s">
        <v>1724</v>
      </c>
      <c r="O3225" t="s">
        <v>103</v>
      </c>
      <c r="P3225" s="199">
        <v>5000</v>
      </c>
      <c r="S3225" t="s">
        <v>2308</v>
      </c>
      <c r="T3225" t="s">
        <v>1725</v>
      </c>
      <c r="U3225" s="201">
        <v>5.22</v>
      </c>
      <c r="V3225" t="s">
        <v>2325</v>
      </c>
      <c r="W3225" t="s">
        <v>1726</v>
      </c>
      <c r="X3225" t="s">
        <v>1727</v>
      </c>
      <c r="Y3225" t="s">
        <v>3318</v>
      </c>
      <c r="Z3225" t="s">
        <v>3730</v>
      </c>
      <c r="AA3225">
        <v>812128</v>
      </c>
      <c r="AB3225" s="198">
        <v>37036.875</v>
      </c>
      <c r="AC3225" s="198">
        <v>37038.875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4</v>
      </c>
      <c r="F3226" s="213">
        <f t="shared" si="255"/>
        <v>20000</v>
      </c>
      <c r="G3226" s="202">
        <v>1298499</v>
      </c>
      <c r="H3226" s="198">
        <v>37036.40792824074</v>
      </c>
      <c r="I3226" t="s">
        <v>2779</v>
      </c>
      <c r="M3226" t="s">
        <v>1785</v>
      </c>
      <c r="N3226" t="s">
        <v>3314</v>
      </c>
      <c r="O3226" t="s">
        <v>1546</v>
      </c>
      <c r="P3226" s="199">
        <v>5000</v>
      </c>
      <c r="S3226" t="s">
        <v>1786</v>
      </c>
      <c r="T3226" t="s">
        <v>2230</v>
      </c>
      <c r="U3226" s="201">
        <v>3.7025000000000001</v>
      </c>
      <c r="V3226" t="s">
        <v>1688</v>
      </c>
      <c r="W3226" t="s">
        <v>3130</v>
      </c>
      <c r="X3226" t="s">
        <v>3338</v>
      </c>
      <c r="Y3226" t="s">
        <v>3318</v>
      </c>
      <c r="Z3226" t="s">
        <v>3729</v>
      </c>
      <c r="AA3226">
        <v>812129</v>
      </c>
      <c r="AB3226" s="198">
        <v>37037</v>
      </c>
      <c r="AC3226" s="198">
        <v>37040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4</v>
      </c>
      <c r="F3227" s="213">
        <f t="shared" si="255"/>
        <v>40000</v>
      </c>
      <c r="G3227" s="202">
        <v>1298500</v>
      </c>
      <c r="H3227" s="198">
        <v>37036.407962962963</v>
      </c>
      <c r="I3227" t="s">
        <v>3254</v>
      </c>
      <c r="M3227" t="s">
        <v>1785</v>
      </c>
      <c r="N3227" t="s">
        <v>3314</v>
      </c>
      <c r="O3227" t="s">
        <v>1044</v>
      </c>
      <c r="Q3227" s="199">
        <v>10000</v>
      </c>
      <c r="S3227" t="s">
        <v>1786</v>
      </c>
      <c r="T3227" t="s">
        <v>2230</v>
      </c>
      <c r="U3227" s="201">
        <v>3.65</v>
      </c>
      <c r="V3227" t="s">
        <v>1806</v>
      </c>
      <c r="W3227" t="s">
        <v>3159</v>
      </c>
      <c r="X3227" t="s">
        <v>1713</v>
      </c>
      <c r="Y3227" t="s">
        <v>3318</v>
      </c>
      <c r="Z3227" t="s">
        <v>3729</v>
      </c>
      <c r="AA3227">
        <v>812130</v>
      </c>
      <c r="AB3227" s="198">
        <v>37037</v>
      </c>
      <c r="AC3227" s="198">
        <v>37040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4</v>
      </c>
      <c r="F3228" s="213">
        <f t="shared" si="255"/>
        <v>4000</v>
      </c>
      <c r="G3228" s="202">
        <v>1298501</v>
      </c>
      <c r="H3228" s="198">
        <v>37036.408009259256</v>
      </c>
      <c r="I3228" t="s">
        <v>3393</v>
      </c>
      <c r="M3228" t="s">
        <v>1785</v>
      </c>
      <c r="N3228" t="s">
        <v>3314</v>
      </c>
      <c r="O3228" t="s">
        <v>1584</v>
      </c>
      <c r="Q3228" s="199">
        <v>1000</v>
      </c>
      <c r="S3228" t="s">
        <v>1786</v>
      </c>
      <c r="T3228" t="s">
        <v>2230</v>
      </c>
      <c r="U3228" s="201">
        <v>3.77</v>
      </c>
      <c r="V3228" t="s">
        <v>1862</v>
      </c>
      <c r="W3228" t="s">
        <v>2790</v>
      </c>
      <c r="X3228" t="s">
        <v>1713</v>
      </c>
      <c r="Y3228" t="s">
        <v>3318</v>
      </c>
      <c r="Z3228" t="s">
        <v>3729</v>
      </c>
      <c r="AA3228">
        <v>812131</v>
      </c>
      <c r="AB3228" s="198">
        <v>37037</v>
      </c>
      <c r="AC3228" s="198">
        <v>37040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4</v>
      </c>
      <c r="F3229" s="213">
        <f t="shared" si="255"/>
        <v>20000</v>
      </c>
      <c r="G3229" s="202">
        <v>1298503</v>
      </c>
      <c r="H3229" s="198">
        <v>37036.408020833333</v>
      </c>
      <c r="I3229" t="s">
        <v>2779</v>
      </c>
      <c r="M3229" t="s">
        <v>1785</v>
      </c>
      <c r="N3229" t="s">
        <v>3314</v>
      </c>
      <c r="O3229" t="s">
        <v>1546</v>
      </c>
      <c r="P3229" s="199">
        <v>5000</v>
      </c>
      <c r="S3229" t="s">
        <v>1786</v>
      </c>
      <c r="T3229" t="s">
        <v>2230</v>
      </c>
      <c r="U3229" s="201">
        <v>3.6974999999999998</v>
      </c>
      <c r="V3229" t="s">
        <v>1688</v>
      </c>
      <c r="W3229" t="s">
        <v>3130</v>
      </c>
      <c r="X3229" t="s">
        <v>3338</v>
      </c>
      <c r="Y3229" t="s">
        <v>3318</v>
      </c>
      <c r="Z3229" t="s">
        <v>3729</v>
      </c>
      <c r="AA3229">
        <v>812132</v>
      </c>
      <c r="AB3229" s="198">
        <v>37037</v>
      </c>
      <c r="AC3229" s="198">
        <v>37040</v>
      </c>
    </row>
    <row r="3230" spans="1:29" x14ac:dyDescent="0.2">
      <c r="A3230" s="44" t="str">
        <f t="shared" si="251"/>
        <v xml:space="preserve"> Natural Gas Physical</v>
      </c>
      <c r="B3230" s="44" t="str">
        <f t="shared" si="252"/>
        <v/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4</v>
      </c>
      <c r="F3230" s="213">
        <f t="shared" si="255"/>
        <v>4000</v>
      </c>
      <c r="G3230" s="202">
        <v>1298506</v>
      </c>
      <c r="H3230" s="198">
        <v>37036.408055555556</v>
      </c>
      <c r="I3230" t="s">
        <v>2788</v>
      </c>
      <c r="M3230" t="s">
        <v>1785</v>
      </c>
      <c r="N3230" t="s">
        <v>3346</v>
      </c>
      <c r="O3230" t="s">
        <v>2489</v>
      </c>
      <c r="P3230" s="199">
        <v>1000</v>
      </c>
      <c r="S3230" t="s">
        <v>1786</v>
      </c>
      <c r="T3230" t="s">
        <v>2230</v>
      </c>
      <c r="U3230" s="201">
        <v>4.0650000000000004</v>
      </c>
      <c r="V3230" t="s">
        <v>2822</v>
      </c>
      <c r="W3230" t="s">
        <v>3347</v>
      </c>
      <c r="X3230" t="s">
        <v>3348</v>
      </c>
      <c r="Y3230" t="s">
        <v>3318</v>
      </c>
      <c r="Z3230" t="s">
        <v>3729</v>
      </c>
      <c r="AA3230">
        <v>812133</v>
      </c>
      <c r="AB3230" s="198">
        <v>37037</v>
      </c>
      <c r="AC3230" s="198">
        <v>37040</v>
      </c>
    </row>
    <row r="3231" spans="1:29" x14ac:dyDescent="0.2">
      <c r="A3231" s="44" t="str">
        <f t="shared" si="251"/>
        <v xml:space="preserve"> Metals Financial</v>
      </c>
      <c r="B3231" s="44" t="str">
        <f t="shared" si="252"/>
        <v/>
      </c>
      <c r="C3231" s="44" t="str">
        <f t="shared" si="253"/>
        <v>Metals</v>
      </c>
      <c r="D3231" s="44" t="str">
        <f t="shared" si="254"/>
        <v>Financial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10</v>
      </c>
      <c r="G3231" s="202">
        <v>1298505</v>
      </c>
      <c r="H3231" s="198">
        <v>37036.408055555556</v>
      </c>
      <c r="I3231" t="s">
        <v>2293</v>
      </c>
      <c r="M3231" t="s">
        <v>1791</v>
      </c>
      <c r="N3231" t="s">
        <v>2255</v>
      </c>
      <c r="O3231" t="s">
        <v>2256</v>
      </c>
      <c r="Q3231" s="199">
        <v>10</v>
      </c>
      <c r="S3231" t="s">
        <v>2257</v>
      </c>
      <c r="T3231" t="s">
        <v>2230</v>
      </c>
      <c r="U3231" s="201">
        <v>7170</v>
      </c>
      <c r="V3231" t="s">
        <v>3480</v>
      </c>
      <c r="W3231" t="s">
        <v>2258</v>
      </c>
      <c r="X3231" t="s">
        <v>2232</v>
      </c>
      <c r="Y3231" t="s">
        <v>2233</v>
      </c>
      <c r="Z3231" t="s">
        <v>2234</v>
      </c>
      <c r="AA3231">
        <v>2153041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4</v>
      </c>
      <c r="F3232" s="213">
        <f t="shared" si="255"/>
        <v>100000</v>
      </c>
      <c r="G3232" s="202">
        <v>1298507</v>
      </c>
      <c r="H3232" s="198">
        <v>37036.408067129632</v>
      </c>
      <c r="I3232" t="s">
        <v>2202</v>
      </c>
      <c r="M3232" t="s">
        <v>1785</v>
      </c>
      <c r="N3232" t="s">
        <v>3314</v>
      </c>
      <c r="O3232" t="s">
        <v>1034</v>
      </c>
      <c r="Q3232" s="199">
        <v>25000</v>
      </c>
      <c r="S3232" t="s">
        <v>1786</v>
      </c>
      <c r="T3232" t="s">
        <v>2230</v>
      </c>
      <c r="U3232" s="201">
        <v>3.81</v>
      </c>
      <c r="V3232" t="s">
        <v>2168</v>
      </c>
      <c r="W3232" t="s">
        <v>2783</v>
      </c>
      <c r="X3232" t="s">
        <v>2784</v>
      </c>
      <c r="Y3232" t="s">
        <v>3318</v>
      </c>
      <c r="Z3232" t="s">
        <v>3729</v>
      </c>
      <c r="AA3232">
        <v>812134</v>
      </c>
      <c r="AB3232" s="198">
        <v>37037</v>
      </c>
      <c r="AC3232" s="198">
        <v>37040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30</v>
      </c>
      <c r="F3233" s="213">
        <f t="shared" si="255"/>
        <v>150000</v>
      </c>
      <c r="G3233" s="202">
        <v>1298508</v>
      </c>
      <c r="H3233" s="198">
        <v>37036.408090277779</v>
      </c>
      <c r="I3233" t="s">
        <v>3078</v>
      </c>
      <c r="M3233" t="s">
        <v>1785</v>
      </c>
      <c r="N3233" t="s">
        <v>3328</v>
      </c>
      <c r="O3233" t="s">
        <v>1734</v>
      </c>
      <c r="P3233" s="199">
        <v>5000</v>
      </c>
      <c r="S3233" t="s">
        <v>1786</v>
      </c>
      <c r="T3233" t="s">
        <v>2230</v>
      </c>
      <c r="U3233" s="201">
        <v>-1.2749999999999999</v>
      </c>
      <c r="V3233" t="s">
        <v>2852</v>
      </c>
      <c r="W3233" t="s">
        <v>1735</v>
      </c>
      <c r="X3233" t="s">
        <v>1736</v>
      </c>
      <c r="Y3233" t="s">
        <v>2250</v>
      </c>
      <c r="Z3233" t="s">
        <v>3729</v>
      </c>
      <c r="AA3233" t="s">
        <v>423</v>
      </c>
      <c r="AB3233" s="198">
        <v>37043.875</v>
      </c>
      <c r="AC3233" s="198">
        <v>37072.875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4</v>
      </c>
      <c r="F3234" s="213">
        <f t="shared" si="255"/>
        <v>20000</v>
      </c>
      <c r="G3234" s="202">
        <v>1298509</v>
      </c>
      <c r="H3234" s="198">
        <v>37036.408148148148</v>
      </c>
      <c r="I3234" t="s">
        <v>1826</v>
      </c>
      <c r="M3234" t="s">
        <v>1785</v>
      </c>
      <c r="N3234" t="s">
        <v>3314</v>
      </c>
      <c r="O3234" t="s">
        <v>1580</v>
      </c>
      <c r="Q3234" s="199">
        <v>5000</v>
      </c>
      <c r="S3234" t="s">
        <v>1786</v>
      </c>
      <c r="T3234" t="s">
        <v>2230</v>
      </c>
      <c r="U3234" s="201">
        <v>3.76</v>
      </c>
      <c r="V3234" t="s">
        <v>2322</v>
      </c>
      <c r="W3234" t="s">
        <v>2790</v>
      </c>
      <c r="X3234" t="s">
        <v>2791</v>
      </c>
      <c r="Y3234" t="s">
        <v>3318</v>
      </c>
      <c r="Z3234" t="s">
        <v>3729</v>
      </c>
      <c r="AA3234">
        <v>812135</v>
      </c>
      <c r="AB3234" s="198">
        <v>37037</v>
      </c>
      <c r="AC3234" s="198">
        <v>37040</v>
      </c>
    </row>
    <row r="3235" spans="1:29" x14ac:dyDescent="0.2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4</v>
      </c>
      <c r="F3235" s="213">
        <f t="shared" si="255"/>
        <v>40000</v>
      </c>
      <c r="G3235" s="202">
        <v>1298510</v>
      </c>
      <c r="H3235" s="198">
        <v>37036.408159722225</v>
      </c>
      <c r="I3235" t="s">
        <v>3013</v>
      </c>
      <c r="M3235" t="s">
        <v>1785</v>
      </c>
      <c r="N3235" t="s">
        <v>1724</v>
      </c>
      <c r="O3235" t="s">
        <v>172</v>
      </c>
      <c r="Q3235" s="199">
        <v>10000</v>
      </c>
      <c r="S3235" t="s">
        <v>2308</v>
      </c>
      <c r="T3235" t="s">
        <v>1725</v>
      </c>
      <c r="U3235" s="201">
        <v>5.2249999999999996</v>
      </c>
      <c r="V3235" t="s">
        <v>1929</v>
      </c>
      <c r="W3235" t="s">
        <v>1726</v>
      </c>
      <c r="X3235" t="s">
        <v>1727</v>
      </c>
      <c r="Y3235" t="s">
        <v>3318</v>
      </c>
      <c r="Z3235" t="s">
        <v>3730</v>
      </c>
      <c r="AA3235">
        <v>812136</v>
      </c>
      <c r="AB3235" s="198">
        <v>37036</v>
      </c>
      <c r="AC3235" s="198">
        <v>37039</v>
      </c>
    </row>
    <row r="3236" spans="1:29" x14ac:dyDescent="0.2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153</v>
      </c>
      <c r="F3236" s="213">
        <f t="shared" si="255"/>
        <v>765000</v>
      </c>
      <c r="G3236" s="202">
        <v>1298511</v>
      </c>
      <c r="H3236" s="198">
        <v>37036.408182870371</v>
      </c>
      <c r="I3236" t="s">
        <v>2618</v>
      </c>
      <c r="M3236" t="s">
        <v>1785</v>
      </c>
      <c r="N3236" t="s">
        <v>3014</v>
      </c>
      <c r="O3236" t="s">
        <v>2777</v>
      </c>
      <c r="Q3236" s="199">
        <v>5000</v>
      </c>
      <c r="S3236" t="s">
        <v>1786</v>
      </c>
      <c r="T3236" t="s">
        <v>2230</v>
      </c>
      <c r="U3236" s="201">
        <v>4.0949999999999998</v>
      </c>
      <c r="V3236" t="s">
        <v>2848</v>
      </c>
      <c r="W3236" t="s">
        <v>3587</v>
      </c>
      <c r="X3236" t="s">
        <v>3016</v>
      </c>
      <c r="Y3236" t="s">
        <v>2250</v>
      </c>
      <c r="Z3236" t="s">
        <v>3729</v>
      </c>
      <c r="AA3236" t="s">
        <v>424</v>
      </c>
      <c r="AB3236" s="198">
        <v>37043</v>
      </c>
      <c r="AC3236" s="198">
        <v>37195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4</v>
      </c>
      <c r="F3237" s="213">
        <f t="shared" si="255"/>
        <v>100000</v>
      </c>
      <c r="G3237" s="202">
        <v>1298512</v>
      </c>
      <c r="H3237" s="198">
        <v>37036.408252314817</v>
      </c>
      <c r="I3237" t="s">
        <v>2202</v>
      </c>
      <c r="M3237" t="s">
        <v>1785</v>
      </c>
      <c r="N3237" t="s">
        <v>3314</v>
      </c>
      <c r="O3237" t="s">
        <v>1034</v>
      </c>
      <c r="Q3237" s="199">
        <v>25000</v>
      </c>
      <c r="S3237" t="s">
        <v>1786</v>
      </c>
      <c r="T3237" t="s">
        <v>2230</v>
      </c>
      <c r="U3237" s="201">
        <v>3.8149999999999999</v>
      </c>
      <c r="V3237" t="s">
        <v>2805</v>
      </c>
      <c r="W3237" t="s">
        <v>2783</v>
      </c>
      <c r="X3237" t="s">
        <v>2784</v>
      </c>
      <c r="Y3237" t="s">
        <v>3318</v>
      </c>
      <c r="Z3237" t="s">
        <v>3729</v>
      </c>
      <c r="AA3237">
        <v>812137</v>
      </c>
      <c r="AB3237" s="198">
        <v>37037</v>
      </c>
      <c r="AC3237" s="198">
        <v>37040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4</v>
      </c>
      <c r="F3238" s="213">
        <f t="shared" si="255"/>
        <v>4108</v>
      </c>
      <c r="G3238" s="202">
        <v>1298513</v>
      </c>
      <c r="H3238" s="198">
        <v>37036.40828703704</v>
      </c>
      <c r="I3238" t="s">
        <v>3207</v>
      </c>
      <c r="M3238" t="s">
        <v>1785</v>
      </c>
      <c r="N3238" t="s">
        <v>3314</v>
      </c>
      <c r="O3238" t="s">
        <v>1044</v>
      </c>
      <c r="Q3238" s="199">
        <v>1027</v>
      </c>
      <c r="S3238" t="s">
        <v>1786</v>
      </c>
      <c r="T3238" t="s">
        <v>2230</v>
      </c>
      <c r="U3238" s="201">
        <v>3.6549999999999998</v>
      </c>
      <c r="V3238" t="s">
        <v>2346</v>
      </c>
      <c r="W3238" t="s">
        <v>3159</v>
      </c>
      <c r="X3238" t="s">
        <v>1713</v>
      </c>
      <c r="Y3238" t="s">
        <v>3318</v>
      </c>
      <c r="Z3238" t="s">
        <v>3729</v>
      </c>
      <c r="AA3238">
        <v>812138</v>
      </c>
      <c r="AB3238" s="198">
        <v>37037</v>
      </c>
      <c r="AC3238" s="198">
        <v>37040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4</v>
      </c>
      <c r="F3239" s="213">
        <f t="shared" si="255"/>
        <v>20000</v>
      </c>
      <c r="G3239" s="202">
        <v>1298514</v>
      </c>
      <c r="H3239" s="198">
        <v>37036.408321759256</v>
      </c>
      <c r="I3239" t="s">
        <v>2779</v>
      </c>
      <c r="M3239" t="s">
        <v>1785</v>
      </c>
      <c r="N3239" t="s">
        <v>3314</v>
      </c>
      <c r="O3239" t="s">
        <v>1546</v>
      </c>
      <c r="P3239" s="199">
        <v>5000</v>
      </c>
      <c r="S3239" t="s">
        <v>1786</v>
      </c>
      <c r="T3239" t="s">
        <v>2230</v>
      </c>
      <c r="U3239" s="201">
        <v>3.6924999999999999</v>
      </c>
      <c r="V3239" t="s">
        <v>1688</v>
      </c>
      <c r="W3239" t="s">
        <v>3130</v>
      </c>
      <c r="X3239" t="s">
        <v>3338</v>
      </c>
      <c r="Y3239" t="s">
        <v>3318</v>
      </c>
      <c r="Z3239" t="s">
        <v>3729</v>
      </c>
      <c r="AA3239">
        <v>812139</v>
      </c>
      <c r="AB3239" s="198">
        <v>37037</v>
      </c>
      <c r="AC3239" s="198">
        <v>37040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4</v>
      </c>
      <c r="F3240" s="213">
        <f t="shared" si="255"/>
        <v>69676</v>
      </c>
      <c r="G3240" s="202">
        <v>1298515</v>
      </c>
      <c r="H3240" s="198">
        <v>37036.408356481479</v>
      </c>
      <c r="I3240" t="s">
        <v>3008</v>
      </c>
      <c r="M3240" t="s">
        <v>1785</v>
      </c>
      <c r="N3240" t="s">
        <v>3314</v>
      </c>
      <c r="O3240" t="s">
        <v>1034</v>
      </c>
      <c r="Q3240" s="199">
        <v>17419</v>
      </c>
      <c r="S3240" t="s">
        <v>1786</v>
      </c>
      <c r="T3240" t="s">
        <v>2230</v>
      </c>
      <c r="U3240" s="201">
        <v>3.82</v>
      </c>
      <c r="V3240" t="s">
        <v>3089</v>
      </c>
      <c r="W3240" t="s">
        <v>2783</v>
      </c>
      <c r="X3240" t="s">
        <v>2784</v>
      </c>
      <c r="Y3240" t="s">
        <v>3318</v>
      </c>
      <c r="Z3240" t="s">
        <v>3729</v>
      </c>
      <c r="AA3240">
        <v>812141</v>
      </c>
      <c r="AB3240" s="198">
        <v>37037</v>
      </c>
      <c r="AC3240" s="198">
        <v>37040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4</v>
      </c>
      <c r="F3241" s="213">
        <f t="shared" si="255"/>
        <v>10000</v>
      </c>
      <c r="G3241" s="202">
        <v>1298516</v>
      </c>
      <c r="H3241" s="198">
        <v>37036.408368055556</v>
      </c>
      <c r="I3241" t="s">
        <v>1729</v>
      </c>
      <c r="M3241" t="s">
        <v>1785</v>
      </c>
      <c r="N3241" t="s">
        <v>3314</v>
      </c>
      <c r="O3241" t="s">
        <v>1543</v>
      </c>
      <c r="Q3241" s="199">
        <v>2500</v>
      </c>
      <c r="S3241" t="s">
        <v>1786</v>
      </c>
      <c r="T3241" t="s">
        <v>2230</v>
      </c>
      <c r="U3241" s="201">
        <v>3.6850000000000001</v>
      </c>
      <c r="V3241" t="s">
        <v>1730</v>
      </c>
      <c r="W3241" t="s">
        <v>3130</v>
      </c>
      <c r="X3241" t="s">
        <v>3338</v>
      </c>
      <c r="Y3241" t="s">
        <v>3318</v>
      </c>
      <c r="Z3241" t="s">
        <v>3729</v>
      </c>
      <c r="AA3241">
        <v>812140</v>
      </c>
      <c r="AB3241" s="198">
        <v>37037</v>
      </c>
      <c r="AC3241" s="198">
        <v>37040</v>
      </c>
    </row>
    <row r="3242" spans="1:29" x14ac:dyDescent="0.2">
      <c r="A3242" s="44" t="str">
        <f t="shared" si="251"/>
        <v xml:space="preserve"> Natural Gas Physical</v>
      </c>
      <c r="B3242" s="44" t="str">
        <f t="shared" si="252"/>
        <v/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3</v>
      </c>
      <c r="F3242" s="213">
        <f t="shared" si="255"/>
        <v>30000</v>
      </c>
      <c r="G3242" s="202">
        <v>1298517</v>
      </c>
      <c r="H3242" s="198">
        <v>37036.408495370371</v>
      </c>
      <c r="I3242" t="s">
        <v>2775</v>
      </c>
      <c r="M3242" t="s">
        <v>1785</v>
      </c>
      <c r="N3242" t="s">
        <v>1724</v>
      </c>
      <c r="O3242" t="s">
        <v>103</v>
      </c>
      <c r="P3242" s="199">
        <v>10000</v>
      </c>
      <c r="S3242" t="s">
        <v>2308</v>
      </c>
      <c r="T3242" t="s">
        <v>1725</v>
      </c>
      <c r="U3242" s="201">
        <v>5.22</v>
      </c>
      <c r="V3242" t="s">
        <v>2349</v>
      </c>
      <c r="W3242" t="s">
        <v>1726</v>
      </c>
      <c r="X3242" t="s">
        <v>1727</v>
      </c>
      <c r="Y3242" t="s">
        <v>3318</v>
      </c>
      <c r="Z3242" t="s">
        <v>3730</v>
      </c>
      <c r="AA3242">
        <v>812142</v>
      </c>
      <c r="AB3242" s="198">
        <v>37036.875</v>
      </c>
      <c r="AC3242" s="198">
        <v>37038.875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4</v>
      </c>
      <c r="F3243" s="213">
        <f t="shared" si="255"/>
        <v>20000</v>
      </c>
      <c r="G3243" s="202">
        <v>1298518</v>
      </c>
      <c r="H3243" s="198">
        <v>37036.408506944441</v>
      </c>
      <c r="I3243" t="s">
        <v>2779</v>
      </c>
      <c r="M3243" t="s">
        <v>1785</v>
      </c>
      <c r="N3243" t="s">
        <v>3314</v>
      </c>
      <c r="O3243" t="s">
        <v>1544</v>
      </c>
      <c r="P3243" s="199">
        <v>5000</v>
      </c>
      <c r="S3243" t="s">
        <v>1786</v>
      </c>
      <c r="T3243" t="s">
        <v>2230</v>
      </c>
      <c r="U3243" s="201">
        <v>3.7549999999999999</v>
      </c>
      <c r="V3243" t="s">
        <v>2116</v>
      </c>
      <c r="W3243" t="s">
        <v>3130</v>
      </c>
      <c r="X3243" t="s">
        <v>3338</v>
      </c>
      <c r="Y3243" t="s">
        <v>3318</v>
      </c>
      <c r="Z3243" t="s">
        <v>3729</v>
      </c>
      <c r="AA3243">
        <v>812143</v>
      </c>
      <c r="AB3243" s="198">
        <v>37037</v>
      </c>
      <c r="AC3243" s="198">
        <v>37040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30</v>
      </c>
      <c r="F3244" s="213">
        <f t="shared" si="255"/>
        <v>150000</v>
      </c>
      <c r="G3244" s="202">
        <v>1298519</v>
      </c>
      <c r="H3244" s="198">
        <v>37036.408576388887</v>
      </c>
      <c r="I3244" t="s">
        <v>1843</v>
      </c>
      <c r="M3244" t="s">
        <v>1785</v>
      </c>
      <c r="N3244" t="s">
        <v>3314</v>
      </c>
      <c r="O3244" t="s">
        <v>2835</v>
      </c>
      <c r="P3244" s="199">
        <v>5000</v>
      </c>
      <c r="S3244" t="s">
        <v>1786</v>
      </c>
      <c r="T3244" t="s">
        <v>2230</v>
      </c>
      <c r="U3244" s="201">
        <v>3.8325</v>
      </c>
      <c r="V3244" t="s">
        <v>2755</v>
      </c>
      <c r="W3244" t="s">
        <v>2813</v>
      </c>
      <c r="X3244" t="s">
        <v>1710</v>
      </c>
      <c r="Y3244" t="s">
        <v>3318</v>
      </c>
      <c r="Z3244" t="s">
        <v>3729</v>
      </c>
      <c r="AA3244" t="s">
        <v>425</v>
      </c>
      <c r="AB3244" s="198">
        <v>37043.875</v>
      </c>
      <c r="AC3244" s="198">
        <v>37072.875</v>
      </c>
    </row>
    <row r="3245" spans="1:29" x14ac:dyDescent="0.2">
      <c r="A3245" s="44" t="str">
        <f t="shared" si="251"/>
        <v>US Natural Gas Financial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6</v>
      </c>
      <c r="F3245" s="213">
        <f t="shared" si="255"/>
        <v>120000</v>
      </c>
      <c r="G3245" s="202">
        <v>1298520</v>
      </c>
      <c r="H3245" s="198">
        <v>37036.40861111111</v>
      </c>
      <c r="I3245" t="s">
        <v>3244</v>
      </c>
      <c r="M3245" t="s">
        <v>1785</v>
      </c>
      <c r="N3245" t="s">
        <v>3014</v>
      </c>
      <c r="O3245" t="s">
        <v>1933</v>
      </c>
      <c r="Q3245" s="199">
        <v>20000</v>
      </c>
      <c r="S3245" t="s">
        <v>1786</v>
      </c>
      <c r="T3245" t="s">
        <v>2230</v>
      </c>
      <c r="U3245" s="201">
        <v>3.8450000000000002</v>
      </c>
      <c r="V3245" t="s">
        <v>2878</v>
      </c>
      <c r="W3245" t="s">
        <v>3372</v>
      </c>
      <c r="X3245" t="s">
        <v>2774</v>
      </c>
      <c r="Y3245" t="s">
        <v>2250</v>
      </c>
      <c r="Z3245" t="s">
        <v>3729</v>
      </c>
      <c r="AA3245" t="s">
        <v>426</v>
      </c>
      <c r="AB3245" s="198">
        <v>37037.875</v>
      </c>
      <c r="AC3245" s="198">
        <v>37042.875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4</v>
      </c>
      <c r="F3246" s="213">
        <f t="shared" si="255"/>
        <v>20000</v>
      </c>
      <c r="G3246" s="202">
        <v>1298521</v>
      </c>
      <c r="H3246" s="198">
        <v>37036.40865740741</v>
      </c>
      <c r="I3246" t="s">
        <v>3021</v>
      </c>
      <c r="M3246" t="s">
        <v>1785</v>
      </c>
      <c r="N3246" t="s">
        <v>3314</v>
      </c>
      <c r="O3246" t="s">
        <v>1034</v>
      </c>
      <c r="P3246" s="199">
        <v>5000</v>
      </c>
      <c r="S3246" t="s">
        <v>1786</v>
      </c>
      <c r="T3246" t="s">
        <v>2230</v>
      </c>
      <c r="U3246" s="201">
        <v>3.81</v>
      </c>
      <c r="V3246" t="s">
        <v>3169</v>
      </c>
      <c r="W3246" t="s">
        <v>2783</v>
      </c>
      <c r="X3246" t="s">
        <v>2784</v>
      </c>
      <c r="Y3246" t="s">
        <v>3318</v>
      </c>
      <c r="Z3246" t="s">
        <v>3729</v>
      </c>
      <c r="AA3246">
        <v>812144</v>
      </c>
      <c r="AB3246" s="198">
        <v>37037</v>
      </c>
      <c r="AC3246" s="198">
        <v>37040</v>
      </c>
    </row>
    <row r="3247" spans="1:29" x14ac:dyDescent="0.2">
      <c r="A3247" s="44" t="str">
        <f t="shared" si="251"/>
        <v xml:space="preserve"> Natural Gas Physical</v>
      </c>
      <c r="B3247" s="44" t="str">
        <f t="shared" si="252"/>
        <v/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4</v>
      </c>
      <c r="F3247" s="213">
        <f t="shared" si="255"/>
        <v>40000</v>
      </c>
      <c r="G3247" s="202">
        <v>1298522</v>
      </c>
      <c r="H3247" s="198">
        <v>37036.408726851849</v>
      </c>
      <c r="I3247" t="s">
        <v>3385</v>
      </c>
      <c r="M3247" t="s">
        <v>1785</v>
      </c>
      <c r="N3247" t="s">
        <v>1724</v>
      </c>
      <c r="O3247" t="s">
        <v>172</v>
      </c>
      <c r="Q3247" s="199">
        <v>10000</v>
      </c>
      <c r="S3247" t="s">
        <v>2308</v>
      </c>
      <c r="T3247" t="s">
        <v>1725</v>
      </c>
      <c r="U3247" s="201">
        <v>5.2249999999999996</v>
      </c>
      <c r="V3247" t="s">
        <v>3386</v>
      </c>
      <c r="W3247" t="s">
        <v>1726</v>
      </c>
      <c r="X3247" t="s">
        <v>1727</v>
      </c>
      <c r="Y3247" t="s">
        <v>3318</v>
      </c>
      <c r="Z3247" t="s">
        <v>3730</v>
      </c>
      <c r="AA3247">
        <v>812147</v>
      </c>
      <c r="AB3247" s="198">
        <v>37036</v>
      </c>
      <c r="AC3247" s="198">
        <v>37039</v>
      </c>
    </row>
    <row r="3248" spans="1:29" x14ac:dyDescent="0.2">
      <c r="A3248" s="44" t="str">
        <f t="shared" si="251"/>
        <v>US Power Physical</v>
      </c>
      <c r="B3248" s="44" t="str">
        <f t="shared" si="252"/>
        <v>US</v>
      </c>
      <c r="C3248" s="44" t="str">
        <f t="shared" si="253"/>
        <v>Power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5</v>
      </c>
      <c r="F3248" s="213">
        <f t="shared" si="255"/>
        <v>250</v>
      </c>
      <c r="G3248" s="202">
        <v>1298523</v>
      </c>
      <c r="H3248" s="198">
        <v>37036.408773148149</v>
      </c>
      <c r="I3248" t="s">
        <v>1850</v>
      </c>
      <c r="M3248" t="s">
        <v>3451</v>
      </c>
      <c r="N3248" t="s">
        <v>1827</v>
      </c>
      <c r="O3248" t="s">
        <v>2863</v>
      </c>
      <c r="P3248" s="199">
        <v>50</v>
      </c>
      <c r="S3248" t="s">
        <v>1784</v>
      </c>
      <c r="T3248" t="s">
        <v>2230</v>
      </c>
      <c r="U3248" s="201">
        <v>58.25</v>
      </c>
      <c r="V3248" t="s">
        <v>1659</v>
      </c>
      <c r="W3248" t="s">
        <v>1844</v>
      </c>
      <c r="X3248" t="s">
        <v>1845</v>
      </c>
      <c r="Y3248" t="s">
        <v>2741</v>
      </c>
      <c r="Z3248" t="s">
        <v>3724</v>
      </c>
      <c r="AA3248">
        <v>623131.1</v>
      </c>
      <c r="AB3248" s="198">
        <v>37046.875</v>
      </c>
      <c r="AC3248" s="198">
        <v>37050.875</v>
      </c>
    </row>
    <row r="3249" spans="1:31" x14ac:dyDescent="0.2">
      <c r="A3249" s="44" t="str">
        <f t="shared" si="251"/>
        <v xml:space="preserve"> Natural Gas Physical</v>
      </c>
      <c r="B3249" s="44" t="str">
        <f t="shared" si="252"/>
        <v/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</v>
      </c>
      <c r="F3249" s="213">
        <f t="shared" si="255"/>
        <v>30000</v>
      </c>
      <c r="G3249" s="202">
        <v>1298524</v>
      </c>
      <c r="H3249" s="198">
        <v>37036.408796296295</v>
      </c>
      <c r="I3249" t="s">
        <v>3243</v>
      </c>
      <c r="M3249" t="s">
        <v>1785</v>
      </c>
      <c r="N3249" t="s">
        <v>1724</v>
      </c>
      <c r="O3249" t="s">
        <v>103</v>
      </c>
      <c r="P3249" s="199">
        <v>10000</v>
      </c>
      <c r="S3249" t="s">
        <v>2308</v>
      </c>
      <c r="T3249" t="s">
        <v>1725</v>
      </c>
      <c r="U3249" s="201">
        <v>5.22</v>
      </c>
      <c r="V3249" t="s">
        <v>2325</v>
      </c>
      <c r="W3249" t="s">
        <v>1726</v>
      </c>
      <c r="X3249" t="s">
        <v>1727</v>
      </c>
      <c r="Y3249" t="s">
        <v>3318</v>
      </c>
      <c r="Z3249" t="s">
        <v>3730</v>
      </c>
      <c r="AA3249">
        <v>812148</v>
      </c>
      <c r="AB3249" s="198">
        <v>37036.875</v>
      </c>
      <c r="AC3249" s="198">
        <v>37038.875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4</v>
      </c>
      <c r="F3250" s="213">
        <f t="shared" si="255"/>
        <v>80000</v>
      </c>
      <c r="G3250" s="202">
        <v>1298529</v>
      </c>
      <c r="H3250" s="198">
        <v>37036.408865740741</v>
      </c>
      <c r="I3250" t="s">
        <v>2964</v>
      </c>
      <c r="M3250" t="s">
        <v>1785</v>
      </c>
      <c r="N3250" t="s">
        <v>3314</v>
      </c>
      <c r="O3250" t="s">
        <v>1034</v>
      </c>
      <c r="P3250" s="199">
        <v>20000</v>
      </c>
      <c r="S3250" t="s">
        <v>1786</v>
      </c>
      <c r="T3250" t="s">
        <v>2230</v>
      </c>
      <c r="U3250" s="201">
        <v>3.81</v>
      </c>
      <c r="V3250" t="s">
        <v>3268</v>
      </c>
      <c r="W3250" t="s">
        <v>2783</v>
      </c>
      <c r="X3250" t="s">
        <v>2784</v>
      </c>
      <c r="Y3250" t="s">
        <v>3318</v>
      </c>
      <c r="Z3250" t="s">
        <v>3729</v>
      </c>
      <c r="AA3250">
        <v>812149</v>
      </c>
      <c r="AB3250" s="198">
        <v>37037</v>
      </c>
      <c r="AC3250" s="198">
        <v>37040</v>
      </c>
    </row>
    <row r="3251" spans="1:31" x14ac:dyDescent="0.2">
      <c r="A3251" s="44" t="str">
        <f t="shared" si="251"/>
        <v xml:space="preserve"> Metals Financial</v>
      </c>
      <c r="B3251" s="44" t="str">
        <f t="shared" si="252"/>
        <v/>
      </c>
      <c r="C3251" s="44" t="str">
        <f t="shared" si="253"/>
        <v>Metals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10</v>
      </c>
      <c r="G3251" s="202">
        <v>1298530</v>
      </c>
      <c r="H3251" s="198">
        <v>37036.408912037034</v>
      </c>
      <c r="I3251" t="s">
        <v>2282</v>
      </c>
      <c r="M3251" t="s">
        <v>1791</v>
      </c>
      <c r="N3251" t="s">
        <v>2227</v>
      </c>
      <c r="O3251" t="s">
        <v>2228</v>
      </c>
      <c r="Q3251" s="199">
        <v>10</v>
      </c>
      <c r="S3251" t="s">
        <v>2229</v>
      </c>
      <c r="T3251" t="s">
        <v>2230</v>
      </c>
      <c r="U3251" s="201">
        <v>1735</v>
      </c>
      <c r="V3251" t="s">
        <v>1841</v>
      </c>
      <c r="W3251" t="s">
        <v>2236</v>
      </c>
      <c r="X3251" t="s">
        <v>2232</v>
      </c>
      <c r="Y3251" t="s">
        <v>2233</v>
      </c>
      <c r="Z3251" t="s">
        <v>2234</v>
      </c>
      <c r="AA3251">
        <v>2153051</v>
      </c>
    </row>
    <row r="3252" spans="1:31" x14ac:dyDescent="0.2">
      <c r="A3252" s="44" t="str">
        <f t="shared" si="251"/>
        <v xml:space="preserve"> Metals Financial</v>
      </c>
      <c r="B3252" s="44" t="str">
        <f t="shared" si="252"/>
        <v/>
      </c>
      <c r="C3252" s="44" t="str">
        <f t="shared" si="253"/>
        <v>Metals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10</v>
      </c>
      <c r="G3252" s="202">
        <v>1298532</v>
      </c>
      <c r="H3252" s="198">
        <v>37036.409004629626</v>
      </c>
      <c r="I3252" t="s">
        <v>2200</v>
      </c>
      <c r="M3252" t="s">
        <v>1791</v>
      </c>
      <c r="N3252" t="s">
        <v>2227</v>
      </c>
      <c r="O3252" t="s">
        <v>2228</v>
      </c>
      <c r="P3252" s="199">
        <v>10</v>
      </c>
      <c r="S3252" t="s">
        <v>2229</v>
      </c>
      <c r="T3252" t="s">
        <v>2230</v>
      </c>
      <c r="U3252" s="201">
        <v>1734</v>
      </c>
      <c r="V3252" t="s">
        <v>2243</v>
      </c>
      <c r="W3252" t="s">
        <v>2236</v>
      </c>
      <c r="X3252" t="s">
        <v>2232</v>
      </c>
      <c r="Y3252" t="s">
        <v>2233</v>
      </c>
      <c r="Z3252" t="s">
        <v>2234</v>
      </c>
      <c r="AA3252">
        <v>2153053</v>
      </c>
    </row>
    <row r="3253" spans="1:31" x14ac:dyDescent="0.2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30</v>
      </c>
      <c r="F3253" s="213">
        <f t="shared" si="255"/>
        <v>300000</v>
      </c>
      <c r="G3253" s="202">
        <v>1298533</v>
      </c>
      <c r="H3253" s="198">
        <v>37036.40902777778</v>
      </c>
      <c r="I3253" t="s">
        <v>3322</v>
      </c>
      <c r="M3253" t="s">
        <v>1785</v>
      </c>
      <c r="N3253" t="s">
        <v>3014</v>
      </c>
      <c r="O3253" t="s">
        <v>3015</v>
      </c>
      <c r="P3253" s="199">
        <v>10000</v>
      </c>
      <c r="S3253" t="s">
        <v>1786</v>
      </c>
      <c r="T3253" t="s">
        <v>2230</v>
      </c>
      <c r="U3253" s="201">
        <v>3.97</v>
      </c>
      <c r="V3253" t="s">
        <v>3171</v>
      </c>
      <c r="W3253" t="s">
        <v>3587</v>
      </c>
      <c r="X3253" t="s">
        <v>3016</v>
      </c>
      <c r="Y3253" t="s">
        <v>2250</v>
      </c>
      <c r="Z3253" t="s">
        <v>3729</v>
      </c>
      <c r="AA3253" t="s">
        <v>427</v>
      </c>
      <c r="AB3253" s="198">
        <v>37043.875</v>
      </c>
      <c r="AC3253" s="198">
        <v>37072.875</v>
      </c>
    </row>
    <row r="3254" spans="1:31" x14ac:dyDescent="0.2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153</v>
      </c>
      <c r="F3254" s="213">
        <f t="shared" si="255"/>
        <v>382500</v>
      </c>
      <c r="G3254" s="202">
        <v>1298535</v>
      </c>
      <c r="H3254" s="198">
        <v>37036.409074074072</v>
      </c>
      <c r="I3254" t="s">
        <v>2618</v>
      </c>
      <c r="M3254" t="s">
        <v>1785</v>
      </c>
      <c r="N3254" t="s">
        <v>3014</v>
      </c>
      <c r="O3254" t="s">
        <v>2777</v>
      </c>
      <c r="Q3254" s="199">
        <v>2500</v>
      </c>
      <c r="S3254" t="s">
        <v>1786</v>
      </c>
      <c r="T3254" t="s">
        <v>2230</v>
      </c>
      <c r="U3254" s="201">
        <v>4.0949999999999998</v>
      </c>
      <c r="V3254" t="s">
        <v>2848</v>
      </c>
      <c r="W3254" t="s">
        <v>3587</v>
      </c>
      <c r="X3254" t="s">
        <v>3016</v>
      </c>
      <c r="Y3254" t="s">
        <v>2250</v>
      </c>
      <c r="Z3254" t="s">
        <v>3729</v>
      </c>
      <c r="AA3254" t="s">
        <v>428</v>
      </c>
      <c r="AB3254" s="198">
        <v>37043</v>
      </c>
      <c r="AC3254" s="198">
        <v>37195</v>
      </c>
      <c r="AE3254" s="116">
        <f>IF(S3254="Gallon",F3254/42,F3254)</f>
        <v>382500</v>
      </c>
    </row>
    <row r="3255" spans="1:31" x14ac:dyDescent="0.2">
      <c r="A3255" s="44" t="str">
        <f t="shared" si="251"/>
        <v>US Power Physical</v>
      </c>
      <c r="B3255" s="44" t="str">
        <f t="shared" si="252"/>
        <v>US</v>
      </c>
      <c r="C3255" s="44" t="str">
        <f t="shared" si="253"/>
        <v>Power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50</v>
      </c>
      <c r="G3255" s="202">
        <v>1298534</v>
      </c>
      <c r="H3255" s="198">
        <v>37036.409074074072</v>
      </c>
      <c r="I3255" t="s">
        <v>2964</v>
      </c>
      <c r="M3255" t="s">
        <v>3451</v>
      </c>
      <c r="N3255" t="s">
        <v>1827</v>
      </c>
      <c r="O3255" t="s">
        <v>1945</v>
      </c>
      <c r="P3255" s="199">
        <v>50</v>
      </c>
      <c r="S3255" t="s">
        <v>1784</v>
      </c>
      <c r="T3255" t="s">
        <v>2230</v>
      </c>
      <c r="U3255" s="201">
        <v>44</v>
      </c>
      <c r="V3255" t="s">
        <v>2965</v>
      </c>
      <c r="W3255" t="s">
        <v>1834</v>
      </c>
      <c r="X3255" t="s">
        <v>1835</v>
      </c>
      <c r="Y3255" t="s">
        <v>2741</v>
      </c>
      <c r="Z3255" t="s">
        <v>3724</v>
      </c>
      <c r="AA3255">
        <v>623132.1</v>
      </c>
      <c r="AB3255" s="198">
        <v>37040.875</v>
      </c>
      <c r="AC3255" s="198">
        <v>37040.875</v>
      </c>
    </row>
    <row r="3256" spans="1:31" x14ac:dyDescent="0.2">
      <c r="A3256" s="44" t="str">
        <f t="shared" si="251"/>
        <v>US Natural Gas Financial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Financial</v>
      </c>
      <c r="E3256" s="44">
        <f>IF(VLOOKUP(S3256,'DD-Lookup'!$J$6:$L$50,3,FALSE)="Monthly",(YEAR(AC3256)-YEAR(AB3256))*12+MONTH(AC3256)-MONTH(AB3256)+1,(AC3256-AB3256+1))</f>
        <v>30</v>
      </c>
      <c r="F3256" s="213">
        <f t="shared" si="255"/>
        <v>300000</v>
      </c>
      <c r="G3256" s="202">
        <v>1298536</v>
      </c>
      <c r="H3256" s="198">
        <v>37036.409108796295</v>
      </c>
      <c r="I3256" t="s">
        <v>2093</v>
      </c>
      <c r="M3256" t="s">
        <v>1785</v>
      </c>
      <c r="N3256" t="s">
        <v>3014</v>
      </c>
      <c r="O3256" t="s">
        <v>351</v>
      </c>
      <c r="Q3256" s="199">
        <v>10000</v>
      </c>
      <c r="S3256" t="s">
        <v>1786</v>
      </c>
      <c r="T3256" t="s">
        <v>2230</v>
      </c>
      <c r="U3256" s="201">
        <v>3.8450000000000002</v>
      </c>
      <c r="V3256" t="s">
        <v>2159</v>
      </c>
      <c r="W3256" t="s">
        <v>1775</v>
      </c>
      <c r="X3256" t="s">
        <v>1776</v>
      </c>
      <c r="Y3256" t="s">
        <v>2250</v>
      </c>
      <c r="Z3256" t="s">
        <v>3729</v>
      </c>
      <c r="AA3256" t="s">
        <v>429</v>
      </c>
      <c r="AB3256" s="198">
        <v>37043.875</v>
      </c>
      <c r="AC3256" s="198">
        <v>37072.875</v>
      </c>
    </row>
    <row r="3257" spans="1:31" x14ac:dyDescent="0.2">
      <c r="A3257" s="44" t="str">
        <f t="shared" si="251"/>
        <v>US Natural Gas Financial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151</v>
      </c>
      <c r="F3257" s="213">
        <f t="shared" si="255"/>
        <v>377500</v>
      </c>
      <c r="G3257" s="202">
        <v>1298538</v>
      </c>
      <c r="H3257" s="198">
        <v>37036.409143518518</v>
      </c>
      <c r="I3257" t="s">
        <v>1704</v>
      </c>
      <c r="M3257" t="s">
        <v>1785</v>
      </c>
      <c r="N3257" t="s">
        <v>3014</v>
      </c>
      <c r="O3257" t="s">
        <v>3345</v>
      </c>
      <c r="Q3257" s="199">
        <v>2500</v>
      </c>
      <c r="S3257" t="s">
        <v>1786</v>
      </c>
      <c r="T3257" t="s">
        <v>2230</v>
      </c>
      <c r="U3257" s="201">
        <v>4.4850000000000003</v>
      </c>
      <c r="V3257" t="s">
        <v>2952</v>
      </c>
      <c r="W3257" t="s">
        <v>3587</v>
      </c>
      <c r="X3257" t="s">
        <v>3016</v>
      </c>
      <c r="Y3257" t="s">
        <v>2250</v>
      </c>
      <c r="Z3257" t="s">
        <v>3729</v>
      </c>
      <c r="AA3257" t="s">
        <v>430</v>
      </c>
      <c r="AB3257" s="198">
        <v>37196</v>
      </c>
      <c r="AC3257" s="198">
        <v>37346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4</v>
      </c>
      <c r="F3258" s="213">
        <f t="shared" si="255"/>
        <v>40000</v>
      </c>
      <c r="G3258" s="202">
        <v>1298537</v>
      </c>
      <c r="H3258" s="198">
        <v>37036.409143518518</v>
      </c>
      <c r="I3258" t="s">
        <v>3023</v>
      </c>
      <c r="M3258" t="s">
        <v>1785</v>
      </c>
      <c r="N3258" t="s">
        <v>3314</v>
      </c>
      <c r="O3258" t="s">
        <v>1059</v>
      </c>
      <c r="Q3258" s="199">
        <v>10000</v>
      </c>
      <c r="S3258" t="s">
        <v>1786</v>
      </c>
      <c r="T3258" t="s">
        <v>2230</v>
      </c>
      <c r="U3258" s="201">
        <v>3.76</v>
      </c>
      <c r="V3258" t="s">
        <v>2407</v>
      </c>
      <c r="W3258" t="s">
        <v>2790</v>
      </c>
      <c r="X3258" t="s">
        <v>2791</v>
      </c>
      <c r="Y3258" t="s">
        <v>3318</v>
      </c>
      <c r="Z3258" t="s">
        <v>3729</v>
      </c>
      <c r="AA3258">
        <v>812150</v>
      </c>
      <c r="AB3258" s="198">
        <v>37037</v>
      </c>
      <c r="AC3258" s="198">
        <v>37040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4</v>
      </c>
      <c r="F3259" s="213">
        <f t="shared" si="255"/>
        <v>9600</v>
      </c>
      <c r="G3259" s="202">
        <v>1298539</v>
      </c>
      <c r="H3259" s="198">
        <v>37036.409155092595</v>
      </c>
      <c r="I3259" t="s">
        <v>2796</v>
      </c>
      <c r="M3259" t="s">
        <v>1785</v>
      </c>
      <c r="N3259" t="s">
        <v>3314</v>
      </c>
      <c r="O3259" t="s">
        <v>1518</v>
      </c>
      <c r="P3259" s="199">
        <v>2400</v>
      </c>
      <c r="S3259" t="s">
        <v>1786</v>
      </c>
      <c r="T3259" t="s">
        <v>2230</v>
      </c>
      <c r="U3259" s="201">
        <v>3.8875000000000002</v>
      </c>
      <c r="V3259" t="s">
        <v>3378</v>
      </c>
      <c r="W3259" t="s">
        <v>3316</v>
      </c>
      <c r="X3259" t="s">
        <v>3317</v>
      </c>
      <c r="Y3259" t="s">
        <v>3318</v>
      </c>
      <c r="Z3259" t="s">
        <v>3729</v>
      </c>
      <c r="AA3259">
        <v>812151</v>
      </c>
      <c r="AB3259" s="198">
        <v>37037</v>
      </c>
      <c r="AC3259" s="198">
        <v>37040</v>
      </c>
    </row>
    <row r="3260" spans="1:31" x14ac:dyDescent="0.2">
      <c r="A3260" s="44" t="str">
        <f t="shared" si="251"/>
        <v xml:space="preserve"> Metals Financial</v>
      </c>
      <c r="B3260" s="44" t="str">
        <f t="shared" si="252"/>
        <v/>
      </c>
      <c r="C3260" s="44" t="str">
        <f t="shared" si="253"/>
        <v>Metals</v>
      </c>
      <c r="D3260" s="44" t="str">
        <f t="shared" si="254"/>
        <v>Financial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20</v>
      </c>
      <c r="G3260" s="202">
        <v>1298540</v>
      </c>
      <c r="H3260" s="198">
        <v>37036.409189814818</v>
      </c>
      <c r="I3260" t="s">
        <v>2253</v>
      </c>
      <c r="M3260" t="s">
        <v>1791</v>
      </c>
      <c r="N3260" t="s">
        <v>2240</v>
      </c>
      <c r="O3260" t="s">
        <v>2241</v>
      </c>
      <c r="Q3260" s="199">
        <v>20</v>
      </c>
      <c r="S3260" t="s">
        <v>2229</v>
      </c>
      <c r="T3260" t="s">
        <v>2230</v>
      </c>
      <c r="U3260" s="201">
        <v>1538</v>
      </c>
      <c r="V3260" t="s">
        <v>2262</v>
      </c>
      <c r="W3260" t="s">
        <v>2236</v>
      </c>
      <c r="X3260" t="s">
        <v>2232</v>
      </c>
      <c r="Y3260" t="s">
        <v>2233</v>
      </c>
      <c r="Z3260" t="s">
        <v>2234</v>
      </c>
      <c r="AA3260">
        <v>2153055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4</v>
      </c>
      <c r="F3261" s="213">
        <f t="shared" si="255"/>
        <v>16000</v>
      </c>
      <c r="G3261" s="202">
        <v>1298541</v>
      </c>
      <c r="H3261" s="198">
        <v>37036.409189814818</v>
      </c>
      <c r="I3261" t="s">
        <v>1843</v>
      </c>
      <c r="M3261" t="s">
        <v>1785</v>
      </c>
      <c r="N3261" t="s">
        <v>3314</v>
      </c>
      <c r="O3261" t="s">
        <v>1524</v>
      </c>
      <c r="Q3261" s="199">
        <v>4000</v>
      </c>
      <c r="S3261" t="s">
        <v>1786</v>
      </c>
      <c r="T3261" t="s">
        <v>2230</v>
      </c>
      <c r="U3261" s="201">
        <v>3.71</v>
      </c>
      <c r="V3261" t="s">
        <v>2364</v>
      </c>
      <c r="W3261" t="s">
        <v>3352</v>
      </c>
      <c r="X3261" t="s">
        <v>3353</v>
      </c>
      <c r="Y3261" t="s">
        <v>3318</v>
      </c>
      <c r="Z3261" t="s">
        <v>3729</v>
      </c>
      <c r="AA3261">
        <v>812152</v>
      </c>
      <c r="AB3261" s="198">
        <v>37037</v>
      </c>
      <c r="AC3261" s="198">
        <v>37040</v>
      </c>
    </row>
    <row r="3262" spans="1:31" x14ac:dyDescent="0.2">
      <c r="A3262" s="44" t="str">
        <f t="shared" si="251"/>
        <v>US Crude Financial</v>
      </c>
      <c r="B3262" s="44" t="str">
        <f t="shared" si="252"/>
        <v>US</v>
      </c>
      <c r="C3262" s="44" t="str">
        <f t="shared" si="253"/>
        <v>Crude</v>
      </c>
      <c r="D3262" s="44" t="str">
        <f t="shared" si="254"/>
        <v>Financial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50000</v>
      </c>
      <c r="G3262" s="202">
        <v>1298543</v>
      </c>
      <c r="H3262" s="198">
        <v>37036.409224537034</v>
      </c>
      <c r="I3262" t="s">
        <v>3013</v>
      </c>
      <c r="M3262" t="s">
        <v>1994</v>
      </c>
      <c r="N3262" t="s">
        <v>2731</v>
      </c>
      <c r="O3262" t="s">
        <v>1815</v>
      </c>
      <c r="Q3262" s="199">
        <v>50000</v>
      </c>
      <c r="S3262" t="s">
        <v>1792</v>
      </c>
      <c r="T3262" t="s">
        <v>2230</v>
      </c>
      <c r="U3262" s="201">
        <v>28.17</v>
      </c>
      <c r="V3262" t="s">
        <v>3296</v>
      </c>
      <c r="W3262" t="s">
        <v>2733</v>
      </c>
      <c r="X3262" t="s">
        <v>2734</v>
      </c>
      <c r="Y3262" t="s">
        <v>3473</v>
      </c>
      <c r="Z3262" t="s">
        <v>3729</v>
      </c>
      <c r="AA3262">
        <v>108072</v>
      </c>
      <c r="AB3262" s="198">
        <v>37073</v>
      </c>
      <c r="AC3262" s="198">
        <v>37103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4</v>
      </c>
      <c r="F3263" s="213">
        <f t="shared" si="255"/>
        <v>20760</v>
      </c>
      <c r="G3263" s="202">
        <v>1298544</v>
      </c>
      <c r="H3263" s="198">
        <v>37036.409247685187</v>
      </c>
      <c r="I3263" t="s">
        <v>2058</v>
      </c>
      <c r="M3263" t="s">
        <v>1785</v>
      </c>
      <c r="N3263" t="s">
        <v>3314</v>
      </c>
      <c r="O3263" t="s">
        <v>1518</v>
      </c>
      <c r="P3263" s="199">
        <v>5190</v>
      </c>
      <c r="S3263" t="s">
        <v>1786</v>
      </c>
      <c r="T3263" t="s">
        <v>2230</v>
      </c>
      <c r="U3263" s="201">
        <v>3.8875000000000002</v>
      </c>
      <c r="V3263" t="s">
        <v>2059</v>
      </c>
      <c r="W3263" t="s">
        <v>3316</v>
      </c>
      <c r="X3263" t="s">
        <v>3317</v>
      </c>
      <c r="Y3263" t="s">
        <v>3318</v>
      </c>
      <c r="Z3263" t="s">
        <v>3729</v>
      </c>
      <c r="AA3263">
        <v>812153</v>
      </c>
      <c r="AB3263" s="198">
        <v>37037</v>
      </c>
      <c r="AC3263" s="198">
        <v>37040</v>
      </c>
    </row>
    <row r="3264" spans="1:31" x14ac:dyDescent="0.2">
      <c r="A3264" s="44" t="str">
        <f t="shared" si="251"/>
        <v>US Natural Gas Financial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Financial</v>
      </c>
      <c r="E3264" s="44">
        <f>IF(VLOOKUP(S3264,'DD-Lookup'!$J$6:$L$50,3,FALSE)="Monthly",(YEAR(AC3264)-YEAR(AB3264))*12+MONTH(AC3264)-MONTH(AB3264)+1,(AC3264-AB3264+1))</f>
        <v>30</v>
      </c>
      <c r="F3264" s="213">
        <f t="shared" si="255"/>
        <v>300000</v>
      </c>
      <c r="G3264" s="202">
        <v>1298545</v>
      </c>
      <c r="H3264" s="198">
        <v>37036.409259259257</v>
      </c>
      <c r="I3264" t="s">
        <v>3266</v>
      </c>
      <c r="M3264" t="s">
        <v>1785</v>
      </c>
      <c r="N3264" t="s">
        <v>3014</v>
      </c>
      <c r="O3264" t="s">
        <v>1673</v>
      </c>
      <c r="P3264" s="199">
        <v>10000</v>
      </c>
      <c r="S3264" t="s">
        <v>1786</v>
      </c>
      <c r="T3264" t="s">
        <v>2230</v>
      </c>
      <c r="U3264" s="201">
        <v>4.4024999999999999</v>
      </c>
      <c r="V3264" t="s">
        <v>2865</v>
      </c>
      <c r="W3264" t="s">
        <v>1691</v>
      </c>
      <c r="X3264" t="s">
        <v>2880</v>
      </c>
      <c r="Y3264" t="s">
        <v>2250</v>
      </c>
      <c r="Z3264" t="s">
        <v>3729</v>
      </c>
      <c r="AA3264" t="s">
        <v>431</v>
      </c>
      <c r="AB3264" s="198">
        <v>37043.875</v>
      </c>
      <c r="AC3264" s="198">
        <v>37072.875</v>
      </c>
    </row>
    <row r="3265" spans="1:29" x14ac:dyDescent="0.2">
      <c r="A3265" s="44" t="str">
        <f t="shared" si="251"/>
        <v>US Natural Gas Financial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Financial</v>
      </c>
      <c r="E3265" s="44">
        <f>IF(VLOOKUP(S3265,'DD-Lookup'!$J$6:$L$50,3,FALSE)="Monthly",(YEAR(AC3265)-YEAR(AB3265))*12+MONTH(AC3265)-MONTH(AB3265)+1,(AC3265-AB3265+1))</f>
        <v>30</v>
      </c>
      <c r="F3265" s="213">
        <f t="shared" si="255"/>
        <v>150000</v>
      </c>
      <c r="G3265" s="202">
        <v>1298547</v>
      </c>
      <c r="H3265" s="198">
        <v>37036.409317129626</v>
      </c>
      <c r="I3265" t="s">
        <v>3341</v>
      </c>
      <c r="M3265" t="s">
        <v>1785</v>
      </c>
      <c r="N3265" t="s">
        <v>3328</v>
      </c>
      <c r="O3265" t="s">
        <v>1734</v>
      </c>
      <c r="P3265" s="199">
        <v>5000</v>
      </c>
      <c r="S3265" t="s">
        <v>1786</v>
      </c>
      <c r="T3265" t="s">
        <v>2230</v>
      </c>
      <c r="U3265" s="201">
        <v>-1.2749999999999999</v>
      </c>
      <c r="V3265" t="s">
        <v>3140</v>
      </c>
      <c r="W3265" t="s">
        <v>1735</v>
      </c>
      <c r="X3265" t="s">
        <v>1736</v>
      </c>
      <c r="Y3265" t="s">
        <v>2250</v>
      </c>
      <c r="Z3265" t="s">
        <v>3729</v>
      </c>
      <c r="AA3265" t="s">
        <v>432</v>
      </c>
      <c r="AB3265" s="198">
        <v>37043.875</v>
      </c>
      <c r="AC3265" s="198">
        <v>37072.875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4</v>
      </c>
      <c r="F3266" s="213">
        <f t="shared" si="255"/>
        <v>35892</v>
      </c>
      <c r="G3266" s="202">
        <v>1298548</v>
      </c>
      <c r="H3266" s="198">
        <v>37036.409317129626</v>
      </c>
      <c r="I3266" t="s">
        <v>3210</v>
      </c>
      <c r="M3266" t="s">
        <v>1785</v>
      </c>
      <c r="N3266" t="s">
        <v>3314</v>
      </c>
      <c r="O3266" t="s">
        <v>1044</v>
      </c>
      <c r="Q3266" s="199">
        <v>8973</v>
      </c>
      <c r="S3266" t="s">
        <v>1786</v>
      </c>
      <c r="T3266" t="s">
        <v>2230</v>
      </c>
      <c r="U3266" s="201">
        <v>3.6549999999999998</v>
      </c>
      <c r="V3266" t="s">
        <v>274</v>
      </c>
      <c r="W3266" t="s">
        <v>3159</v>
      </c>
      <c r="X3266" t="s">
        <v>1713</v>
      </c>
      <c r="Y3266" t="s">
        <v>3318</v>
      </c>
      <c r="Z3266" t="s">
        <v>3729</v>
      </c>
      <c r="AA3266">
        <v>812154</v>
      </c>
      <c r="AB3266" s="198">
        <v>37037</v>
      </c>
      <c r="AC3266" s="198">
        <v>37040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4</v>
      </c>
      <c r="F3267" s="213">
        <f t="shared" si="255"/>
        <v>100000</v>
      </c>
      <c r="G3267" s="202">
        <v>1298549</v>
      </c>
      <c r="H3267" s="198">
        <v>37036.409328703703</v>
      </c>
      <c r="I3267" t="s">
        <v>2964</v>
      </c>
      <c r="M3267" t="s">
        <v>1785</v>
      </c>
      <c r="N3267" t="s">
        <v>3314</v>
      </c>
      <c r="O3267" t="s">
        <v>1034</v>
      </c>
      <c r="P3267" s="199">
        <v>25000</v>
      </c>
      <c r="S3267" t="s">
        <v>1786</v>
      </c>
      <c r="T3267" t="s">
        <v>2230</v>
      </c>
      <c r="U3267" s="201">
        <v>3.8</v>
      </c>
      <c r="V3267" t="s">
        <v>3268</v>
      </c>
      <c r="W3267" t="s">
        <v>2783</v>
      </c>
      <c r="X3267" t="s">
        <v>2784</v>
      </c>
      <c r="Y3267" t="s">
        <v>3318</v>
      </c>
      <c r="Z3267" t="s">
        <v>3729</v>
      </c>
      <c r="AA3267">
        <v>812155</v>
      </c>
      <c r="AB3267" s="198">
        <v>37037</v>
      </c>
      <c r="AC3267" s="198">
        <v>37040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30</v>
      </c>
      <c r="F3268" s="213">
        <f t="shared" si="255"/>
        <v>300000</v>
      </c>
      <c r="G3268" s="202">
        <v>1298550</v>
      </c>
      <c r="H3268" s="198">
        <v>37036.40934027778</v>
      </c>
      <c r="I3268" t="s">
        <v>1720</v>
      </c>
      <c r="M3268" t="s">
        <v>1785</v>
      </c>
      <c r="N3268" t="s">
        <v>3314</v>
      </c>
      <c r="O3268" t="s">
        <v>2851</v>
      </c>
      <c r="Q3268" s="199">
        <v>10000</v>
      </c>
      <c r="S3268" t="s">
        <v>1786</v>
      </c>
      <c r="T3268" t="s">
        <v>2230</v>
      </c>
      <c r="U3268" s="201">
        <v>3.1</v>
      </c>
      <c r="V3268" t="s">
        <v>87</v>
      </c>
      <c r="W3268" t="s">
        <v>2813</v>
      </c>
      <c r="X3268" t="s">
        <v>1710</v>
      </c>
      <c r="Y3268" t="s">
        <v>3318</v>
      </c>
      <c r="Z3268" t="s">
        <v>3729</v>
      </c>
      <c r="AA3268" t="s">
        <v>433</v>
      </c>
      <c r="AB3268" s="198">
        <v>37043.875</v>
      </c>
      <c r="AC3268" s="198">
        <v>37072.875</v>
      </c>
    </row>
    <row r="3269" spans="1:29" x14ac:dyDescent="0.2">
      <c r="A3269" s="44" t="str">
        <f t="shared" si="251"/>
        <v>US Natural Gas Financial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30</v>
      </c>
      <c r="F3269" s="213">
        <f t="shared" si="255"/>
        <v>150000</v>
      </c>
      <c r="G3269" s="202">
        <v>1298552</v>
      </c>
      <c r="H3269" s="198">
        <v>37036.409409722219</v>
      </c>
      <c r="I3269" t="s">
        <v>3341</v>
      </c>
      <c r="M3269" t="s">
        <v>1785</v>
      </c>
      <c r="N3269" t="s">
        <v>3014</v>
      </c>
      <c r="O3269" t="s">
        <v>3015</v>
      </c>
      <c r="P3269" s="199">
        <v>5000</v>
      </c>
      <c r="S3269" t="s">
        <v>1786</v>
      </c>
      <c r="T3269" t="s">
        <v>2230</v>
      </c>
      <c r="U3269" s="201">
        <v>3.97</v>
      </c>
      <c r="V3269" t="s">
        <v>3140</v>
      </c>
      <c r="W3269" t="s">
        <v>3587</v>
      </c>
      <c r="X3269" t="s">
        <v>3016</v>
      </c>
      <c r="Y3269" t="s">
        <v>2250</v>
      </c>
      <c r="Z3269" t="s">
        <v>3729</v>
      </c>
      <c r="AA3269" t="s">
        <v>434</v>
      </c>
      <c r="AB3269" s="198">
        <v>37043.875</v>
      </c>
      <c r="AC3269" s="198">
        <v>37072.875</v>
      </c>
    </row>
    <row r="3270" spans="1:29" x14ac:dyDescent="0.2">
      <c r="A3270" s="44" t="str">
        <f t="shared" si="251"/>
        <v xml:space="preserve"> Natural Gas Physical</v>
      </c>
      <c r="B3270" s="44" t="str">
        <f t="shared" si="252"/>
        <v/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30</v>
      </c>
      <c r="F3270" s="213">
        <f t="shared" si="255"/>
        <v>750000</v>
      </c>
      <c r="G3270" s="202">
        <v>1298553</v>
      </c>
      <c r="H3270" s="198">
        <v>37036.409467592595</v>
      </c>
      <c r="I3270" t="s">
        <v>435</v>
      </c>
      <c r="M3270" t="s">
        <v>1785</v>
      </c>
      <c r="N3270" t="s">
        <v>2263</v>
      </c>
      <c r="O3270" t="s">
        <v>2271</v>
      </c>
      <c r="Q3270" s="199">
        <v>25000</v>
      </c>
      <c r="S3270" t="s">
        <v>2265</v>
      </c>
      <c r="T3270" t="s">
        <v>2266</v>
      </c>
      <c r="U3270" s="201">
        <v>20.399999999999999</v>
      </c>
      <c r="V3270" t="s">
        <v>436</v>
      </c>
      <c r="W3270" t="s">
        <v>2267</v>
      </c>
      <c r="X3270" t="s">
        <v>2268</v>
      </c>
      <c r="Y3270" t="s">
        <v>2269</v>
      </c>
      <c r="Z3270" t="s">
        <v>2235</v>
      </c>
      <c r="AA3270">
        <v>104992</v>
      </c>
      <c r="AB3270" s="198">
        <v>37043.875</v>
      </c>
      <c r="AC3270" s="198">
        <v>37072.875</v>
      </c>
    </row>
    <row r="3271" spans="1:29" x14ac:dyDescent="0.2">
      <c r="A3271" s="44" t="str">
        <f t="shared" si="251"/>
        <v>US Natural Gas Financial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6</v>
      </c>
      <c r="F3271" s="213">
        <f t="shared" si="255"/>
        <v>60000</v>
      </c>
      <c r="G3271" s="202">
        <v>1298554</v>
      </c>
      <c r="H3271" s="198">
        <v>37036.409479166665</v>
      </c>
      <c r="I3271" t="s">
        <v>1826</v>
      </c>
      <c r="M3271" t="s">
        <v>1785</v>
      </c>
      <c r="N3271" t="s">
        <v>3014</v>
      </c>
      <c r="O3271" t="s">
        <v>1933</v>
      </c>
      <c r="Q3271" s="199">
        <v>10000</v>
      </c>
      <c r="S3271" t="s">
        <v>1786</v>
      </c>
      <c r="T3271" t="s">
        <v>2230</v>
      </c>
      <c r="U3271" s="201">
        <v>3.8450000000000002</v>
      </c>
      <c r="V3271" t="s">
        <v>2188</v>
      </c>
      <c r="W3271" t="s">
        <v>3372</v>
      </c>
      <c r="X3271" t="s">
        <v>2774</v>
      </c>
      <c r="Y3271" t="s">
        <v>2250</v>
      </c>
      <c r="Z3271" t="s">
        <v>3729</v>
      </c>
      <c r="AA3271" t="s">
        <v>437</v>
      </c>
      <c r="AB3271" s="198">
        <v>37037.875</v>
      </c>
      <c r="AC3271" s="198">
        <v>37042.875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4</v>
      </c>
      <c r="F3272" s="213">
        <f t="shared" si="255"/>
        <v>9964</v>
      </c>
      <c r="G3272" s="202">
        <v>1298557</v>
      </c>
      <c r="H3272" s="198">
        <v>37036.409513888888</v>
      </c>
      <c r="I3272" t="s">
        <v>3336</v>
      </c>
      <c r="M3272" t="s">
        <v>1785</v>
      </c>
      <c r="N3272" t="s">
        <v>3314</v>
      </c>
      <c r="O3272" t="s">
        <v>1544</v>
      </c>
      <c r="P3272" s="199">
        <v>2491</v>
      </c>
      <c r="S3272" t="s">
        <v>1786</v>
      </c>
      <c r="T3272" t="s">
        <v>2230</v>
      </c>
      <c r="U3272" s="201">
        <v>3.7524999999999999</v>
      </c>
      <c r="V3272" t="s">
        <v>2183</v>
      </c>
      <c r="W3272" t="s">
        <v>3130</v>
      </c>
      <c r="X3272" t="s">
        <v>3338</v>
      </c>
      <c r="Y3272" t="s">
        <v>3318</v>
      </c>
      <c r="Z3272" t="s">
        <v>3729</v>
      </c>
      <c r="AA3272">
        <v>812160</v>
      </c>
      <c r="AB3272" s="198">
        <v>37037</v>
      </c>
      <c r="AC3272" s="198">
        <v>37040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4</v>
      </c>
      <c r="F3273" s="213">
        <f t="shared" si="255"/>
        <v>24000</v>
      </c>
      <c r="G3273" s="202">
        <v>1298558</v>
      </c>
      <c r="H3273" s="198">
        <v>37036.409513888888</v>
      </c>
      <c r="I3273" t="s">
        <v>3210</v>
      </c>
      <c r="M3273" t="s">
        <v>1785</v>
      </c>
      <c r="N3273" t="s">
        <v>3314</v>
      </c>
      <c r="O3273" t="s">
        <v>1624</v>
      </c>
      <c r="P3273" s="199">
        <v>6000</v>
      </c>
      <c r="S3273" t="s">
        <v>1786</v>
      </c>
      <c r="T3273" t="s">
        <v>2230</v>
      </c>
      <c r="U3273" s="201">
        <v>3.7</v>
      </c>
      <c r="V3273" t="s">
        <v>274</v>
      </c>
      <c r="W3273" t="s">
        <v>2790</v>
      </c>
      <c r="X3273" t="s">
        <v>1713</v>
      </c>
      <c r="Y3273" t="s">
        <v>3318</v>
      </c>
      <c r="Z3273" t="s">
        <v>3729</v>
      </c>
      <c r="AA3273">
        <v>812161</v>
      </c>
      <c r="AB3273" s="198">
        <v>37037</v>
      </c>
      <c r="AC3273" s="198">
        <v>37040</v>
      </c>
    </row>
    <row r="3274" spans="1:29" x14ac:dyDescent="0.2">
      <c r="A3274" s="44" t="str">
        <f t="shared" si="251"/>
        <v>US Crude Financial</v>
      </c>
      <c r="B3274" s="44" t="str">
        <f t="shared" si="252"/>
        <v>US</v>
      </c>
      <c r="C3274" s="44" t="str">
        <f t="shared" si="253"/>
        <v>Crude</v>
      </c>
      <c r="D3274" s="44" t="str">
        <f t="shared" si="254"/>
        <v>Financial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50000</v>
      </c>
      <c r="G3274" s="202">
        <v>1298556</v>
      </c>
      <c r="H3274" s="198">
        <v>37036.409513888888</v>
      </c>
      <c r="I3274" t="s">
        <v>3013</v>
      </c>
      <c r="M3274" t="s">
        <v>1994</v>
      </c>
      <c r="N3274" t="s">
        <v>2731</v>
      </c>
      <c r="O3274" t="s">
        <v>1815</v>
      </c>
      <c r="Q3274" s="199">
        <v>50000</v>
      </c>
      <c r="S3274" t="s">
        <v>1792</v>
      </c>
      <c r="T3274" t="s">
        <v>2230</v>
      </c>
      <c r="U3274" s="201">
        <v>28.19</v>
      </c>
      <c r="V3274" t="s">
        <v>2317</v>
      </c>
      <c r="W3274" t="s">
        <v>2733</v>
      </c>
      <c r="X3274" t="s">
        <v>2734</v>
      </c>
      <c r="Y3274" t="s">
        <v>3473</v>
      </c>
      <c r="Z3274" t="s">
        <v>3729</v>
      </c>
      <c r="AA3274">
        <v>108073</v>
      </c>
      <c r="AB3274" s="198">
        <v>37073</v>
      </c>
      <c r="AC3274" s="198">
        <v>37103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4</v>
      </c>
      <c r="F3275" s="213">
        <f t="shared" ref="F3275:F3338" si="260">E3275*SUM(P3275:Q3275)</f>
        <v>10036</v>
      </c>
      <c r="G3275" s="202">
        <v>1298559</v>
      </c>
      <c r="H3275" s="198">
        <v>37036.409583333334</v>
      </c>
      <c r="I3275" t="s">
        <v>2983</v>
      </c>
      <c r="M3275" t="s">
        <v>1785</v>
      </c>
      <c r="N3275" t="s">
        <v>3314</v>
      </c>
      <c r="O3275" t="s">
        <v>1544</v>
      </c>
      <c r="P3275" s="199">
        <v>2509</v>
      </c>
      <c r="S3275" t="s">
        <v>1786</v>
      </c>
      <c r="T3275" t="s">
        <v>2230</v>
      </c>
      <c r="U3275" s="201">
        <v>3.7524999999999999</v>
      </c>
      <c r="V3275" t="s">
        <v>2802</v>
      </c>
      <c r="W3275" t="s">
        <v>3130</v>
      </c>
      <c r="X3275" t="s">
        <v>3338</v>
      </c>
      <c r="Y3275" t="s">
        <v>3318</v>
      </c>
      <c r="Z3275" t="s">
        <v>3729</v>
      </c>
      <c r="AA3275">
        <v>812162</v>
      </c>
      <c r="AB3275" s="198">
        <v>37037</v>
      </c>
      <c r="AC3275" s="198">
        <v>37040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4</v>
      </c>
      <c r="F3276" s="213">
        <f t="shared" si="260"/>
        <v>100000</v>
      </c>
      <c r="G3276" s="202">
        <v>1298560</v>
      </c>
      <c r="H3276" s="198">
        <v>37036.409583333334</v>
      </c>
      <c r="I3276" t="s">
        <v>3196</v>
      </c>
      <c r="M3276" t="s">
        <v>1785</v>
      </c>
      <c r="N3276" t="s">
        <v>3314</v>
      </c>
      <c r="O3276" t="s">
        <v>1034</v>
      </c>
      <c r="P3276" s="199">
        <v>25000</v>
      </c>
      <c r="S3276" t="s">
        <v>1786</v>
      </c>
      <c r="T3276" t="s">
        <v>2230</v>
      </c>
      <c r="U3276" s="201">
        <v>3.79</v>
      </c>
      <c r="V3276" t="s">
        <v>1797</v>
      </c>
      <c r="W3276" t="s">
        <v>2783</v>
      </c>
      <c r="X3276" t="s">
        <v>2784</v>
      </c>
      <c r="Y3276" t="s">
        <v>3318</v>
      </c>
      <c r="Z3276" t="s">
        <v>3729</v>
      </c>
      <c r="AA3276">
        <v>812164</v>
      </c>
      <c r="AB3276" s="198">
        <v>37037</v>
      </c>
      <c r="AC3276" s="198">
        <v>37040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4</v>
      </c>
      <c r="F3277" s="213">
        <f t="shared" si="260"/>
        <v>3780</v>
      </c>
      <c r="G3277" s="202">
        <v>1298561</v>
      </c>
      <c r="H3277" s="198">
        <v>37036.409594907411</v>
      </c>
      <c r="I3277" t="s">
        <v>3319</v>
      </c>
      <c r="M3277" t="s">
        <v>1785</v>
      </c>
      <c r="N3277" t="s">
        <v>3314</v>
      </c>
      <c r="O3277" t="s">
        <v>1524</v>
      </c>
      <c r="Q3277" s="199">
        <v>945</v>
      </c>
      <c r="S3277" t="s">
        <v>1786</v>
      </c>
      <c r="T3277" t="s">
        <v>2230</v>
      </c>
      <c r="U3277" s="201">
        <v>3.71</v>
      </c>
      <c r="V3277" t="s">
        <v>3320</v>
      </c>
      <c r="W3277" t="s">
        <v>3352</v>
      </c>
      <c r="X3277" t="s">
        <v>3353</v>
      </c>
      <c r="Y3277" t="s">
        <v>3318</v>
      </c>
      <c r="Z3277" t="s">
        <v>3729</v>
      </c>
      <c r="AA3277">
        <v>812163</v>
      </c>
      <c r="AB3277" s="198">
        <v>37037</v>
      </c>
      <c r="AC3277" s="198">
        <v>37040</v>
      </c>
    </row>
    <row r="3278" spans="1:29" x14ac:dyDescent="0.2">
      <c r="A3278" s="44" t="str">
        <f t="shared" si="256"/>
        <v xml:space="preserve"> Metals Financial</v>
      </c>
      <c r="B3278" s="44" t="str">
        <f t="shared" si="257"/>
        <v/>
      </c>
      <c r="C3278" s="44" t="str">
        <f t="shared" si="258"/>
        <v>Metals</v>
      </c>
      <c r="D3278" s="44" t="str">
        <f t="shared" si="259"/>
        <v>Financial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20</v>
      </c>
      <c r="G3278" s="202">
        <v>1298563</v>
      </c>
      <c r="H3278" s="198">
        <v>37036.409675925926</v>
      </c>
      <c r="I3278" t="s">
        <v>2290</v>
      </c>
      <c r="M3278" t="s">
        <v>1791</v>
      </c>
      <c r="N3278" t="s">
        <v>2227</v>
      </c>
      <c r="O3278" t="s">
        <v>2228</v>
      </c>
      <c r="P3278" s="199">
        <v>20</v>
      </c>
      <c r="S3278" t="s">
        <v>2229</v>
      </c>
      <c r="T3278" t="s">
        <v>2230</v>
      </c>
      <c r="U3278" s="201">
        <v>1733</v>
      </c>
      <c r="V3278" t="s">
        <v>2292</v>
      </c>
      <c r="W3278" t="s">
        <v>2236</v>
      </c>
      <c r="X3278" t="s">
        <v>2232</v>
      </c>
      <c r="Y3278" t="s">
        <v>2233</v>
      </c>
      <c r="Z3278" t="s">
        <v>2234</v>
      </c>
      <c r="AA3278">
        <v>2153057</v>
      </c>
    </row>
    <row r="3279" spans="1:29" x14ac:dyDescent="0.2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30</v>
      </c>
      <c r="F3279" s="213">
        <f t="shared" si="260"/>
        <v>600000</v>
      </c>
      <c r="G3279" s="202">
        <v>1298565</v>
      </c>
      <c r="H3279" s="198">
        <v>37036.409791666665</v>
      </c>
      <c r="I3279" t="s">
        <v>1843</v>
      </c>
      <c r="M3279" t="s">
        <v>1785</v>
      </c>
      <c r="N3279" t="s">
        <v>3014</v>
      </c>
      <c r="O3279" t="s">
        <v>3015</v>
      </c>
      <c r="Q3279" s="199">
        <v>20000</v>
      </c>
      <c r="S3279" t="s">
        <v>1786</v>
      </c>
      <c r="T3279" t="s">
        <v>2230</v>
      </c>
      <c r="U3279" s="201">
        <v>3.9750000000000001</v>
      </c>
      <c r="V3279" t="s">
        <v>1689</v>
      </c>
      <c r="W3279" t="s">
        <v>3587</v>
      </c>
      <c r="X3279" t="s">
        <v>3016</v>
      </c>
      <c r="Y3279" t="s">
        <v>2250</v>
      </c>
      <c r="Z3279" t="s">
        <v>3729</v>
      </c>
      <c r="AA3279" t="s">
        <v>438</v>
      </c>
      <c r="AB3279" s="198">
        <v>37043.875</v>
      </c>
      <c r="AC3279" s="198">
        <v>37072.875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4</v>
      </c>
      <c r="F3280" s="213">
        <f t="shared" si="260"/>
        <v>20000</v>
      </c>
      <c r="G3280" s="202">
        <v>1298567</v>
      </c>
      <c r="H3280" s="198">
        <v>37036.409803240742</v>
      </c>
      <c r="I3280" t="s">
        <v>3342</v>
      </c>
      <c r="M3280" t="s">
        <v>1785</v>
      </c>
      <c r="N3280" t="s">
        <v>3314</v>
      </c>
      <c r="O3280" t="s">
        <v>1545</v>
      </c>
      <c r="P3280" s="199">
        <v>5000</v>
      </c>
      <c r="S3280" t="s">
        <v>1786</v>
      </c>
      <c r="T3280" t="s">
        <v>2230</v>
      </c>
      <c r="U3280" s="201">
        <v>3.7625000000000002</v>
      </c>
      <c r="V3280" t="s">
        <v>2804</v>
      </c>
      <c r="W3280" t="s">
        <v>3130</v>
      </c>
      <c r="X3280" t="s">
        <v>3338</v>
      </c>
      <c r="Y3280" t="s">
        <v>3318</v>
      </c>
      <c r="Z3280" t="s">
        <v>3729</v>
      </c>
      <c r="AA3280">
        <v>812166</v>
      </c>
      <c r="AB3280" s="198">
        <v>37037</v>
      </c>
      <c r="AC3280" s="198">
        <v>37040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4</v>
      </c>
      <c r="F3281" s="213">
        <f t="shared" si="260"/>
        <v>20000</v>
      </c>
      <c r="G3281" s="202">
        <v>1298566</v>
      </c>
      <c r="H3281" s="198">
        <v>37036.409803240742</v>
      </c>
      <c r="I3281" t="s">
        <v>3342</v>
      </c>
      <c r="M3281" t="s">
        <v>1785</v>
      </c>
      <c r="N3281" t="s">
        <v>3314</v>
      </c>
      <c r="O3281" t="s">
        <v>1544</v>
      </c>
      <c r="Q3281" s="199">
        <v>5000</v>
      </c>
      <c r="S3281" t="s">
        <v>1786</v>
      </c>
      <c r="T3281" t="s">
        <v>2230</v>
      </c>
      <c r="U3281" s="201">
        <v>3.7549999999999999</v>
      </c>
      <c r="V3281" t="s">
        <v>2754</v>
      </c>
      <c r="W3281" t="s">
        <v>3130</v>
      </c>
      <c r="X3281" t="s">
        <v>3338</v>
      </c>
      <c r="Y3281" t="s">
        <v>3318</v>
      </c>
      <c r="Z3281" t="s">
        <v>3729</v>
      </c>
      <c r="AA3281">
        <v>812165</v>
      </c>
      <c r="AB3281" s="198">
        <v>37037</v>
      </c>
      <c r="AC3281" s="198">
        <v>37040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4</v>
      </c>
      <c r="F3282" s="213">
        <f t="shared" si="260"/>
        <v>16000</v>
      </c>
      <c r="G3282" s="202">
        <v>1298568</v>
      </c>
      <c r="H3282" s="198">
        <v>37036.409849537034</v>
      </c>
      <c r="I3282" t="s">
        <v>3023</v>
      </c>
      <c r="M3282" t="s">
        <v>1785</v>
      </c>
      <c r="N3282" t="s">
        <v>3314</v>
      </c>
      <c r="O3282" t="s">
        <v>1034</v>
      </c>
      <c r="Q3282" s="199">
        <v>4000</v>
      </c>
      <c r="S3282" t="s">
        <v>1786</v>
      </c>
      <c r="T3282" t="s">
        <v>2230</v>
      </c>
      <c r="U3282" s="201">
        <v>3.8</v>
      </c>
      <c r="V3282" t="s">
        <v>1890</v>
      </c>
      <c r="W3282" t="s">
        <v>2783</v>
      </c>
      <c r="X3282" t="s">
        <v>2784</v>
      </c>
      <c r="Y3282" t="s">
        <v>3318</v>
      </c>
      <c r="Z3282" t="s">
        <v>3729</v>
      </c>
      <c r="AA3282">
        <v>812168</v>
      </c>
      <c r="AB3282" s="198">
        <v>37037</v>
      </c>
      <c r="AC3282" s="198">
        <v>37040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4</v>
      </c>
      <c r="F3283" s="213">
        <f t="shared" si="260"/>
        <v>10000</v>
      </c>
      <c r="G3283" s="202">
        <v>1298569</v>
      </c>
      <c r="H3283" s="198">
        <v>37036.409872685188</v>
      </c>
      <c r="I3283" t="s">
        <v>3336</v>
      </c>
      <c r="M3283" t="s">
        <v>1785</v>
      </c>
      <c r="N3283" t="s">
        <v>3314</v>
      </c>
      <c r="O3283" t="s">
        <v>1543</v>
      </c>
      <c r="P3283" s="199">
        <v>2500</v>
      </c>
      <c r="S3283" t="s">
        <v>1786</v>
      </c>
      <c r="T3283" t="s">
        <v>2230</v>
      </c>
      <c r="U3283" s="201">
        <v>3.6825000000000001</v>
      </c>
      <c r="V3283" t="s">
        <v>3362</v>
      </c>
      <c r="W3283" t="s">
        <v>3130</v>
      </c>
      <c r="X3283" t="s">
        <v>3338</v>
      </c>
      <c r="Y3283" t="s">
        <v>3318</v>
      </c>
      <c r="Z3283" t="s">
        <v>3729</v>
      </c>
      <c r="AA3283">
        <v>812169</v>
      </c>
      <c r="AB3283" s="198">
        <v>37037</v>
      </c>
      <c r="AC3283" s="198">
        <v>37040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4</v>
      </c>
      <c r="F3284" s="213">
        <f t="shared" si="260"/>
        <v>20000</v>
      </c>
      <c r="G3284" s="202">
        <v>1298570</v>
      </c>
      <c r="H3284" s="198">
        <v>37036.409907407404</v>
      </c>
      <c r="I3284" t="s">
        <v>3336</v>
      </c>
      <c r="M3284" t="s">
        <v>1785</v>
      </c>
      <c r="N3284" t="s">
        <v>3314</v>
      </c>
      <c r="O3284" t="s">
        <v>1547</v>
      </c>
      <c r="Q3284" s="199">
        <v>5000</v>
      </c>
      <c r="S3284" t="s">
        <v>1786</v>
      </c>
      <c r="T3284" t="s">
        <v>2230</v>
      </c>
      <c r="U3284" s="201">
        <v>4.125</v>
      </c>
      <c r="V3284" t="s">
        <v>3340</v>
      </c>
      <c r="W3284" t="s">
        <v>3367</v>
      </c>
      <c r="X3284" t="s">
        <v>3368</v>
      </c>
      <c r="Y3284" t="s">
        <v>3318</v>
      </c>
      <c r="Z3284" t="s">
        <v>3729</v>
      </c>
      <c r="AA3284">
        <v>812170</v>
      </c>
      <c r="AB3284" s="198">
        <v>37037</v>
      </c>
      <c r="AC3284" s="198">
        <v>37040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4</v>
      </c>
      <c r="F3285" s="213">
        <f t="shared" si="260"/>
        <v>10000</v>
      </c>
      <c r="G3285" s="202">
        <v>1298573</v>
      </c>
      <c r="H3285" s="198">
        <v>37036.41002314815</v>
      </c>
      <c r="I3285" t="s">
        <v>3336</v>
      </c>
      <c r="M3285" t="s">
        <v>1785</v>
      </c>
      <c r="N3285" t="s">
        <v>3314</v>
      </c>
      <c r="O3285" t="s">
        <v>1543</v>
      </c>
      <c r="P3285" s="199">
        <v>2500</v>
      </c>
      <c r="S3285" t="s">
        <v>1786</v>
      </c>
      <c r="T3285" t="s">
        <v>2230</v>
      </c>
      <c r="U3285" s="201">
        <v>3.68</v>
      </c>
      <c r="V3285" t="s">
        <v>3362</v>
      </c>
      <c r="W3285" t="s">
        <v>3130</v>
      </c>
      <c r="X3285" t="s">
        <v>3338</v>
      </c>
      <c r="Y3285" t="s">
        <v>3318</v>
      </c>
      <c r="Z3285" t="s">
        <v>3729</v>
      </c>
      <c r="AA3285">
        <v>812172</v>
      </c>
      <c r="AB3285" s="198">
        <v>37037</v>
      </c>
      <c r="AC3285" s="198">
        <v>37040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4</v>
      </c>
      <c r="F3286" s="213">
        <f t="shared" si="260"/>
        <v>20000</v>
      </c>
      <c r="G3286" s="202">
        <v>1298574</v>
      </c>
      <c r="H3286" s="198">
        <v>37036.410057870373</v>
      </c>
      <c r="I3286" t="s">
        <v>439</v>
      </c>
      <c r="M3286" t="s">
        <v>1785</v>
      </c>
      <c r="N3286" t="s">
        <v>3314</v>
      </c>
      <c r="O3286" t="s">
        <v>1580</v>
      </c>
      <c r="Q3286" s="199">
        <v>5000</v>
      </c>
      <c r="S3286" t="s">
        <v>1786</v>
      </c>
      <c r="T3286" t="s">
        <v>2230</v>
      </c>
      <c r="U3286" s="201">
        <v>3.7650000000000001</v>
      </c>
      <c r="V3286" t="s">
        <v>440</v>
      </c>
      <c r="W3286" t="s">
        <v>2790</v>
      </c>
      <c r="X3286" t="s">
        <v>2791</v>
      </c>
      <c r="Y3286" t="s">
        <v>3318</v>
      </c>
      <c r="Z3286" t="s">
        <v>3729</v>
      </c>
      <c r="AA3286">
        <v>812173</v>
      </c>
      <c r="AB3286" s="198">
        <v>37037</v>
      </c>
      <c r="AC3286" s="198">
        <v>37040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4</v>
      </c>
      <c r="F3287" s="213">
        <f t="shared" si="260"/>
        <v>20000</v>
      </c>
      <c r="G3287" s="202">
        <v>1298576</v>
      </c>
      <c r="H3287" s="198">
        <v>37036.410173611112</v>
      </c>
      <c r="I3287" t="s">
        <v>3336</v>
      </c>
      <c r="M3287" t="s">
        <v>1785</v>
      </c>
      <c r="N3287" t="s">
        <v>3314</v>
      </c>
      <c r="O3287" t="s">
        <v>1055</v>
      </c>
      <c r="P3287" s="199">
        <v>5000</v>
      </c>
      <c r="S3287" t="s">
        <v>1786</v>
      </c>
      <c r="T3287" t="s">
        <v>2230</v>
      </c>
      <c r="U3287" s="201">
        <v>4.1399999999999997</v>
      </c>
      <c r="V3287" t="s">
        <v>2166</v>
      </c>
      <c r="W3287" t="s">
        <v>2800</v>
      </c>
      <c r="X3287" t="s">
        <v>2801</v>
      </c>
      <c r="Y3287" t="s">
        <v>3318</v>
      </c>
      <c r="Z3287" t="s">
        <v>3729</v>
      </c>
      <c r="AA3287">
        <v>812174</v>
      </c>
      <c r="AB3287" s="198">
        <v>37037</v>
      </c>
      <c r="AC3287" s="198">
        <v>37040</v>
      </c>
    </row>
    <row r="3288" spans="1:29" x14ac:dyDescent="0.2">
      <c r="A3288" s="44" t="str">
        <f t="shared" si="256"/>
        <v xml:space="preserve"> Natural Gas Physical</v>
      </c>
      <c r="B3288" s="44" t="str">
        <f t="shared" si="257"/>
        <v/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30</v>
      </c>
      <c r="F3288" s="213">
        <f t="shared" si="260"/>
        <v>150000</v>
      </c>
      <c r="G3288" s="202">
        <v>1298577</v>
      </c>
      <c r="H3288" s="198">
        <v>37036.410219907404</v>
      </c>
      <c r="I3288" t="s">
        <v>2334</v>
      </c>
      <c r="M3288" t="s">
        <v>1785</v>
      </c>
      <c r="N3288" t="s">
        <v>1724</v>
      </c>
      <c r="O3288" t="s">
        <v>2043</v>
      </c>
      <c r="Q3288" s="199">
        <v>5000</v>
      </c>
      <c r="S3288" t="s">
        <v>2308</v>
      </c>
      <c r="T3288" t="s">
        <v>1725</v>
      </c>
      <c r="U3288" s="201">
        <v>5.2949999999999999</v>
      </c>
      <c r="V3288" t="s">
        <v>2399</v>
      </c>
      <c r="W3288" t="s">
        <v>3285</v>
      </c>
      <c r="X3288" t="s">
        <v>1727</v>
      </c>
      <c r="Y3288" t="s">
        <v>3318</v>
      </c>
      <c r="Z3288" t="s">
        <v>3730</v>
      </c>
      <c r="AA3288">
        <v>812175</v>
      </c>
      <c r="AB3288" s="198">
        <v>37043.875</v>
      </c>
      <c r="AC3288" s="198">
        <v>37072.875</v>
      </c>
    </row>
    <row r="3289" spans="1:29" x14ac:dyDescent="0.2">
      <c r="A3289" s="44" t="str">
        <f t="shared" si="256"/>
        <v>US Natural Gas Financial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30</v>
      </c>
      <c r="F3289" s="213">
        <f t="shared" si="260"/>
        <v>300000</v>
      </c>
      <c r="G3289" s="202">
        <v>1298579</v>
      </c>
      <c r="H3289" s="198">
        <v>37036.410266203704</v>
      </c>
      <c r="I3289" t="s">
        <v>2999</v>
      </c>
      <c r="M3289" t="s">
        <v>1785</v>
      </c>
      <c r="N3289" t="s">
        <v>3014</v>
      </c>
      <c r="O3289" t="s">
        <v>2313</v>
      </c>
      <c r="P3289" s="199">
        <v>10000</v>
      </c>
      <c r="S3289" t="s">
        <v>1786</v>
      </c>
      <c r="T3289" t="s">
        <v>2230</v>
      </c>
      <c r="U3289" s="201">
        <v>3.8450000000000002</v>
      </c>
      <c r="V3289" t="s">
        <v>3164</v>
      </c>
      <c r="W3289" t="s">
        <v>1775</v>
      </c>
      <c r="X3289" t="s">
        <v>1776</v>
      </c>
      <c r="Y3289" t="s">
        <v>2250</v>
      </c>
      <c r="Z3289" t="s">
        <v>3729</v>
      </c>
      <c r="AA3289" t="s">
        <v>441</v>
      </c>
      <c r="AB3289" s="198">
        <v>37043.875</v>
      </c>
      <c r="AC3289" s="198">
        <v>37072.875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4</v>
      </c>
      <c r="F3290" s="213">
        <f t="shared" si="260"/>
        <v>20000</v>
      </c>
      <c r="G3290" s="202">
        <v>1298578</v>
      </c>
      <c r="H3290" s="198">
        <v>37036.410266203704</v>
      </c>
      <c r="I3290" t="s">
        <v>2794</v>
      </c>
      <c r="M3290" t="s">
        <v>1785</v>
      </c>
      <c r="N3290" t="s">
        <v>3314</v>
      </c>
      <c r="O3290" t="s">
        <v>1572</v>
      </c>
      <c r="Q3290" s="199">
        <v>5000</v>
      </c>
      <c r="S3290" t="s">
        <v>1786</v>
      </c>
      <c r="T3290" t="s">
        <v>2230</v>
      </c>
      <c r="U3290" s="201">
        <v>3.55</v>
      </c>
      <c r="V3290" t="s">
        <v>1708</v>
      </c>
      <c r="W3290" t="s">
        <v>1709</v>
      </c>
      <c r="X3290" t="s">
        <v>1710</v>
      </c>
      <c r="Y3290" t="s">
        <v>3318</v>
      </c>
      <c r="Z3290" t="s">
        <v>3729</v>
      </c>
      <c r="AA3290">
        <v>812176</v>
      </c>
      <c r="AB3290" s="198">
        <v>37037</v>
      </c>
      <c r="AC3290" s="198">
        <v>37040</v>
      </c>
    </row>
    <row r="3291" spans="1:29" x14ac:dyDescent="0.2">
      <c r="A3291" s="44" t="str">
        <f t="shared" si="256"/>
        <v xml:space="preserve"> Metals Financial</v>
      </c>
      <c r="B3291" s="44" t="str">
        <f t="shared" si="257"/>
        <v/>
      </c>
      <c r="C3291" s="44" t="str">
        <f t="shared" si="258"/>
        <v>Metals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20</v>
      </c>
      <c r="G3291" s="202">
        <v>1298580</v>
      </c>
      <c r="H3291" s="198">
        <v>37036.410324074073</v>
      </c>
      <c r="I3291" t="s">
        <v>2623</v>
      </c>
      <c r="M3291" t="s">
        <v>1791</v>
      </c>
      <c r="N3291" t="s">
        <v>2240</v>
      </c>
      <c r="O3291" t="s">
        <v>2241</v>
      </c>
      <c r="P3291" s="199">
        <v>20</v>
      </c>
      <c r="S3291" t="s">
        <v>2229</v>
      </c>
      <c r="T3291" t="s">
        <v>2230</v>
      </c>
      <c r="U3291" s="201">
        <v>1537</v>
      </c>
      <c r="V3291" t="s">
        <v>2092</v>
      </c>
      <c r="W3291" t="s">
        <v>2236</v>
      </c>
      <c r="X3291" t="s">
        <v>2232</v>
      </c>
      <c r="Y3291" t="s">
        <v>2233</v>
      </c>
      <c r="Z3291" t="s">
        <v>2234</v>
      </c>
      <c r="AA3291">
        <v>2153059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4</v>
      </c>
      <c r="F3292" s="213">
        <f t="shared" si="260"/>
        <v>40000</v>
      </c>
      <c r="G3292" s="202">
        <v>1298581</v>
      </c>
      <c r="H3292" s="198">
        <v>37036.410381944443</v>
      </c>
      <c r="I3292" t="s">
        <v>3024</v>
      </c>
      <c r="M3292" t="s">
        <v>1785</v>
      </c>
      <c r="N3292" t="s">
        <v>3314</v>
      </c>
      <c r="O3292" t="s">
        <v>1034</v>
      </c>
      <c r="P3292" s="199">
        <v>10000</v>
      </c>
      <c r="S3292" t="s">
        <v>1786</v>
      </c>
      <c r="T3292" t="s">
        <v>2230</v>
      </c>
      <c r="U3292" s="201">
        <v>3.77</v>
      </c>
      <c r="V3292" t="s">
        <v>3184</v>
      </c>
      <c r="W3292" t="s">
        <v>2783</v>
      </c>
      <c r="X3292" t="s">
        <v>2784</v>
      </c>
      <c r="Y3292" t="s">
        <v>3318</v>
      </c>
      <c r="Z3292" t="s">
        <v>3729</v>
      </c>
      <c r="AA3292">
        <v>812177</v>
      </c>
      <c r="AB3292" s="198">
        <v>37037</v>
      </c>
      <c r="AC3292" s="198">
        <v>37040</v>
      </c>
    </row>
    <row r="3293" spans="1:29" x14ac:dyDescent="0.2">
      <c r="A3293" s="44" t="str">
        <f t="shared" si="256"/>
        <v>US Crude Financial</v>
      </c>
      <c r="B3293" s="44" t="str">
        <f t="shared" si="257"/>
        <v>US</v>
      </c>
      <c r="C3293" s="44" t="str">
        <f t="shared" si="258"/>
        <v>Crude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50000</v>
      </c>
      <c r="G3293" s="202">
        <v>1298583</v>
      </c>
      <c r="H3293" s="198">
        <v>37036.410405092596</v>
      </c>
      <c r="I3293" t="s">
        <v>2730</v>
      </c>
      <c r="M3293" t="s">
        <v>1994</v>
      </c>
      <c r="N3293" t="s">
        <v>2731</v>
      </c>
      <c r="O3293" t="s">
        <v>1815</v>
      </c>
      <c r="Q3293" s="199">
        <v>50000</v>
      </c>
      <c r="S3293" t="s">
        <v>1792</v>
      </c>
      <c r="T3293" t="s">
        <v>2230</v>
      </c>
      <c r="U3293" s="201">
        <v>28.21</v>
      </c>
      <c r="V3293" t="s">
        <v>2732</v>
      </c>
      <c r="W3293" t="s">
        <v>2733</v>
      </c>
      <c r="X3293" t="s">
        <v>2734</v>
      </c>
      <c r="Y3293" t="s">
        <v>3473</v>
      </c>
      <c r="Z3293" t="s">
        <v>3729</v>
      </c>
      <c r="AA3293">
        <v>108074</v>
      </c>
      <c r="AB3293" s="198">
        <v>37073</v>
      </c>
      <c r="AC3293" s="198">
        <v>37103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4</v>
      </c>
      <c r="F3294" s="213">
        <f t="shared" si="260"/>
        <v>36768</v>
      </c>
      <c r="G3294" s="202">
        <v>1298585</v>
      </c>
      <c r="H3294" s="198">
        <v>37036.410416666666</v>
      </c>
      <c r="I3294" t="s">
        <v>1748</v>
      </c>
      <c r="M3294" t="s">
        <v>1785</v>
      </c>
      <c r="N3294" t="s">
        <v>3314</v>
      </c>
      <c r="O3294" t="s">
        <v>1041</v>
      </c>
      <c r="Q3294" s="199">
        <v>9192</v>
      </c>
      <c r="S3294" t="s">
        <v>1786</v>
      </c>
      <c r="T3294" t="s">
        <v>2230</v>
      </c>
      <c r="U3294" s="201">
        <v>3.71</v>
      </c>
      <c r="V3294" t="s">
        <v>1773</v>
      </c>
      <c r="W3294" t="s">
        <v>3159</v>
      </c>
      <c r="X3294" t="s">
        <v>1713</v>
      </c>
      <c r="Y3294" t="s">
        <v>3318</v>
      </c>
      <c r="Z3294" t="s">
        <v>3729</v>
      </c>
      <c r="AA3294">
        <v>812178</v>
      </c>
      <c r="AB3294" s="198">
        <v>37037</v>
      </c>
      <c r="AC3294" s="198">
        <v>37040</v>
      </c>
    </row>
    <row r="3295" spans="1:29" x14ac:dyDescent="0.2">
      <c r="A3295" s="44" t="str">
        <f t="shared" si="256"/>
        <v xml:space="preserve"> Natural Gas Physical</v>
      </c>
      <c r="B3295" s="44" t="str">
        <f t="shared" si="257"/>
        <v/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4</v>
      </c>
      <c r="F3295" s="213">
        <f t="shared" si="260"/>
        <v>40000</v>
      </c>
      <c r="G3295" s="202">
        <v>1298586</v>
      </c>
      <c r="H3295" s="198">
        <v>37036.410462962966</v>
      </c>
      <c r="I3295" t="s">
        <v>3181</v>
      </c>
      <c r="M3295" t="s">
        <v>1785</v>
      </c>
      <c r="N3295" t="s">
        <v>1724</v>
      </c>
      <c r="O3295" t="s">
        <v>172</v>
      </c>
      <c r="Q3295" s="199">
        <v>10000</v>
      </c>
      <c r="S3295" t="s">
        <v>2308</v>
      </c>
      <c r="T3295" t="s">
        <v>1725</v>
      </c>
      <c r="U3295" s="201">
        <v>5.2249999999999996</v>
      </c>
      <c r="V3295" t="s">
        <v>3182</v>
      </c>
      <c r="W3295" t="s">
        <v>1726</v>
      </c>
      <c r="X3295" t="s">
        <v>1727</v>
      </c>
      <c r="Y3295" t="s">
        <v>3318</v>
      </c>
      <c r="Z3295" t="s">
        <v>3730</v>
      </c>
      <c r="AA3295">
        <v>812179</v>
      </c>
      <c r="AB3295" s="198">
        <v>37036</v>
      </c>
      <c r="AC3295" s="198">
        <v>37039</v>
      </c>
    </row>
    <row r="3296" spans="1:29" x14ac:dyDescent="0.2">
      <c r="A3296" s="44" t="str">
        <f t="shared" si="256"/>
        <v xml:space="preserve"> Metals Financial</v>
      </c>
      <c r="B3296" s="44" t="str">
        <f t="shared" si="257"/>
        <v/>
      </c>
      <c r="C3296" s="44" t="str">
        <f t="shared" si="258"/>
        <v>Metals</v>
      </c>
      <c r="D3296" s="44" t="str">
        <f t="shared" si="259"/>
        <v>Financial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5</v>
      </c>
      <c r="G3296" s="202">
        <v>1298589</v>
      </c>
      <c r="H3296" s="198">
        <v>37036.410497685189</v>
      </c>
      <c r="I3296" t="s">
        <v>2623</v>
      </c>
      <c r="M3296" t="s">
        <v>1791</v>
      </c>
      <c r="N3296" t="s">
        <v>2240</v>
      </c>
      <c r="O3296" t="s">
        <v>2241</v>
      </c>
      <c r="P3296" s="199">
        <v>5</v>
      </c>
      <c r="S3296" t="s">
        <v>2229</v>
      </c>
      <c r="T3296" t="s">
        <v>2230</v>
      </c>
      <c r="U3296" s="201">
        <v>1537</v>
      </c>
      <c r="V3296" t="s">
        <v>2092</v>
      </c>
      <c r="W3296" t="s">
        <v>2236</v>
      </c>
      <c r="X3296" t="s">
        <v>2232</v>
      </c>
      <c r="Y3296" t="s">
        <v>2233</v>
      </c>
      <c r="Z3296" t="s">
        <v>2234</v>
      </c>
      <c r="AA3296">
        <v>2153067</v>
      </c>
    </row>
    <row r="3297" spans="1:29" x14ac:dyDescent="0.2">
      <c r="A3297" s="44" t="str">
        <f t="shared" si="256"/>
        <v>US Power Physical</v>
      </c>
      <c r="B3297" s="44" t="str">
        <f t="shared" si="257"/>
        <v>US</v>
      </c>
      <c r="C3297" s="44" t="str">
        <f t="shared" si="258"/>
        <v>Power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30</v>
      </c>
      <c r="F3297" s="213">
        <f t="shared" si="260"/>
        <v>1500</v>
      </c>
      <c r="G3297" s="202">
        <v>1298588</v>
      </c>
      <c r="H3297" s="198">
        <v>37036.410497685189</v>
      </c>
      <c r="I3297" t="s">
        <v>3008</v>
      </c>
      <c r="M3297" t="s">
        <v>3451</v>
      </c>
      <c r="N3297" t="s">
        <v>1827</v>
      </c>
      <c r="O3297" t="s">
        <v>3326</v>
      </c>
      <c r="P3297" s="199">
        <v>50</v>
      </c>
      <c r="S3297" t="s">
        <v>1784</v>
      </c>
      <c r="T3297" t="s">
        <v>2230</v>
      </c>
      <c r="U3297" s="201">
        <v>57.25</v>
      </c>
      <c r="V3297" t="s">
        <v>1441</v>
      </c>
      <c r="W3297" t="s">
        <v>1844</v>
      </c>
      <c r="X3297" t="s">
        <v>2993</v>
      </c>
      <c r="Y3297" t="s">
        <v>2741</v>
      </c>
      <c r="Z3297" t="s">
        <v>3724</v>
      </c>
      <c r="AA3297">
        <v>623139.1</v>
      </c>
      <c r="AB3297" s="198">
        <v>37043.591666666667</v>
      </c>
      <c r="AC3297" s="198">
        <v>37072.591666666667</v>
      </c>
    </row>
    <row r="3298" spans="1:29" x14ac:dyDescent="0.2">
      <c r="A3298" s="44" t="str">
        <f t="shared" si="256"/>
        <v xml:space="preserve"> Natural Gas Physical</v>
      </c>
      <c r="B3298" s="44" t="str">
        <f t="shared" si="257"/>
        <v/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3</v>
      </c>
      <c r="F3298" s="213">
        <f t="shared" si="260"/>
        <v>30000</v>
      </c>
      <c r="G3298" s="202">
        <v>1298592</v>
      </c>
      <c r="H3298" s="198">
        <v>37036.410532407404</v>
      </c>
      <c r="I3298" t="s">
        <v>2387</v>
      </c>
      <c r="M3298" t="s">
        <v>1785</v>
      </c>
      <c r="N3298" t="s">
        <v>1724</v>
      </c>
      <c r="O3298" t="s">
        <v>103</v>
      </c>
      <c r="P3298" s="199">
        <v>10000</v>
      </c>
      <c r="S3298" t="s">
        <v>2308</v>
      </c>
      <c r="T3298" t="s">
        <v>1725</v>
      </c>
      <c r="U3298" s="201">
        <v>5.22</v>
      </c>
      <c r="V3298" t="s">
        <v>2388</v>
      </c>
      <c r="W3298" t="s">
        <v>1726</v>
      </c>
      <c r="X3298" t="s">
        <v>1727</v>
      </c>
      <c r="Y3298" t="s">
        <v>3318</v>
      </c>
      <c r="Z3298" t="s">
        <v>3730</v>
      </c>
      <c r="AA3298">
        <v>812182</v>
      </c>
      <c r="AB3298" s="198">
        <v>37036.875</v>
      </c>
      <c r="AC3298" s="198">
        <v>37038.875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4</v>
      </c>
      <c r="F3299" s="213">
        <f t="shared" si="260"/>
        <v>100000</v>
      </c>
      <c r="G3299" s="202">
        <v>1298591</v>
      </c>
      <c r="H3299" s="198">
        <v>37036.410532407404</v>
      </c>
      <c r="I3299" t="s">
        <v>2964</v>
      </c>
      <c r="M3299" t="s">
        <v>1785</v>
      </c>
      <c r="N3299" t="s">
        <v>3314</v>
      </c>
      <c r="O3299" t="s">
        <v>1034</v>
      </c>
      <c r="Q3299" s="199">
        <v>25000</v>
      </c>
      <c r="S3299" t="s">
        <v>1786</v>
      </c>
      <c r="T3299" t="s">
        <v>2230</v>
      </c>
      <c r="U3299" s="201">
        <v>3.78</v>
      </c>
      <c r="V3299" t="s">
        <v>3268</v>
      </c>
      <c r="W3299" t="s">
        <v>2783</v>
      </c>
      <c r="X3299" t="s">
        <v>2784</v>
      </c>
      <c r="Y3299" t="s">
        <v>3318</v>
      </c>
      <c r="Z3299" t="s">
        <v>3729</v>
      </c>
      <c r="AA3299">
        <v>812181</v>
      </c>
      <c r="AB3299" s="198">
        <v>37037</v>
      </c>
      <c r="AC3299" s="198">
        <v>37040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4</v>
      </c>
      <c r="F3300" s="213">
        <f t="shared" si="260"/>
        <v>39600</v>
      </c>
      <c r="G3300" s="202">
        <v>1298593</v>
      </c>
      <c r="H3300" s="198">
        <v>37036.410555555558</v>
      </c>
      <c r="I3300" t="s">
        <v>3237</v>
      </c>
      <c r="M3300" t="s">
        <v>1785</v>
      </c>
      <c r="N3300" t="s">
        <v>3314</v>
      </c>
      <c r="O3300" t="s">
        <v>1041</v>
      </c>
      <c r="P3300" s="199">
        <v>9900</v>
      </c>
      <c r="S3300" t="s">
        <v>1786</v>
      </c>
      <c r="T3300" t="s">
        <v>2230</v>
      </c>
      <c r="U3300" s="201">
        <v>3.69</v>
      </c>
      <c r="V3300" t="s">
        <v>2345</v>
      </c>
      <c r="W3300" t="s">
        <v>3159</v>
      </c>
      <c r="X3300" t="s">
        <v>1713</v>
      </c>
      <c r="Y3300" t="s">
        <v>3318</v>
      </c>
      <c r="Z3300" t="s">
        <v>3729</v>
      </c>
      <c r="AA3300">
        <v>812183</v>
      </c>
      <c r="AB3300" s="198">
        <v>37037</v>
      </c>
      <c r="AC3300" s="198">
        <v>37040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4</v>
      </c>
      <c r="F3301" s="213">
        <f t="shared" si="260"/>
        <v>20000</v>
      </c>
      <c r="G3301" s="202">
        <v>1298597</v>
      </c>
      <c r="H3301" s="198">
        <v>37036.410601851851</v>
      </c>
      <c r="I3301" t="s">
        <v>3336</v>
      </c>
      <c r="M3301" t="s">
        <v>1785</v>
      </c>
      <c r="N3301" t="s">
        <v>3314</v>
      </c>
      <c r="O3301" t="s">
        <v>1524</v>
      </c>
      <c r="Q3301" s="199">
        <v>5000</v>
      </c>
      <c r="S3301" t="s">
        <v>1786</v>
      </c>
      <c r="T3301" t="s">
        <v>2230</v>
      </c>
      <c r="U3301" s="201">
        <v>3.69</v>
      </c>
      <c r="V3301" t="s">
        <v>3158</v>
      </c>
      <c r="W3301" t="s">
        <v>3352</v>
      </c>
      <c r="X3301" t="s">
        <v>3353</v>
      </c>
      <c r="Y3301" t="s">
        <v>3318</v>
      </c>
      <c r="Z3301" t="s">
        <v>3729</v>
      </c>
      <c r="AA3301">
        <v>812184</v>
      </c>
      <c r="AB3301" s="198">
        <v>37037</v>
      </c>
      <c r="AC3301" s="198">
        <v>37040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4</v>
      </c>
      <c r="F3302" s="213">
        <f t="shared" si="260"/>
        <v>16000</v>
      </c>
      <c r="G3302" s="202">
        <v>1298598</v>
      </c>
      <c r="H3302" s="198">
        <v>37036.410613425927</v>
      </c>
      <c r="I3302" t="s">
        <v>1826</v>
      </c>
      <c r="M3302" t="s">
        <v>1785</v>
      </c>
      <c r="N3302" t="s">
        <v>3314</v>
      </c>
      <c r="O3302" t="s">
        <v>1584</v>
      </c>
      <c r="Q3302" s="199">
        <v>4000</v>
      </c>
      <c r="S3302" t="s">
        <v>1786</v>
      </c>
      <c r="T3302" t="s">
        <v>2230</v>
      </c>
      <c r="U3302" s="201">
        <v>3.7549999999999999</v>
      </c>
      <c r="V3302" t="s">
        <v>374</v>
      </c>
      <c r="W3302" t="s">
        <v>2790</v>
      </c>
      <c r="X3302" t="s">
        <v>1713</v>
      </c>
      <c r="Y3302" t="s">
        <v>3318</v>
      </c>
      <c r="Z3302" t="s">
        <v>3729</v>
      </c>
      <c r="AA3302">
        <v>812185</v>
      </c>
      <c r="AB3302" s="198">
        <v>37037</v>
      </c>
      <c r="AC3302" s="198">
        <v>37040</v>
      </c>
    </row>
    <row r="3303" spans="1:29" x14ac:dyDescent="0.2">
      <c r="A3303" s="44" t="str">
        <f t="shared" si="256"/>
        <v>US Power Physical</v>
      </c>
      <c r="B3303" s="44" t="str">
        <f t="shared" si="257"/>
        <v>US</v>
      </c>
      <c r="C3303" s="44" t="str">
        <f t="shared" si="258"/>
        <v>Power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5</v>
      </c>
      <c r="F3303" s="213">
        <f t="shared" si="260"/>
        <v>250</v>
      </c>
      <c r="G3303" s="202">
        <v>1298599</v>
      </c>
      <c r="H3303" s="198">
        <v>37036.410624999997</v>
      </c>
      <c r="I3303" t="s">
        <v>1842</v>
      </c>
      <c r="M3303" t="s">
        <v>3451</v>
      </c>
      <c r="N3303" t="s">
        <v>1827</v>
      </c>
      <c r="O3303" t="s">
        <v>2863</v>
      </c>
      <c r="P3303" s="199">
        <v>50</v>
      </c>
      <c r="S3303" t="s">
        <v>1784</v>
      </c>
      <c r="T3303" t="s">
        <v>2230</v>
      </c>
      <c r="U3303" s="201">
        <v>58</v>
      </c>
      <c r="V3303" t="s">
        <v>3499</v>
      </c>
      <c r="W3303" t="s">
        <v>1844</v>
      </c>
      <c r="X3303" t="s">
        <v>1845</v>
      </c>
      <c r="Y3303" t="s">
        <v>2741</v>
      </c>
      <c r="Z3303" t="s">
        <v>3724</v>
      </c>
      <c r="AA3303">
        <v>623143.1</v>
      </c>
      <c r="AB3303" s="198">
        <v>37046.875</v>
      </c>
      <c r="AC3303" s="198">
        <v>37050.875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30</v>
      </c>
      <c r="F3304" s="213">
        <f t="shared" si="260"/>
        <v>300000</v>
      </c>
      <c r="G3304" s="202">
        <v>1298600</v>
      </c>
      <c r="H3304" s="198">
        <v>37036.41065972222</v>
      </c>
      <c r="I3304" t="s">
        <v>3145</v>
      </c>
      <c r="M3304" t="s">
        <v>1785</v>
      </c>
      <c r="N3304" t="s">
        <v>3314</v>
      </c>
      <c r="O3304" t="s">
        <v>2827</v>
      </c>
      <c r="Q3304" s="199">
        <v>10000</v>
      </c>
      <c r="S3304" t="s">
        <v>1786</v>
      </c>
      <c r="T3304" t="s">
        <v>2230</v>
      </c>
      <c r="U3304" s="201">
        <v>2.6</v>
      </c>
      <c r="V3304" t="s">
        <v>3146</v>
      </c>
      <c r="W3304" t="s">
        <v>2813</v>
      </c>
      <c r="X3304" t="s">
        <v>1710</v>
      </c>
      <c r="Y3304" t="s">
        <v>3318</v>
      </c>
      <c r="Z3304" t="s">
        <v>3729</v>
      </c>
      <c r="AA3304" t="s">
        <v>442</v>
      </c>
      <c r="AB3304" s="198">
        <v>37043.875</v>
      </c>
      <c r="AC3304" s="198">
        <v>37072.875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4</v>
      </c>
      <c r="F3305" s="213">
        <f t="shared" si="260"/>
        <v>20220</v>
      </c>
      <c r="G3305" s="202">
        <v>1298601</v>
      </c>
      <c r="H3305" s="198">
        <v>37036.41065972222</v>
      </c>
      <c r="I3305" t="s">
        <v>1843</v>
      </c>
      <c r="M3305" t="s">
        <v>1785</v>
      </c>
      <c r="N3305" t="s">
        <v>3314</v>
      </c>
      <c r="O3305" t="s">
        <v>1524</v>
      </c>
      <c r="Q3305" s="199">
        <v>5055</v>
      </c>
      <c r="S3305" t="s">
        <v>1786</v>
      </c>
      <c r="T3305" t="s">
        <v>2230</v>
      </c>
      <c r="U3305" s="201">
        <v>3.69</v>
      </c>
      <c r="V3305" t="s">
        <v>2364</v>
      </c>
      <c r="W3305" t="s">
        <v>3352</v>
      </c>
      <c r="X3305" t="s">
        <v>3353</v>
      </c>
      <c r="Y3305" t="s">
        <v>3318</v>
      </c>
      <c r="Z3305" t="s">
        <v>3729</v>
      </c>
      <c r="AA3305">
        <v>812186</v>
      </c>
      <c r="AB3305" s="198">
        <v>37037</v>
      </c>
      <c r="AC3305" s="198">
        <v>37040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4</v>
      </c>
      <c r="F3306" s="213">
        <f t="shared" si="260"/>
        <v>100000</v>
      </c>
      <c r="G3306" s="202">
        <v>1298603</v>
      </c>
      <c r="H3306" s="198">
        <v>37036.410671296297</v>
      </c>
      <c r="I3306" t="s">
        <v>2964</v>
      </c>
      <c r="M3306" t="s">
        <v>1785</v>
      </c>
      <c r="N3306" t="s">
        <v>3314</v>
      </c>
      <c r="O3306" t="s">
        <v>1034</v>
      </c>
      <c r="Q3306" s="199">
        <v>25000</v>
      </c>
      <c r="S3306" t="s">
        <v>1786</v>
      </c>
      <c r="T3306" t="s">
        <v>2230</v>
      </c>
      <c r="U3306" s="201">
        <v>3.78</v>
      </c>
      <c r="V3306" t="s">
        <v>3268</v>
      </c>
      <c r="W3306" t="s">
        <v>2783</v>
      </c>
      <c r="X3306" t="s">
        <v>2784</v>
      </c>
      <c r="Y3306" t="s">
        <v>3318</v>
      </c>
      <c r="Z3306" t="s">
        <v>3729</v>
      </c>
      <c r="AA3306">
        <v>812187</v>
      </c>
      <c r="AB3306" s="198">
        <v>37037</v>
      </c>
      <c r="AC3306" s="198">
        <v>37040</v>
      </c>
    </row>
    <row r="3307" spans="1:29" x14ac:dyDescent="0.2">
      <c r="A3307" s="44" t="str">
        <f t="shared" si="256"/>
        <v>US Natural Gas Financial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Financial</v>
      </c>
      <c r="E3307" s="44">
        <f>IF(VLOOKUP(S3307,'DD-Lookup'!$J$6:$L$50,3,FALSE)="Monthly",(YEAR(AC3307)-YEAR(AB3307))*12+MONTH(AC3307)-MONTH(AB3307)+1,(AC3307-AB3307+1))</f>
        <v>30</v>
      </c>
      <c r="F3307" s="213">
        <f t="shared" si="260"/>
        <v>300000</v>
      </c>
      <c r="G3307" s="202">
        <v>1298605</v>
      </c>
      <c r="H3307" s="198">
        <v>37036.410752314812</v>
      </c>
      <c r="I3307" t="s">
        <v>2730</v>
      </c>
      <c r="M3307" t="s">
        <v>1785</v>
      </c>
      <c r="N3307" t="s">
        <v>3014</v>
      </c>
      <c r="O3307" t="s">
        <v>3015</v>
      </c>
      <c r="Q3307" s="199">
        <v>10000</v>
      </c>
      <c r="S3307" t="s">
        <v>1786</v>
      </c>
      <c r="T3307" t="s">
        <v>2230</v>
      </c>
      <c r="U3307" s="201">
        <v>3.97</v>
      </c>
      <c r="V3307" t="s">
        <v>2125</v>
      </c>
      <c r="W3307" t="s">
        <v>3587</v>
      </c>
      <c r="X3307" t="s">
        <v>3016</v>
      </c>
      <c r="Y3307" t="s">
        <v>2250</v>
      </c>
      <c r="Z3307" t="s">
        <v>3729</v>
      </c>
      <c r="AA3307" t="s">
        <v>443</v>
      </c>
      <c r="AB3307" s="198">
        <v>37043.875</v>
      </c>
      <c r="AC3307" s="198">
        <v>37072.875</v>
      </c>
    </row>
    <row r="3308" spans="1:29" x14ac:dyDescent="0.2">
      <c r="A3308" s="44" t="str">
        <f t="shared" si="256"/>
        <v>US Power Physical</v>
      </c>
      <c r="B3308" s="44" t="str">
        <f t="shared" si="257"/>
        <v>US</v>
      </c>
      <c r="C3308" s="44" t="str">
        <f t="shared" si="258"/>
        <v>Power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62</v>
      </c>
      <c r="F3308" s="213">
        <f t="shared" si="260"/>
        <v>3100</v>
      </c>
      <c r="G3308" s="202">
        <v>1298604</v>
      </c>
      <c r="H3308" s="198">
        <v>37036.410752314812</v>
      </c>
      <c r="I3308" t="s">
        <v>1826</v>
      </c>
      <c r="M3308" t="s">
        <v>3451</v>
      </c>
      <c r="N3308" t="s">
        <v>1827</v>
      </c>
      <c r="O3308" t="s">
        <v>2098</v>
      </c>
      <c r="P3308" s="199">
        <v>50</v>
      </c>
      <c r="S3308" t="s">
        <v>1784</v>
      </c>
      <c r="T3308" t="s">
        <v>2230</v>
      </c>
      <c r="U3308" s="201">
        <v>82.5</v>
      </c>
      <c r="V3308" t="s">
        <v>444</v>
      </c>
      <c r="W3308" t="s">
        <v>2998</v>
      </c>
      <c r="X3308" t="s">
        <v>1852</v>
      </c>
      <c r="Y3308" t="s">
        <v>2741</v>
      </c>
      <c r="Z3308" t="s">
        <v>3724</v>
      </c>
      <c r="AA3308">
        <v>623144.1</v>
      </c>
      <c r="AB3308" s="198">
        <v>37073.71597222222</v>
      </c>
      <c r="AC3308" s="198">
        <v>37134.71597222222</v>
      </c>
    </row>
    <row r="3309" spans="1:29" x14ac:dyDescent="0.2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30</v>
      </c>
      <c r="F3309" s="213">
        <f t="shared" si="260"/>
        <v>150000</v>
      </c>
      <c r="G3309" s="202">
        <v>1298606</v>
      </c>
      <c r="H3309" s="198">
        <v>37036.410787037035</v>
      </c>
      <c r="I3309" t="s">
        <v>3341</v>
      </c>
      <c r="M3309" t="s">
        <v>1785</v>
      </c>
      <c r="N3309" t="s">
        <v>3014</v>
      </c>
      <c r="O3309" t="s">
        <v>392</v>
      </c>
      <c r="P3309" s="199">
        <v>5000</v>
      </c>
      <c r="S3309" t="s">
        <v>1786</v>
      </c>
      <c r="T3309" t="s">
        <v>2230</v>
      </c>
      <c r="U3309" s="201">
        <v>-7.0000000000000007E-2</v>
      </c>
      <c r="V3309" t="s">
        <v>3140</v>
      </c>
      <c r="W3309" t="s">
        <v>1732</v>
      </c>
      <c r="X3309" t="s">
        <v>393</v>
      </c>
      <c r="Y3309" t="s">
        <v>2250</v>
      </c>
      <c r="Z3309" t="s">
        <v>3729</v>
      </c>
      <c r="AA3309" t="s">
        <v>445</v>
      </c>
      <c r="AB3309" s="198">
        <v>37043.875</v>
      </c>
      <c r="AC3309" s="198">
        <v>37072.875</v>
      </c>
    </row>
    <row r="3310" spans="1:29" x14ac:dyDescent="0.2">
      <c r="A3310" s="44" t="str">
        <f t="shared" si="256"/>
        <v xml:space="preserve"> Natural Gas Physical</v>
      </c>
      <c r="B3310" s="44" t="str">
        <f t="shared" si="257"/>
        <v/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4</v>
      </c>
      <c r="F3310" s="213">
        <f t="shared" si="260"/>
        <v>20000</v>
      </c>
      <c r="G3310" s="202">
        <v>1298607</v>
      </c>
      <c r="H3310" s="198">
        <v>37036.410798611112</v>
      </c>
      <c r="I3310" t="s">
        <v>2964</v>
      </c>
      <c r="M3310" t="s">
        <v>1785</v>
      </c>
      <c r="N3310" t="s">
        <v>1724</v>
      </c>
      <c r="O3310" t="s">
        <v>172</v>
      </c>
      <c r="Q3310" s="199">
        <v>5000</v>
      </c>
      <c r="S3310" t="s">
        <v>2308</v>
      </c>
      <c r="T3310" t="s">
        <v>1725</v>
      </c>
      <c r="U3310" s="201">
        <v>5.2249999999999996</v>
      </c>
      <c r="V3310" t="s">
        <v>446</v>
      </c>
      <c r="W3310" t="s">
        <v>1726</v>
      </c>
      <c r="X3310" t="s">
        <v>1727</v>
      </c>
      <c r="Y3310" t="s">
        <v>3318</v>
      </c>
      <c r="Z3310" t="s">
        <v>3730</v>
      </c>
      <c r="AA3310">
        <v>812191</v>
      </c>
      <c r="AB3310" s="198">
        <v>37036</v>
      </c>
      <c r="AC3310" s="198">
        <v>37039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4</v>
      </c>
      <c r="F3311" s="213">
        <f t="shared" si="260"/>
        <v>27024</v>
      </c>
      <c r="G3311" s="202">
        <v>1298608</v>
      </c>
      <c r="H3311" s="198">
        <v>37036.410810185182</v>
      </c>
      <c r="I3311" t="s">
        <v>2202</v>
      </c>
      <c r="M3311" t="s">
        <v>1785</v>
      </c>
      <c r="N3311" t="s">
        <v>3314</v>
      </c>
      <c r="O3311" t="s">
        <v>1518</v>
      </c>
      <c r="P3311" s="199">
        <v>6756</v>
      </c>
      <c r="S3311" t="s">
        <v>1786</v>
      </c>
      <c r="T3311" t="s">
        <v>2230</v>
      </c>
      <c r="U3311" s="201">
        <v>3.86</v>
      </c>
      <c r="V3311" t="s">
        <v>3190</v>
      </c>
      <c r="W3311" t="s">
        <v>3316</v>
      </c>
      <c r="X3311" t="s">
        <v>3317</v>
      </c>
      <c r="Y3311" t="s">
        <v>3318</v>
      </c>
      <c r="Z3311" t="s">
        <v>3729</v>
      </c>
      <c r="AA3311">
        <v>812192</v>
      </c>
      <c r="AB3311" s="198">
        <v>37037</v>
      </c>
      <c r="AC3311" s="198">
        <v>37040</v>
      </c>
    </row>
    <row r="3312" spans="1:29" x14ac:dyDescent="0.2">
      <c r="A3312" s="44" t="str">
        <f t="shared" si="256"/>
        <v>US Natural Gas Financial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30</v>
      </c>
      <c r="F3312" s="213">
        <f t="shared" si="260"/>
        <v>150000</v>
      </c>
      <c r="G3312" s="202">
        <v>1298609</v>
      </c>
      <c r="H3312" s="198">
        <v>37036.410833333335</v>
      </c>
      <c r="I3312" t="s">
        <v>3322</v>
      </c>
      <c r="M3312" t="s">
        <v>1785</v>
      </c>
      <c r="N3312" t="s">
        <v>3328</v>
      </c>
      <c r="O3312" t="s">
        <v>3250</v>
      </c>
      <c r="Q3312" s="199">
        <v>5000</v>
      </c>
      <c r="S3312" t="s">
        <v>1786</v>
      </c>
      <c r="T3312" t="s">
        <v>2230</v>
      </c>
      <c r="U3312" s="201">
        <v>-0.71</v>
      </c>
      <c r="V3312" t="s">
        <v>3203</v>
      </c>
      <c r="W3312" t="s">
        <v>3251</v>
      </c>
      <c r="X3312" t="s">
        <v>3252</v>
      </c>
      <c r="Y3312" t="s">
        <v>2250</v>
      </c>
      <c r="Z3312" t="s">
        <v>3729</v>
      </c>
      <c r="AA3312" t="s">
        <v>447</v>
      </c>
      <c r="AB3312" s="198">
        <v>37043.875</v>
      </c>
      <c r="AC3312" s="198">
        <v>37072.875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4</v>
      </c>
      <c r="F3313" s="213">
        <f t="shared" si="260"/>
        <v>20000</v>
      </c>
      <c r="G3313" s="202">
        <v>1298610</v>
      </c>
      <c r="H3313" s="198">
        <v>37036.410833333335</v>
      </c>
      <c r="I3313" t="s">
        <v>1826</v>
      </c>
      <c r="M3313" t="s">
        <v>1785</v>
      </c>
      <c r="N3313" t="s">
        <v>3314</v>
      </c>
      <c r="O3313" t="s">
        <v>1056</v>
      </c>
      <c r="Q3313" s="199">
        <v>5000</v>
      </c>
      <c r="S3313" t="s">
        <v>1786</v>
      </c>
      <c r="T3313" t="s">
        <v>2230</v>
      </c>
      <c r="U3313" s="201">
        <v>3.75</v>
      </c>
      <c r="V3313" t="s">
        <v>374</v>
      </c>
      <c r="W3313" t="s">
        <v>2790</v>
      </c>
      <c r="X3313" t="s">
        <v>1713</v>
      </c>
      <c r="Y3313" t="s">
        <v>3318</v>
      </c>
      <c r="Z3313" t="s">
        <v>3729</v>
      </c>
      <c r="AA3313">
        <v>812193</v>
      </c>
      <c r="AB3313" s="198">
        <v>37037</v>
      </c>
      <c r="AC3313" s="198">
        <v>37040</v>
      </c>
    </row>
    <row r="3314" spans="1:29" x14ac:dyDescent="0.2">
      <c r="A3314" s="44" t="str">
        <f t="shared" si="256"/>
        <v xml:space="preserve"> Natural Gas Financial</v>
      </c>
      <c r="B3314" s="44" t="str">
        <f t="shared" si="257"/>
        <v/>
      </c>
      <c r="C3314" s="44" t="str">
        <f t="shared" si="258"/>
        <v>Natural Gas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92</v>
      </c>
      <c r="F3314" s="213">
        <f t="shared" si="260"/>
        <v>460000</v>
      </c>
      <c r="G3314" s="202">
        <v>1298611</v>
      </c>
      <c r="H3314" s="198">
        <v>37036.410856481481</v>
      </c>
      <c r="I3314" t="s">
        <v>3199</v>
      </c>
      <c r="M3314" t="s">
        <v>1785</v>
      </c>
      <c r="N3314" t="s">
        <v>2189</v>
      </c>
      <c r="O3314" t="s">
        <v>1892</v>
      </c>
      <c r="Q3314" s="199">
        <v>5000</v>
      </c>
      <c r="S3314" t="s">
        <v>1786</v>
      </c>
      <c r="T3314" t="s">
        <v>2230</v>
      </c>
      <c r="U3314" s="201">
        <v>-0.2</v>
      </c>
      <c r="V3314" t="s">
        <v>242</v>
      </c>
      <c r="W3314" t="s">
        <v>2191</v>
      </c>
      <c r="X3314" t="s">
        <v>3178</v>
      </c>
      <c r="Y3314" t="s">
        <v>2250</v>
      </c>
      <c r="Z3314" t="s">
        <v>3730</v>
      </c>
      <c r="AA3314" t="s">
        <v>448</v>
      </c>
      <c r="AB3314" s="198">
        <v>37073</v>
      </c>
      <c r="AC3314" s="198">
        <v>37164</v>
      </c>
    </row>
    <row r="3315" spans="1:29" x14ac:dyDescent="0.2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30</v>
      </c>
      <c r="F3315" s="213">
        <f t="shared" si="260"/>
        <v>300000</v>
      </c>
      <c r="G3315" s="202">
        <v>1298612</v>
      </c>
      <c r="H3315" s="198">
        <v>37036.410868055558</v>
      </c>
      <c r="I3315" t="s">
        <v>1826</v>
      </c>
      <c r="M3315" t="s">
        <v>1785</v>
      </c>
      <c r="N3315" t="s">
        <v>3014</v>
      </c>
      <c r="O3315" t="s">
        <v>3015</v>
      </c>
      <c r="P3315" s="199">
        <v>10000</v>
      </c>
      <c r="S3315" t="s">
        <v>1786</v>
      </c>
      <c r="T3315" t="s">
        <v>2230</v>
      </c>
      <c r="U3315" s="201">
        <v>3.9649999999999999</v>
      </c>
      <c r="V3315" t="s">
        <v>2188</v>
      </c>
      <c r="W3315" t="s">
        <v>3587</v>
      </c>
      <c r="X3315" t="s">
        <v>3016</v>
      </c>
      <c r="Y3315" t="s">
        <v>2250</v>
      </c>
      <c r="Z3315" t="s">
        <v>3729</v>
      </c>
      <c r="AA3315" t="s">
        <v>449</v>
      </c>
      <c r="AB3315" s="198">
        <v>37043.875</v>
      </c>
      <c r="AC3315" s="198">
        <v>37072.875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4</v>
      </c>
      <c r="F3316" s="213">
        <f t="shared" si="260"/>
        <v>40000</v>
      </c>
      <c r="G3316" s="202">
        <v>1298613</v>
      </c>
      <c r="H3316" s="198">
        <v>37036.410879629628</v>
      </c>
      <c r="I3316" t="s">
        <v>1843</v>
      </c>
      <c r="M3316" t="s">
        <v>1785</v>
      </c>
      <c r="N3316" t="s">
        <v>1766</v>
      </c>
      <c r="O3316" t="s">
        <v>211</v>
      </c>
      <c r="Q3316" s="199">
        <v>10000</v>
      </c>
      <c r="S3316" t="s">
        <v>1786</v>
      </c>
      <c r="T3316" t="s">
        <v>2230</v>
      </c>
      <c r="U3316" s="201">
        <v>3.68</v>
      </c>
      <c r="V3316" t="s">
        <v>1802</v>
      </c>
      <c r="W3316" t="s">
        <v>3081</v>
      </c>
      <c r="X3316" t="s">
        <v>1767</v>
      </c>
      <c r="Y3316" t="s">
        <v>3318</v>
      </c>
      <c r="Z3316" t="s">
        <v>1768</v>
      </c>
      <c r="AA3316">
        <v>812194</v>
      </c>
      <c r="AB3316" s="198">
        <v>37037</v>
      </c>
      <c r="AC3316" s="198">
        <v>37040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4</v>
      </c>
      <c r="F3317" s="213">
        <f t="shared" si="260"/>
        <v>10000</v>
      </c>
      <c r="G3317" s="202">
        <v>1298614</v>
      </c>
      <c r="H3317" s="198">
        <v>37036.410925925928</v>
      </c>
      <c r="I3317" t="s">
        <v>2794</v>
      </c>
      <c r="M3317" t="s">
        <v>1785</v>
      </c>
      <c r="N3317" t="s">
        <v>3314</v>
      </c>
      <c r="O3317" t="s">
        <v>1566</v>
      </c>
      <c r="Q3317" s="199">
        <v>2500</v>
      </c>
      <c r="S3317" t="s">
        <v>1786</v>
      </c>
      <c r="T3317" t="s">
        <v>2230</v>
      </c>
      <c r="U3317" s="201">
        <v>2.7850000000000001</v>
      </c>
      <c r="V3317" t="s">
        <v>2795</v>
      </c>
      <c r="W3317" t="s">
        <v>1732</v>
      </c>
      <c r="X3317" t="s">
        <v>1710</v>
      </c>
      <c r="Y3317" t="s">
        <v>3318</v>
      </c>
      <c r="Z3317" t="s">
        <v>3729</v>
      </c>
      <c r="AA3317">
        <v>812195</v>
      </c>
      <c r="AB3317" s="198">
        <v>37037</v>
      </c>
      <c r="AC3317" s="198">
        <v>37040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4</v>
      </c>
      <c r="F3318" s="213">
        <f t="shared" si="260"/>
        <v>40000</v>
      </c>
      <c r="G3318" s="202">
        <v>1298615</v>
      </c>
      <c r="H3318" s="198">
        <v>37036.410925925928</v>
      </c>
      <c r="I3318" t="s">
        <v>1755</v>
      </c>
      <c r="M3318" t="s">
        <v>1785</v>
      </c>
      <c r="N3318" t="s">
        <v>1766</v>
      </c>
      <c r="O3318" t="s">
        <v>2466</v>
      </c>
      <c r="P3318" s="199">
        <v>10000</v>
      </c>
      <c r="S3318" t="s">
        <v>1786</v>
      </c>
      <c r="T3318" t="s">
        <v>2230</v>
      </c>
      <c r="U3318" s="201">
        <v>3.74</v>
      </c>
      <c r="V3318" t="s">
        <v>3380</v>
      </c>
      <c r="W3318" t="s">
        <v>3081</v>
      </c>
      <c r="X3318" t="s">
        <v>1767</v>
      </c>
      <c r="Y3318" t="s">
        <v>3318</v>
      </c>
      <c r="Z3318" t="s">
        <v>1768</v>
      </c>
      <c r="AA3318">
        <v>812196</v>
      </c>
      <c r="AB3318" s="198">
        <v>37037</v>
      </c>
      <c r="AC3318" s="198">
        <v>37040</v>
      </c>
    </row>
    <row r="3319" spans="1:29" x14ac:dyDescent="0.2">
      <c r="A3319" s="44" t="str">
        <f t="shared" si="256"/>
        <v xml:space="preserve"> Metals Financial</v>
      </c>
      <c r="B3319" s="44" t="str">
        <f t="shared" si="257"/>
        <v/>
      </c>
      <c r="C3319" s="44" t="str">
        <f t="shared" si="258"/>
        <v>Metals</v>
      </c>
      <c r="D3319" s="44" t="str">
        <f t="shared" si="259"/>
        <v>Financial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4</v>
      </c>
      <c r="G3319" s="202">
        <v>1298617</v>
      </c>
      <c r="H3319" s="198">
        <v>37036.410995370374</v>
      </c>
      <c r="I3319" t="s">
        <v>2252</v>
      </c>
      <c r="M3319" t="s">
        <v>1791</v>
      </c>
      <c r="N3319" t="s">
        <v>2227</v>
      </c>
      <c r="O3319" t="s">
        <v>2228</v>
      </c>
      <c r="P3319" s="199">
        <v>4</v>
      </c>
      <c r="S3319" t="s">
        <v>2229</v>
      </c>
      <c r="T3319" t="s">
        <v>2230</v>
      </c>
      <c r="U3319" s="201">
        <v>1732</v>
      </c>
      <c r="V3319" t="s">
        <v>2296</v>
      </c>
      <c r="W3319" t="s">
        <v>2236</v>
      </c>
      <c r="X3319" t="s">
        <v>2232</v>
      </c>
      <c r="Y3319" t="s">
        <v>2233</v>
      </c>
      <c r="Z3319" t="s">
        <v>2234</v>
      </c>
      <c r="AA3319">
        <v>2153069</v>
      </c>
    </row>
    <row r="3320" spans="1:29" x14ac:dyDescent="0.2">
      <c r="A3320" s="44" t="str">
        <f t="shared" si="256"/>
        <v>US Natural Gas Financial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365</v>
      </c>
      <c r="F3320" s="213">
        <f t="shared" si="260"/>
        <v>1825000</v>
      </c>
      <c r="G3320" s="202">
        <v>1298618</v>
      </c>
      <c r="H3320" s="198">
        <v>37036.411006944443</v>
      </c>
      <c r="I3320" t="s">
        <v>2006</v>
      </c>
      <c r="M3320" t="s">
        <v>1785</v>
      </c>
      <c r="N3320" t="s">
        <v>3014</v>
      </c>
      <c r="O3320" t="s">
        <v>3370</v>
      </c>
      <c r="P3320" s="199">
        <v>5000</v>
      </c>
      <c r="S3320" t="s">
        <v>1786</v>
      </c>
      <c r="T3320" t="s">
        <v>2230</v>
      </c>
      <c r="U3320" s="201">
        <v>4.21</v>
      </c>
      <c r="V3320" t="s">
        <v>450</v>
      </c>
      <c r="W3320" t="s">
        <v>3587</v>
      </c>
      <c r="X3320" t="s">
        <v>3016</v>
      </c>
      <c r="Y3320" t="s">
        <v>2250</v>
      </c>
      <c r="Z3320" t="s">
        <v>3729</v>
      </c>
      <c r="AA3320" t="s">
        <v>451</v>
      </c>
      <c r="AB3320" s="198">
        <v>37257.875</v>
      </c>
      <c r="AC3320" s="198">
        <v>37621.875</v>
      </c>
    </row>
    <row r="3321" spans="1:29" x14ac:dyDescent="0.2">
      <c r="A3321" s="44" t="str">
        <f t="shared" si="256"/>
        <v>US Power Physical</v>
      </c>
      <c r="B3321" s="44" t="str">
        <f t="shared" si="257"/>
        <v>US</v>
      </c>
      <c r="C3321" s="44" t="str">
        <f t="shared" si="258"/>
        <v>Power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30</v>
      </c>
      <c r="F3321" s="213">
        <f t="shared" si="260"/>
        <v>1500</v>
      </c>
      <c r="G3321" s="202">
        <v>1298620</v>
      </c>
      <c r="H3321" s="198">
        <v>37036.41101851852</v>
      </c>
      <c r="I3321" t="s">
        <v>2996</v>
      </c>
      <c r="M3321" t="s">
        <v>3451</v>
      </c>
      <c r="N3321" t="s">
        <v>1827</v>
      </c>
      <c r="O3321" t="s">
        <v>2985</v>
      </c>
      <c r="P3321" s="199">
        <v>50</v>
      </c>
      <c r="S3321" t="s">
        <v>1784</v>
      </c>
      <c r="T3321" t="s">
        <v>2230</v>
      </c>
      <c r="U3321" s="201">
        <v>38.25</v>
      </c>
      <c r="V3321" t="s">
        <v>3518</v>
      </c>
      <c r="W3321" t="s">
        <v>1848</v>
      </c>
      <c r="X3321" t="s">
        <v>1832</v>
      </c>
      <c r="Y3321" t="s">
        <v>2741</v>
      </c>
      <c r="Z3321" t="s">
        <v>3724</v>
      </c>
      <c r="AA3321">
        <v>623145.1</v>
      </c>
      <c r="AB3321" s="198">
        <v>37135.71597222222</v>
      </c>
      <c r="AC3321" s="198">
        <v>37164.71597222222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4</v>
      </c>
      <c r="F3322" s="213">
        <f t="shared" si="260"/>
        <v>24000</v>
      </c>
      <c r="G3322" s="202">
        <v>1298619</v>
      </c>
      <c r="H3322" s="198">
        <v>37036.41101851852</v>
      </c>
      <c r="I3322" t="s">
        <v>3254</v>
      </c>
      <c r="M3322" t="s">
        <v>1785</v>
      </c>
      <c r="N3322" t="s">
        <v>3314</v>
      </c>
      <c r="O3322" t="s">
        <v>1055</v>
      </c>
      <c r="P3322" s="199">
        <v>6000</v>
      </c>
      <c r="S3322" t="s">
        <v>1786</v>
      </c>
      <c r="T3322" t="s">
        <v>2230</v>
      </c>
      <c r="U3322" s="201">
        <v>4.1349999999999998</v>
      </c>
      <c r="V3322" t="s">
        <v>1806</v>
      </c>
      <c r="W3322" t="s">
        <v>2800</v>
      </c>
      <c r="X3322" t="s">
        <v>2801</v>
      </c>
      <c r="Y3322" t="s">
        <v>3318</v>
      </c>
      <c r="Z3322" t="s">
        <v>3729</v>
      </c>
      <c r="AA3322">
        <v>812197</v>
      </c>
      <c r="AB3322" s="198">
        <v>37037</v>
      </c>
      <c r="AC3322" s="198">
        <v>37040</v>
      </c>
    </row>
    <row r="3323" spans="1:29" x14ac:dyDescent="0.2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30</v>
      </c>
      <c r="F3323" s="213">
        <f t="shared" si="260"/>
        <v>600000</v>
      </c>
      <c r="G3323" s="202">
        <v>1298621</v>
      </c>
      <c r="H3323" s="198">
        <v>37036.411087962966</v>
      </c>
      <c r="I3323" t="s">
        <v>2730</v>
      </c>
      <c r="M3323" t="s">
        <v>1785</v>
      </c>
      <c r="N3323" t="s">
        <v>3014</v>
      </c>
      <c r="O3323" t="s">
        <v>3015</v>
      </c>
      <c r="Q3323" s="199">
        <v>20000</v>
      </c>
      <c r="S3323" t="s">
        <v>1786</v>
      </c>
      <c r="T3323" t="s">
        <v>2230</v>
      </c>
      <c r="U3323" s="201">
        <v>3.97</v>
      </c>
      <c r="V3323" t="s">
        <v>2125</v>
      </c>
      <c r="W3323" t="s">
        <v>3587</v>
      </c>
      <c r="X3323" t="s">
        <v>3016</v>
      </c>
      <c r="Y3323" t="s">
        <v>2250</v>
      </c>
      <c r="Z3323" t="s">
        <v>3729</v>
      </c>
      <c r="AA3323" t="s">
        <v>452</v>
      </c>
      <c r="AB3323" s="198">
        <v>37043.875</v>
      </c>
      <c r="AC3323" s="198">
        <v>37072.875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4</v>
      </c>
      <c r="F3324" s="213">
        <f t="shared" si="260"/>
        <v>8000</v>
      </c>
      <c r="G3324" s="202">
        <v>1298624</v>
      </c>
      <c r="H3324" s="198">
        <v>37036.411203703705</v>
      </c>
      <c r="I3324" t="s">
        <v>3324</v>
      </c>
      <c r="M3324" t="s">
        <v>1785</v>
      </c>
      <c r="N3324" t="s">
        <v>3314</v>
      </c>
      <c r="O3324" t="s">
        <v>1518</v>
      </c>
      <c r="Q3324" s="199">
        <v>2000</v>
      </c>
      <c r="S3324" t="s">
        <v>1786</v>
      </c>
      <c r="T3324" t="s">
        <v>2230</v>
      </c>
      <c r="U3324" s="201">
        <v>3.86</v>
      </c>
      <c r="V3324" t="s">
        <v>2771</v>
      </c>
      <c r="W3324" t="s">
        <v>3316</v>
      </c>
      <c r="X3324" t="s">
        <v>3317</v>
      </c>
      <c r="Y3324" t="s">
        <v>3318</v>
      </c>
      <c r="Z3324" t="s">
        <v>3729</v>
      </c>
      <c r="AA3324">
        <v>812199</v>
      </c>
      <c r="AB3324" s="198">
        <v>37037</v>
      </c>
      <c r="AC3324" s="198">
        <v>37040</v>
      </c>
    </row>
    <row r="3325" spans="1:29" x14ac:dyDescent="0.2">
      <c r="A3325" s="44" t="str">
        <f t="shared" si="256"/>
        <v>US Power Physical</v>
      </c>
      <c r="B3325" s="44" t="str">
        <f t="shared" si="257"/>
        <v>US</v>
      </c>
      <c r="C3325" s="44" t="str">
        <f t="shared" si="258"/>
        <v>Power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62</v>
      </c>
      <c r="F3325" s="213">
        <f t="shared" si="260"/>
        <v>3100</v>
      </c>
      <c r="G3325" s="202">
        <v>1298625</v>
      </c>
      <c r="H3325" s="198">
        <v>37036.411215277774</v>
      </c>
      <c r="I3325" t="s">
        <v>3004</v>
      </c>
      <c r="M3325" t="s">
        <v>3451</v>
      </c>
      <c r="N3325" t="s">
        <v>1827</v>
      </c>
      <c r="O3325" t="s">
        <v>2098</v>
      </c>
      <c r="Q3325" s="199">
        <v>50</v>
      </c>
      <c r="S3325" t="s">
        <v>1784</v>
      </c>
      <c r="T3325" t="s">
        <v>2230</v>
      </c>
      <c r="U3325" s="201">
        <v>82.5</v>
      </c>
      <c r="V3325" t="s">
        <v>2099</v>
      </c>
      <c r="W3325" t="s">
        <v>2998</v>
      </c>
      <c r="X3325" t="s">
        <v>1852</v>
      </c>
      <c r="Y3325" t="s">
        <v>2741</v>
      </c>
      <c r="Z3325" t="s">
        <v>3724</v>
      </c>
      <c r="AA3325">
        <v>623147.1</v>
      </c>
      <c r="AB3325" s="198">
        <v>37073.71597222222</v>
      </c>
      <c r="AC3325" s="198">
        <v>37134.71597222222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4</v>
      </c>
      <c r="F3326" s="213">
        <f t="shared" si="260"/>
        <v>108</v>
      </c>
      <c r="G3326" s="202">
        <v>1298627</v>
      </c>
      <c r="H3326" s="198">
        <v>37036.411226851851</v>
      </c>
      <c r="I3326" t="s">
        <v>2983</v>
      </c>
      <c r="M3326" t="s">
        <v>1785</v>
      </c>
      <c r="N3326" t="s">
        <v>3314</v>
      </c>
      <c r="O3326" t="s">
        <v>1518</v>
      </c>
      <c r="Q3326" s="199">
        <v>27</v>
      </c>
      <c r="S3326" t="s">
        <v>1786</v>
      </c>
      <c r="T3326" t="s">
        <v>2230</v>
      </c>
      <c r="U3326" s="201">
        <v>3.86</v>
      </c>
      <c r="V3326" t="s">
        <v>3343</v>
      </c>
      <c r="W3326" t="s">
        <v>3316</v>
      </c>
      <c r="X3326" t="s">
        <v>3317</v>
      </c>
      <c r="Y3326" t="s">
        <v>3318</v>
      </c>
      <c r="Z3326" t="s">
        <v>3729</v>
      </c>
      <c r="AA3326">
        <v>812200</v>
      </c>
      <c r="AB3326" s="198">
        <v>37037</v>
      </c>
      <c r="AC3326" s="198">
        <v>37040</v>
      </c>
    </row>
    <row r="3327" spans="1:29" x14ac:dyDescent="0.2">
      <c r="A3327" s="44" t="str">
        <f t="shared" si="256"/>
        <v>US Power Physical</v>
      </c>
      <c r="B3327" s="44" t="str">
        <f t="shared" si="257"/>
        <v>US</v>
      </c>
      <c r="C3327" s="44" t="str">
        <f t="shared" si="258"/>
        <v>Power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30</v>
      </c>
      <c r="F3327" s="213">
        <f t="shared" si="260"/>
        <v>1500</v>
      </c>
      <c r="G3327" s="202">
        <v>1298628</v>
      </c>
      <c r="H3327" s="198">
        <v>37036.411238425928</v>
      </c>
      <c r="I3327" t="s">
        <v>2964</v>
      </c>
      <c r="M3327" t="s">
        <v>3451</v>
      </c>
      <c r="N3327" t="s">
        <v>1827</v>
      </c>
      <c r="O3327" t="s">
        <v>2343</v>
      </c>
      <c r="P3327" s="199">
        <v>50</v>
      </c>
      <c r="S3327" t="s">
        <v>1784</v>
      </c>
      <c r="T3327" t="s">
        <v>2230</v>
      </c>
      <c r="U3327" s="201">
        <v>67.5</v>
      </c>
      <c r="V3327" t="s">
        <v>2133</v>
      </c>
      <c r="W3327" t="s">
        <v>1848</v>
      </c>
      <c r="X3327" t="s">
        <v>2172</v>
      </c>
      <c r="Y3327" t="s">
        <v>2741</v>
      </c>
      <c r="Z3327" t="s">
        <v>3724</v>
      </c>
      <c r="AA3327">
        <v>623149.1</v>
      </c>
      <c r="AB3327" s="198">
        <v>37043.875</v>
      </c>
      <c r="AC3327" s="198">
        <v>37072.875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4</v>
      </c>
      <c r="F3328" s="213">
        <f t="shared" si="260"/>
        <v>20000</v>
      </c>
      <c r="G3328" s="202">
        <v>1298629</v>
      </c>
      <c r="H3328" s="198">
        <v>37036.411249999997</v>
      </c>
      <c r="I3328" t="s">
        <v>3204</v>
      </c>
      <c r="M3328" t="s">
        <v>1785</v>
      </c>
      <c r="N3328" t="s">
        <v>3314</v>
      </c>
      <c r="O3328" t="s">
        <v>1044</v>
      </c>
      <c r="Q3328" s="199">
        <v>5000</v>
      </c>
      <c r="S3328" t="s">
        <v>1786</v>
      </c>
      <c r="T3328" t="s">
        <v>2230</v>
      </c>
      <c r="U3328" s="201">
        <v>3.66</v>
      </c>
      <c r="V3328" t="s">
        <v>3234</v>
      </c>
      <c r="W3328" t="s">
        <v>3159</v>
      </c>
      <c r="X3328" t="s">
        <v>1713</v>
      </c>
      <c r="Y3328" t="s">
        <v>3318</v>
      </c>
      <c r="Z3328" t="s">
        <v>3729</v>
      </c>
      <c r="AA3328">
        <v>812201</v>
      </c>
      <c r="AB3328" s="198">
        <v>37037</v>
      </c>
      <c r="AC3328" s="198">
        <v>37040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4</v>
      </c>
      <c r="F3329" s="213">
        <f t="shared" si="260"/>
        <v>10000</v>
      </c>
      <c r="G3329" s="202">
        <v>1298630</v>
      </c>
      <c r="H3329" s="198">
        <v>37036.411261574074</v>
      </c>
      <c r="I3329" t="s">
        <v>2163</v>
      </c>
      <c r="M3329" t="s">
        <v>1785</v>
      </c>
      <c r="N3329" t="s">
        <v>3314</v>
      </c>
      <c r="O3329" t="s">
        <v>1044</v>
      </c>
      <c r="P3329" s="199">
        <v>2500</v>
      </c>
      <c r="S3329" t="s">
        <v>1786</v>
      </c>
      <c r="T3329" t="s">
        <v>2230</v>
      </c>
      <c r="U3329" s="201">
        <v>3.6349999999999998</v>
      </c>
      <c r="V3329" t="s">
        <v>1889</v>
      </c>
      <c r="W3329" t="s">
        <v>3159</v>
      </c>
      <c r="X3329" t="s">
        <v>1713</v>
      </c>
      <c r="Y3329" t="s">
        <v>3318</v>
      </c>
      <c r="Z3329" t="s">
        <v>3729</v>
      </c>
      <c r="AA3329">
        <v>812202</v>
      </c>
      <c r="AB3329" s="198">
        <v>37037</v>
      </c>
      <c r="AC3329" s="198">
        <v>37040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4</v>
      </c>
      <c r="F3330" s="213">
        <f t="shared" si="260"/>
        <v>20000</v>
      </c>
      <c r="G3330" s="202">
        <v>1298631</v>
      </c>
      <c r="H3330" s="198">
        <v>37036.411307870374</v>
      </c>
      <c r="I3330" t="s">
        <v>3204</v>
      </c>
      <c r="M3330" t="s">
        <v>1785</v>
      </c>
      <c r="N3330" t="s">
        <v>3314</v>
      </c>
      <c r="O3330" t="s">
        <v>1044</v>
      </c>
      <c r="Q3330" s="199">
        <v>5000</v>
      </c>
      <c r="S3330" t="s">
        <v>1786</v>
      </c>
      <c r="T3330" t="s">
        <v>2230</v>
      </c>
      <c r="U3330" s="201">
        <v>3.665</v>
      </c>
      <c r="V3330" t="s">
        <v>3234</v>
      </c>
      <c r="W3330" t="s">
        <v>3159</v>
      </c>
      <c r="X3330" t="s">
        <v>1713</v>
      </c>
      <c r="Y3330" t="s">
        <v>3318</v>
      </c>
      <c r="Z3330" t="s">
        <v>3729</v>
      </c>
      <c r="AA3330">
        <v>812203</v>
      </c>
      <c r="AB3330" s="198">
        <v>37037</v>
      </c>
      <c r="AC3330" s="198">
        <v>37040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4</v>
      </c>
      <c r="F3331" s="213">
        <f t="shared" si="260"/>
        <v>17272</v>
      </c>
      <c r="G3331" s="202">
        <v>1298632</v>
      </c>
      <c r="H3331" s="198">
        <v>37036.411319444444</v>
      </c>
      <c r="I3331" t="s">
        <v>1748</v>
      </c>
      <c r="M3331" t="s">
        <v>1785</v>
      </c>
      <c r="N3331" t="s">
        <v>3314</v>
      </c>
      <c r="O3331" t="s">
        <v>1042</v>
      </c>
      <c r="Q3331" s="199">
        <v>4318</v>
      </c>
      <c r="S3331" t="s">
        <v>1786</v>
      </c>
      <c r="T3331" t="s">
        <v>2230</v>
      </c>
      <c r="U3331" s="201">
        <v>3.72</v>
      </c>
      <c r="V3331" t="s">
        <v>1773</v>
      </c>
      <c r="W3331" t="s">
        <v>3159</v>
      </c>
      <c r="X3331" t="s">
        <v>1713</v>
      </c>
      <c r="Y3331" t="s">
        <v>3318</v>
      </c>
      <c r="Z3331" t="s">
        <v>3729</v>
      </c>
      <c r="AA3331">
        <v>812204</v>
      </c>
      <c r="AB3331" s="198">
        <v>37037</v>
      </c>
      <c r="AC3331" s="198">
        <v>37040</v>
      </c>
    </row>
    <row r="3332" spans="1:29" x14ac:dyDescent="0.2">
      <c r="A3332" s="44" t="str">
        <f t="shared" si="256"/>
        <v>US Natural Gas Financial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Financial</v>
      </c>
      <c r="E3332" s="44">
        <f>IF(VLOOKUP(S3332,'DD-Lookup'!$J$6:$L$50,3,FALSE)="Monthly",(YEAR(AC3332)-YEAR(AB3332))*12+MONTH(AC3332)-MONTH(AB3332)+1,(AC3332-AB3332+1))</f>
        <v>365</v>
      </c>
      <c r="F3332" s="213">
        <f t="shared" si="260"/>
        <v>365000</v>
      </c>
      <c r="G3332" s="202">
        <v>1298633</v>
      </c>
      <c r="H3332" s="198">
        <v>37036.41134259259</v>
      </c>
      <c r="I3332" t="s">
        <v>2986</v>
      </c>
      <c r="M3332" t="s">
        <v>1785</v>
      </c>
      <c r="N3332" t="s">
        <v>3014</v>
      </c>
      <c r="O3332" t="s">
        <v>3370</v>
      </c>
      <c r="P3332" s="199">
        <v>1000</v>
      </c>
      <c r="S3332" t="s">
        <v>1786</v>
      </c>
      <c r="T3332" t="s">
        <v>2230</v>
      </c>
      <c r="U3332" s="201">
        <v>4.2050000000000001</v>
      </c>
      <c r="V3332" t="s">
        <v>2380</v>
      </c>
      <c r="W3332" t="s">
        <v>3587</v>
      </c>
      <c r="X3332" t="s">
        <v>3016</v>
      </c>
      <c r="Y3332" t="s">
        <v>2250</v>
      </c>
      <c r="Z3332" t="s">
        <v>3729</v>
      </c>
      <c r="AA3332" t="s">
        <v>453</v>
      </c>
      <c r="AB3332" s="198">
        <v>37257.875</v>
      </c>
      <c r="AC3332" s="198">
        <v>37621.875</v>
      </c>
    </row>
    <row r="3333" spans="1:29" x14ac:dyDescent="0.2">
      <c r="A3333" s="44" t="str">
        <f t="shared" si="256"/>
        <v>US Natural Gas Financial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6</v>
      </c>
      <c r="F3333" s="213">
        <f t="shared" si="260"/>
        <v>60000</v>
      </c>
      <c r="G3333" s="202">
        <v>1298634</v>
      </c>
      <c r="H3333" s="198">
        <v>37036.41134259259</v>
      </c>
      <c r="I3333" t="s">
        <v>1826</v>
      </c>
      <c r="M3333" t="s">
        <v>1785</v>
      </c>
      <c r="N3333" t="s">
        <v>3014</v>
      </c>
      <c r="O3333" t="s">
        <v>1933</v>
      </c>
      <c r="Q3333" s="199">
        <v>10000</v>
      </c>
      <c r="S3333" t="s">
        <v>1786</v>
      </c>
      <c r="T3333" t="s">
        <v>2230</v>
      </c>
      <c r="U3333" s="201">
        <v>3.8450000000000002</v>
      </c>
      <c r="V3333" t="s">
        <v>2188</v>
      </c>
      <c r="W3333" t="s">
        <v>3372</v>
      </c>
      <c r="X3333" t="s">
        <v>2774</v>
      </c>
      <c r="Y3333" t="s">
        <v>2250</v>
      </c>
      <c r="Z3333" t="s">
        <v>3729</v>
      </c>
      <c r="AA3333" t="s">
        <v>454</v>
      </c>
      <c r="AB3333" s="198">
        <v>37037.875</v>
      </c>
      <c r="AC3333" s="198">
        <v>37042.875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4</v>
      </c>
      <c r="F3334" s="213">
        <f t="shared" si="260"/>
        <v>20000</v>
      </c>
      <c r="G3334" s="202">
        <v>1298635</v>
      </c>
      <c r="H3334" s="198">
        <v>37036.411354166667</v>
      </c>
      <c r="I3334" t="s">
        <v>3204</v>
      </c>
      <c r="M3334" t="s">
        <v>1785</v>
      </c>
      <c r="N3334" t="s">
        <v>3314</v>
      </c>
      <c r="O3334" t="s">
        <v>1044</v>
      </c>
      <c r="Q3334" s="199">
        <v>5000</v>
      </c>
      <c r="S3334" t="s">
        <v>1786</v>
      </c>
      <c r="T3334" t="s">
        <v>2230</v>
      </c>
      <c r="U3334" s="201">
        <v>3.67</v>
      </c>
      <c r="V3334" t="s">
        <v>3234</v>
      </c>
      <c r="W3334" t="s">
        <v>3159</v>
      </c>
      <c r="X3334" t="s">
        <v>1713</v>
      </c>
      <c r="Y3334" t="s">
        <v>3318</v>
      </c>
      <c r="Z3334" t="s">
        <v>3729</v>
      </c>
      <c r="AA3334">
        <v>812206</v>
      </c>
      <c r="AB3334" s="198">
        <v>37037</v>
      </c>
      <c r="AC3334" s="198">
        <v>37040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4</v>
      </c>
      <c r="F3335" s="213">
        <f t="shared" si="260"/>
        <v>20000</v>
      </c>
      <c r="G3335" s="202">
        <v>1298637</v>
      </c>
      <c r="H3335" s="198">
        <v>37036.411400462966</v>
      </c>
      <c r="I3335" t="s">
        <v>3204</v>
      </c>
      <c r="M3335" t="s">
        <v>1785</v>
      </c>
      <c r="N3335" t="s">
        <v>3314</v>
      </c>
      <c r="O3335" t="s">
        <v>1044</v>
      </c>
      <c r="Q3335" s="199">
        <v>5000</v>
      </c>
      <c r="S3335" t="s">
        <v>1786</v>
      </c>
      <c r="T3335" t="s">
        <v>2230</v>
      </c>
      <c r="U3335" s="201">
        <v>3.6749999999999998</v>
      </c>
      <c r="V3335" t="s">
        <v>3234</v>
      </c>
      <c r="W3335" t="s">
        <v>3159</v>
      </c>
      <c r="X3335" t="s">
        <v>1713</v>
      </c>
      <c r="Y3335" t="s">
        <v>3318</v>
      </c>
      <c r="Z3335" t="s">
        <v>3729</v>
      </c>
      <c r="AA3335">
        <v>812207</v>
      </c>
      <c r="AB3335" s="198">
        <v>37037</v>
      </c>
      <c r="AC3335" s="198">
        <v>37040</v>
      </c>
    </row>
    <row r="3336" spans="1:29" x14ac:dyDescent="0.2">
      <c r="A3336" s="44" t="str">
        <f t="shared" si="256"/>
        <v xml:space="preserve"> Metals Financial</v>
      </c>
      <c r="B3336" s="44" t="str">
        <f t="shared" si="257"/>
        <v/>
      </c>
      <c r="C3336" s="44" t="str">
        <f t="shared" si="258"/>
        <v>Metals</v>
      </c>
      <c r="D3336" s="44" t="str">
        <f t="shared" si="259"/>
        <v>Financial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</v>
      </c>
      <c r="G3336" s="202">
        <v>1298638</v>
      </c>
      <c r="H3336" s="198">
        <v>37036.411412037036</v>
      </c>
      <c r="I3336" t="s">
        <v>2252</v>
      </c>
      <c r="M3336" t="s">
        <v>1791</v>
      </c>
      <c r="N3336" t="s">
        <v>2255</v>
      </c>
      <c r="O3336" t="s">
        <v>2256</v>
      </c>
      <c r="P3336" s="199">
        <v>1</v>
      </c>
      <c r="S3336" t="s">
        <v>2257</v>
      </c>
      <c r="T3336" t="s">
        <v>2230</v>
      </c>
      <c r="U3336" s="201">
        <v>7165</v>
      </c>
      <c r="V3336" t="s">
        <v>2296</v>
      </c>
      <c r="W3336" t="s">
        <v>2258</v>
      </c>
      <c r="X3336" t="s">
        <v>2232</v>
      </c>
      <c r="Y3336" t="s">
        <v>2233</v>
      </c>
      <c r="Z3336" t="s">
        <v>2234</v>
      </c>
      <c r="AA3336">
        <v>2153075</v>
      </c>
    </row>
    <row r="3337" spans="1:29" x14ac:dyDescent="0.2">
      <c r="A3337" s="44" t="str">
        <f t="shared" si="256"/>
        <v>US Natural Gas Financial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31</v>
      </c>
      <c r="F3337" s="213">
        <f t="shared" si="260"/>
        <v>3100</v>
      </c>
      <c r="G3337" s="202">
        <v>1298639</v>
      </c>
      <c r="H3337" s="198">
        <v>37036.411435185182</v>
      </c>
      <c r="I3337" t="s">
        <v>2937</v>
      </c>
      <c r="M3337" t="s">
        <v>1785</v>
      </c>
      <c r="N3337" t="s">
        <v>3290</v>
      </c>
      <c r="O3337" t="s">
        <v>413</v>
      </c>
      <c r="Q3337" s="199">
        <v>100</v>
      </c>
      <c r="S3337" t="s">
        <v>3221</v>
      </c>
      <c r="T3337" t="s">
        <v>2230</v>
      </c>
      <c r="U3337" s="201">
        <v>0.20250000000000001</v>
      </c>
      <c r="V3337" t="s">
        <v>2938</v>
      </c>
      <c r="W3337" t="s">
        <v>3222</v>
      </c>
      <c r="X3337" t="s">
        <v>3223</v>
      </c>
      <c r="Y3337" t="s">
        <v>2250</v>
      </c>
      <c r="Z3337" t="s">
        <v>3729</v>
      </c>
      <c r="AA3337" t="s">
        <v>455</v>
      </c>
      <c r="AB3337" s="198">
        <v>37104</v>
      </c>
      <c r="AC3337" s="198">
        <v>37134</v>
      </c>
    </row>
    <row r="3338" spans="1:29" x14ac:dyDescent="0.2">
      <c r="A3338" s="44" t="str">
        <f t="shared" si="256"/>
        <v>US Natural Gas Financial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Financial</v>
      </c>
      <c r="E3338" s="44">
        <f>IF(VLOOKUP(S3338,'DD-Lookup'!$J$6:$L$50,3,FALSE)="Monthly",(YEAR(AC3338)-YEAR(AB3338))*12+MONTH(AC3338)-MONTH(AB3338)+1,(AC3338-AB3338+1))</f>
        <v>6</v>
      </c>
      <c r="F3338" s="213">
        <f t="shared" si="260"/>
        <v>120000</v>
      </c>
      <c r="G3338" s="202">
        <v>1298644</v>
      </c>
      <c r="H3338" s="198">
        <v>37036.411446759259</v>
      </c>
      <c r="I3338" t="s">
        <v>1826</v>
      </c>
      <c r="M3338" t="s">
        <v>1785</v>
      </c>
      <c r="N3338" t="s">
        <v>3014</v>
      </c>
      <c r="O3338" t="s">
        <v>1933</v>
      </c>
      <c r="Q3338" s="199">
        <v>20000</v>
      </c>
      <c r="S3338" t="s">
        <v>1786</v>
      </c>
      <c r="T3338" t="s">
        <v>2230</v>
      </c>
      <c r="U3338" s="201">
        <v>3.8450000000000002</v>
      </c>
      <c r="V3338" t="s">
        <v>2188</v>
      </c>
      <c r="W3338" t="s">
        <v>3372</v>
      </c>
      <c r="X3338" t="s">
        <v>2774</v>
      </c>
      <c r="Y3338" t="s">
        <v>2250</v>
      </c>
      <c r="Z3338" t="s">
        <v>3729</v>
      </c>
      <c r="AA3338" t="s">
        <v>456</v>
      </c>
      <c r="AB3338" s="198">
        <v>37037.875</v>
      </c>
      <c r="AC3338" s="198">
        <v>37042.875</v>
      </c>
    </row>
    <row r="3339" spans="1:29" x14ac:dyDescent="0.2">
      <c r="A3339" s="44" t="str">
        <f t="shared" ref="A3339:A3402" si="261">B3339&amp;" "&amp;C3339&amp;" "&amp;D3339</f>
        <v>US Natural Gas Financial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Financial</v>
      </c>
      <c r="E3339" s="44">
        <f>IF(VLOOKUP(S3339,'DD-Lookup'!$J$6:$L$50,3,FALSE)="Monthly",(YEAR(AC3339)-YEAR(AB3339))*12+MONTH(AC3339)-MONTH(AB3339)+1,(AC3339-AB3339+1))</f>
        <v>151</v>
      </c>
      <c r="F3339" s="213">
        <f t="shared" ref="F3339:F3402" si="265">E3339*SUM(P3339:Q3339)</f>
        <v>755000</v>
      </c>
      <c r="G3339" s="202">
        <v>1298641</v>
      </c>
      <c r="H3339" s="198">
        <v>37036.411446759259</v>
      </c>
      <c r="I3339" t="s">
        <v>3393</v>
      </c>
      <c r="M3339" t="s">
        <v>1785</v>
      </c>
      <c r="N3339" t="s">
        <v>3328</v>
      </c>
      <c r="O3339" t="s">
        <v>3042</v>
      </c>
      <c r="Q3339" s="199">
        <v>5000</v>
      </c>
      <c r="S3339" t="s">
        <v>1786</v>
      </c>
      <c r="T3339" t="s">
        <v>2230</v>
      </c>
      <c r="U3339" s="201">
        <v>-0.37</v>
      </c>
      <c r="V3339" t="s">
        <v>3154</v>
      </c>
      <c r="W3339" t="s">
        <v>1735</v>
      </c>
      <c r="X3339" t="s">
        <v>1736</v>
      </c>
      <c r="Y3339" t="s">
        <v>2250</v>
      </c>
      <c r="Z3339" t="s">
        <v>3729</v>
      </c>
      <c r="AA3339" t="s">
        <v>457</v>
      </c>
      <c r="AB3339" s="198">
        <v>37196</v>
      </c>
      <c r="AC3339" s="198">
        <v>37346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4</v>
      </c>
      <c r="F3340" s="213">
        <f t="shared" si="265"/>
        <v>17228</v>
      </c>
      <c r="G3340" s="202">
        <v>1298645</v>
      </c>
      <c r="H3340" s="198">
        <v>37036.411458333336</v>
      </c>
      <c r="I3340" t="s">
        <v>3336</v>
      </c>
      <c r="M3340" t="s">
        <v>1785</v>
      </c>
      <c r="N3340" t="s">
        <v>3314</v>
      </c>
      <c r="O3340" t="s">
        <v>1546</v>
      </c>
      <c r="Q3340" s="199">
        <v>4307</v>
      </c>
      <c r="S3340" t="s">
        <v>1786</v>
      </c>
      <c r="T3340" t="s">
        <v>2230</v>
      </c>
      <c r="U3340" s="201">
        <v>3.6724999999999999</v>
      </c>
      <c r="V3340" t="s">
        <v>2183</v>
      </c>
      <c r="W3340" t="s">
        <v>3130</v>
      </c>
      <c r="X3340" t="s">
        <v>3338</v>
      </c>
      <c r="Y3340" t="s">
        <v>3318</v>
      </c>
      <c r="Z3340" t="s">
        <v>3729</v>
      </c>
      <c r="AA3340">
        <v>812208</v>
      </c>
      <c r="AB3340" s="198">
        <v>37037</v>
      </c>
      <c r="AC3340" s="198">
        <v>37040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4</v>
      </c>
      <c r="F3341" s="213">
        <f t="shared" si="265"/>
        <v>40000</v>
      </c>
      <c r="G3341" s="202">
        <v>1298646</v>
      </c>
      <c r="H3341" s="198">
        <v>37036.411469907405</v>
      </c>
      <c r="I3341" t="s">
        <v>1843</v>
      </c>
      <c r="M3341" t="s">
        <v>1785</v>
      </c>
      <c r="N3341" t="s">
        <v>1766</v>
      </c>
      <c r="O3341" t="s">
        <v>211</v>
      </c>
      <c r="Q3341" s="199">
        <v>10000</v>
      </c>
      <c r="S3341" t="s">
        <v>1786</v>
      </c>
      <c r="T3341" t="s">
        <v>2230</v>
      </c>
      <c r="U3341" s="201">
        <v>3.68</v>
      </c>
      <c r="V3341" t="s">
        <v>1802</v>
      </c>
      <c r="W3341" t="s">
        <v>3081</v>
      </c>
      <c r="X3341" t="s">
        <v>1767</v>
      </c>
      <c r="Y3341" t="s">
        <v>3318</v>
      </c>
      <c r="Z3341" t="s">
        <v>1768</v>
      </c>
      <c r="AA3341">
        <v>812209</v>
      </c>
      <c r="AB3341" s="198">
        <v>37037</v>
      </c>
      <c r="AC3341" s="198">
        <v>37040</v>
      </c>
    </row>
    <row r="3342" spans="1:29" x14ac:dyDescent="0.2">
      <c r="A3342" s="44" t="str">
        <f t="shared" si="261"/>
        <v>US Natural Gas Financial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30</v>
      </c>
      <c r="F3342" s="213">
        <f t="shared" si="265"/>
        <v>150000</v>
      </c>
      <c r="G3342" s="202">
        <v>1298647</v>
      </c>
      <c r="H3342" s="198">
        <v>37036.411493055559</v>
      </c>
      <c r="I3342" t="s">
        <v>3393</v>
      </c>
      <c r="M3342" t="s">
        <v>1785</v>
      </c>
      <c r="N3342" t="s">
        <v>3328</v>
      </c>
      <c r="O3342" t="s">
        <v>1734</v>
      </c>
      <c r="P3342" s="199">
        <v>5000</v>
      </c>
      <c r="S3342" t="s">
        <v>1786</v>
      </c>
      <c r="T3342" t="s">
        <v>2230</v>
      </c>
      <c r="U3342" s="201">
        <v>-1.28</v>
      </c>
      <c r="V3342" t="s">
        <v>2403</v>
      </c>
      <c r="W3342" t="s">
        <v>1735</v>
      </c>
      <c r="X3342" t="s">
        <v>1736</v>
      </c>
      <c r="Y3342" t="s">
        <v>2250</v>
      </c>
      <c r="Z3342" t="s">
        <v>3729</v>
      </c>
      <c r="AA3342" t="s">
        <v>458</v>
      </c>
      <c r="AB3342" s="198">
        <v>37043.875</v>
      </c>
      <c r="AC3342" s="198">
        <v>37072.875</v>
      </c>
    </row>
    <row r="3343" spans="1:29" x14ac:dyDescent="0.2">
      <c r="A3343" s="44" t="str">
        <f t="shared" si="261"/>
        <v xml:space="preserve"> Natural Gas Physical</v>
      </c>
      <c r="B3343" s="44" t="str">
        <f t="shared" si="262"/>
        <v/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3</v>
      </c>
      <c r="F3343" s="213">
        <f t="shared" si="265"/>
        <v>30000</v>
      </c>
      <c r="G3343" s="202">
        <v>1298648</v>
      </c>
      <c r="H3343" s="198">
        <v>37036.411504629628</v>
      </c>
      <c r="I3343" t="s">
        <v>2775</v>
      </c>
      <c r="M3343" t="s">
        <v>1785</v>
      </c>
      <c r="N3343" t="s">
        <v>1724</v>
      </c>
      <c r="O3343" t="s">
        <v>103</v>
      </c>
      <c r="P3343" s="199">
        <v>10000</v>
      </c>
      <c r="S3343" t="s">
        <v>2308</v>
      </c>
      <c r="T3343" t="s">
        <v>1725</v>
      </c>
      <c r="U3343" s="201">
        <v>5.21</v>
      </c>
      <c r="V3343" t="s">
        <v>2349</v>
      </c>
      <c r="W3343" t="s">
        <v>1726</v>
      </c>
      <c r="X3343" t="s">
        <v>1727</v>
      </c>
      <c r="Y3343" t="s">
        <v>3318</v>
      </c>
      <c r="Z3343" t="s">
        <v>3730</v>
      </c>
      <c r="AA3343">
        <v>812210</v>
      </c>
      <c r="AB3343" s="198">
        <v>37036.875</v>
      </c>
      <c r="AC3343" s="198">
        <v>37038.875</v>
      </c>
    </row>
    <row r="3344" spans="1:29" x14ac:dyDescent="0.2">
      <c r="A3344" s="44" t="str">
        <f t="shared" si="261"/>
        <v>US Power Physical</v>
      </c>
      <c r="B3344" s="44" t="str">
        <f t="shared" si="262"/>
        <v>US</v>
      </c>
      <c r="C3344" s="44" t="str">
        <f t="shared" si="263"/>
        <v>Power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30</v>
      </c>
      <c r="F3344" s="213">
        <f t="shared" si="265"/>
        <v>1500</v>
      </c>
      <c r="G3344" s="202">
        <v>1298651</v>
      </c>
      <c r="H3344" s="198">
        <v>37036.411608796298</v>
      </c>
      <c r="I3344" t="s">
        <v>2983</v>
      </c>
      <c r="M3344" t="s">
        <v>3451</v>
      </c>
      <c r="N3344" t="s">
        <v>1827</v>
      </c>
      <c r="O3344" t="s">
        <v>3009</v>
      </c>
      <c r="Q3344" s="199">
        <v>50</v>
      </c>
      <c r="S3344" t="s">
        <v>1784</v>
      </c>
      <c r="T3344" t="s">
        <v>2230</v>
      </c>
      <c r="U3344" s="201">
        <v>57.75</v>
      </c>
      <c r="V3344" t="s">
        <v>3044</v>
      </c>
      <c r="W3344" t="s">
        <v>1848</v>
      </c>
      <c r="X3344" t="s">
        <v>1832</v>
      </c>
      <c r="Y3344" t="s">
        <v>2741</v>
      </c>
      <c r="Z3344" t="s">
        <v>3724</v>
      </c>
      <c r="AA3344">
        <v>623150.1</v>
      </c>
      <c r="AB3344" s="198">
        <v>37043.71597222222</v>
      </c>
      <c r="AC3344" s="198">
        <v>37072.71597222222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4</v>
      </c>
      <c r="F3345" s="213">
        <f t="shared" si="265"/>
        <v>32000</v>
      </c>
      <c r="G3345" s="202">
        <v>1298653</v>
      </c>
      <c r="H3345" s="198">
        <v>37036.411678240744</v>
      </c>
      <c r="I3345" t="s">
        <v>1843</v>
      </c>
      <c r="M3345" t="s">
        <v>1785</v>
      </c>
      <c r="N3345" t="s">
        <v>3314</v>
      </c>
      <c r="O3345" t="s">
        <v>1524</v>
      </c>
      <c r="Q3345" s="199">
        <v>8000</v>
      </c>
      <c r="S3345" t="s">
        <v>1786</v>
      </c>
      <c r="T3345" t="s">
        <v>2230</v>
      </c>
      <c r="U3345" s="201">
        <v>3.69</v>
      </c>
      <c r="V3345" t="s">
        <v>2364</v>
      </c>
      <c r="W3345" t="s">
        <v>3352</v>
      </c>
      <c r="X3345" t="s">
        <v>3353</v>
      </c>
      <c r="Y3345" t="s">
        <v>3318</v>
      </c>
      <c r="Z3345" t="s">
        <v>3729</v>
      </c>
      <c r="AA3345">
        <v>812211</v>
      </c>
      <c r="AB3345" s="198">
        <v>37037</v>
      </c>
      <c r="AC3345" s="198">
        <v>37040</v>
      </c>
    </row>
    <row r="3346" spans="1:29" x14ac:dyDescent="0.2">
      <c r="A3346" s="44" t="str">
        <f t="shared" si="261"/>
        <v xml:space="preserve"> Metals Financial</v>
      </c>
      <c r="B3346" s="44" t="str">
        <f t="shared" si="262"/>
        <v/>
      </c>
      <c r="C3346" s="44" t="str">
        <f t="shared" si="263"/>
        <v>Metals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</v>
      </c>
      <c r="G3346" s="202">
        <v>1298654</v>
      </c>
      <c r="H3346" s="198">
        <v>37036.41170138889</v>
      </c>
      <c r="I3346" t="s">
        <v>2254</v>
      </c>
      <c r="M3346" t="s">
        <v>1791</v>
      </c>
      <c r="N3346" t="s">
        <v>2227</v>
      </c>
      <c r="O3346" t="s">
        <v>2228</v>
      </c>
      <c r="P3346" s="199">
        <v>10</v>
      </c>
      <c r="S3346" t="s">
        <v>2229</v>
      </c>
      <c r="T3346" t="s">
        <v>2230</v>
      </c>
      <c r="U3346" s="201">
        <v>1731</v>
      </c>
      <c r="V3346" t="s">
        <v>2287</v>
      </c>
      <c r="W3346" t="s">
        <v>2236</v>
      </c>
      <c r="X3346" t="s">
        <v>2232</v>
      </c>
      <c r="Y3346" t="s">
        <v>2233</v>
      </c>
      <c r="Z3346" t="s">
        <v>2234</v>
      </c>
      <c r="AA3346">
        <v>2153081</v>
      </c>
    </row>
    <row r="3347" spans="1:29" x14ac:dyDescent="0.2">
      <c r="A3347" s="44" t="str">
        <f t="shared" si="261"/>
        <v xml:space="preserve"> Metals Financial</v>
      </c>
      <c r="B3347" s="44" t="str">
        <f t="shared" si="262"/>
        <v/>
      </c>
      <c r="C3347" s="44" t="str">
        <f t="shared" si="263"/>
        <v>Metals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20</v>
      </c>
      <c r="G3347" s="202">
        <v>1298655</v>
      </c>
      <c r="H3347" s="198">
        <v>37036.41170138889</v>
      </c>
      <c r="I3347" t="s">
        <v>2253</v>
      </c>
      <c r="M3347" t="s">
        <v>1791</v>
      </c>
      <c r="N3347" t="s">
        <v>2240</v>
      </c>
      <c r="O3347" t="s">
        <v>2241</v>
      </c>
      <c r="Q3347" s="199">
        <v>20</v>
      </c>
      <c r="S3347" t="s">
        <v>2229</v>
      </c>
      <c r="T3347" t="s">
        <v>2230</v>
      </c>
      <c r="U3347" s="201">
        <v>1537</v>
      </c>
      <c r="V3347" t="s">
        <v>2262</v>
      </c>
      <c r="W3347" t="s">
        <v>2236</v>
      </c>
      <c r="X3347" t="s">
        <v>2232</v>
      </c>
      <c r="Y3347" t="s">
        <v>2233</v>
      </c>
      <c r="Z3347" t="s">
        <v>2234</v>
      </c>
      <c r="AA3347">
        <v>2153079</v>
      </c>
    </row>
    <row r="3348" spans="1:29" x14ac:dyDescent="0.2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30</v>
      </c>
      <c r="F3348" s="213">
        <f t="shared" si="265"/>
        <v>300000</v>
      </c>
      <c r="G3348" s="202">
        <v>1298656</v>
      </c>
      <c r="H3348" s="198">
        <v>37036.411759259259</v>
      </c>
      <c r="I3348" t="s">
        <v>2730</v>
      </c>
      <c r="M3348" t="s">
        <v>1785</v>
      </c>
      <c r="N3348" t="s">
        <v>3014</v>
      </c>
      <c r="O3348" t="s">
        <v>3015</v>
      </c>
      <c r="Q3348" s="199">
        <v>10000</v>
      </c>
      <c r="S3348" t="s">
        <v>1786</v>
      </c>
      <c r="T3348" t="s">
        <v>2230</v>
      </c>
      <c r="U3348" s="201">
        <v>3.9649999999999999</v>
      </c>
      <c r="V3348" t="s">
        <v>2125</v>
      </c>
      <c r="W3348" t="s">
        <v>3587</v>
      </c>
      <c r="X3348" t="s">
        <v>3016</v>
      </c>
      <c r="Y3348" t="s">
        <v>2250</v>
      </c>
      <c r="Z3348" t="s">
        <v>3729</v>
      </c>
      <c r="AA3348" t="s">
        <v>459</v>
      </c>
      <c r="AB3348" s="198">
        <v>37043.875</v>
      </c>
      <c r="AC3348" s="198">
        <v>37072.875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4</v>
      </c>
      <c r="F3349" s="213">
        <f t="shared" si="265"/>
        <v>2000</v>
      </c>
      <c r="G3349" s="202">
        <v>1298657</v>
      </c>
      <c r="H3349" s="198">
        <v>37036.411793981482</v>
      </c>
      <c r="I3349" t="s">
        <v>3204</v>
      </c>
      <c r="M3349" t="s">
        <v>1785</v>
      </c>
      <c r="N3349" t="s">
        <v>3314</v>
      </c>
      <c r="O3349" t="s">
        <v>1044</v>
      </c>
      <c r="Q3349" s="199">
        <v>500</v>
      </c>
      <c r="S3349" t="s">
        <v>1786</v>
      </c>
      <c r="T3349" t="s">
        <v>2230</v>
      </c>
      <c r="U3349" s="201">
        <v>3.68</v>
      </c>
      <c r="V3349" t="s">
        <v>3234</v>
      </c>
      <c r="W3349" t="s">
        <v>3159</v>
      </c>
      <c r="X3349" t="s">
        <v>1713</v>
      </c>
      <c r="Y3349" t="s">
        <v>3318</v>
      </c>
      <c r="Z3349" t="s">
        <v>3729</v>
      </c>
      <c r="AA3349">
        <v>812213</v>
      </c>
      <c r="AB3349" s="198">
        <v>37037</v>
      </c>
      <c r="AC3349" s="198">
        <v>37040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4</v>
      </c>
      <c r="F3350" s="213">
        <f t="shared" si="265"/>
        <v>22728</v>
      </c>
      <c r="G3350" s="202">
        <v>1298658</v>
      </c>
      <c r="H3350" s="198">
        <v>37036.411817129629</v>
      </c>
      <c r="I3350" t="s">
        <v>3242</v>
      </c>
      <c r="M3350" t="s">
        <v>1785</v>
      </c>
      <c r="N3350" t="s">
        <v>3314</v>
      </c>
      <c r="O3350" t="s">
        <v>1042</v>
      </c>
      <c r="Q3350" s="199">
        <v>5682</v>
      </c>
      <c r="S3350" t="s">
        <v>1786</v>
      </c>
      <c r="T3350" t="s">
        <v>2230</v>
      </c>
      <c r="U3350" s="201">
        <v>3.72</v>
      </c>
      <c r="V3350">
        <v>10041965</v>
      </c>
      <c r="W3350" t="s">
        <v>3159</v>
      </c>
      <c r="X3350" t="s">
        <v>1713</v>
      </c>
      <c r="Y3350" t="s">
        <v>3318</v>
      </c>
      <c r="Z3350" t="s">
        <v>3729</v>
      </c>
      <c r="AA3350">
        <v>812214</v>
      </c>
      <c r="AB3350" s="198">
        <v>37037</v>
      </c>
      <c r="AC3350" s="198">
        <v>37040</v>
      </c>
    </row>
    <row r="3351" spans="1:29" x14ac:dyDescent="0.2">
      <c r="A3351" s="44" t="str">
        <f t="shared" si="261"/>
        <v>US Power Physical</v>
      </c>
      <c r="B3351" s="44" t="str">
        <f t="shared" si="262"/>
        <v>US</v>
      </c>
      <c r="C3351" s="44" t="str">
        <f t="shared" si="263"/>
        <v>Power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30</v>
      </c>
      <c r="F3351" s="213">
        <f t="shared" si="265"/>
        <v>1500</v>
      </c>
      <c r="G3351" s="202">
        <v>1298660</v>
      </c>
      <c r="H3351" s="198">
        <v>37036.411851851852</v>
      </c>
      <c r="I3351" t="s">
        <v>1850</v>
      </c>
      <c r="M3351" t="s">
        <v>3451</v>
      </c>
      <c r="N3351" t="s">
        <v>1827</v>
      </c>
      <c r="O3351" t="s">
        <v>3009</v>
      </c>
      <c r="Q3351" s="199">
        <v>50</v>
      </c>
      <c r="S3351" t="s">
        <v>1784</v>
      </c>
      <c r="T3351" t="s">
        <v>2230</v>
      </c>
      <c r="U3351" s="201">
        <v>57.85</v>
      </c>
      <c r="V3351" t="s">
        <v>2103</v>
      </c>
      <c r="W3351" t="s">
        <v>1848</v>
      </c>
      <c r="X3351" t="s">
        <v>1832</v>
      </c>
      <c r="Y3351" t="s">
        <v>2741</v>
      </c>
      <c r="Z3351" t="s">
        <v>3724</v>
      </c>
      <c r="AA3351">
        <v>623152.1</v>
      </c>
      <c r="AB3351" s="198">
        <v>37043.71597222222</v>
      </c>
      <c r="AC3351" s="198">
        <v>37072.71597222222</v>
      </c>
    </row>
    <row r="3352" spans="1:29" x14ac:dyDescent="0.2">
      <c r="A3352" s="44" t="str">
        <f t="shared" si="261"/>
        <v>US Power Physical</v>
      </c>
      <c r="B3352" s="44" t="str">
        <f t="shared" si="262"/>
        <v>US</v>
      </c>
      <c r="C3352" s="44" t="str">
        <f t="shared" si="263"/>
        <v>Power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5</v>
      </c>
      <c r="F3352" s="213">
        <f t="shared" si="265"/>
        <v>250</v>
      </c>
      <c r="G3352" s="202">
        <v>1298661</v>
      </c>
      <c r="H3352" s="198">
        <v>37036.411898148152</v>
      </c>
      <c r="I3352" t="s">
        <v>3008</v>
      </c>
      <c r="M3352" t="s">
        <v>3451</v>
      </c>
      <c r="N3352" t="s">
        <v>1827</v>
      </c>
      <c r="O3352" t="s">
        <v>1630</v>
      </c>
      <c r="P3352" s="199">
        <v>50</v>
      </c>
      <c r="S3352" t="s">
        <v>1784</v>
      </c>
      <c r="T3352" t="s">
        <v>2230</v>
      </c>
      <c r="U3352" s="201">
        <v>64.5</v>
      </c>
      <c r="V3352" t="s">
        <v>2094</v>
      </c>
      <c r="W3352" t="s">
        <v>1836</v>
      </c>
      <c r="X3352" t="s">
        <v>2997</v>
      </c>
      <c r="Y3352" t="s">
        <v>2741</v>
      </c>
      <c r="Z3352" t="s">
        <v>3724</v>
      </c>
      <c r="AA3352">
        <v>623153.1</v>
      </c>
      <c r="AB3352" s="198">
        <v>37046.875</v>
      </c>
      <c r="AC3352" s="198">
        <v>37050.875</v>
      </c>
    </row>
    <row r="3353" spans="1:29" x14ac:dyDescent="0.2">
      <c r="A3353" s="44" t="str">
        <f t="shared" si="261"/>
        <v>US Natural Gas Financial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30</v>
      </c>
      <c r="F3353" s="213">
        <f t="shared" si="265"/>
        <v>300000</v>
      </c>
      <c r="G3353" s="202">
        <v>1298662</v>
      </c>
      <c r="H3353" s="198">
        <v>37036.411932870367</v>
      </c>
      <c r="I3353" t="s">
        <v>3359</v>
      </c>
      <c r="M3353" t="s">
        <v>1785</v>
      </c>
      <c r="N3353" t="s">
        <v>3014</v>
      </c>
      <c r="O3353" t="s">
        <v>3015</v>
      </c>
      <c r="P3353" s="199">
        <v>10000</v>
      </c>
      <c r="S3353" t="s">
        <v>1786</v>
      </c>
      <c r="T3353" t="s">
        <v>2230</v>
      </c>
      <c r="U3353" s="201">
        <v>3.96</v>
      </c>
      <c r="V3353" t="s">
        <v>3218</v>
      </c>
      <c r="W3353" t="s">
        <v>3587</v>
      </c>
      <c r="X3353" t="s">
        <v>3016</v>
      </c>
      <c r="Y3353" t="s">
        <v>2250</v>
      </c>
      <c r="Z3353" t="s">
        <v>3729</v>
      </c>
      <c r="AA3353" t="s">
        <v>460</v>
      </c>
      <c r="AB3353" s="198">
        <v>37043.875</v>
      </c>
      <c r="AC3353" s="198">
        <v>37072.875</v>
      </c>
    </row>
    <row r="3354" spans="1:29" x14ac:dyDescent="0.2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30</v>
      </c>
      <c r="F3354" s="213">
        <f t="shared" si="265"/>
        <v>150000</v>
      </c>
      <c r="G3354" s="202">
        <v>1298663</v>
      </c>
      <c r="H3354" s="198">
        <v>37036.41196759259</v>
      </c>
      <c r="I3354" t="s">
        <v>3322</v>
      </c>
      <c r="M3354" t="s">
        <v>1785</v>
      </c>
      <c r="N3354" t="s">
        <v>3328</v>
      </c>
      <c r="O3354" t="s">
        <v>3250</v>
      </c>
      <c r="P3354" s="199">
        <v>5000</v>
      </c>
      <c r="S3354" t="s">
        <v>1786</v>
      </c>
      <c r="T3354" t="s">
        <v>2230</v>
      </c>
      <c r="U3354" s="201">
        <v>-0.72499999999999998</v>
      </c>
      <c r="V3354" t="s">
        <v>3171</v>
      </c>
      <c r="W3354" t="s">
        <v>3251</v>
      </c>
      <c r="X3354" t="s">
        <v>3252</v>
      </c>
      <c r="Y3354" t="s">
        <v>2250</v>
      </c>
      <c r="Z3354" t="s">
        <v>3729</v>
      </c>
      <c r="AA3354" t="s">
        <v>461</v>
      </c>
      <c r="AB3354" s="198">
        <v>37043.875</v>
      </c>
      <c r="AC3354" s="198">
        <v>37072.875</v>
      </c>
    </row>
    <row r="3355" spans="1:29" x14ac:dyDescent="0.2">
      <c r="A3355" s="44" t="str">
        <f t="shared" si="261"/>
        <v>US Natural Gas Financial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30</v>
      </c>
      <c r="F3355" s="213">
        <f t="shared" si="265"/>
        <v>600000</v>
      </c>
      <c r="G3355" s="202">
        <v>1298664</v>
      </c>
      <c r="H3355" s="198">
        <v>37036.41202546296</v>
      </c>
      <c r="I3355" t="s">
        <v>2730</v>
      </c>
      <c r="M3355" t="s">
        <v>1785</v>
      </c>
      <c r="N3355" t="s">
        <v>3014</v>
      </c>
      <c r="O3355" t="s">
        <v>3015</v>
      </c>
      <c r="Q3355" s="199">
        <v>20000</v>
      </c>
      <c r="S3355" t="s">
        <v>1786</v>
      </c>
      <c r="T3355" t="s">
        <v>2230</v>
      </c>
      <c r="U3355" s="201">
        <v>3.97</v>
      </c>
      <c r="V3355" t="s">
        <v>2125</v>
      </c>
      <c r="W3355" t="s">
        <v>3587</v>
      </c>
      <c r="X3355" t="s">
        <v>3016</v>
      </c>
      <c r="Y3355" t="s">
        <v>2250</v>
      </c>
      <c r="Z3355" t="s">
        <v>3729</v>
      </c>
      <c r="AA3355" t="s">
        <v>462</v>
      </c>
      <c r="AB3355" s="198">
        <v>37043.875</v>
      </c>
      <c r="AC3355" s="198">
        <v>37072.875</v>
      </c>
    </row>
    <row r="3356" spans="1:29" x14ac:dyDescent="0.2">
      <c r="A3356" s="44" t="str">
        <f t="shared" si="261"/>
        <v>US Power Physical</v>
      </c>
      <c r="B3356" s="44" t="str">
        <f t="shared" si="262"/>
        <v>US</v>
      </c>
      <c r="C3356" s="44" t="str">
        <f t="shared" si="263"/>
        <v>Power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30</v>
      </c>
      <c r="F3356" s="213">
        <f t="shared" si="265"/>
        <v>1500</v>
      </c>
      <c r="G3356" s="202">
        <v>1298665</v>
      </c>
      <c r="H3356" s="198">
        <v>37036.412037037036</v>
      </c>
      <c r="I3356" t="s">
        <v>2964</v>
      </c>
      <c r="M3356" t="s">
        <v>3451</v>
      </c>
      <c r="N3356" t="s">
        <v>1827</v>
      </c>
      <c r="O3356" t="s">
        <v>2948</v>
      </c>
      <c r="P3356" s="199">
        <v>50</v>
      </c>
      <c r="S3356" t="s">
        <v>1784</v>
      </c>
      <c r="T3356" t="s">
        <v>2230</v>
      </c>
      <c r="U3356" s="201">
        <v>54</v>
      </c>
      <c r="V3356" t="s">
        <v>1484</v>
      </c>
      <c r="W3356" t="s">
        <v>1839</v>
      </c>
      <c r="X3356" t="s">
        <v>1849</v>
      </c>
      <c r="Y3356" t="s">
        <v>2741</v>
      </c>
      <c r="Z3356" t="s">
        <v>3724</v>
      </c>
      <c r="AA3356">
        <v>623155.1</v>
      </c>
      <c r="AB3356" s="198">
        <v>37043.710416666669</v>
      </c>
      <c r="AC3356" s="198">
        <v>37072.710416666669</v>
      </c>
    </row>
    <row r="3357" spans="1:29" x14ac:dyDescent="0.2">
      <c r="A3357" s="44" t="str">
        <f t="shared" si="261"/>
        <v>US Natural Gas Financial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30</v>
      </c>
      <c r="F3357" s="213">
        <f t="shared" si="265"/>
        <v>150000</v>
      </c>
      <c r="G3357" s="202">
        <v>1298666</v>
      </c>
      <c r="H3357" s="198">
        <v>37036.412048611113</v>
      </c>
      <c r="I3357" t="s">
        <v>3322</v>
      </c>
      <c r="M3357" t="s">
        <v>1785</v>
      </c>
      <c r="N3357" t="s">
        <v>3328</v>
      </c>
      <c r="O3357" t="s">
        <v>3250</v>
      </c>
      <c r="P3357" s="199">
        <v>5000</v>
      </c>
      <c r="S3357" t="s">
        <v>1786</v>
      </c>
      <c r="T3357" t="s">
        <v>2230</v>
      </c>
      <c r="U3357" s="201">
        <v>-0.74</v>
      </c>
      <c r="V3357" t="s">
        <v>3171</v>
      </c>
      <c r="W3357" t="s">
        <v>3251</v>
      </c>
      <c r="X3357" t="s">
        <v>3252</v>
      </c>
      <c r="Y3357" t="s">
        <v>2250</v>
      </c>
      <c r="Z3357" t="s">
        <v>3729</v>
      </c>
      <c r="AA3357" t="s">
        <v>463</v>
      </c>
      <c r="AB3357" s="198">
        <v>37043.875</v>
      </c>
      <c r="AC3357" s="198">
        <v>37072.875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4</v>
      </c>
      <c r="F3358" s="213">
        <f t="shared" si="265"/>
        <v>40000</v>
      </c>
      <c r="G3358" s="202">
        <v>1298667</v>
      </c>
      <c r="H3358" s="198">
        <v>37036.41207175926</v>
      </c>
      <c r="I3358" t="s">
        <v>1826</v>
      </c>
      <c r="M3358" t="s">
        <v>1785</v>
      </c>
      <c r="N3358" t="s">
        <v>3314</v>
      </c>
      <c r="O3358" t="s">
        <v>1059</v>
      </c>
      <c r="Q3358" s="199">
        <v>10000</v>
      </c>
      <c r="S3358" t="s">
        <v>1786</v>
      </c>
      <c r="T3358" t="s">
        <v>2230</v>
      </c>
      <c r="U3358" s="201">
        <v>3.74</v>
      </c>
      <c r="V3358" t="s">
        <v>2322</v>
      </c>
      <c r="W3358" t="s">
        <v>2790</v>
      </c>
      <c r="X3358" t="s">
        <v>2791</v>
      </c>
      <c r="Y3358" t="s">
        <v>3318</v>
      </c>
      <c r="Z3358" t="s">
        <v>3729</v>
      </c>
      <c r="AA3358">
        <v>812215</v>
      </c>
      <c r="AB3358" s="198">
        <v>37037</v>
      </c>
      <c r="AC3358" s="198">
        <v>37040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4</v>
      </c>
      <c r="F3359" s="213">
        <f t="shared" si="265"/>
        <v>40000</v>
      </c>
      <c r="G3359" s="202">
        <v>1298668</v>
      </c>
      <c r="H3359" s="198">
        <v>37036.412118055552</v>
      </c>
      <c r="I3359" t="s">
        <v>3336</v>
      </c>
      <c r="M3359" t="s">
        <v>1785</v>
      </c>
      <c r="N3359" t="s">
        <v>3314</v>
      </c>
      <c r="O3359" t="s">
        <v>1518</v>
      </c>
      <c r="Q3359" s="199">
        <v>10000</v>
      </c>
      <c r="S3359" t="s">
        <v>1786</v>
      </c>
      <c r="T3359" t="s">
        <v>2230</v>
      </c>
      <c r="U3359" s="201">
        <v>3.855</v>
      </c>
      <c r="V3359" t="s">
        <v>1819</v>
      </c>
      <c r="W3359" t="s">
        <v>3316</v>
      </c>
      <c r="X3359" t="s">
        <v>3317</v>
      </c>
      <c r="Y3359" t="s">
        <v>3318</v>
      </c>
      <c r="Z3359" t="s">
        <v>3729</v>
      </c>
      <c r="AA3359">
        <v>812216</v>
      </c>
      <c r="AB3359" s="198">
        <v>37037</v>
      </c>
      <c r="AC3359" s="198">
        <v>37040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4</v>
      </c>
      <c r="F3360" s="213">
        <f t="shared" si="265"/>
        <v>24000</v>
      </c>
      <c r="G3360" s="202">
        <v>1298669</v>
      </c>
      <c r="H3360" s="198">
        <v>37036.412129629629</v>
      </c>
      <c r="I3360" t="s">
        <v>1733</v>
      </c>
      <c r="M3360" t="s">
        <v>1785</v>
      </c>
      <c r="N3360" t="s">
        <v>3314</v>
      </c>
      <c r="O3360" t="s">
        <v>1055</v>
      </c>
      <c r="P3360" s="199">
        <v>6000</v>
      </c>
      <c r="S3360" t="s">
        <v>1786</v>
      </c>
      <c r="T3360" t="s">
        <v>2230</v>
      </c>
      <c r="U3360" s="201">
        <v>4.1349999999999998</v>
      </c>
      <c r="V3360" t="s">
        <v>2177</v>
      </c>
      <c r="W3360" t="s">
        <v>2800</v>
      </c>
      <c r="X3360" t="s">
        <v>2801</v>
      </c>
      <c r="Y3360" t="s">
        <v>3318</v>
      </c>
      <c r="Z3360" t="s">
        <v>3729</v>
      </c>
      <c r="AA3360">
        <v>812217</v>
      </c>
      <c r="AB3360" s="198">
        <v>37037</v>
      </c>
      <c r="AC3360" s="198">
        <v>37040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4</v>
      </c>
      <c r="F3361" s="213">
        <f t="shared" si="265"/>
        <v>20000</v>
      </c>
      <c r="G3361" s="202">
        <v>1298670</v>
      </c>
      <c r="H3361" s="198">
        <v>37036.412129629629</v>
      </c>
      <c r="I3361" t="s">
        <v>3196</v>
      </c>
      <c r="M3361" t="s">
        <v>1785</v>
      </c>
      <c r="N3361" t="s">
        <v>3314</v>
      </c>
      <c r="O3361" t="s">
        <v>1034</v>
      </c>
      <c r="Q3361" s="199">
        <v>5000</v>
      </c>
      <c r="S3361" t="s">
        <v>1786</v>
      </c>
      <c r="T3361" t="s">
        <v>2230</v>
      </c>
      <c r="U3361" s="201">
        <v>3.78</v>
      </c>
      <c r="V3361" t="s">
        <v>1797</v>
      </c>
      <c r="W3361" t="s">
        <v>2783</v>
      </c>
      <c r="X3361" t="s">
        <v>2784</v>
      </c>
      <c r="Y3361" t="s">
        <v>3318</v>
      </c>
      <c r="Z3361" t="s">
        <v>3729</v>
      </c>
      <c r="AA3361">
        <v>812218</v>
      </c>
      <c r="AB3361" s="198">
        <v>37037</v>
      </c>
      <c r="AC3361" s="198">
        <v>37040</v>
      </c>
    </row>
    <row r="3362" spans="1:29" x14ac:dyDescent="0.2">
      <c r="A3362" s="44" t="str">
        <f t="shared" si="261"/>
        <v>US Power Physical</v>
      </c>
      <c r="B3362" s="44" t="str">
        <f t="shared" si="262"/>
        <v>US</v>
      </c>
      <c r="C3362" s="44" t="str">
        <f t="shared" si="263"/>
        <v>Power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92</v>
      </c>
      <c r="F3362" s="213">
        <f t="shared" si="265"/>
        <v>4600</v>
      </c>
      <c r="G3362" s="202">
        <v>1298671</v>
      </c>
      <c r="H3362" s="198">
        <v>37036.412164351852</v>
      </c>
      <c r="I3362" t="s">
        <v>2983</v>
      </c>
      <c r="M3362" t="s">
        <v>3451</v>
      </c>
      <c r="N3362" t="s">
        <v>1827</v>
      </c>
      <c r="O3362" t="s">
        <v>2881</v>
      </c>
      <c r="P3362" s="199">
        <v>50</v>
      </c>
      <c r="S3362" t="s">
        <v>1784</v>
      </c>
      <c r="T3362" t="s">
        <v>2230</v>
      </c>
      <c r="U3362" s="201">
        <v>38.5</v>
      </c>
      <c r="V3362" t="s">
        <v>2951</v>
      </c>
      <c r="W3362" t="s">
        <v>1836</v>
      </c>
      <c r="X3362" t="s">
        <v>3012</v>
      </c>
      <c r="Y3362" t="s">
        <v>2741</v>
      </c>
      <c r="Z3362" t="s">
        <v>3724</v>
      </c>
      <c r="AA3362">
        <v>623158.1</v>
      </c>
      <c r="AB3362" s="198">
        <v>37165.594444444447</v>
      </c>
      <c r="AC3362" s="198">
        <v>37256.594444444447</v>
      </c>
    </row>
    <row r="3363" spans="1:29" x14ac:dyDescent="0.2">
      <c r="A3363" s="44" t="str">
        <f t="shared" si="261"/>
        <v>US Crude Financial</v>
      </c>
      <c r="B3363" s="44" t="str">
        <f t="shared" si="262"/>
        <v>US</v>
      </c>
      <c r="C3363" s="44" t="str">
        <f t="shared" si="263"/>
        <v>Crude</v>
      </c>
      <c r="D3363" s="44" t="str">
        <f t="shared" si="264"/>
        <v>Financial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50000</v>
      </c>
      <c r="G3363" s="202">
        <v>1298672</v>
      </c>
      <c r="H3363" s="198">
        <v>37036.412245370368</v>
      </c>
      <c r="I3363" t="s">
        <v>2730</v>
      </c>
      <c r="M3363" t="s">
        <v>1994</v>
      </c>
      <c r="N3363" t="s">
        <v>2731</v>
      </c>
      <c r="O3363" t="s">
        <v>1815</v>
      </c>
      <c r="Q3363" s="199">
        <v>50000</v>
      </c>
      <c r="S3363" t="s">
        <v>1792</v>
      </c>
      <c r="T3363" t="s">
        <v>2230</v>
      </c>
      <c r="U3363" s="201">
        <v>28.25</v>
      </c>
      <c r="V3363" t="s">
        <v>2732</v>
      </c>
      <c r="W3363" t="s">
        <v>2733</v>
      </c>
      <c r="X3363" t="s">
        <v>2734</v>
      </c>
      <c r="Y3363" t="s">
        <v>3473</v>
      </c>
      <c r="Z3363" t="s">
        <v>3729</v>
      </c>
      <c r="AA3363">
        <v>108077</v>
      </c>
      <c r="AB3363" s="198">
        <v>37073</v>
      </c>
      <c r="AC3363" s="198">
        <v>37103</v>
      </c>
    </row>
    <row r="3364" spans="1:29" x14ac:dyDescent="0.2">
      <c r="A3364" s="44" t="str">
        <f t="shared" si="261"/>
        <v>US Power Physical</v>
      </c>
      <c r="B3364" s="44" t="str">
        <f t="shared" si="262"/>
        <v>US</v>
      </c>
      <c r="C3364" s="44" t="str">
        <f t="shared" si="263"/>
        <v>Power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30</v>
      </c>
      <c r="F3364" s="213">
        <f t="shared" si="265"/>
        <v>1500</v>
      </c>
      <c r="G3364" s="202">
        <v>1298673</v>
      </c>
      <c r="H3364" s="198">
        <v>37036.412256944444</v>
      </c>
      <c r="I3364" t="s">
        <v>2983</v>
      </c>
      <c r="M3364" t="s">
        <v>3451</v>
      </c>
      <c r="N3364" t="s">
        <v>1827</v>
      </c>
      <c r="O3364" t="s">
        <v>3326</v>
      </c>
      <c r="P3364" s="199">
        <v>50</v>
      </c>
      <c r="S3364" t="s">
        <v>1784</v>
      </c>
      <c r="T3364" t="s">
        <v>2230</v>
      </c>
      <c r="U3364" s="201">
        <v>57</v>
      </c>
      <c r="V3364" t="s">
        <v>3044</v>
      </c>
      <c r="W3364" t="s">
        <v>1844</v>
      </c>
      <c r="X3364" t="s">
        <v>2993</v>
      </c>
      <c r="Y3364" t="s">
        <v>2741</v>
      </c>
      <c r="Z3364" t="s">
        <v>3724</v>
      </c>
      <c r="AA3364">
        <v>623160.1</v>
      </c>
      <c r="AB3364" s="198">
        <v>37043.591666666667</v>
      </c>
      <c r="AC3364" s="198">
        <v>37072.591666666667</v>
      </c>
    </row>
    <row r="3365" spans="1:29" x14ac:dyDescent="0.2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31</v>
      </c>
      <c r="F3365" s="213">
        <f t="shared" si="265"/>
        <v>155000</v>
      </c>
      <c r="G3365" s="202">
        <v>1298676</v>
      </c>
      <c r="H3365" s="198">
        <v>37036.412395833337</v>
      </c>
      <c r="I3365" t="s">
        <v>2792</v>
      </c>
      <c r="M3365" t="s">
        <v>1785</v>
      </c>
      <c r="N3365" t="s">
        <v>3328</v>
      </c>
      <c r="O3365" t="s">
        <v>1682</v>
      </c>
      <c r="P3365" s="199">
        <v>5000</v>
      </c>
      <c r="S3365" t="s">
        <v>1786</v>
      </c>
      <c r="T3365" t="s">
        <v>2230</v>
      </c>
      <c r="U3365" s="201">
        <v>0.47499999999999998</v>
      </c>
      <c r="V3365" t="s">
        <v>2892</v>
      </c>
      <c r="W3365" t="s">
        <v>3329</v>
      </c>
      <c r="X3365" t="s">
        <v>3330</v>
      </c>
      <c r="Y3365" t="s">
        <v>2250</v>
      </c>
      <c r="Z3365" t="s">
        <v>3729</v>
      </c>
      <c r="AA3365" t="s">
        <v>464</v>
      </c>
      <c r="AB3365" s="198">
        <v>37165</v>
      </c>
      <c r="AC3365" s="198">
        <v>37195</v>
      </c>
    </row>
    <row r="3366" spans="1:29" x14ac:dyDescent="0.2">
      <c r="A3366" s="44" t="str">
        <f t="shared" si="261"/>
        <v>US Power Physical</v>
      </c>
      <c r="B3366" s="44" t="str">
        <f t="shared" si="262"/>
        <v>US</v>
      </c>
      <c r="C3366" s="44" t="str">
        <f t="shared" si="263"/>
        <v>Power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30</v>
      </c>
      <c r="F3366" s="213">
        <f t="shared" si="265"/>
        <v>1500</v>
      </c>
      <c r="G3366" s="202">
        <v>1298681</v>
      </c>
      <c r="H3366" s="198">
        <v>37036.412523148145</v>
      </c>
      <c r="I3366" t="s">
        <v>2964</v>
      </c>
      <c r="M3366" t="s">
        <v>3451</v>
      </c>
      <c r="N3366" t="s">
        <v>1827</v>
      </c>
      <c r="O3366" t="s">
        <v>2837</v>
      </c>
      <c r="P3366" s="199">
        <v>50</v>
      </c>
      <c r="S3366" t="s">
        <v>1784</v>
      </c>
      <c r="T3366" t="s">
        <v>2230</v>
      </c>
      <c r="U3366" s="201">
        <v>58.75</v>
      </c>
      <c r="V3366" t="s">
        <v>2133</v>
      </c>
      <c r="W3366" t="s">
        <v>1848</v>
      </c>
      <c r="X3366" t="s">
        <v>2172</v>
      </c>
      <c r="Y3366" t="s">
        <v>2741</v>
      </c>
      <c r="Z3366" t="s">
        <v>3724</v>
      </c>
      <c r="AA3366">
        <v>623164.1</v>
      </c>
      <c r="AB3366" s="198">
        <v>37408.875</v>
      </c>
      <c r="AC3366" s="198">
        <v>37437.875</v>
      </c>
    </row>
    <row r="3367" spans="1:29" x14ac:dyDescent="0.2">
      <c r="A3367" s="44" t="str">
        <f t="shared" si="261"/>
        <v>US Natural Gas Financial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30</v>
      </c>
      <c r="F3367" s="213">
        <f t="shared" si="265"/>
        <v>300000</v>
      </c>
      <c r="G3367" s="202">
        <v>1298682</v>
      </c>
      <c r="H3367" s="198">
        <v>37036.412557870368</v>
      </c>
      <c r="I3367" t="s">
        <v>3359</v>
      </c>
      <c r="M3367" t="s">
        <v>1785</v>
      </c>
      <c r="N3367" t="s">
        <v>3014</v>
      </c>
      <c r="O3367" t="s">
        <v>2945</v>
      </c>
      <c r="P3367" s="199">
        <v>10000</v>
      </c>
      <c r="S3367" t="s">
        <v>1786</v>
      </c>
      <c r="T3367" t="s">
        <v>2230</v>
      </c>
      <c r="U3367" s="201">
        <v>-0.06</v>
      </c>
      <c r="V3367" t="s">
        <v>3218</v>
      </c>
      <c r="W3367" t="s">
        <v>1719</v>
      </c>
      <c r="X3367" t="s">
        <v>3026</v>
      </c>
      <c r="Y3367" t="s">
        <v>2250</v>
      </c>
      <c r="Z3367" t="s">
        <v>3729</v>
      </c>
      <c r="AA3367" t="s">
        <v>465</v>
      </c>
      <c r="AB3367" s="198">
        <v>37043.875</v>
      </c>
      <c r="AC3367" s="198">
        <v>37072.875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4</v>
      </c>
      <c r="F3368" s="213">
        <f t="shared" si="265"/>
        <v>100000</v>
      </c>
      <c r="G3368" s="202">
        <v>1298683</v>
      </c>
      <c r="H3368" s="198">
        <v>37036.412615740737</v>
      </c>
      <c r="I3368" t="s">
        <v>2964</v>
      </c>
      <c r="M3368" t="s">
        <v>1785</v>
      </c>
      <c r="N3368" t="s">
        <v>3314</v>
      </c>
      <c r="O3368" t="s">
        <v>1034</v>
      </c>
      <c r="P3368" s="199">
        <v>25000</v>
      </c>
      <c r="S3368" t="s">
        <v>1786</v>
      </c>
      <c r="T3368" t="s">
        <v>2230</v>
      </c>
      <c r="U3368" s="201">
        <v>3.76</v>
      </c>
      <c r="V3368" t="s">
        <v>3268</v>
      </c>
      <c r="W3368" t="s">
        <v>2783</v>
      </c>
      <c r="X3368" t="s">
        <v>2784</v>
      </c>
      <c r="Y3368" t="s">
        <v>3318</v>
      </c>
      <c r="Z3368" t="s">
        <v>3729</v>
      </c>
      <c r="AA3368">
        <v>812219</v>
      </c>
      <c r="AB3368" s="198">
        <v>37037</v>
      </c>
      <c r="AC3368" s="198">
        <v>37040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4</v>
      </c>
      <c r="F3369" s="213">
        <f t="shared" si="265"/>
        <v>11000</v>
      </c>
      <c r="G3369" s="202">
        <v>1298684</v>
      </c>
      <c r="H3369" s="198">
        <v>37036.412638888891</v>
      </c>
      <c r="I3369" t="s">
        <v>3363</v>
      </c>
      <c r="M3369" t="s">
        <v>1785</v>
      </c>
      <c r="N3369" t="s">
        <v>3314</v>
      </c>
      <c r="O3369" t="s">
        <v>1055</v>
      </c>
      <c r="P3369" s="199">
        <v>2750</v>
      </c>
      <c r="S3369" t="s">
        <v>1786</v>
      </c>
      <c r="T3369" t="s">
        <v>2230</v>
      </c>
      <c r="U3369" s="201">
        <v>4.1349999999999998</v>
      </c>
      <c r="V3369" t="s">
        <v>2378</v>
      </c>
      <c r="W3369" t="s">
        <v>2800</v>
      </c>
      <c r="X3369" t="s">
        <v>2801</v>
      </c>
      <c r="Y3369" t="s">
        <v>3318</v>
      </c>
      <c r="Z3369" t="s">
        <v>3729</v>
      </c>
      <c r="AA3369">
        <v>812220</v>
      </c>
      <c r="AB3369" s="198">
        <v>37037</v>
      </c>
      <c r="AC3369" s="198">
        <v>37040</v>
      </c>
    </row>
    <row r="3370" spans="1:29" x14ac:dyDescent="0.2">
      <c r="A3370" s="44" t="str">
        <f t="shared" si="261"/>
        <v>US Power Physical</v>
      </c>
      <c r="B3370" s="44" t="str">
        <f t="shared" si="262"/>
        <v>US</v>
      </c>
      <c r="C3370" s="44" t="str">
        <f t="shared" si="263"/>
        <v>Power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5</v>
      </c>
      <c r="F3370" s="213">
        <f t="shared" si="265"/>
        <v>250</v>
      </c>
      <c r="G3370" s="202">
        <v>1298687</v>
      </c>
      <c r="H3370" s="198">
        <v>37036.412673611114</v>
      </c>
      <c r="I3370" t="s">
        <v>2203</v>
      </c>
      <c r="M3370" t="s">
        <v>3451</v>
      </c>
      <c r="N3370" t="s">
        <v>1827</v>
      </c>
      <c r="O3370" t="s">
        <v>2863</v>
      </c>
      <c r="P3370" s="199">
        <v>50</v>
      </c>
      <c r="S3370" t="s">
        <v>1784</v>
      </c>
      <c r="T3370" t="s">
        <v>2230</v>
      </c>
      <c r="U3370" s="201">
        <v>57.5</v>
      </c>
      <c r="V3370" t="s">
        <v>3000</v>
      </c>
      <c r="W3370" t="s">
        <v>1844</v>
      </c>
      <c r="X3370" t="s">
        <v>1845</v>
      </c>
      <c r="Y3370" t="s">
        <v>2741</v>
      </c>
      <c r="Z3370" t="s">
        <v>3724</v>
      </c>
      <c r="AA3370">
        <v>623166.1</v>
      </c>
      <c r="AB3370" s="198">
        <v>37046.875</v>
      </c>
      <c r="AC3370" s="198">
        <v>37050.875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4</v>
      </c>
      <c r="F3371" s="213">
        <f t="shared" si="265"/>
        <v>40000</v>
      </c>
      <c r="G3371" s="202">
        <v>1298688</v>
      </c>
      <c r="H3371" s="198">
        <v>37036.412673611114</v>
      </c>
      <c r="I3371" t="s">
        <v>3336</v>
      </c>
      <c r="M3371" t="s">
        <v>1785</v>
      </c>
      <c r="N3371" t="s">
        <v>3314</v>
      </c>
      <c r="O3371" t="s">
        <v>1034</v>
      </c>
      <c r="Q3371" s="199">
        <v>10000</v>
      </c>
      <c r="S3371" t="s">
        <v>1786</v>
      </c>
      <c r="T3371" t="s">
        <v>2230</v>
      </c>
      <c r="U3371" s="201">
        <v>3.78</v>
      </c>
      <c r="V3371" t="s">
        <v>2171</v>
      </c>
      <c r="W3371" t="s">
        <v>2783</v>
      </c>
      <c r="X3371" t="s">
        <v>2784</v>
      </c>
      <c r="Y3371" t="s">
        <v>3318</v>
      </c>
      <c r="Z3371" t="s">
        <v>3729</v>
      </c>
      <c r="AA3371">
        <v>812223</v>
      </c>
      <c r="AB3371" s="198">
        <v>37037</v>
      </c>
      <c r="AC3371" s="198">
        <v>37040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4</v>
      </c>
      <c r="F3372" s="213">
        <f t="shared" si="265"/>
        <v>10200</v>
      </c>
      <c r="G3372" s="202">
        <v>1298686</v>
      </c>
      <c r="H3372" s="198">
        <v>37036.412673611114</v>
      </c>
      <c r="I3372" t="s">
        <v>1711</v>
      </c>
      <c r="M3372" t="s">
        <v>1785</v>
      </c>
      <c r="N3372" t="s">
        <v>3314</v>
      </c>
      <c r="O3372" t="s">
        <v>1584</v>
      </c>
      <c r="Q3372" s="199">
        <v>2550</v>
      </c>
      <c r="S3372" t="s">
        <v>1786</v>
      </c>
      <c r="T3372" t="s">
        <v>2230</v>
      </c>
      <c r="U3372" s="201">
        <v>3.78</v>
      </c>
      <c r="V3372">
        <v>12867107</v>
      </c>
      <c r="W3372" t="s">
        <v>2790</v>
      </c>
      <c r="X3372" t="s">
        <v>1713</v>
      </c>
      <c r="Y3372" t="s">
        <v>3318</v>
      </c>
      <c r="Z3372" t="s">
        <v>3729</v>
      </c>
      <c r="AA3372">
        <v>812222</v>
      </c>
      <c r="AB3372" s="198">
        <v>37037</v>
      </c>
      <c r="AC3372" s="198">
        <v>37040</v>
      </c>
    </row>
    <row r="3373" spans="1:29" x14ac:dyDescent="0.2">
      <c r="A3373" s="44" t="str">
        <f t="shared" si="261"/>
        <v>US Natural Gas Financial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151</v>
      </c>
      <c r="F3373" s="213">
        <f t="shared" si="265"/>
        <v>377500</v>
      </c>
      <c r="G3373" s="202">
        <v>1298689</v>
      </c>
      <c r="H3373" s="198">
        <v>37036.412731481483</v>
      </c>
      <c r="I3373" t="s">
        <v>3360</v>
      </c>
      <c r="M3373" t="s">
        <v>1785</v>
      </c>
      <c r="N3373" t="s">
        <v>3014</v>
      </c>
      <c r="O3373" t="s">
        <v>3345</v>
      </c>
      <c r="Q3373" s="199">
        <v>2500</v>
      </c>
      <c r="S3373" t="s">
        <v>1786</v>
      </c>
      <c r="T3373" t="s">
        <v>2230</v>
      </c>
      <c r="U3373" s="201">
        <v>4.4800000000000004</v>
      </c>
      <c r="V3373" t="s">
        <v>3361</v>
      </c>
      <c r="W3373" t="s">
        <v>3587</v>
      </c>
      <c r="X3373" t="s">
        <v>3016</v>
      </c>
      <c r="Y3373" t="s">
        <v>2250</v>
      </c>
      <c r="Z3373" t="s">
        <v>3729</v>
      </c>
      <c r="AA3373" t="s">
        <v>466</v>
      </c>
      <c r="AB3373" s="198">
        <v>37196</v>
      </c>
      <c r="AC3373" s="198">
        <v>37346</v>
      </c>
    </row>
    <row r="3374" spans="1:29" x14ac:dyDescent="0.2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30</v>
      </c>
      <c r="F3374" s="213">
        <f t="shared" si="265"/>
        <v>600000</v>
      </c>
      <c r="G3374" s="202">
        <v>1298690</v>
      </c>
      <c r="H3374" s="198">
        <v>37036.412858796299</v>
      </c>
      <c r="I3374" t="s">
        <v>3013</v>
      </c>
      <c r="M3374" t="s">
        <v>1785</v>
      </c>
      <c r="N3374" t="s">
        <v>3014</v>
      </c>
      <c r="O3374" t="s">
        <v>3015</v>
      </c>
      <c r="Q3374" s="199">
        <v>20000</v>
      </c>
      <c r="S3374" t="s">
        <v>1786</v>
      </c>
      <c r="T3374" t="s">
        <v>2230</v>
      </c>
      <c r="U3374" s="201">
        <v>3.9750000000000001</v>
      </c>
      <c r="V3374" t="s">
        <v>3149</v>
      </c>
      <c r="W3374" t="s">
        <v>3587</v>
      </c>
      <c r="X3374" t="s">
        <v>3016</v>
      </c>
      <c r="Y3374" t="s">
        <v>2250</v>
      </c>
      <c r="Z3374" t="s">
        <v>3729</v>
      </c>
      <c r="AA3374" t="s">
        <v>467</v>
      </c>
      <c r="AB3374" s="198">
        <v>37043.875</v>
      </c>
      <c r="AC3374" s="198">
        <v>37072.875</v>
      </c>
    </row>
    <row r="3375" spans="1:29" x14ac:dyDescent="0.2">
      <c r="A3375" s="44" t="str">
        <f t="shared" si="261"/>
        <v>US Power Physical</v>
      </c>
      <c r="B3375" s="44" t="str">
        <f t="shared" si="262"/>
        <v>US</v>
      </c>
      <c r="C3375" s="44" t="str">
        <f t="shared" si="263"/>
        <v>Power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30</v>
      </c>
      <c r="F3375" s="213">
        <f t="shared" si="265"/>
        <v>1500</v>
      </c>
      <c r="G3375" s="202">
        <v>1298691</v>
      </c>
      <c r="H3375" s="198">
        <v>37036.412928240738</v>
      </c>
      <c r="I3375" t="s">
        <v>2983</v>
      </c>
      <c r="M3375" t="s">
        <v>3451</v>
      </c>
      <c r="N3375" t="s">
        <v>1827</v>
      </c>
      <c r="O3375" t="s">
        <v>3326</v>
      </c>
      <c r="Q3375" s="199">
        <v>50</v>
      </c>
      <c r="S3375" t="s">
        <v>1784</v>
      </c>
      <c r="T3375" t="s">
        <v>2230</v>
      </c>
      <c r="U3375" s="201">
        <v>56.75</v>
      </c>
      <c r="V3375" t="s">
        <v>3044</v>
      </c>
      <c r="W3375" t="s">
        <v>1844</v>
      </c>
      <c r="X3375" t="s">
        <v>2993</v>
      </c>
      <c r="Y3375" t="s">
        <v>2741</v>
      </c>
      <c r="Z3375" t="s">
        <v>3724</v>
      </c>
      <c r="AA3375">
        <v>623178.1</v>
      </c>
      <c r="AB3375" s="198">
        <v>37043.591666666667</v>
      </c>
      <c r="AC3375" s="198">
        <v>37072.591666666667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4</v>
      </c>
      <c r="F3376" s="213">
        <f t="shared" si="265"/>
        <v>80000</v>
      </c>
      <c r="G3376" s="202">
        <v>1298693</v>
      </c>
      <c r="H3376" s="198">
        <v>37036.412962962961</v>
      </c>
      <c r="I3376" t="s">
        <v>1702</v>
      </c>
      <c r="M3376" t="s">
        <v>1785</v>
      </c>
      <c r="N3376" t="s">
        <v>3314</v>
      </c>
      <c r="O3376" t="s">
        <v>1034</v>
      </c>
      <c r="Q3376" s="199">
        <v>20000</v>
      </c>
      <c r="S3376" t="s">
        <v>1786</v>
      </c>
      <c r="T3376" t="s">
        <v>2230</v>
      </c>
      <c r="U3376" s="201">
        <v>3.77</v>
      </c>
      <c r="V3376" t="s">
        <v>3139</v>
      </c>
      <c r="W3376" t="s">
        <v>2783</v>
      </c>
      <c r="X3376" t="s">
        <v>2784</v>
      </c>
      <c r="Y3376" t="s">
        <v>3318</v>
      </c>
      <c r="Z3376" t="s">
        <v>3729</v>
      </c>
      <c r="AA3376">
        <v>812224</v>
      </c>
      <c r="AB3376" s="198">
        <v>37037</v>
      </c>
      <c r="AC3376" s="198">
        <v>37040</v>
      </c>
    </row>
    <row r="3377" spans="1:31" x14ac:dyDescent="0.2">
      <c r="A3377" s="44" t="str">
        <f t="shared" si="261"/>
        <v>US Power Physical</v>
      </c>
      <c r="B3377" s="44" t="str">
        <f t="shared" si="262"/>
        <v>US</v>
      </c>
      <c r="C3377" s="44" t="str">
        <f t="shared" si="263"/>
        <v>Power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59</v>
      </c>
      <c r="F3377" s="213">
        <f t="shared" si="265"/>
        <v>2950</v>
      </c>
      <c r="G3377" s="202">
        <v>1298695</v>
      </c>
      <c r="H3377" s="198">
        <v>37036.412986111114</v>
      </c>
      <c r="I3377" t="s">
        <v>1826</v>
      </c>
      <c r="M3377" t="s">
        <v>3451</v>
      </c>
      <c r="N3377" t="s">
        <v>1827</v>
      </c>
      <c r="O3377" t="s">
        <v>1444</v>
      </c>
      <c r="P3377" s="199">
        <v>50</v>
      </c>
      <c r="S3377" t="s">
        <v>1784</v>
      </c>
      <c r="T3377" t="s">
        <v>2230</v>
      </c>
      <c r="U3377" s="201">
        <v>64.25</v>
      </c>
      <c r="V3377" t="s">
        <v>444</v>
      </c>
      <c r="W3377" t="s">
        <v>2998</v>
      </c>
      <c r="X3377" t="s">
        <v>1852</v>
      </c>
      <c r="Y3377" t="s">
        <v>2741</v>
      </c>
      <c r="Z3377" t="s">
        <v>3724</v>
      </c>
      <c r="AA3377">
        <v>623179.1</v>
      </c>
      <c r="AB3377" s="198">
        <v>37257.71597222222</v>
      </c>
      <c r="AC3377" s="198">
        <v>37315.71597222222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4</v>
      </c>
      <c r="F3378" s="213">
        <f t="shared" si="265"/>
        <v>100000</v>
      </c>
      <c r="G3378" s="202">
        <v>1298694</v>
      </c>
      <c r="H3378" s="198">
        <v>37036.412986111114</v>
      </c>
      <c r="I3378" t="s">
        <v>2964</v>
      </c>
      <c r="M3378" t="s">
        <v>1785</v>
      </c>
      <c r="N3378" t="s">
        <v>3314</v>
      </c>
      <c r="O3378" t="s">
        <v>1034</v>
      </c>
      <c r="P3378" s="199">
        <v>25000</v>
      </c>
      <c r="S3378" t="s">
        <v>1786</v>
      </c>
      <c r="T3378" t="s">
        <v>2230</v>
      </c>
      <c r="U3378" s="201">
        <v>3.75</v>
      </c>
      <c r="V3378" t="s">
        <v>3268</v>
      </c>
      <c r="W3378" t="s">
        <v>2783</v>
      </c>
      <c r="X3378" t="s">
        <v>2784</v>
      </c>
      <c r="Y3378" t="s">
        <v>3318</v>
      </c>
      <c r="Z3378" t="s">
        <v>3729</v>
      </c>
      <c r="AA3378">
        <v>812225</v>
      </c>
      <c r="AB3378" s="198">
        <v>37037</v>
      </c>
      <c r="AC3378" s="198">
        <v>37040</v>
      </c>
    </row>
    <row r="3379" spans="1:31" x14ac:dyDescent="0.2">
      <c r="A3379" s="44" t="str">
        <f t="shared" si="261"/>
        <v>US Power Physical</v>
      </c>
      <c r="B3379" s="44" t="str">
        <f t="shared" si="262"/>
        <v>US</v>
      </c>
      <c r="C3379" s="44" t="str">
        <f t="shared" si="263"/>
        <v>Power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13">
        <f t="shared" si="265"/>
        <v>1500</v>
      </c>
      <c r="G3379" s="202">
        <v>1298697</v>
      </c>
      <c r="H3379" s="198">
        <v>37036.413032407407</v>
      </c>
      <c r="I3379" t="s">
        <v>1826</v>
      </c>
      <c r="M3379" t="s">
        <v>3451</v>
      </c>
      <c r="N3379" t="s">
        <v>1827</v>
      </c>
      <c r="O3379" t="s">
        <v>3009</v>
      </c>
      <c r="P3379" s="199">
        <v>50</v>
      </c>
      <c r="S3379" t="s">
        <v>1784</v>
      </c>
      <c r="T3379" t="s">
        <v>2230</v>
      </c>
      <c r="U3379" s="201">
        <v>57.75</v>
      </c>
      <c r="V3379" t="s">
        <v>153</v>
      </c>
      <c r="W3379" t="s">
        <v>1848</v>
      </c>
      <c r="X3379" t="s">
        <v>1832</v>
      </c>
      <c r="Y3379" t="s">
        <v>2741</v>
      </c>
      <c r="Z3379" t="s">
        <v>3724</v>
      </c>
      <c r="AA3379">
        <v>623180.1</v>
      </c>
      <c r="AB3379" s="198">
        <v>37043.71597222222</v>
      </c>
      <c r="AC3379" s="198">
        <v>37072.71597222222</v>
      </c>
    </row>
    <row r="3380" spans="1:31" x14ac:dyDescent="0.2">
      <c r="A3380" s="44" t="str">
        <f t="shared" si="261"/>
        <v>US Crude Financial</v>
      </c>
      <c r="B3380" s="44" t="str">
        <f t="shared" si="262"/>
        <v>US</v>
      </c>
      <c r="C3380" s="44" t="str">
        <f t="shared" si="263"/>
        <v>Crude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50000</v>
      </c>
      <c r="G3380" s="202">
        <v>1298698</v>
      </c>
      <c r="H3380" s="198">
        <v>37036.413113425922</v>
      </c>
      <c r="I3380" t="s">
        <v>2986</v>
      </c>
      <c r="M3380" t="s">
        <v>1994</v>
      </c>
      <c r="N3380" t="s">
        <v>2731</v>
      </c>
      <c r="O3380" t="s">
        <v>3104</v>
      </c>
      <c r="Q3380" s="199">
        <v>50000</v>
      </c>
      <c r="S3380" t="s">
        <v>1792</v>
      </c>
      <c r="T3380" t="s">
        <v>2230</v>
      </c>
      <c r="U3380" s="201">
        <v>28.25</v>
      </c>
      <c r="V3380" t="s">
        <v>3349</v>
      </c>
      <c r="W3380" t="s">
        <v>2733</v>
      </c>
      <c r="X3380" t="s">
        <v>2803</v>
      </c>
      <c r="Y3380" t="s">
        <v>3473</v>
      </c>
      <c r="Z3380" t="s">
        <v>3729</v>
      </c>
      <c r="AA3380">
        <v>108079</v>
      </c>
      <c r="AB3380" s="198">
        <v>37073</v>
      </c>
      <c r="AC3380" s="198">
        <v>37103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30</v>
      </c>
      <c r="F3381" s="213">
        <f t="shared" si="265"/>
        <v>300000</v>
      </c>
      <c r="G3381" s="202">
        <v>1298699</v>
      </c>
      <c r="H3381" s="198">
        <v>37036.413148148145</v>
      </c>
      <c r="I3381" t="s">
        <v>1720</v>
      </c>
      <c r="M3381" t="s">
        <v>1785</v>
      </c>
      <c r="N3381" t="s">
        <v>3314</v>
      </c>
      <c r="O3381" t="s">
        <v>2851</v>
      </c>
      <c r="Q3381" s="199">
        <v>10000</v>
      </c>
      <c r="S3381" t="s">
        <v>1786</v>
      </c>
      <c r="T3381" t="s">
        <v>2230</v>
      </c>
      <c r="U3381" s="201">
        <v>3.105</v>
      </c>
      <c r="V3381" t="s">
        <v>87</v>
      </c>
      <c r="W3381" t="s">
        <v>2813</v>
      </c>
      <c r="X3381" t="s">
        <v>1710</v>
      </c>
      <c r="Y3381" t="s">
        <v>3318</v>
      </c>
      <c r="Z3381" t="s">
        <v>3729</v>
      </c>
      <c r="AA3381" t="s">
        <v>468</v>
      </c>
      <c r="AB3381" s="198">
        <v>37043.875</v>
      </c>
      <c r="AC3381" s="198">
        <v>37072.875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4</v>
      </c>
      <c r="F3382" s="213">
        <f t="shared" si="265"/>
        <v>40000</v>
      </c>
      <c r="G3382" s="202">
        <v>1298701</v>
      </c>
      <c r="H3382" s="198">
        <v>37036.413240740738</v>
      </c>
      <c r="I3382" t="s">
        <v>3336</v>
      </c>
      <c r="M3382" t="s">
        <v>1785</v>
      </c>
      <c r="N3382" t="s">
        <v>3314</v>
      </c>
      <c r="O3382" t="s">
        <v>1034</v>
      </c>
      <c r="Q3382" s="199">
        <v>10000</v>
      </c>
      <c r="S3382" t="s">
        <v>1786</v>
      </c>
      <c r="T3382" t="s">
        <v>2230</v>
      </c>
      <c r="U3382" s="201">
        <v>3.76</v>
      </c>
      <c r="V3382" t="s">
        <v>2171</v>
      </c>
      <c r="W3382" t="s">
        <v>2783</v>
      </c>
      <c r="X3382" t="s">
        <v>2784</v>
      </c>
      <c r="Y3382" t="s">
        <v>3318</v>
      </c>
      <c r="Z3382" t="s">
        <v>3729</v>
      </c>
      <c r="AA3382">
        <v>812228</v>
      </c>
      <c r="AB3382" s="198">
        <v>37037</v>
      </c>
      <c r="AC3382" s="198">
        <v>37040</v>
      </c>
    </row>
    <row r="3383" spans="1:31" x14ac:dyDescent="0.2">
      <c r="A3383" s="44" t="str">
        <f t="shared" si="261"/>
        <v>US Natural Gas Financial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30</v>
      </c>
      <c r="F3383" s="213">
        <f t="shared" si="265"/>
        <v>105000</v>
      </c>
      <c r="G3383" s="202">
        <v>1298703</v>
      </c>
      <c r="H3383" s="198">
        <v>37036.41333333333</v>
      </c>
      <c r="I3383" t="s">
        <v>2093</v>
      </c>
      <c r="M3383" t="s">
        <v>1785</v>
      </c>
      <c r="N3383" t="s">
        <v>3328</v>
      </c>
      <c r="O3383" t="s">
        <v>3202</v>
      </c>
      <c r="Q3383" s="199">
        <v>3500</v>
      </c>
      <c r="S3383" t="s">
        <v>1786</v>
      </c>
      <c r="T3383" t="s">
        <v>2230</v>
      </c>
      <c r="U3383" s="201">
        <v>7.85</v>
      </c>
      <c r="V3383" t="s">
        <v>1935</v>
      </c>
      <c r="W3383" t="s">
        <v>3188</v>
      </c>
      <c r="X3383" t="s">
        <v>3189</v>
      </c>
      <c r="Y3383" t="s">
        <v>2250</v>
      </c>
      <c r="Z3383" t="s">
        <v>3729</v>
      </c>
      <c r="AA3383" t="s">
        <v>469</v>
      </c>
      <c r="AB3383" s="198">
        <v>37043.875</v>
      </c>
      <c r="AC3383" s="198">
        <v>37072.875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4</v>
      </c>
      <c r="F3384" s="213">
        <f t="shared" si="265"/>
        <v>21296</v>
      </c>
      <c r="G3384" s="202">
        <v>1298704</v>
      </c>
      <c r="H3384" s="198">
        <v>37036.413402777776</v>
      </c>
      <c r="I3384" t="s">
        <v>2163</v>
      </c>
      <c r="M3384" t="s">
        <v>1785</v>
      </c>
      <c r="N3384" t="s">
        <v>3314</v>
      </c>
      <c r="O3384" t="s">
        <v>1055</v>
      </c>
      <c r="P3384" s="199">
        <v>5324</v>
      </c>
      <c r="S3384" t="s">
        <v>1786</v>
      </c>
      <c r="T3384" t="s">
        <v>2230</v>
      </c>
      <c r="U3384" s="201">
        <v>4.13</v>
      </c>
      <c r="V3384" t="s">
        <v>2923</v>
      </c>
      <c r="W3384" t="s">
        <v>2800</v>
      </c>
      <c r="X3384" t="s">
        <v>2801</v>
      </c>
      <c r="Y3384" t="s">
        <v>3318</v>
      </c>
      <c r="Z3384" t="s">
        <v>3729</v>
      </c>
      <c r="AA3384">
        <v>812229</v>
      </c>
      <c r="AB3384" s="198">
        <v>37037</v>
      </c>
      <c r="AC3384" s="198">
        <v>37040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4</v>
      </c>
      <c r="F3385" s="213">
        <f t="shared" si="265"/>
        <v>40000</v>
      </c>
      <c r="G3385" s="202">
        <v>1298705</v>
      </c>
      <c r="H3385" s="198">
        <v>37036.413437499999</v>
      </c>
      <c r="I3385" t="s">
        <v>3024</v>
      </c>
      <c r="M3385" t="s">
        <v>1785</v>
      </c>
      <c r="N3385" t="s">
        <v>3314</v>
      </c>
      <c r="O3385" t="s">
        <v>1034</v>
      </c>
      <c r="P3385" s="199">
        <v>10000</v>
      </c>
      <c r="S3385" t="s">
        <v>1786</v>
      </c>
      <c r="T3385" t="s">
        <v>2230</v>
      </c>
      <c r="U3385" s="201">
        <v>3.74</v>
      </c>
      <c r="V3385" t="s">
        <v>3184</v>
      </c>
      <c r="W3385" t="s">
        <v>2783</v>
      </c>
      <c r="X3385" t="s">
        <v>2784</v>
      </c>
      <c r="Y3385" t="s">
        <v>3318</v>
      </c>
      <c r="Z3385" t="s">
        <v>3729</v>
      </c>
      <c r="AA3385">
        <v>812230</v>
      </c>
      <c r="AB3385" s="198">
        <v>37037</v>
      </c>
      <c r="AC3385" s="198">
        <v>37040</v>
      </c>
    </row>
    <row r="3386" spans="1:31" x14ac:dyDescent="0.2">
      <c r="A3386" s="44" t="str">
        <f t="shared" si="261"/>
        <v xml:space="preserve"> Natural Gas Physical</v>
      </c>
      <c r="B3386" s="44" t="str">
        <f t="shared" si="262"/>
        <v/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4</v>
      </c>
      <c r="F3386" s="213">
        <f t="shared" si="265"/>
        <v>40000</v>
      </c>
      <c r="G3386" s="202">
        <v>1298706</v>
      </c>
      <c r="H3386" s="198">
        <v>37036.413506944446</v>
      </c>
      <c r="I3386" t="s">
        <v>3013</v>
      </c>
      <c r="M3386" t="s">
        <v>1785</v>
      </c>
      <c r="N3386" t="s">
        <v>1724</v>
      </c>
      <c r="O3386" t="s">
        <v>172</v>
      </c>
      <c r="Q3386" s="199">
        <v>10000</v>
      </c>
      <c r="S3386" t="s">
        <v>2308</v>
      </c>
      <c r="T3386" t="s">
        <v>1725</v>
      </c>
      <c r="U3386" s="201">
        <v>5.22</v>
      </c>
      <c r="V3386" t="s">
        <v>1929</v>
      </c>
      <c r="W3386" t="s">
        <v>1726</v>
      </c>
      <c r="X3386" t="s">
        <v>1727</v>
      </c>
      <c r="Y3386" t="s">
        <v>3318</v>
      </c>
      <c r="Z3386" t="s">
        <v>3730</v>
      </c>
      <c r="AA3386">
        <v>812231</v>
      </c>
      <c r="AB3386" s="198">
        <v>37036</v>
      </c>
      <c r="AC3386" s="198">
        <v>37039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4</v>
      </c>
      <c r="F3387" s="213">
        <f t="shared" si="265"/>
        <v>60000</v>
      </c>
      <c r="G3387" s="202">
        <v>1298707</v>
      </c>
      <c r="H3387" s="198">
        <v>37036.413506944446</v>
      </c>
      <c r="I3387" t="s">
        <v>3393</v>
      </c>
      <c r="M3387" t="s">
        <v>1785</v>
      </c>
      <c r="N3387" t="s">
        <v>3314</v>
      </c>
      <c r="O3387" t="s">
        <v>1524</v>
      </c>
      <c r="Q3387" s="199">
        <v>15000</v>
      </c>
      <c r="S3387" t="s">
        <v>1786</v>
      </c>
      <c r="T3387" t="s">
        <v>2230</v>
      </c>
      <c r="U3387" s="201">
        <v>3.6524999999999999</v>
      </c>
      <c r="V3387" t="s">
        <v>2377</v>
      </c>
      <c r="W3387" t="s">
        <v>3352</v>
      </c>
      <c r="X3387" t="s">
        <v>3353</v>
      </c>
      <c r="Y3387" t="s">
        <v>3318</v>
      </c>
      <c r="Z3387" t="s">
        <v>3729</v>
      </c>
      <c r="AA3387">
        <v>812232</v>
      </c>
      <c r="AB3387" s="198">
        <v>37037</v>
      </c>
      <c r="AC3387" s="198">
        <v>37040</v>
      </c>
    </row>
    <row r="3388" spans="1:31" x14ac:dyDescent="0.2">
      <c r="A3388" s="44" t="str">
        <f t="shared" si="261"/>
        <v xml:space="preserve"> Natural Gas Physical</v>
      </c>
      <c r="B3388" s="44" t="str">
        <f t="shared" si="262"/>
        <v/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30</v>
      </c>
      <c r="F3388" s="213">
        <f t="shared" si="265"/>
        <v>750000</v>
      </c>
      <c r="G3388" s="202">
        <v>1298708</v>
      </c>
      <c r="H3388" s="198">
        <v>37036.413541666669</v>
      </c>
      <c r="I3388" t="s">
        <v>435</v>
      </c>
      <c r="M3388" t="s">
        <v>1785</v>
      </c>
      <c r="N3388" t="s">
        <v>2263</v>
      </c>
      <c r="O3388" t="s">
        <v>2271</v>
      </c>
      <c r="Q3388" s="199">
        <v>25000</v>
      </c>
      <c r="S3388" t="s">
        <v>2265</v>
      </c>
      <c r="T3388" t="s">
        <v>2266</v>
      </c>
      <c r="U3388" s="201">
        <v>20.45</v>
      </c>
      <c r="V3388" t="s">
        <v>436</v>
      </c>
      <c r="W3388" t="s">
        <v>2267</v>
      </c>
      <c r="X3388" t="s">
        <v>2268</v>
      </c>
      <c r="Y3388" t="s">
        <v>2269</v>
      </c>
      <c r="Z3388" t="s">
        <v>2235</v>
      </c>
      <c r="AA3388">
        <v>104993</v>
      </c>
      <c r="AB3388" s="198">
        <v>37043.875</v>
      </c>
      <c r="AC3388" s="198">
        <v>37072.875</v>
      </c>
      <c r="AE3388" s="116">
        <f>IF(S3388="Gallon",F3388/42,F3388)</f>
        <v>750000</v>
      </c>
    </row>
    <row r="3389" spans="1:31" x14ac:dyDescent="0.2">
      <c r="A3389" s="44" t="str">
        <f t="shared" si="261"/>
        <v xml:space="preserve"> Natural Gas Physical</v>
      </c>
      <c r="B3389" s="44" t="str">
        <f t="shared" si="262"/>
        <v/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4</v>
      </c>
      <c r="F3389" s="213">
        <f t="shared" si="265"/>
        <v>40000</v>
      </c>
      <c r="G3389" s="202">
        <v>1298709</v>
      </c>
      <c r="H3389" s="198">
        <v>37036.413576388892</v>
      </c>
      <c r="I3389" t="s">
        <v>3181</v>
      </c>
      <c r="M3389" t="s">
        <v>1785</v>
      </c>
      <c r="N3389" t="s">
        <v>1724</v>
      </c>
      <c r="O3389" t="s">
        <v>172</v>
      </c>
      <c r="Q3389" s="199">
        <v>10000</v>
      </c>
      <c r="S3389" t="s">
        <v>2308</v>
      </c>
      <c r="T3389" t="s">
        <v>1725</v>
      </c>
      <c r="U3389" s="201">
        <v>5.2249999999999996</v>
      </c>
      <c r="V3389" t="s">
        <v>3182</v>
      </c>
      <c r="W3389" t="s">
        <v>1726</v>
      </c>
      <c r="X3389" t="s">
        <v>1727</v>
      </c>
      <c r="Y3389" t="s">
        <v>3318</v>
      </c>
      <c r="Z3389" t="s">
        <v>3730</v>
      </c>
      <c r="AA3389">
        <v>812233</v>
      </c>
      <c r="AB3389" s="198">
        <v>37036</v>
      </c>
      <c r="AC3389" s="198">
        <v>37039</v>
      </c>
      <c r="AE3389" s="116">
        <f>IF(S3389="Gallon",F3389/42,F3389)</f>
        <v>40000</v>
      </c>
    </row>
    <row r="3390" spans="1:31" x14ac:dyDescent="0.2">
      <c r="A3390" s="44" t="str">
        <f t="shared" si="261"/>
        <v xml:space="preserve"> Natural Gas Physical</v>
      </c>
      <c r="B3390" s="44" t="str">
        <f t="shared" si="262"/>
        <v/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3</v>
      </c>
      <c r="F3390" s="213">
        <f t="shared" si="265"/>
        <v>30000</v>
      </c>
      <c r="G3390" s="202">
        <v>1298710</v>
      </c>
      <c r="H3390" s="198">
        <v>37036.413715277777</v>
      </c>
      <c r="I3390" t="s">
        <v>117</v>
      </c>
      <c r="M3390" t="s">
        <v>1785</v>
      </c>
      <c r="N3390" t="s">
        <v>1724</v>
      </c>
      <c r="O3390" t="s">
        <v>103</v>
      </c>
      <c r="P3390" s="199">
        <v>10000</v>
      </c>
      <c r="S3390" t="s">
        <v>2308</v>
      </c>
      <c r="T3390" t="s">
        <v>1725</v>
      </c>
      <c r="U3390" s="201">
        <v>5.22</v>
      </c>
      <c r="V3390" t="s">
        <v>118</v>
      </c>
      <c r="W3390" t="s">
        <v>1726</v>
      </c>
      <c r="X3390" t="s">
        <v>1727</v>
      </c>
      <c r="Y3390" t="s">
        <v>3318</v>
      </c>
      <c r="Z3390" t="s">
        <v>3730</v>
      </c>
      <c r="AA3390">
        <v>812234</v>
      </c>
      <c r="AB3390" s="198">
        <v>37036.875</v>
      </c>
      <c r="AC3390" s="198">
        <v>37038.875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4</v>
      </c>
      <c r="F3391" s="213">
        <f t="shared" si="265"/>
        <v>36000</v>
      </c>
      <c r="G3391" s="202">
        <v>1298711</v>
      </c>
      <c r="H3391" s="198">
        <v>37036.413726851853</v>
      </c>
      <c r="I3391" t="s">
        <v>1748</v>
      </c>
      <c r="M3391" t="s">
        <v>1785</v>
      </c>
      <c r="N3391" t="s">
        <v>3314</v>
      </c>
      <c r="O3391" t="s">
        <v>1034</v>
      </c>
      <c r="Q3391" s="199">
        <v>9000</v>
      </c>
      <c r="S3391" t="s">
        <v>1786</v>
      </c>
      <c r="T3391" t="s">
        <v>2230</v>
      </c>
      <c r="U3391" s="201">
        <v>3.75</v>
      </c>
      <c r="V3391" t="s">
        <v>1773</v>
      </c>
      <c r="W3391" t="s">
        <v>2783</v>
      </c>
      <c r="X3391" t="s">
        <v>2784</v>
      </c>
      <c r="Y3391" t="s">
        <v>3318</v>
      </c>
      <c r="Z3391" t="s">
        <v>3729</v>
      </c>
      <c r="AA3391">
        <v>812235</v>
      </c>
      <c r="AB3391" s="198">
        <v>37037</v>
      </c>
      <c r="AC3391" s="198">
        <v>37040</v>
      </c>
    </row>
    <row r="3392" spans="1:31" x14ac:dyDescent="0.2">
      <c r="A3392" s="44" t="str">
        <f t="shared" si="261"/>
        <v xml:space="preserve"> Natural Gas Physical</v>
      </c>
      <c r="B3392" s="44" t="str">
        <f t="shared" si="262"/>
        <v/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50000</v>
      </c>
      <c r="G3392" s="202">
        <v>1298712</v>
      </c>
      <c r="H3392" s="198">
        <v>37036.413738425923</v>
      </c>
      <c r="I3392" t="s">
        <v>2853</v>
      </c>
      <c r="M3392" t="s">
        <v>1785</v>
      </c>
      <c r="N3392" t="s">
        <v>2263</v>
      </c>
      <c r="O3392" t="s">
        <v>2699</v>
      </c>
      <c r="Q3392" s="199">
        <v>50000</v>
      </c>
      <c r="S3392" t="s">
        <v>2265</v>
      </c>
      <c r="T3392" t="s">
        <v>2266</v>
      </c>
      <c r="U3392" s="201">
        <v>19.899999999999999</v>
      </c>
      <c r="V3392" t="s">
        <v>2854</v>
      </c>
      <c r="W3392" t="s">
        <v>2278</v>
      </c>
      <c r="X3392" t="s">
        <v>2268</v>
      </c>
      <c r="Y3392" t="s">
        <v>2269</v>
      </c>
      <c r="Z3392" t="s">
        <v>2235</v>
      </c>
      <c r="AA3392">
        <v>104994</v>
      </c>
      <c r="AB3392" s="198">
        <v>37036.875</v>
      </c>
      <c r="AC3392" s="198">
        <v>37036.875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30</v>
      </c>
      <c r="F3393" s="213">
        <f t="shared" si="265"/>
        <v>150000</v>
      </c>
      <c r="G3393" s="202">
        <v>1298715</v>
      </c>
      <c r="H3393" s="198">
        <v>37036.413831018515</v>
      </c>
      <c r="I3393" t="s">
        <v>3341</v>
      </c>
      <c r="M3393" t="s">
        <v>1785</v>
      </c>
      <c r="N3393" t="s">
        <v>3314</v>
      </c>
      <c r="O3393" t="s">
        <v>2827</v>
      </c>
      <c r="Q3393" s="199">
        <v>5000</v>
      </c>
      <c r="S3393" t="s">
        <v>1786</v>
      </c>
      <c r="T3393" t="s">
        <v>2230</v>
      </c>
      <c r="U3393" s="201">
        <v>2.605</v>
      </c>
      <c r="V3393" t="s">
        <v>3140</v>
      </c>
      <c r="W3393" t="s">
        <v>2813</v>
      </c>
      <c r="X3393" t="s">
        <v>1710</v>
      </c>
      <c r="Y3393" t="s">
        <v>3318</v>
      </c>
      <c r="Z3393" t="s">
        <v>3729</v>
      </c>
      <c r="AA3393" t="s">
        <v>470</v>
      </c>
      <c r="AB3393" s="198">
        <v>37043.875</v>
      </c>
      <c r="AC3393" s="198">
        <v>37072.875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4</v>
      </c>
      <c r="F3394" s="213">
        <f t="shared" si="265"/>
        <v>100000</v>
      </c>
      <c r="G3394" s="202">
        <v>1298714</v>
      </c>
      <c r="H3394" s="198">
        <v>37036.413831018515</v>
      </c>
      <c r="I3394" t="s">
        <v>2964</v>
      </c>
      <c r="M3394" t="s">
        <v>1785</v>
      </c>
      <c r="N3394" t="s">
        <v>3314</v>
      </c>
      <c r="O3394" t="s">
        <v>1034</v>
      </c>
      <c r="P3394" s="199">
        <v>25000</v>
      </c>
      <c r="S3394" t="s">
        <v>1786</v>
      </c>
      <c r="T3394" t="s">
        <v>2230</v>
      </c>
      <c r="U3394" s="201">
        <v>3.74</v>
      </c>
      <c r="V3394" t="s">
        <v>3268</v>
      </c>
      <c r="W3394" t="s">
        <v>2783</v>
      </c>
      <c r="X3394" t="s">
        <v>2784</v>
      </c>
      <c r="Y3394" t="s">
        <v>3318</v>
      </c>
      <c r="Z3394" t="s">
        <v>3729</v>
      </c>
      <c r="AA3394">
        <v>812236</v>
      </c>
      <c r="AB3394" s="198">
        <v>37037</v>
      </c>
      <c r="AC3394" s="198">
        <v>37040</v>
      </c>
      <c r="AE3394" s="116">
        <f>IF(S3394="Gallon",F3394/42,F3394)</f>
        <v>100000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4</v>
      </c>
      <c r="F3395" s="213">
        <f t="shared" si="265"/>
        <v>5728</v>
      </c>
      <c r="G3395" s="202">
        <v>1298716</v>
      </c>
      <c r="H3395" s="198">
        <v>37036.413877314815</v>
      </c>
      <c r="I3395" t="s">
        <v>2983</v>
      </c>
      <c r="M3395" t="s">
        <v>1785</v>
      </c>
      <c r="N3395" t="s">
        <v>3314</v>
      </c>
      <c r="O3395" t="s">
        <v>1041</v>
      </c>
      <c r="Q3395" s="199">
        <v>1432</v>
      </c>
      <c r="S3395" t="s">
        <v>1786</v>
      </c>
      <c r="T3395" t="s">
        <v>2230</v>
      </c>
      <c r="U3395" s="201">
        <v>3.69</v>
      </c>
      <c r="V3395" t="s">
        <v>3194</v>
      </c>
      <c r="W3395" t="s">
        <v>3159</v>
      </c>
      <c r="X3395" t="s">
        <v>1713</v>
      </c>
      <c r="Y3395" t="s">
        <v>3318</v>
      </c>
      <c r="Z3395" t="s">
        <v>3729</v>
      </c>
      <c r="AA3395">
        <v>812237</v>
      </c>
      <c r="AB3395" s="198">
        <v>37037</v>
      </c>
      <c r="AC3395" s="198">
        <v>37040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4</v>
      </c>
      <c r="F3396" s="213">
        <f t="shared" si="265"/>
        <v>34272</v>
      </c>
      <c r="G3396" s="202">
        <v>1298719</v>
      </c>
      <c r="H3396" s="198">
        <v>37036.413888888892</v>
      </c>
      <c r="I3396" t="s">
        <v>3341</v>
      </c>
      <c r="M3396" t="s">
        <v>1785</v>
      </c>
      <c r="N3396" t="s">
        <v>3314</v>
      </c>
      <c r="O3396" t="s">
        <v>1041</v>
      </c>
      <c r="Q3396" s="199">
        <v>8568</v>
      </c>
      <c r="S3396" t="s">
        <v>1786</v>
      </c>
      <c r="T3396" t="s">
        <v>2230</v>
      </c>
      <c r="U3396" s="201">
        <v>3.69</v>
      </c>
      <c r="V3396" t="s">
        <v>2136</v>
      </c>
      <c r="W3396" t="s">
        <v>3159</v>
      </c>
      <c r="X3396" t="s">
        <v>1713</v>
      </c>
      <c r="Y3396" t="s">
        <v>3318</v>
      </c>
      <c r="Z3396" t="s">
        <v>3729</v>
      </c>
      <c r="AA3396">
        <v>812238</v>
      </c>
      <c r="AB3396" s="198">
        <v>37037</v>
      </c>
      <c r="AC3396" s="198">
        <v>37040</v>
      </c>
    </row>
    <row r="3397" spans="1:31" x14ac:dyDescent="0.2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151</v>
      </c>
      <c r="F3397" s="213">
        <f t="shared" si="265"/>
        <v>755000</v>
      </c>
      <c r="G3397" s="202">
        <v>1298720</v>
      </c>
      <c r="H3397" s="198">
        <v>37036.413923611108</v>
      </c>
      <c r="I3397" t="s">
        <v>2999</v>
      </c>
      <c r="M3397" t="s">
        <v>1785</v>
      </c>
      <c r="N3397" t="s">
        <v>3328</v>
      </c>
      <c r="O3397" t="s">
        <v>3150</v>
      </c>
      <c r="P3397" s="199">
        <v>5000</v>
      </c>
      <c r="S3397" t="s">
        <v>1786</v>
      </c>
      <c r="T3397" t="s">
        <v>2230</v>
      </c>
      <c r="U3397" s="201">
        <v>1.47</v>
      </c>
      <c r="V3397" t="s">
        <v>96</v>
      </c>
      <c r="W3397" t="s">
        <v>3329</v>
      </c>
      <c r="X3397" t="s">
        <v>3330</v>
      </c>
      <c r="Y3397" t="s">
        <v>2250</v>
      </c>
      <c r="Z3397" t="s">
        <v>3729</v>
      </c>
      <c r="AA3397" t="s">
        <v>471</v>
      </c>
      <c r="AB3397" s="198">
        <v>37196</v>
      </c>
      <c r="AC3397" s="198">
        <v>37346</v>
      </c>
    </row>
    <row r="3398" spans="1:31" x14ac:dyDescent="0.2">
      <c r="A3398" s="44" t="str">
        <f t="shared" si="261"/>
        <v xml:space="preserve"> Natural Gas Financial</v>
      </c>
      <c r="B3398" s="44" t="str">
        <f t="shared" si="262"/>
        <v/>
      </c>
      <c r="C3398" s="44" t="str">
        <f t="shared" si="263"/>
        <v>Natural Gas</v>
      </c>
      <c r="D3398" s="44" t="str">
        <f t="shared" si="264"/>
        <v>Financial</v>
      </c>
      <c r="E3398" s="44">
        <f>IF(VLOOKUP(S3398,'DD-Lookup'!$J$6:$L$50,3,FALSE)="Monthly",(YEAR(AC3398)-YEAR(AB3398))*12+MONTH(AC3398)-MONTH(AB3398)+1,(AC3398-AB3398+1))</f>
        <v>92</v>
      </c>
      <c r="F3398" s="213">
        <f t="shared" si="265"/>
        <v>460000</v>
      </c>
      <c r="G3398" s="202">
        <v>1298721</v>
      </c>
      <c r="H3398" s="198">
        <v>37036.414039351854</v>
      </c>
      <c r="I3398" t="s">
        <v>3199</v>
      </c>
      <c r="J3398" t="s">
        <v>3001</v>
      </c>
      <c r="K3398" t="s">
        <v>3002</v>
      </c>
      <c r="M3398" t="s">
        <v>1785</v>
      </c>
      <c r="N3398" t="s">
        <v>2189</v>
      </c>
      <c r="O3398" t="s">
        <v>1892</v>
      </c>
      <c r="Q3398" s="199">
        <v>5000</v>
      </c>
      <c r="S3398" t="s">
        <v>1786</v>
      </c>
      <c r="T3398" t="s">
        <v>2230</v>
      </c>
      <c r="U3398" s="201">
        <v>-0.2</v>
      </c>
      <c r="V3398" t="s">
        <v>472</v>
      </c>
      <c r="W3398" t="s">
        <v>2191</v>
      </c>
      <c r="X3398" t="s">
        <v>3178</v>
      </c>
      <c r="Y3398" t="s">
        <v>2250</v>
      </c>
      <c r="Z3398" t="s">
        <v>3730</v>
      </c>
      <c r="AA3398" t="s">
        <v>473</v>
      </c>
      <c r="AB3398" s="198">
        <v>37073</v>
      </c>
      <c r="AC3398" s="198">
        <v>37164</v>
      </c>
    </row>
    <row r="3399" spans="1:31" x14ac:dyDescent="0.2">
      <c r="A3399" s="44" t="str">
        <f t="shared" si="261"/>
        <v>US Power Physical</v>
      </c>
      <c r="B3399" s="44" t="str">
        <f t="shared" si="262"/>
        <v>US</v>
      </c>
      <c r="C3399" s="44" t="str">
        <f t="shared" si="263"/>
        <v>Power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30</v>
      </c>
      <c r="F3399" s="213">
        <f t="shared" si="265"/>
        <v>1500</v>
      </c>
      <c r="G3399" s="202">
        <v>1298722</v>
      </c>
      <c r="H3399" s="198">
        <v>37036.4140625</v>
      </c>
      <c r="I3399" t="s">
        <v>474</v>
      </c>
      <c r="M3399" t="s">
        <v>3451</v>
      </c>
      <c r="N3399" t="s">
        <v>1827</v>
      </c>
      <c r="O3399" t="s">
        <v>1686</v>
      </c>
      <c r="P3399" s="199">
        <v>50</v>
      </c>
      <c r="S3399" t="s">
        <v>1784</v>
      </c>
      <c r="T3399" t="s">
        <v>2230</v>
      </c>
      <c r="U3399" s="201">
        <v>65</v>
      </c>
      <c r="V3399" t="s">
        <v>475</v>
      </c>
      <c r="W3399" t="s">
        <v>1836</v>
      </c>
      <c r="X3399" t="s">
        <v>3012</v>
      </c>
      <c r="Y3399" t="s">
        <v>2741</v>
      </c>
      <c r="Z3399" t="s">
        <v>3724</v>
      </c>
      <c r="AA3399">
        <v>623185.1</v>
      </c>
      <c r="AB3399" s="198">
        <v>37043.594444444447</v>
      </c>
      <c r="AC3399" s="198">
        <v>37072.594444444447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4</v>
      </c>
      <c r="F3400" s="213">
        <f t="shared" si="265"/>
        <v>20000</v>
      </c>
      <c r="G3400" s="202">
        <v>1298723</v>
      </c>
      <c r="H3400" s="198">
        <v>37036.414074074077</v>
      </c>
      <c r="I3400" t="s">
        <v>3336</v>
      </c>
      <c r="M3400" t="s">
        <v>1785</v>
      </c>
      <c r="N3400" t="s">
        <v>3314</v>
      </c>
      <c r="O3400" t="s">
        <v>1034</v>
      </c>
      <c r="Q3400" s="199">
        <v>5000</v>
      </c>
      <c r="S3400" t="s">
        <v>1786</v>
      </c>
      <c r="T3400" t="s">
        <v>2230</v>
      </c>
      <c r="U3400" s="201">
        <v>3.75</v>
      </c>
      <c r="V3400" t="s">
        <v>2171</v>
      </c>
      <c r="W3400" t="s">
        <v>2783</v>
      </c>
      <c r="X3400" t="s">
        <v>2784</v>
      </c>
      <c r="Y3400" t="s">
        <v>3318</v>
      </c>
      <c r="Z3400" t="s">
        <v>3729</v>
      </c>
      <c r="AA3400">
        <v>812241</v>
      </c>
      <c r="AB3400" s="198">
        <v>37037</v>
      </c>
      <c r="AC3400" s="198">
        <v>37040</v>
      </c>
    </row>
    <row r="3401" spans="1:31" x14ac:dyDescent="0.2">
      <c r="A3401" s="44" t="str">
        <f t="shared" si="261"/>
        <v>US Natural Gas Financial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30</v>
      </c>
      <c r="F3401" s="213">
        <f t="shared" si="265"/>
        <v>150000</v>
      </c>
      <c r="G3401" s="202">
        <v>1298724</v>
      </c>
      <c r="H3401" s="198">
        <v>37036.414097222223</v>
      </c>
      <c r="I3401" t="s">
        <v>3322</v>
      </c>
      <c r="M3401" t="s">
        <v>1785</v>
      </c>
      <c r="N3401" t="s">
        <v>3328</v>
      </c>
      <c r="O3401" t="s">
        <v>3250</v>
      </c>
      <c r="P3401" s="199">
        <v>5000</v>
      </c>
      <c r="S3401" t="s">
        <v>1786</v>
      </c>
      <c r="T3401" t="s">
        <v>2230</v>
      </c>
      <c r="U3401" s="201">
        <v>-0.755</v>
      </c>
      <c r="V3401" t="s">
        <v>3171</v>
      </c>
      <c r="W3401" t="s">
        <v>3251</v>
      </c>
      <c r="X3401" t="s">
        <v>3252</v>
      </c>
      <c r="Y3401" t="s">
        <v>2250</v>
      </c>
      <c r="Z3401" t="s">
        <v>3729</v>
      </c>
      <c r="AA3401" t="s">
        <v>476</v>
      </c>
      <c r="AB3401" s="198">
        <v>37043.875</v>
      </c>
      <c r="AC3401" s="198">
        <v>37072.875</v>
      </c>
    </row>
    <row r="3402" spans="1:31" x14ac:dyDescent="0.2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300000</v>
      </c>
      <c r="G3402" s="202">
        <v>1298725</v>
      </c>
      <c r="H3402" s="198">
        <v>37036.414097222223</v>
      </c>
      <c r="I3402" t="s">
        <v>2763</v>
      </c>
      <c r="M3402" t="s">
        <v>1785</v>
      </c>
      <c r="N3402" t="s">
        <v>3328</v>
      </c>
      <c r="O3402" t="s">
        <v>477</v>
      </c>
      <c r="Q3402" s="199">
        <v>10000</v>
      </c>
      <c r="S3402" t="s">
        <v>1786</v>
      </c>
      <c r="T3402" t="s">
        <v>2230</v>
      </c>
      <c r="U3402" s="201">
        <v>-8.5000000000000006E-2</v>
      </c>
      <c r="V3402" t="s">
        <v>2764</v>
      </c>
      <c r="W3402" t="s">
        <v>1752</v>
      </c>
      <c r="X3402" t="s">
        <v>1753</v>
      </c>
      <c r="Y3402" t="s">
        <v>2250</v>
      </c>
      <c r="Z3402" t="s">
        <v>3729</v>
      </c>
      <c r="AA3402" t="s">
        <v>478</v>
      </c>
      <c r="AB3402" s="198">
        <v>37043.875</v>
      </c>
      <c r="AC3402" s="198">
        <v>37072.875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4</v>
      </c>
      <c r="F3403" s="213">
        <f t="shared" ref="F3403:F3466" si="270">E3403*SUM(P3403:Q3403)</f>
        <v>42000</v>
      </c>
      <c r="G3403" s="202">
        <v>1298726</v>
      </c>
      <c r="H3403" s="198">
        <v>37036.414143518516</v>
      </c>
      <c r="I3403" t="s">
        <v>2794</v>
      </c>
      <c r="M3403" t="s">
        <v>1785</v>
      </c>
      <c r="N3403" t="s">
        <v>3314</v>
      </c>
      <c r="O3403" t="s">
        <v>1572</v>
      </c>
      <c r="Q3403" s="199">
        <v>10500</v>
      </c>
      <c r="S3403" t="s">
        <v>1786</v>
      </c>
      <c r="T3403" t="s">
        <v>2230</v>
      </c>
      <c r="U3403" s="201">
        <v>3.55</v>
      </c>
      <c r="V3403" t="s">
        <v>1708</v>
      </c>
      <c r="W3403" t="s">
        <v>1709</v>
      </c>
      <c r="X3403" t="s">
        <v>1710</v>
      </c>
      <c r="Y3403" t="s">
        <v>3318</v>
      </c>
      <c r="Z3403" t="s">
        <v>3729</v>
      </c>
      <c r="AA3403">
        <v>812242</v>
      </c>
      <c r="AB3403" s="198">
        <v>37037</v>
      </c>
      <c r="AC3403" s="198">
        <v>37040</v>
      </c>
    </row>
    <row r="3404" spans="1:31" x14ac:dyDescent="0.2">
      <c r="A3404" s="44" t="str">
        <f t="shared" si="266"/>
        <v>US Natural Gas Physical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4</v>
      </c>
      <c r="F3404" s="213">
        <f t="shared" si="270"/>
        <v>20000</v>
      </c>
      <c r="G3404" s="202">
        <v>1298727</v>
      </c>
      <c r="H3404" s="198">
        <v>37036.414166666669</v>
      </c>
      <c r="I3404" t="s">
        <v>3342</v>
      </c>
      <c r="M3404" t="s">
        <v>1785</v>
      </c>
      <c r="N3404" t="s">
        <v>3314</v>
      </c>
      <c r="O3404" t="s">
        <v>1518</v>
      </c>
      <c r="Q3404" s="199">
        <v>5000</v>
      </c>
      <c r="S3404" t="s">
        <v>1786</v>
      </c>
      <c r="T3404" t="s">
        <v>2230</v>
      </c>
      <c r="U3404" s="201">
        <v>3.8488000000000002</v>
      </c>
      <c r="V3404" t="s">
        <v>3135</v>
      </c>
      <c r="W3404" t="s">
        <v>3316</v>
      </c>
      <c r="X3404" t="s">
        <v>3317</v>
      </c>
      <c r="Y3404" t="s">
        <v>3318</v>
      </c>
      <c r="Z3404" t="s">
        <v>3729</v>
      </c>
      <c r="AA3404">
        <v>812243</v>
      </c>
      <c r="AB3404" s="198">
        <v>37037</v>
      </c>
      <c r="AC3404" s="198">
        <v>37040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4</v>
      </c>
      <c r="F3405" s="213">
        <f t="shared" si="270"/>
        <v>5728</v>
      </c>
      <c r="G3405" s="202">
        <v>1298728</v>
      </c>
      <c r="H3405" s="198">
        <v>37036.414178240739</v>
      </c>
      <c r="I3405" t="s">
        <v>3341</v>
      </c>
      <c r="M3405" t="s">
        <v>1785</v>
      </c>
      <c r="N3405" t="s">
        <v>3314</v>
      </c>
      <c r="O3405" t="s">
        <v>1041</v>
      </c>
      <c r="Q3405" s="199">
        <v>1432</v>
      </c>
      <c r="S3405" t="s">
        <v>1786</v>
      </c>
      <c r="T3405" t="s">
        <v>2230</v>
      </c>
      <c r="U3405" s="201">
        <v>3.7</v>
      </c>
      <c r="V3405" t="s">
        <v>2136</v>
      </c>
      <c r="W3405" t="s">
        <v>3159</v>
      </c>
      <c r="X3405" t="s">
        <v>1713</v>
      </c>
      <c r="Y3405" t="s">
        <v>3318</v>
      </c>
      <c r="Z3405" t="s">
        <v>3729</v>
      </c>
      <c r="AA3405">
        <v>812244</v>
      </c>
      <c r="AB3405" s="198">
        <v>37037</v>
      </c>
      <c r="AC3405" s="198">
        <v>37040</v>
      </c>
    </row>
    <row r="3406" spans="1:31" x14ac:dyDescent="0.2">
      <c r="A3406" s="44" t="str">
        <f t="shared" si="266"/>
        <v>US Natural Gas Financial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Financial</v>
      </c>
      <c r="E3406" s="44">
        <f>IF(VLOOKUP(S3406,'DD-Lookup'!$J$6:$L$50,3,FALSE)="Monthly",(YEAR(AC3406)-YEAR(AB3406))*12+MONTH(AC3406)-MONTH(AB3406)+1,(AC3406-AB3406+1))</f>
        <v>30</v>
      </c>
      <c r="F3406" s="213">
        <f t="shared" si="270"/>
        <v>150000</v>
      </c>
      <c r="G3406" s="202">
        <v>1298729</v>
      </c>
      <c r="H3406" s="198">
        <v>37036.414189814815</v>
      </c>
      <c r="I3406" t="s">
        <v>3322</v>
      </c>
      <c r="M3406" t="s">
        <v>1785</v>
      </c>
      <c r="N3406" t="s">
        <v>3328</v>
      </c>
      <c r="O3406" t="s">
        <v>3250</v>
      </c>
      <c r="P3406" s="199">
        <v>5000</v>
      </c>
      <c r="S3406" t="s">
        <v>1786</v>
      </c>
      <c r="T3406" t="s">
        <v>2230</v>
      </c>
      <c r="U3406" s="201">
        <v>-0.77</v>
      </c>
      <c r="V3406" t="s">
        <v>3171</v>
      </c>
      <c r="W3406" t="s">
        <v>3251</v>
      </c>
      <c r="X3406" t="s">
        <v>3252</v>
      </c>
      <c r="Y3406" t="s">
        <v>2250</v>
      </c>
      <c r="Z3406" t="s">
        <v>3729</v>
      </c>
      <c r="AA3406" t="s">
        <v>479</v>
      </c>
      <c r="AB3406" s="198">
        <v>37043.875</v>
      </c>
      <c r="AC3406" s="198">
        <v>37072.875</v>
      </c>
    </row>
    <row r="3407" spans="1:31" x14ac:dyDescent="0.2">
      <c r="A3407" s="44" t="str">
        <f t="shared" si="266"/>
        <v>US Crude Financial</v>
      </c>
      <c r="B3407" s="44" t="str">
        <f t="shared" si="267"/>
        <v>US</v>
      </c>
      <c r="C3407" s="44" t="str">
        <f t="shared" si="268"/>
        <v>Crude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50000</v>
      </c>
      <c r="G3407" s="202">
        <v>1298730</v>
      </c>
      <c r="H3407" s="198">
        <v>37036.414212962962</v>
      </c>
      <c r="I3407" t="s">
        <v>3013</v>
      </c>
      <c r="M3407" t="s">
        <v>1994</v>
      </c>
      <c r="N3407" t="s">
        <v>2731</v>
      </c>
      <c r="O3407" t="s">
        <v>1815</v>
      </c>
      <c r="P3407" s="199">
        <v>50000</v>
      </c>
      <c r="S3407" t="s">
        <v>1792</v>
      </c>
      <c r="T3407" t="s">
        <v>2230</v>
      </c>
      <c r="U3407" s="201">
        <v>28.23</v>
      </c>
      <c r="V3407" t="s">
        <v>2317</v>
      </c>
      <c r="W3407" t="s">
        <v>2733</v>
      </c>
      <c r="X3407" t="s">
        <v>2734</v>
      </c>
      <c r="Y3407" t="s">
        <v>3473</v>
      </c>
      <c r="Z3407" t="s">
        <v>3729</v>
      </c>
      <c r="AA3407">
        <v>108080</v>
      </c>
      <c r="AB3407" s="198">
        <v>37073</v>
      </c>
      <c r="AC3407" s="198">
        <v>37103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4</v>
      </c>
      <c r="F3408" s="213">
        <f t="shared" si="270"/>
        <v>13200</v>
      </c>
      <c r="G3408" s="202">
        <v>1298731</v>
      </c>
      <c r="H3408" s="198">
        <v>37036.414236111108</v>
      </c>
      <c r="I3408" t="s">
        <v>3288</v>
      </c>
      <c r="M3408" t="s">
        <v>1785</v>
      </c>
      <c r="N3408" t="s">
        <v>3314</v>
      </c>
      <c r="O3408" t="s">
        <v>1041</v>
      </c>
      <c r="Q3408" s="199">
        <v>3300</v>
      </c>
      <c r="S3408" t="s">
        <v>1786</v>
      </c>
      <c r="T3408" t="s">
        <v>2230</v>
      </c>
      <c r="U3408" s="201">
        <v>3.7</v>
      </c>
      <c r="V3408" t="s">
        <v>2055</v>
      </c>
      <c r="W3408" t="s">
        <v>3159</v>
      </c>
      <c r="X3408" t="s">
        <v>1713</v>
      </c>
      <c r="Y3408" t="s">
        <v>3318</v>
      </c>
      <c r="Z3408" t="s">
        <v>3729</v>
      </c>
      <c r="AA3408">
        <v>812245</v>
      </c>
      <c r="AB3408" s="198">
        <v>37037</v>
      </c>
      <c r="AC3408" s="198">
        <v>37040</v>
      </c>
    </row>
    <row r="3409" spans="1:29" x14ac:dyDescent="0.2">
      <c r="A3409" s="44" t="str">
        <f t="shared" si="266"/>
        <v>US Natural Gas Financial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Financial</v>
      </c>
      <c r="E3409" s="44">
        <f>IF(VLOOKUP(S3409,'DD-Lookup'!$J$6:$L$50,3,FALSE)="Monthly",(YEAR(AC3409)-YEAR(AB3409))*12+MONTH(AC3409)-MONTH(AB3409)+1,(AC3409-AB3409+1))</f>
        <v>30</v>
      </c>
      <c r="F3409" s="213">
        <f t="shared" si="270"/>
        <v>300000</v>
      </c>
      <c r="G3409" s="202">
        <v>1298732</v>
      </c>
      <c r="H3409" s="198">
        <v>37036.414270833331</v>
      </c>
      <c r="I3409" t="s">
        <v>3393</v>
      </c>
      <c r="M3409" t="s">
        <v>1785</v>
      </c>
      <c r="N3409" t="s">
        <v>3328</v>
      </c>
      <c r="O3409" t="s">
        <v>480</v>
      </c>
      <c r="P3409" s="199">
        <v>10000</v>
      </c>
      <c r="S3409" t="s">
        <v>1786</v>
      </c>
      <c r="T3409" t="s">
        <v>2230</v>
      </c>
      <c r="U3409" s="201">
        <v>-0.13750000000000001</v>
      </c>
      <c r="V3409" t="s">
        <v>481</v>
      </c>
      <c r="W3409" t="s">
        <v>1752</v>
      </c>
      <c r="X3409" t="s">
        <v>1753</v>
      </c>
      <c r="Y3409" t="s">
        <v>2250</v>
      </c>
      <c r="Z3409" t="s">
        <v>3729</v>
      </c>
      <c r="AA3409" t="s">
        <v>482</v>
      </c>
      <c r="AB3409" s="198">
        <v>37043.875</v>
      </c>
      <c r="AC3409" s="198">
        <v>37072.875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30</v>
      </c>
      <c r="F3410" s="213">
        <f t="shared" si="270"/>
        <v>300000</v>
      </c>
      <c r="G3410" s="202">
        <v>1298733</v>
      </c>
      <c r="H3410" s="198">
        <v>37036.414282407408</v>
      </c>
      <c r="I3410" t="s">
        <v>1720</v>
      </c>
      <c r="M3410" t="s">
        <v>1785</v>
      </c>
      <c r="N3410" t="s">
        <v>3314</v>
      </c>
      <c r="O3410" t="s">
        <v>2851</v>
      </c>
      <c r="Q3410" s="199">
        <v>10000</v>
      </c>
      <c r="S3410" t="s">
        <v>1786</v>
      </c>
      <c r="T3410" t="s">
        <v>2230</v>
      </c>
      <c r="U3410" s="201">
        <v>3.09</v>
      </c>
      <c r="V3410" t="s">
        <v>87</v>
      </c>
      <c r="W3410" t="s">
        <v>2813</v>
      </c>
      <c r="X3410" t="s">
        <v>1710</v>
      </c>
      <c r="Y3410" t="s">
        <v>3318</v>
      </c>
      <c r="Z3410" t="s">
        <v>3729</v>
      </c>
      <c r="AA3410" t="s">
        <v>483</v>
      </c>
      <c r="AB3410" s="198">
        <v>37043.875</v>
      </c>
      <c r="AC3410" s="198">
        <v>37072.875</v>
      </c>
    </row>
    <row r="3411" spans="1:29" x14ac:dyDescent="0.2">
      <c r="A3411" s="44" t="str">
        <f t="shared" si="266"/>
        <v>US Natural Gas Financial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Financial</v>
      </c>
      <c r="E3411" s="44">
        <f>IF(VLOOKUP(S3411,'DD-Lookup'!$J$6:$L$50,3,FALSE)="Monthly",(YEAR(AC3411)-YEAR(AB3411))*12+MONTH(AC3411)-MONTH(AB3411)+1,(AC3411-AB3411+1))</f>
        <v>30</v>
      </c>
      <c r="F3411" s="213">
        <f t="shared" si="270"/>
        <v>150000</v>
      </c>
      <c r="G3411" s="202">
        <v>1298734</v>
      </c>
      <c r="H3411" s="198">
        <v>37036.414398148147</v>
      </c>
      <c r="I3411" t="s">
        <v>3322</v>
      </c>
      <c r="M3411" t="s">
        <v>1785</v>
      </c>
      <c r="N3411" t="s">
        <v>3328</v>
      </c>
      <c r="O3411" t="s">
        <v>3250</v>
      </c>
      <c r="Q3411" s="199">
        <v>5000</v>
      </c>
      <c r="S3411" t="s">
        <v>1786</v>
      </c>
      <c r="T3411" t="s">
        <v>2230</v>
      </c>
      <c r="U3411" s="201">
        <v>-0.76</v>
      </c>
      <c r="V3411" t="s">
        <v>3203</v>
      </c>
      <c r="W3411" t="s">
        <v>3251</v>
      </c>
      <c r="X3411" t="s">
        <v>3252</v>
      </c>
      <c r="Y3411" t="s">
        <v>2250</v>
      </c>
      <c r="Z3411" t="s">
        <v>3729</v>
      </c>
      <c r="AA3411" t="s">
        <v>484</v>
      </c>
      <c r="AB3411" s="198">
        <v>37043.875</v>
      </c>
      <c r="AC3411" s="198">
        <v>37072.875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30</v>
      </c>
      <c r="F3412" s="213">
        <f t="shared" si="270"/>
        <v>114000</v>
      </c>
      <c r="G3412" s="202">
        <v>1298736</v>
      </c>
      <c r="H3412" s="198">
        <v>37036.414560185185</v>
      </c>
      <c r="I3412" t="s">
        <v>3078</v>
      </c>
      <c r="M3412" t="s">
        <v>1785</v>
      </c>
      <c r="N3412" t="s">
        <v>3238</v>
      </c>
      <c r="O3412" t="s">
        <v>1051</v>
      </c>
      <c r="Q3412" s="199">
        <v>3800</v>
      </c>
      <c r="S3412" t="s">
        <v>1786</v>
      </c>
      <c r="T3412" t="s">
        <v>2230</v>
      </c>
      <c r="U3412" s="201">
        <v>-1.2500000000000001E-2</v>
      </c>
      <c r="V3412" t="s">
        <v>3079</v>
      </c>
      <c r="W3412" t="s">
        <v>3159</v>
      </c>
      <c r="X3412" t="s">
        <v>1713</v>
      </c>
      <c r="Y3412" t="s">
        <v>3318</v>
      </c>
      <c r="Z3412" t="s">
        <v>3729</v>
      </c>
      <c r="AA3412" t="s">
        <v>485</v>
      </c>
      <c r="AB3412" s="198">
        <v>37043.875</v>
      </c>
      <c r="AC3412" s="198">
        <v>37072.875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4</v>
      </c>
      <c r="F3413" s="213">
        <f t="shared" si="270"/>
        <v>100000</v>
      </c>
      <c r="G3413" s="202">
        <v>1298735</v>
      </c>
      <c r="H3413" s="198">
        <v>37036.414560185185</v>
      </c>
      <c r="I3413" t="s">
        <v>2163</v>
      </c>
      <c r="M3413" t="s">
        <v>1785</v>
      </c>
      <c r="N3413" t="s">
        <v>3314</v>
      </c>
      <c r="O3413" t="s">
        <v>1034</v>
      </c>
      <c r="Q3413" s="199">
        <v>25000</v>
      </c>
      <c r="S3413" t="s">
        <v>1786</v>
      </c>
      <c r="T3413" t="s">
        <v>2230</v>
      </c>
      <c r="U3413" s="201">
        <v>3.7549999999999999</v>
      </c>
      <c r="V3413" t="s">
        <v>1889</v>
      </c>
      <c r="W3413" t="s">
        <v>2783</v>
      </c>
      <c r="X3413" t="s">
        <v>2784</v>
      </c>
      <c r="Y3413" t="s">
        <v>3318</v>
      </c>
      <c r="Z3413" t="s">
        <v>3729</v>
      </c>
      <c r="AA3413">
        <v>812248</v>
      </c>
      <c r="AB3413" s="198">
        <v>37037</v>
      </c>
      <c r="AC3413" s="198">
        <v>37040</v>
      </c>
    </row>
    <row r="3414" spans="1:29" x14ac:dyDescent="0.2">
      <c r="A3414" s="44" t="str">
        <f t="shared" si="266"/>
        <v xml:space="preserve"> Metals Financial</v>
      </c>
      <c r="B3414" s="44" t="str">
        <f t="shared" si="267"/>
        <v/>
      </c>
      <c r="C3414" s="44" t="str">
        <f t="shared" si="268"/>
        <v>Metals</v>
      </c>
      <c r="D3414" s="44" t="str">
        <f t="shared" si="269"/>
        <v>Financial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20</v>
      </c>
      <c r="G3414" s="202">
        <v>1298737</v>
      </c>
      <c r="H3414" s="198">
        <v>37036.414606481485</v>
      </c>
      <c r="I3414" t="s">
        <v>2692</v>
      </c>
      <c r="M3414" t="s">
        <v>1791</v>
      </c>
      <c r="N3414" t="s">
        <v>2227</v>
      </c>
      <c r="O3414" t="s">
        <v>2228</v>
      </c>
      <c r="Q3414" s="199">
        <v>20</v>
      </c>
      <c r="S3414" t="s">
        <v>2229</v>
      </c>
      <c r="T3414" t="s">
        <v>2230</v>
      </c>
      <c r="U3414" s="201">
        <v>1733</v>
      </c>
      <c r="V3414" t="s">
        <v>1932</v>
      </c>
      <c r="W3414" t="s">
        <v>2236</v>
      </c>
      <c r="X3414" t="s">
        <v>2232</v>
      </c>
      <c r="Y3414" t="s">
        <v>2233</v>
      </c>
      <c r="Z3414" t="s">
        <v>2234</v>
      </c>
      <c r="AA3414">
        <v>2153111</v>
      </c>
    </row>
    <row r="3415" spans="1:29" x14ac:dyDescent="0.2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1</v>
      </c>
      <c r="G3415" s="202">
        <v>1298738</v>
      </c>
      <c r="H3415" s="198">
        <v>37036.414641203701</v>
      </c>
      <c r="I3415" t="s">
        <v>2623</v>
      </c>
      <c r="M3415" t="s">
        <v>1791</v>
      </c>
      <c r="N3415" t="s">
        <v>2240</v>
      </c>
      <c r="O3415" t="s">
        <v>3112</v>
      </c>
      <c r="P3415" s="199">
        <v>1</v>
      </c>
      <c r="S3415" t="s">
        <v>2229</v>
      </c>
      <c r="T3415" t="s">
        <v>2230</v>
      </c>
      <c r="U3415" s="201">
        <v>1529</v>
      </c>
      <c r="V3415" t="s">
        <v>2092</v>
      </c>
      <c r="W3415" t="s">
        <v>2236</v>
      </c>
      <c r="X3415" t="s">
        <v>2232</v>
      </c>
      <c r="Y3415" t="s">
        <v>2233</v>
      </c>
      <c r="Z3415" t="s">
        <v>2234</v>
      </c>
      <c r="AA3415">
        <v>2153113</v>
      </c>
      <c r="AB3415" s="198">
        <v>37062</v>
      </c>
      <c r="AC3415" s="198">
        <v>37062</v>
      </c>
    </row>
    <row r="3416" spans="1:29" x14ac:dyDescent="0.2">
      <c r="A3416" s="44" t="str">
        <f t="shared" si="266"/>
        <v>US Crude Financial</v>
      </c>
      <c r="B3416" s="44" t="str">
        <f t="shared" si="267"/>
        <v>US</v>
      </c>
      <c r="C3416" s="44" t="str">
        <f t="shared" si="268"/>
        <v>Crude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50000</v>
      </c>
      <c r="G3416" s="202">
        <v>1298740</v>
      </c>
      <c r="H3416" s="198">
        <v>37036.414699074077</v>
      </c>
      <c r="I3416" t="s">
        <v>3013</v>
      </c>
      <c r="M3416" t="s">
        <v>1994</v>
      </c>
      <c r="N3416" t="s">
        <v>2731</v>
      </c>
      <c r="O3416" t="s">
        <v>1815</v>
      </c>
      <c r="P3416" s="199">
        <v>50000</v>
      </c>
      <c r="S3416" t="s">
        <v>1792</v>
      </c>
      <c r="T3416" t="s">
        <v>2230</v>
      </c>
      <c r="U3416" s="201">
        <v>28.21</v>
      </c>
      <c r="V3416" t="s">
        <v>2317</v>
      </c>
      <c r="W3416" t="s">
        <v>2733</v>
      </c>
      <c r="X3416" t="s">
        <v>2734</v>
      </c>
      <c r="Y3416" t="s">
        <v>3473</v>
      </c>
      <c r="Z3416" t="s">
        <v>3729</v>
      </c>
      <c r="AA3416">
        <v>108081</v>
      </c>
      <c r="AB3416" s="198">
        <v>37073</v>
      </c>
      <c r="AC3416" s="198">
        <v>37103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4</v>
      </c>
      <c r="F3417" s="213">
        <f t="shared" si="270"/>
        <v>844</v>
      </c>
      <c r="G3417" s="202">
        <v>1298741</v>
      </c>
      <c r="H3417" s="198">
        <v>37036.41479166667</v>
      </c>
      <c r="I3417" t="s">
        <v>3023</v>
      </c>
      <c r="M3417" t="s">
        <v>1785</v>
      </c>
      <c r="N3417" t="s">
        <v>3314</v>
      </c>
      <c r="O3417" t="s">
        <v>1546</v>
      </c>
      <c r="P3417" s="199">
        <v>211</v>
      </c>
      <c r="S3417" t="s">
        <v>1786</v>
      </c>
      <c r="T3417" t="s">
        <v>2230</v>
      </c>
      <c r="U3417" s="201">
        <v>3.6124999999999998</v>
      </c>
      <c r="V3417" t="s">
        <v>486</v>
      </c>
      <c r="W3417" t="s">
        <v>3130</v>
      </c>
      <c r="X3417" t="s">
        <v>3338</v>
      </c>
      <c r="Y3417" t="s">
        <v>3318</v>
      </c>
      <c r="Z3417" t="s">
        <v>3729</v>
      </c>
      <c r="AA3417">
        <v>812251</v>
      </c>
      <c r="AB3417" s="198">
        <v>37037</v>
      </c>
      <c r="AC3417" s="198">
        <v>37040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4</v>
      </c>
      <c r="F3418" s="213">
        <f t="shared" si="270"/>
        <v>40000</v>
      </c>
      <c r="G3418" s="202">
        <v>1298742</v>
      </c>
      <c r="H3418" s="198">
        <v>37036.41479166667</v>
      </c>
      <c r="I3418" t="s">
        <v>2202</v>
      </c>
      <c r="M3418" t="s">
        <v>1785</v>
      </c>
      <c r="N3418" t="s">
        <v>1766</v>
      </c>
      <c r="O3418" t="s">
        <v>211</v>
      </c>
      <c r="Q3418" s="199">
        <v>10000</v>
      </c>
      <c r="S3418" t="s">
        <v>1786</v>
      </c>
      <c r="T3418" t="s">
        <v>2230</v>
      </c>
      <c r="U3418" s="201">
        <v>3.7050000000000001</v>
      </c>
      <c r="V3418" t="s">
        <v>2805</v>
      </c>
      <c r="W3418" t="s">
        <v>3081</v>
      </c>
      <c r="X3418" t="s">
        <v>1767</v>
      </c>
      <c r="Y3418" t="s">
        <v>3318</v>
      </c>
      <c r="Z3418" t="s">
        <v>1768</v>
      </c>
      <c r="AA3418">
        <v>812252</v>
      </c>
      <c r="AB3418" s="198">
        <v>37037</v>
      </c>
      <c r="AC3418" s="198">
        <v>37040</v>
      </c>
    </row>
    <row r="3419" spans="1:29" x14ac:dyDescent="0.2">
      <c r="A3419" s="44" t="str">
        <f t="shared" si="266"/>
        <v xml:space="preserve"> Natural Gas Physical</v>
      </c>
      <c r="B3419" s="44" t="str">
        <f t="shared" si="267"/>
        <v/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</v>
      </c>
      <c r="F3419" s="213">
        <f t="shared" si="270"/>
        <v>30000</v>
      </c>
      <c r="G3419" s="202">
        <v>1298743</v>
      </c>
      <c r="H3419" s="198">
        <v>37036.414884259262</v>
      </c>
      <c r="I3419" t="s">
        <v>2384</v>
      </c>
      <c r="M3419" t="s">
        <v>1785</v>
      </c>
      <c r="N3419" t="s">
        <v>1724</v>
      </c>
      <c r="O3419" t="s">
        <v>103</v>
      </c>
      <c r="P3419" s="199">
        <v>10000</v>
      </c>
      <c r="S3419" t="s">
        <v>2308</v>
      </c>
      <c r="T3419" t="s">
        <v>1725</v>
      </c>
      <c r="U3419" s="201">
        <v>5.2149999999999999</v>
      </c>
      <c r="V3419" t="s">
        <v>2823</v>
      </c>
      <c r="W3419" t="s">
        <v>1726</v>
      </c>
      <c r="X3419" t="s">
        <v>1727</v>
      </c>
      <c r="Y3419" t="s">
        <v>3318</v>
      </c>
      <c r="Z3419" t="s">
        <v>3730</v>
      </c>
      <c r="AA3419">
        <v>812253</v>
      </c>
      <c r="AB3419" s="198">
        <v>37036.875</v>
      </c>
      <c r="AC3419" s="198">
        <v>37038.875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4</v>
      </c>
      <c r="F3420" s="213">
        <f t="shared" si="270"/>
        <v>80000</v>
      </c>
      <c r="G3420" s="202">
        <v>1298744</v>
      </c>
      <c r="H3420" s="198">
        <v>37036.414942129632</v>
      </c>
      <c r="I3420" t="s">
        <v>1826</v>
      </c>
      <c r="M3420" t="s">
        <v>1785</v>
      </c>
      <c r="N3420" t="s">
        <v>3314</v>
      </c>
      <c r="O3420" t="s">
        <v>1055</v>
      </c>
      <c r="P3420" s="199">
        <v>20000</v>
      </c>
      <c r="S3420" t="s">
        <v>1786</v>
      </c>
      <c r="T3420" t="s">
        <v>2230</v>
      </c>
      <c r="U3420" s="201">
        <v>4.13</v>
      </c>
      <c r="V3420" t="s">
        <v>3255</v>
      </c>
      <c r="W3420" t="s">
        <v>2800</v>
      </c>
      <c r="X3420" t="s">
        <v>2801</v>
      </c>
      <c r="Y3420" t="s">
        <v>3318</v>
      </c>
      <c r="Z3420" t="s">
        <v>3729</v>
      </c>
      <c r="AA3420">
        <v>812254</v>
      </c>
      <c r="AB3420" s="198">
        <v>37037</v>
      </c>
      <c r="AC3420" s="198">
        <v>37040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4</v>
      </c>
      <c r="F3421" s="213">
        <f t="shared" si="270"/>
        <v>6800</v>
      </c>
      <c r="G3421" s="202">
        <v>1298745</v>
      </c>
      <c r="H3421" s="198">
        <v>37036.414953703701</v>
      </c>
      <c r="I3421" t="s">
        <v>3344</v>
      </c>
      <c r="M3421" t="s">
        <v>1785</v>
      </c>
      <c r="N3421" t="s">
        <v>3314</v>
      </c>
      <c r="O3421" t="s">
        <v>1518</v>
      </c>
      <c r="Q3421" s="199">
        <v>1700</v>
      </c>
      <c r="S3421" t="s">
        <v>1786</v>
      </c>
      <c r="T3421" t="s">
        <v>2230</v>
      </c>
      <c r="U3421" s="201">
        <v>3.8488000000000002</v>
      </c>
      <c r="V3421" t="s">
        <v>3201</v>
      </c>
      <c r="W3421" t="s">
        <v>3316</v>
      </c>
      <c r="X3421" t="s">
        <v>3317</v>
      </c>
      <c r="Y3421" t="s">
        <v>3318</v>
      </c>
      <c r="Z3421" t="s">
        <v>3729</v>
      </c>
      <c r="AA3421">
        <v>812255</v>
      </c>
      <c r="AB3421" s="198">
        <v>37037</v>
      </c>
      <c r="AC3421" s="198">
        <v>37040</v>
      </c>
    </row>
    <row r="3422" spans="1:29" x14ac:dyDescent="0.2">
      <c r="A3422" s="44" t="str">
        <f t="shared" si="266"/>
        <v>US Power Physical</v>
      </c>
      <c r="B3422" s="44" t="str">
        <f t="shared" si="267"/>
        <v>US</v>
      </c>
      <c r="C3422" s="44" t="str">
        <f t="shared" si="268"/>
        <v>Power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31</v>
      </c>
      <c r="F3422" s="213">
        <f t="shared" si="270"/>
        <v>1550</v>
      </c>
      <c r="G3422" s="202">
        <v>1298746</v>
      </c>
      <c r="H3422" s="198">
        <v>37036.415000000001</v>
      </c>
      <c r="I3422" t="s">
        <v>2964</v>
      </c>
      <c r="M3422" t="s">
        <v>3451</v>
      </c>
      <c r="N3422" t="s">
        <v>1827</v>
      </c>
      <c r="O3422" t="s">
        <v>1652</v>
      </c>
      <c r="P3422" s="199">
        <v>50</v>
      </c>
      <c r="S3422" t="s">
        <v>1784</v>
      </c>
      <c r="T3422" t="s">
        <v>2230</v>
      </c>
      <c r="U3422" s="201">
        <v>42.25</v>
      </c>
      <c r="V3422" t="s">
        <v>1033</v>
      </c>
      <c r="W3422" t="s">
        <v>2992</v>
      </c>
      <c r="X3422" t="s">
        <v>2993</v>
      </c>
      <c r="Y3422" t="s">
        <v>2741</v>
      </c>
      <c r="Z3422" t="s">
        <v>3724</v>
      </c>
      <c r="AA3422">
        <v>623187.1</v>
      </c>
      <c r="AB3422" s="198">
        <v>37377.591666666667</v>
      </c>
      <c r="AC3422" s="198">
        <v>37407.591666666667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4</v>
      </c>
      <c r="F3423" s="213">
        <f t="shared" si="270"/>
        <v>12000</v>
      </c>
      <c r="G3423" s="202">
        <v>1298747</v>
      </c>
      <c r="H3423" s="198">
        <v>37036.415092592593</v>
      </c>
      <c r="I3423" t="s">
        <v>3282</v>
      </c>
      <c r="M3423" t="s">
        <v>1785</v>
      </c>
      <c r="N3423" t="s">
        <v>3314</v>
      </c>
      <c r="O3423" t="s">
        <v>1041</v>
      </c>
      <c r="P3423" s="199">
        <v>3000</v>
      </c>
      <c r="S3423" t="s">
        <v>1786</v>
      </c>
      <c r="T3423" t="s">
        <v>2230</v>
      </c>
      <c r="U3423" s="201">
        <v>3.69</v>
      </c>
      <c r="V3423" t="s">
        <v>1818</v>
      </c>
      <c r="W3423" t="s">
        <v>3159</v>
      </c>
      <c r="X3423" t="s">
        <v>1713</v>
      </c>
      <c r="Y3423" t="s">
        <v>3318</v>
      </c>
      <c r="Z3423" t="s">
        <v>3729</v>
      </c>
      <c r="AA3423">
        <v>812257</v>
      </c>
      <c r="AB3423" s="198">
        <v>37037</v>
      </c>
      <c r="AC3423" s="198">
        <v>37040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4</v>
      </c>
      <c r="F3424" s="213">
        <f t="shared" si="270"/>
        <v>40000</v>
      </c>
      <c r="G3424" s="202">
        <v>1298748</v>
      </c>
      <c r="H3424" s="198">
        <v>37036.415335648147</v>
      </c>
      <c r="I3424" t="s">
        <v>3344</v>
      </c>
      <c r="M3424" t="s">
        <v>1785</v>
      </c>
      <c r="N3424" t="s">
        <v>3314</v>
      </c>
      <c r="O3424" t="s">
        <v>1040</v>
      </c>
      <c r="Q3424" s="199">
        <v>10000</v>
      </c>
      <c r="S3424" t="s">
        <v>1786</v>
      </c>
      <c r="T3424" t="s">
        <v>2230</v>
      </c>
      <c r="U3424" s="201">
        <v>3.73</v>
      </c>
      <c r="V3424" t="s">
        <v>487</v>
      </c>
      <c r="W3424" t="s">
        <v>3159</v>
      </c>
      <c r="X3424" t="s">
        <v>3241</v>
      </c>
      <c r="Y3424" t="s">
        <v>3318</v>
      </c>
      <c r="Z3424" t="s">
        <v>3729</v>
      </c>
      <c r="AA3424">
        <v>812258</v>
      </c>
      <c r="AB3424" s="198">
        <v>37037</v>
      </c>
      <c r="AC3424" s="198">
        <v>37040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4</v>
      </c>
      <c r="F3425" s="213">
        <f t="shared" si="270"/>
        <v>8000</v>
      </c>
      <c r="G3425" s="202">
        <v>1298750</v>
      </c>
      <c r="H3425" s="198">
        <v>37036.415416666663</v>
      </c>
      <c r="I3425" t="s">
        <v>1693</v>
      </c>
      <c r="M3425" t="s">
        <v>1785</v>
      </c>
      <c r="N3425" t="s">
        <v>3314</v>
      </c>
      <c r="O3425" t="s">
        <v>1034</v>
      </c>
      <c r="Q3425" s="199">
        <v>2000</v>
      </c>
      <c r="S3425" t="s">
        <v>1786</v>
      </c>
      <c r="T3425" t="s">
        <v>2230</v>
      </c>
      <c r="U3425" s="201">
        <v>3.76</v>
      </c>
      <c r="V3425" t="s">
        <v>3174</v>
      </c>
      <c r="W3425" t="s">
        <v>2783</v>
      </c>
      <c r="X3425" t="s">
        <v>2784</v>
      </c>
      <c r="Y3425" t="s">
        <v>3318</v>
      </c>
      <c r="Z3425" t="s">
        <v>3729</v>
      </c>
      <c r="AA3425">
        <v>812259</v>
      </c>
      <c r="AB3425" s="198">
        <v>37037</v>
      </c>
      <c r="AC3425" s="198">
        <v>37040</v>
      </c>
    </row>
    <row r="3426" spans="1:29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4</v>
      </c>
      <c r="F3426" s="213">
        <f t="shared" si="270"/>
        <v>20000</v>
      </c>
      <c r="G3426" s="202">
        <v>1298751</v>
      </c>
      <c r="H3426" s="198">
        <v>37036.415439814817</v>
      </c>
      <c r="I3426" t="s">
        <v>2779</v>
      </c>
      <c r="M3426" t="s">
        <v>1785</v>
      </c>
      <c r="N3426" t="s">
        <v>3314</v>
      </c>
      <c r="O3426" t="s">
        <v>1546</v>
      </c>
      <c r="Q3426" s="199">
        <v>5000</v>
      </c>
      <c r="S3426" t="s">
        <v>1786</v>
      </c>
      <c r="T3426" t="s">
        <v>2230</v>
      </c>
      <c r="U3426" s="201">
        <v>3.6475</v>
      </c>
      <c r="V3426" t="s">
        <v>1688</v>
      </c>
      <c r="W3426" t="s">
        <v>3130</v>
      </c>
      <c r="X3426" t="s">
        <v>3338</v>
      </c>
      <c r="Y3426" t="s">
        <v>3318</v>
      </c>
      <c r="Z3426" t="s">
        <v>3729</v>
      </c>
      <c r="AA3426">
        <v>812260</v>
      </c>
      <c r="AB3426" s="198">
        <v>37037</v>
      </c>
      <c r="AC3426" s="198">
        <v>37040</v>
      </c>
    </row>
    <row r="3427" spans="1:29" x14ac:dyDescent="0.2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365</v>
      </c>
      <c r="F3427" s="213">
        <f t="shared" si="270"/>
        <v>912500</v>
      </c>
      <c r="G3427" s="202">
        <v>1298754</v>
      </c>
      <c r="H3427" s="198">
        <v>37036.415532407409</v>
      </c>
      <c r="I3427" t="s">
        <v>3331</v>
      </c>
      <c r="M3427" t="s">
        <v>1785</v>
      </c>
      <c r="N3427" t="s">
        <v>3014</v>
      </c>
      <c r="O3427" t="s">
        <v>3370</v>
      </c>
      <c r="P3427" s="199">
        <v>2500</v>
      </c>
      <c r="S3427" t="s">
        <v>1786</v>
      </c>
      <c r="T3427" t="s">
        <v>2230</v>
      </c>
      <c r="U3427" s="201">
        <v>4.21</v>
      </c>
      <c r="V3427" t="s">
        <v>3052</v>
      </c>
      <c r="W3427" t="s">
        <v>3587</v>
      </c>
      <c r="X3427" t="s">
        <v>3016</v>
      </c>
      <c r="Y3427" t="s">
        <v>2250</v>
      </c>
      <c r="Z3427" t="s">
        <v>3729</v>
      </c>
      <c r="AA3427" t="s">
        <v>488</v>
      </c>
      <c r="AB3427" s="198">
        <v>37257.875</v>
      </c>
      <c r="AC3427" s="198">
        <v>37621.875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4</v>
      </c>
      <c r="F3428" s="213">
        <f t="shared" si="270"/>
        <v>40000</v>
      </c>
      <c r="G3428" s="202">
        <v>1298753</v>
      </c>
      <c r="H3428" s="198">
        <v>37036.415532407409</v>
      </c>
      <c r="I3428" t="s">
        <v>1843</v>
      </c>
      <c r="M3428" t="s">
        <v>1785</v>
      </c>
      <c r="N3428" t="s">
        <v>3314</v>
      </c>
      <c r="O3428" t="s">
        <v>1524</v>
      </c>
      <c r="Q3428" s="199">
        <v>10000</v>
      </c>
      <c r="S3428" t="s">
        <v>1786</v>
      </c>
      <c r="T3428" t="s">
        <v>2230</v>
      </c>
      <c r="U3428" s="201">
        <v>3.65</v>
      </c>
      <c r="V3428" t="s">
        <v>2364</v>
      </c>
      <c r="W3428" t="s">
        <v>3352</v>
      </c>
      <c r="X3428" t="s">
        <v>3353</v>
      </c>
      <c r="Y3428" t="s">
        <v>3318</v>
      </c>
      <c r="Z3428" t="s">
        <v>3729</v>
      </c>
      <c r="AA3428">
        <v>812261</v>
      </c>
      <c r="AB3428" s="198">
        <v>37037</v>
      </c>
      <c r="AC3428" s="198">
        <v>37040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4</v>
      </c>
      <c r="F3429" s="213">
        <f t="shared" si="270"/>
        <v>40000</v>
      </c>
      <c r="G3429" s="202">
        <v>1298755</v>
      </c>
      <c r="H3429" s="198">
        <v>37036.415567129632</v>
      </c>
      <c r="I3429" t="s">
        <v>3336</v>
      </c>
      <c r="M3429" t="s">
        <v>1785</v>
      </c>
      <c r="N3429" t="s">
        <v>3314</v>
      </c>
      <c r="O3429" t="s">
        <v>1518</v>
      </c>
      <c r="Q3429" s="199">
        <v>10000</v>
      </c>
      <c r="S3429" t="s">
        <v>1786</v>
      </c>
      <c r="T3429" t="s">
        <v>2230</v>
      </c>
      <c r="U3429" s="201">
        <v>3.8488000000000002</v>
      </c>
      <c r="V3429" t="s">
        <v>1819</v>
      </c>
      <c r="W3429" t="s">
        <v>3316</v>
      </c>
      <c r="X3429" t="s">
        <v>3317</v>
      </c>
      <c r="Y3429" t="s">
        <v>3318</v>
      </c>
      <c r="Z3429" t="s">
        <v>3729</v>
      </c>
      <c r="AA3429">
        <v>812262</v>
      </c>
      <c r="AB3429" s="198">
        <v>37037</v>
      </c>
      <c r="AC3429" s="198">
        <v>37040</v>
      </c>
    </row>
    <row r="3430" spans="1:29" x14ac:dyDescent="0.2">
      <c r="A3430" s="44" t="str">
        <f t="shared" si="266"/>
        <v xml:space="preserve"> Natural Gas Physical</v>
      </c>
      <c r="B3430" s="44" t="str">
        <f t="shared" si="267"/>
        <v/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92</v>
      </c>
      <c r="F3430" s="213">
        <f t="shared" si="270"/>
        <v>2300000</v>
      </c>
      <c r="G3430" s="202">
        <v>1298756</v>
      </c>
      <c r="H3430" s="198">
        <v>37036.415578703702</v>
      </c>
      <c r="I3430" t="s">
        <v>2279</v>
      </c>
      <c r="M3430" t="s">
        <v>1785</v>
      </c>
      <c r="N3430" t="s">
        <v>2263</v>
      </c>
      <c r="O3430" t="s">
        <v>2289</v>
      </c>
      <c r="Q3430" s="199">
        <v>25000</v>
      </c>
      <c r="S3430" t="s">
        <v>2265</v>
      </c>
      <c r="T3430" t="s">
        <v>2266</v>
      </c>
      <c r="U3430" s="201">
        <v>24.35</v>
      </c>
      <c r="V3430" t="s">
        <v>3311</v>
      </c>
      <c r="W3430" t="s">
        <v>2267</v>
      </c>
      <c r="X3430" t="s">
        <v>2268</v>
      </c>
      <c r="Y3430" t="s">
        <v>2269</v>
      </c>
      <c r="Z3430" t="s">
        <v>2235</v>
      </c>
      <c r="AA3430">
        <v>104995</v>
      </c>
      <c r="AB3430" s="198">
        <v>37165</v>
      </c>
      <c r="AC3430" s="198">
        <v>37256</v>
      </c>
    </row>
    <row r="3431" spans="1:29" x14ac:dyDescent="0.2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365</v>
      </c>
      <c r="F3431" s="213">
        <f t="shared" si="270"/>
        <v>1825000</v>
      </c>
      <c r="G3431" s="202">
        <v>1298757</v>
      </c>
      <c r="H3431" s="198">
        <v>37036.415682870371</v>
      </c>
      <c r="I3431" t="s">
        <v>3313</v>
      </c>
      <c r="M3431" t="s">
        <v>1785</v>
      </c>
      <c r="N3431" t="s">
        <v>3014</v>
      </c>
      <c r="O3431" t="s">
        <v>3370</v>
      </c>
      <c r="P3431" s="199">
        <v>5000</v>
      </c>
      <c r="S3431" t="s">
        <v>1786</v>
      </c>
      <c r="T3431" t="s">
        <v>2230</v>
      </c>
      <c r="U3431" s="201">
        <v>4.21</v>
      </c>
      <c r="V3431" t="s">
        <v>2798</v>
      </c>
      <c r="W3431" t="s">
        <v>3587</v>
      </c>
      <c r="X3431" t="s">
        <v>3016</v>
      </c>
      <c r="Y3431" t="s">
        <v>2250</v>
      </c>
      <c r="Z3431" t="s">
        <v>3729</v>
      </c>
      <c r="AA3431" t="s">
        <v>489</v>
      </c>
      <c r="AB3431" s="198">
        <v>37257.875</v>
      </c>
      <c r="AC3431" s="198">
        <v>37621.875</v>
      </c>
    </row>
    <row r="3432" spans="1:29" x14ac:dyDescent="0.2">
      <c r="A3432" s="44" t="str">
        <f t="shared" si="266"/>
        <v>US Crude Financial</v>
      </c>
      <c r="B3432" s="44" t="str">
        <f t="shared" si="267"/>
        <v>US</v>
      </c>
      <c r="C3432" s="44" t="str">
        <f t="shared" si="268"/>
        <v>Crude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50000</v>
      </c>
      <c r="G3432" s="202">
        <v>1298758</v>
      </c>
      <c r="H3432" s="198">
        <v>37036.415706018517</v>
      </c>
      <c r="I3432" t="s">
        <v>3013</v>
      </c>
      <c r="M3432" t="s">
        <v>1994</v>
      </c>
      <c r="N3432" t="s">
        <v>2731</v>
      </c>
      <c r="O3432" t="s">
        <v>1815</v>
      </c>
      <c r="Q3432" s="199">
        <v>50000</v>
      </c>
      <c r="S3432" t="s">
        <v>1792</v>
      </c>
      <c r="T3432" t="s">
        <v>2230</v>
      </c>
      <c r="U3432" s="201">
        <v>28.23</v>
      </c>
      <c r="V3432" t="s">
        <v>2317</v>
      </c>
      <c r="W3432" t="s">
        <v>2733</v>
      </c>
      <c r="X3432" t="s">
        <v>2734</v>
      </c>
      <c r="Y3432" t="s">
        <v>3473</v>
      </c>
      <c r="Z3432" t="s">
        <v>3729</v>
      </c>
      <c r="AA3432">
        <v>108082</v>
      </c>
      <c r="AB3432" s="198">
        <v>37073</v>
      </c>
      <c r="AC3432" s="198">
        <v>37103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30</v>
      </c>
      <c r="F3433" s="213">
        <f t="shared" si="270"/>
        <v>150000</v>
      </c>
      <c r="G3433" s="202">
        <v>1298760</v>
      </c>
      <c r="H3433" s="198">
        <v>37036.41574074074</v>
      </c>
      <c r="I3433" t="s">
        <v>3322</v>
      </c>
      <c r="M3433" t="s">
        <v>1785</v>
      </c>
      <c r="N3433" t="s">
        <v>3328</v>
      </c>
      <c r="O3433" t="s">
        <v>3250</v>
      </c>
      <c r="P3433" s="199">
        <v>5000</v>
      </c>
      <c r="S3433" t="s">
        <v>1786</v>
      </c>
      <c r="T3433" t="s">
        <v>2230</v>
      </c>
      <c r="U3433" s="201">
        <v>-0.77</v>
      </c>
      <c r="V3433" t="s">
        <v>3171</v>
      </c>
      <c r="W3433" t="s">
        <v>3251</v>
      </c>
      <c r="X3433" t="s">
        <v>3252</v>
      </c>
      <c r="Y3433" t="s">
        <v>2250</v>
      </c>
      <c r="Z3433" t="s">
        <v>3729</v>
      </c>
      <c r="AA3433" t="s">
        <v>490</v>
      </c>
      <c r="AB3433" s="198">
        <v>37043.875</v>
      </c>
      <c r="AC3433" s="198">
        <v>37072.875</v>
      </c>
    </row>
    <row r="3434" spans="1:29" x14ac:dyDescent="0.2">
      <c r="A3434" s="44" t="str">
        <f t="shared" si="266"/>
        <v>US Power Physical</v>
      </c>
      <c r="B3434" s="44" t="str">
        <f t="shared" si="267"/>
        <v>US</v>
      </c>
      <c r="C3434" s="44" t="str">
        <f t="shared" si="268"/>
        <v>Power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92</v>
      </c>
      <c r="F3434" s="213">
        <f t="shared" si="270"/>
        <v>4600</v>
      </c>
      <c r="G3434" s="202">
        <v>1298761</v>
      </c>
      <c r="H3434" s="198">
        <v>37036.41578703704</v>
      </c>
      <c r="I3434" t="s">
        <v>1826</v>
      </c>
      <c r="M3434" t="s">
        <v>3451</v>
      </c>
      <c r="N3434" t="s">
        <v>1827</v>
      </c>
      <c r="O3434" t="s">
        <v>491</v>
      </c>
      <c r="P3434" s="199">
        <v>50</v>
      </c>
      <c r="S3434" t="s">
        <v>1784</v>
      </c>
      <c r="T3434" t="s">
        <v>2230</v>
      </c>
      <c r="U3434" s="201">
        <v>36.75</v>
      </c>
      <c r="V3434" t="s">
        <v>1662</v>
      </c>
      <c r="W3434" t="s">
        <v>3485</v>
      </c>
      <c r="X3434" t="s">
        <v>2172</v>
      </c>
      <c r="Y3434" t="s">
        <v>2741</v>
      </c>
      <c r="Z3434" t="s">
        <v>3724</v>
      </c>
      <c r="AA3434">
        <v>623190.1</v>
      </c>
      <c r="AB3434" s="198">
        <v>37165.600694444445</v>
      </c>
      <c r="AC3434" s="198">
        <v>37256.600694444445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4</v>
      </c>
      <c r="F3435" s="213">
        <f t="shared" si="270"/>
        <v>2800</v>
      </c>
      <c r="G3435" s="202">
        <v>1298762</v>
      </c>
      <c r="H3435" s="198">
        <v>37036.415810185186</v>
      </c>
      <c r="I3435" t="s">
        <v>2983</v>
      </c>
      <c r="M3435" t="s">
        <v>1785</v>
      </c>
      <c r="N3435" t="s">
        <v>3314</v>
      </c>
      <c r="O3435" t="s">
        <v>1042</v>
      </c>
      <c r="P3435" s="199">
        <v>700</v>
      </c>
      <c r="S3435" t="s">
        <v>1786</v>
      </c>
      <c r="T3435" t="s">
        <v>2230</v>
      </c>
      <c r="U3435" s="201">
        <v>3.6949999999999998</v>
      </c>
      <c r="V3435" t="s">
        <v>3194</v>
      </c>
      <c r="W3435" t="s">
        <v>3159</v>
      </c>
      <c r="X3435" t="s">
        <v>1713</v>
      </c>
      <c r="Y3435" t="s">
        <v>3318</v>
      </c>
      <c r="Z3435" t="s">
        <v>3729</v>
      </c>
      <c r="AA3435">
        <v>812264</v>
      </c>
      <c r="AB3435" s="198">
        <v>37037</v>
      </c>
      <c r="AC3435" s="198">
        <v>37040</v>
      </c>
    </row>
    <row r="3436" spans="1:29" x14ac:dyDescent="0.2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30</v>
      </c>
      <c r="F3436" s="213">
        <f t="shared" si="270"/>
        <v>150000</v>
      </c>
      <c r="G3436" s="202">
        <v>1298763</v>
      </c>
      <c r="H3436" s="198">
        <v>37036.415821759256</v>
      </c>
      <c r="I3436" t="s">
        <v>3322</v>
      </c>
      <c r="M3436" t="s">
        <v>1785</v>
      </c>
      <c r="N3436" t="s">
        <v>3328</v>
      </c>
      <c r="O3436" t="s">
        <v>3250</v>
      </c>
      <c r="P3436" s="199">
        <v>5000</v>
      </c>
      <c r="S3436" t="s">
        <v>1786</v>
      </c>
      <c r="T3436" t="s">
        <v>2230</v>
      </c>
      <c r="U3436" s="201">
        <v>-0.78500000000000003</v>
      </c>
      <c r="V3436" t="s">
        <v>3171</v>
      </c>
      <c r="W3436" t="s">
        <v>3251</v>
      </c>
      <c r="X3436" t="s">
        <v>3252</v>
      </c>
      <c r="Y3436" t="s">
        <v>2250</v>
      </c>
      <c r="Z3436" t="s">
        <v>3729</v>
      </c>
      <c r="AA3436" t="s">
        <v>492</v>
      </c>
      <c r="AB3436" s="198">
        <v>37043.875</v>
      </c>
      <c r="AC3436" s="198">
        <v>37072.875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30</v>
      </c>
      <c r="F3437" s="213">
        <f t="shared" si="270"/>
        <v>75000</v>
      </c>
      <c r="G3437" s="202">
        <v>1298764</v>
      </c>
      <c r="H3437" s="198">
        <v>37036.415844907409</v>
      </c>
      <c r="I3437" t="s">
        <v>3078</v>
      </c>
      <c r="M3437" t="s">
        <v>1785</v>
      </c>
      <c r="N3437" t="s">
        <v>3014</v>
      </c>
      <c r="O3437" t="s">
        <v>3015</v>
      </c>
      <c r="Q3437" s="199">
        <v>2500</v>
      </c>
      <c r="S3437" t="s">
        <v>1786</v>
      </c>
      <c r="T3437" t="s">
        <v>2230</v>
      </c>
      <c r="U3437" s="201">
        <v>3.97</v>
      </c>
      <c r="V3437" t="s">
        <v>2852</v>
      </c>
      <c r="W3437" t="s">
        <v>3587</v>
      </c>
      <c r="X3437" t="s">
        <v>3016</v>
      </c>
      <c r="Y3437" t="s">
        <v>2250</v>
      </c>
      <c r="Z3437" t="s">
        <v>3729</v>
      </c>
      <c r="AA3437" t="s">
        <v>493</v>
      </c>
      <c r="AB3437" s="198">
        <v>37043.875</v>
      </c>
      <c r="AC3437" s="198">
        <v>37072.875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4</v>
      </c>
      <c r="F3438" s="213">
        <f t="shared" si="270"/>
        <v>60000</v>
      </c>
      <c r="G3438" s="202">
        <v>1298765</v>
      </c>
      <c r="H3438" s="198">
        <v>37036.415879629632</v>
      </c>
      <c r="I3438" t="s">
        <v>3341</v>
      </c>
      <c r="M3438" t="s">
        <v>1785</v>
      </c>
      <c r="N3438" t="s">
        <v>3314</v>
      </c>
      <c r="O3438" t="s">
        <v>1034</v>
      </c>
      <c r="Q3438" s="199">
        <v>15000</v>
      </c>
      <c r="S3438" t="s">
        <v>1786</v>
      </c>
      <c r="T3438" t="s">
        <v>2230</v>
      </c>
      <c r="U3438" s="201">
        <v>3.76</v>
      </c>
      <c r="V3438" t="s">
        <v>2726</v>
      </c>
      <c r="W3438" t="s">
        <v>2783</v>
      </c>
      <c r="X3438" t="s">
        <v>2784</v>
      </c>
      <c r="Y3438" t="s">
        <v>3318</v>
      </c>
      <c r="Z3438" t="s">
        <v>3729</v>
      </c>
      <c r="AA3438">
        <v>812265</v>
      </c>
      <c r="AB3438" s="198">
        <v>37037</v>
      </c>
      <c r="AC3438" s="198">
        <v>37040</v>
      </c>
    </row>
    <row r="3439" spans="1:29" x14ac:dyDescent="0.2">
      <c r="A3439" s="44" t="str">
        <f t="shared" si="266"/>
        <v xml:space="preserve"> Metals Financial</v>
      </c>
      <c r="B3439" s="44" t="str">
        <f t="shared" si="267"/>
        <v/>
      </c>
      <c r="C3439" s="44" t="str">
        <f t="shared" si="268"/>
        <v>Metals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6</v>
      </c>
      <c r="G3439" s="202">
        <v>1298766</v>
      </c>
      <c r="H3439" s="198">
        <v>37036.415914351855</v>
      </c>
      <c r="I3439" t="s">
        <v>2254</v>
      </c>
      <c r="M3439" t="s">
        <v>1791</v>
      </c>
      <c r="N3439" t="s">
        <v>2227</v>
      </c>
      <c r="O3439" t="s">
        <v>2228</v>
      </c>
      <c r="P3439" s="199">
        <v>6</v>
      </c>
      <c r="S3439" t="s">
        <v>2229</v>
      </c>
      <c r="T3439" t="s">
        <v>2230</v>
      </c>
      <c r="U3439" s="201">
        <v>1732</v>
      </c>
      <c r="V3439" t="s">
        <v>2287</v>
      </c>
      <c r="W3439" t="s">
        <v>2236</v>
      </c>
      <c r="X3439" t="s">
        <v>2232</v>
      </c>
      <c r="Y3439" t="s">
        <v>2233</v>
      </c>
      <c r="Z3439" t="s">
        <v>2234</v>
      </c>
      <c r="AA3439">
        <v>2153122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4</v>
      </c>
      <c r="F3440" s="213">
        <f t="shared" si="270"/>
        <v>4000</v>
      </c>
      <c r="G3440" s="202">
        <v>1298767</v>
      </c>
      <c r="H3440" s="198">
        <v>37036.415937500002</v>
      </c>
      <c r="I3440" t="s">
        <v>3342</v>
      </c>
      <c r="M3440" t="s">
        <v>1785</v>
      </c>
      <c r="N3440" t="s">
        <v>3314</v>
      </c>
      <c r="O3440" t="s">
        <v>1546</v>
      </c>
      <c r="Q3440" s="199">
        <v>1000</v>
      </c>
      <c r="S3440" t="s">
        <v>1786</v>
      </c>
      <c r="T3440" t="s">
        <v>2230</v>
      </c>
      <c r="U3440" s="201">
        <v>3.6475</v>
      </c>
      <c r="V3440" t="s">
        <v>2754</v>
      </c>
      <c r="W3440" t="s">
        <v>3130</v>
      </c>
      <c r="X3440" t="s">
        <v>3338</v>
      </c>
      <c r="Y3440" t="s">
        <v>3318</v>
      </c>
      <c r="Z3440" t="s">
        <v>3729</v>
      </c>
      <c r="AA3440">
        <v>812266</v>
      </c>
      <c r="AB3440" s="198">
        <v>37037</v>
      </c>
      <c r="AC3440" s="198">
        <v>37040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30</v>
      </c>
      <c r="F3441" s="213">
        <f t="shared" si="270"/>
        <v>150000</v>
      </c>
      <c r="G3441" s="202">
        <v>1298768</v>
      </c>
      <c r="H3441" s="198">
        <v>37036.415949074071</v>
      </c>
      <c r="I3441" t="s">
        <v>1716</v>
      </c>
      <c r="M3441" t="s">
        <v>1785</v>
      </c>
      <c r="N3441" t="s">
        <v>3314</v>
      </c>
      <c r="O3441" t="s">
        <v>2811</v>
      </c>
      <c r="P3441" s="199">
        <v>5000</v>
      </c>
      <c r="S3441" t="s">
        <v>1786</v>
      </c>
      <c r="T3441" t="s">
        <v>2230</v>
      </c>
      <c r="U3441" s="201">
        <v>11.64</v>
      </c>
      <c r="V3441" t="s">
        <v>3170</v>
      </c>
      <c r="W3441" t="s">
        <v>2813</v>
      </c>
      <c r="X3441" t="s">
        <v>1710</v>
      </c>
      <c r="Y3441" t="s">
        <v>3318</v>
      </c>
      <c r="Z3441" t="s">
        <v>3729</v>
      </c>
      <c r="AA3441" t="s">
        <v>494</v>
      </c>
      <c r="AB3441" s="198">
        <v>37043.875</v>
      </c>
      <c r="AC3441" s="198">
        <v>37072.875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4</v>
      </c>
      <c r="F3442" s="213">
        <f t="shared" si="270"/>
        <v>7536</v>
      </c>
      <c r="G3442" s="202">
        <v>1298769</v>
      </c>
      <c r="H3442" s="198">
        <v>37036.415949074071</v>
      </c>
      <c r="I3442" t="s">
        <v>2983</v>
      </c>
      <c r="M3442" t="s">
        <v>1785</v>
      </c>
      <c r="N3442" t="s">
        <v>3314</v>
      </c>
      <c r="O3442" t="s">
        <v>1044</v>
      </c>
      <c r="Q3442" s="199">
        <v>1884</v>
      </c>
      <c r="S3442" t="s">
        <v>1786</v>
      </c>
      <c r="T3442" t="s">
        <v>2230</v>
      </c>
      <c r="U3442" s="201">
        <v>3.6924999999999999</v>
      </c>
      <c r="V3442" t="s">
        <v>3194</v>
      </c>
      <c r="W3442" t="s">
        <v>3159</v>
      </c>
      <c r="X3442" t="s">
        <v>1713</v>
      </c>
      <c r="Y3442" t="s">
        <v>3318</v>
      </c>
      <c r="Z3442" t="s">
        <v>3729</v>
      </c>
      <c r="AA3442">
        <v>812267</v>
      </c>
      <c r="AB3442" s="198">
        <v>37037</v>
      </c>
      <c r="AC3442" s="198">
        <v>37040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4</v>
      </c>
      <c r="F3443" s="213">
        <f t="shared" si="270"/>
        <v>16000</v>
      </c>
      <c r="G3443" s="202">
        <v>1298776</v>
      </c>
      <c r="H3443" s="198">
        <v>37036.416087962964</v>
      </c>
      <c r="I3443" t="s">
        <v>1733</v>
      </c>
      <c r="M3443" t="s">
        <v>1785</v>
      </c>
      <c r="N3443" t="s">
        <v>3314</v>
      </c>
      <c r="O3443" t="s">
        <v>1056</v>
      </c>
      <c r="P3443" s="199">
        <v>4000</v>
      </c>
      <c r="S3443" t="s">
        <v>1786</v>
      </c>
      <c r="T3443" t="s">
        <v>2230</v>
      </c>
      <c r="U3443" s="201">
        <v>3.73</v>
      </c>
      <c r="V3443" t="s">
        <v>2177</v>
      </c>
      <c r="W3443" t="s">
        <v>2790</v>
      </c>
      <c r="X3443" t="s">
        <v>1713</v>
      </c>
      <c r="Y3443" t="s">
        <v>3318</v>
      </c>
      <c r="Z3443" t="s">
        <v>3729</v>
      </c>
      <c r="AA3443">
        <v>812270</v>
      </c>
      <c r="AB3443" s="198">
        <v>37037</v>
      </c>
      <c r="AC3443" s="198">
        <v>37040</v>
      </c>
    </row>
    <row r="3444" spans="1:31" x14ac:dyDescent="0.2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30</v>
      </c>
      <c r="F3444" s="213">
        <f t="shared" si="270"/>
        <v>150000</v>
      </c>
      <c r="G3444" s="202">
        <v>1298777</v>
      </c>
      <c r="H3444" s="198">
        <v>37036.416145833333</v>
      </c>
      <c r="I3444" t="s">
        <v>1704</v>
      </c>
      <c r="M3444" t="s">
        <v>1785</v>
      </c>
      <c r="N3444" t="s">
        <v>3014</v>
      </c>
      <c r="O3444" t="s">
        <v>3015</v>
      </c>
      <c r="Q3444" s="199">
        <v>5000</v>
      </c>
      <c r="S3444" t="s">
        <v>1786</v>
      </c>
      <c r="T3444" t="s">
        <v>2230</v>
      </c>
      <c r="U3444" s="201">
        <v>3.9750000000000001</v>
      </c>
      <c r="V3444" t="s">
        <v>2952</v>
      </c>
      <c r="W3444" t="s">
        <v>3587</v>
      </c>
      <c r="X3444" t="s">
        <v>3016</v>
      </c>
      <c r="Y3444" t="s">
        <v>2250</v>
      </c>
      <c r="Z3444" t="s">
        <v>3729</v>
      </c>
      <c r="AA3444" t="s">
        <v>495</v>
      </c>
      <c r="AB3444" s="198">
        <v>37043.875</v>
      </c>
      <c r="AC3444" s="198">
        <v>37072.875</v>
      </c>
    </row>
    <row r="3445" spans="1:31" x14ac:dyDescent="0.2">
      <c r="A3445" s="44" t="str">
        <f t="shared" si="266"/>
        <v>US Natural Gas Financial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30</v>
      </c>
      <c r="F3445" s="213">
        <f t="shared" si="270"/>
        <v>600000</v>
      </c>
      <c r="G3445" s="202">
        <v>1298778</v>
      </c>
      <c r="H3445" s="198">
        <v>37036.416273148148</v>
      </c>
      <c r="I3445" t="s">
        <v>3322</v>
      </c>
      <c r="M3445" t="s">
        <v>1785</v>
      </c>
      <c r="N3445" t="s">
        <v>3014</v>
      </c>
      <c r="O3445" t="s">
        <v>3015</v>
      </c>
      <c r="P3445" s="199">
        <v>20000</v>
      </c>
      <c r="S3445" t="s">
        <v>1786</v>
      </c>
      <c r="T3445" t="s">
        <v>2230</v>
      </c>
      <c r="U3445" s="201">
        <v>3.9649999999999999</v>
      </c>
      <c r="V3445" t="s">
        <v>3171</v>
      </c>
      <c r="W3445" t="s">
        <v>3587</v>
      </c>
      <c r="X3445" t="s">
        <v>3016</v>
      </c>
      <c r="Y3445" t="s">
        <v>2250</v>
      </c>
      <c r="Z3445" t="s">
        <v>3729</v>
      </c>
      <c r="AA3445" t="s">
        <v>496</v>
      </c>
      <c r="AB3445" s="198">
        <v>37043.875</v>
      </c>
      <c r="AC3445" s="198">
        <v>37072.875</v>
      </c>
    </row>
    <row r="3446" spans="1:31" x14ac:dyDescent="0.2">
      <c r="A3446" s="44" t="str">
        <f t="shared" si="266"/>
        <v xml:space="preserve"> Natural Gas Physical</v>
      </c>
      <c r="B3446" s="44" t="str">
        <f t="shared" si="267"/>
        <v/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123</v>
      </c>
      <c r="F3446" s="213">
        <f t="shared" si="270"/>
        <v>1230000</v>
      </c>
      <c r="G3446" s="202">
        <v>1298779</v>
      </c>
      <c r="H3446" s="198">
        <v>37036.416296296295</v>
      </c>
      <c r="I3446" t="s">
        <v>3167</v>
      </c>
      <c r="M3446" t="s">
        <v>1785</v>
      </c>
      <c r="N3446" t="s">
        <v>2390</v>
      </c>
      <c r="O3446" t="s">
        <v>2426</v>
      </c>
      <c r="P3446" s="199">
        <v>10000</v>
      </c>
      <c r="S3446" t="s">
        <v>1786</v>
      </c>
      <c r="T3446" t="s">
        <v>2230</v>
      </c>
      <c r="U3446" s="201">
        <v>0.12</v>
      </c>
      <c r="V3446" t="s">
        <v>497</v>
      </c>
      <c r="W3446" t="s">
        <v>1717</v>
      </c>
      <c r="X3446" t="s">
        <v>3348</v>
      </c>
      <c r="Y3446" t="s">
        <v>3318</v>
      </c>
      <c r="Z3446" t="s">
        <v>3729</v>
      </c>
      <c r="AA3446" t="s">
        <v>498</v>
      </c>
      <c r="AB3446" s="198">
        <v>37073</v>
      </c>
      <c r="AC3446" s="198">
        <v>37195</v>
      </c>
    </row>
    <row r="3447" spans="1:31" x14ac:dyDescent="0.2">
      <c r="A3447" s="44" t="str">
        <f t="shared" si="266"/>
        <v xml:space="preserve"> Natural Gas Physical</v>
      </c>
      <c r="B3447" s="44" t="str">
        <f t="shared" si="267"/>
        <v/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4</v>
      </c>
      <c r="F3447" s="213">
        <f t="shared" si="270"/>
        <v>2936</v>
      </c>
      <c r="G3447" s="202">
        <v>1298780</v>
      </c>
      <c r="H3447" s="198">
        <v>37036.416319444441</v>
      </c>
      <c r="I3447" t="s">
        <v>2358</v>
      </c>
      <c r="M3447" t="s">
        <v>1785</v>
      </c>
      <c r="N3447" t="s">
        <v>3346</v>
      </c>
      <c r="O3447" t="s">
        <v>1500</v>
      </c>
      <c r="Q3447" s="199">
        <v>734</v>
      </c>
      <c r="S3447" t="s">
        <v>1786</v>
      </c>
      <c r="T3447" t="s">
        <v>2230</v>
      </c>
      <c r="U3447" s="201">
        <v>4.125</v>
      </c>
      <c r="V3447" t="s">
        <v>2843</v>
      </c>
      <c r="W3447" t="s">
        <v>3347</v>
      </c>
      <c r="X3447" t="s">
        <v>3348</v>
      </c>
      <c r="Y3447" t="s">
        <v>3318</v>
      </c>
      <c r="Z3447" t="s">
        <v>3729</v>
      </c>
      <c r="AA3447">
        <v>812271</v>
      </c>
      <c r="AB3447" s="198">
        <v>37037</v>
      </c>
      <c r="AC3447" s="198">
        <v>37040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4</v>
      </c>
      <c r="F3448" s="213">
        <f t="shared" si="270"/>
        <v>40000</v>
      </c>
      <c r="G3448" s="202">
        <v>1298781</v>
      </c>
      <c r="H3448" s="198">
        <v>37036.416342592594</v>
      </c>
      <c r="I3448" t="s">
        <v>2202</v>
      </c>
      <c r="M3448" t="s">
        <v>1785</v>
      </c>
      <c r="N3448" t="s">
        <v>3314</v>
      </c>
      <c r="O3448" t="s">
        <v>1034</v>
      </c>
      <c r="Q3448" s="199">
        <v>10000</v>
      </c>
      <c r="S3448" t="s">
        <v>1786</v>
      </c>
      <c r="T3448" t="s">
        <v>2230</v>
      </c>
      <c r="U3448" s="201">
        <v>3.76</v>
      </c>
      <c r="V3448" t="s">
        <v>2805</v>
      </c>
      <c r="W3448" t="s">
        <v>2783</v>
      </c>
      <c r="X3448" t="s">
        <v>2784</v>
      </c>
      <c r="Y3448" t="s">
        <v>3318</v>
      </c>
      <c r="Z3448" t="s">
        <v>3729</v>
      </c>
      <c r="AA3448">
        <v>812272</v>
      </c>
      <c r="AB3448" s="198">
        <v>37037</v>
      </c>
      <c r="AC3448" s="198">
        <v>37040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30</v>
      </c>
      <c r="F3449" s="213">
        <f t="shared" si="270"/>
        <v>150000</v>
      </c>
      <c r="G3449" s="202">
        <v>1298782</v>
      </c>
      <c r="H3449" s="198">
        <v>37036.416354166664</v>
      </c>
      <c r="I3449" t="s">
        <v>1702</v>
      </c>
      <c r="M3449" t="s">
        <v>1785</v>
      </c>
      <c r="N3449" t="s">
        <v>3314</v>
      </c>
      <c r="O3449" t="s">
        <v>1947</v>
      </c>
      <c r="Q3449" s="199">
        <v>5000</v>
      </c>
      <c r="S3449" t="s">
        <v>1786</v>
      </c>
      <c r="T3449" t="s">
        <v>2230</v>
      </c>
      <c r="U3449" s="201">
        <v>3.93</v>
      </c>
      <c r="V3449" t="s">
        <v>3246</v>
      </c>
      <c r="W3449" t="s">
        <v>2790</v>
      </c>
      <c r="X3449" t="s">
        <v>2791</v>
      </c>
      <c r="Y3449" t="s">
        <v>3318</v>
      </c>
      <c r="Z3449" t="s">
        <v>3729</v>
      </c>
      <c r="AA3449" t="s">
        <v>499</v>
      </c>
      <c r="AB3449" s="198">
        <v>37043.875</v>
      </c>
      <c r="AC3449" s="198">
        <v>37072.875</v>
      </c>
    </row>
    <row r="3450" spans="1:31" x14ac:dyDescent="0.2">
      <c r="A3450" s="44" t="str">
        <f t="shared" si="266"/>
        <v>US Crude Financial</v>
      </c>
      <c r="B3450" s="44" t="str">
        <f t="shared" si="267"/>
        <v>US</v>
      </c>
      <c r="C3450" s="44" t="str">
        <f t="shared" si="268"/>
        <v>Crude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50000</v>
      </c>
      <c r="G3450" s="202">
        <v>1298784</v>
      </c>
      <c r="H3450" s="198">
        <v>37036.416388888887</v>
      </c>
      <c r="I3450" t="s">
        <v>3013</v>
      </c>
      <c r="M3450" t="s">
        <v>1994</v>
      </c>
      <c r="N3450" t="s">
        <v>2731</v>
      </c>
      <c r="O3450" t="s">
        <v>1815</v>
      </c>
      <c r="P3450" s="199">
        <v>50000</v>
      </c>
      <c r="S3450" t="s">
        <v>1792</v>
      </c>
      <c r="T3450" t="s">
        <v>2230</v>
      </c>
      <c r="U3450" s="201">
        <v>28.21</v>
      </c>
      <c r="V3450" t="s">
        <v>3296</v>
      </c>
      <c r="W3450" t="s">
        <v>2733</v>
      </c>
      <c r="X3450" t="s">
        <v>2734</v>
      </c>
      <c r="Y3450" t="s">
        <v>3473</v>
      </c>
      <c r="Z3450" t="s">
        <v>3729</v>
      </c>
      <c r="AA3450">
        <v>108083</v>
      </c>
      <c r="AB3450" s="198">
        <v>37073</v>
      </c>
      <c r="AC3450" s="198">
        <v>37103</v>
      </c>
      <c r="AE3450" s="116">
        <f>IF(S3450="Gallon",F3450/42,F3450)</f>
        <v>50000</v>
      </c>
    </row>
    <row r="3451" spans="1:31" x14ac:dyDescent="0.2">
      <c r="A3451" s="44" t="str">
        <f t="shared" si="266"/>
        <v>US Natural Gas Financial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30</v>
      </c>
      <c r="F3451" s="213">
        <f t="shared" si="270"/>
        <v>300000</v>
      </c>
      <c r="G3451" s="202">
        <v>1298786</v>
      </c>
      <c r="H3451" s="198">
        <v>37036.416446759256</v>
      </c>
      <c r="I3451" t="s">
        <v>1838</v>
      </c>
      <c r="M3451" t="s">
        <v>1785</v>
      </c>
      <c r="N3451" t="s">
        <v>3014</v>
      </c>
      <c r="O3451" t="s">
        <v>3015</v>
      </c>
      <c r="Q3451" s="199">
        <v>10000</v>
      </c>
      <c r="S3451" t="s">
        <v>1786</v>
      </c>
      <c r="T3451" t="s">
        <v>2230</v>
      </c>
      <c r="U3451" s="201">
        <v>3.97</v>
      </c>
      <c r="V3451" t="s">
        <v>90</v>
      </c>
      <c r="W3451" t="s">
        <v>3587</v>
      </c>
      <c r="X3451" t="s">
        <v>3016</v>
      </c>
      <c r="Y3451" t="s">
        <v>2250</v>
      </c>
      <c r="Z3451" t="s">
        <v>3729</v>
      </c>
      <c r="AA3451" t="s">
        <v>500</v>
      </c>
      <c r="AB3451" s="198">
        <v>37043.875</v>
      </c>
      <c r="AC3451" s="198">
        <v>37072.875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30</v>
      </c>
      <c r="F3452" s="213">
        <f t="shared" si="270"/>
        <v>150000</v>
      </c>
      <c r="G3452" s="202">
        <v>1298785</v>
      </c>
      <c r="H3452" s="198">
        <v>37036.416446759256</v>
      </c>
      <c r="I3452" t="s">
        <v>2983</v>
      </c>
      <c r="M3452" t="s">
        <v>1785</v>
      </c>
      <c r="N3452" t="s">
        <v>3314</v>
      </c>
      <c r="O3452" t="s">
        <v>2861</v>
      </c>
      <c r="Q3452" s="199">
        <v>5000</v>
      </c>
      <c r="S3452" t="s">
        <v>1786</v>
      </c>
      <c r="T3452" t="s">
        <v>2230</v>
      </c>
      <c r="U3452" s="201">
        <v>3.96</v>
      </c>
      <c r="V3452" t="s">
        <v>1809</v>
      </c>
      <c r="W3452" t="s">
        <v>3081</v>
      </c>
      <c r="X3452" t="s">
        <v>2395</v>
      </c>
      <c r="Y3452" t="s">
        <v>3318</v>
      </c>
      <c r="Z3452" t="s">
        <v>3729</v>
      </c>
      <c r="AA3452" t="s">
        <v>501</v>
      </c>
      <c r="AB3452" s="198">
        <v>37043</v>
      </c>
      <c r="AC3452" s="198">
        <v>37072</v>
      </c>
    </row>
    <row r="3453" spans="1:31" x14ac:dyDescent="0.2">
      <c r="A3453" s="44" t="str">
        <f t="shared" si="266"/>
        <v xml:space="preserve"> Metals Financial</v>
      </c>
      <c r="B3453" s="44" t="str">
        <f t="shared" si="267"/>
        <v/>
      </c>
      <c r="C3453" s="44" t="str">
        <f t="shared" si="268"/>
        <v>Metals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20</v>
      </c>
      <c r="G3453" s="202">
        <v>1298787</v>
      </c>
      <c r="H3453" s="198">
        <v>37036.416504629633</v>
      </c>
      <c r="I3453" t="s">
        <v>2282</v>
      </c>
      <c r="M3453" t="s">
        <v>1791</v>
      </c>
      <c r="N3453" t="s">
        <v>2227</v>
      </c>
      <c r="O3453" t="s">
        <v>2228</v>
      </c>
      <c r="Q3453" s="199">
        <v>20</v>
      </c>
      <c r="S3453" t="s">
        <v>2229</v>
      </c>
      <c r="T3453" t="s">
        <v>2230</v>
      </c>
      <c r="U3453" s="201">
        <v>1734</v>
      </c>
      <c r="V3453" t="s">
        <v>1841</v>
      </c>
      <c r="W3453" t="s">
        <v>2236</v>
      </c>
      <c r="X3453" t="s">
        <v>2232</v>
      </c>
      <c r="Y3453" t="s">
        <v>2233</v>
      </c>
      <c r="Z3453" t="s">
        <v>2234</v>
      </c>
      <c r="AA3453">
        <v>2153127</v>
      </c>
    </row>
    <row r="3454" spans="1:31" x14ac:dyDescent="0.2">
      <c r="A3454" s="44" t="str">
        <f t="shared" si="266"/>
        <v>US Natural Gas Financial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Financial</v>
      </c>
      <c r="E3454" s="44">
        <f>IF(VLOOKUP(S3454,'DD-Lookup'!$J$6:$L$50,3,FALSE)="Monthly",(YEAR(AC3454)-YEAR(AB3454))*12+MONTH(AC3454)-MONTH(AB3454)+1,(AC3454-AB3454+1))</f>
        <v>30</v>
      </c>
      <c r="F3454" s="213">
        <f t="shared" si="270"/>
        <v>150000</v>
      </c>
      <c r="G3454" s="202">
        <v>1298788</v>
      </c>
      <c r="H3454" s="198">
        <v>37036.416539351849</v>
      </c>
      <c r="I3454" t="s">
        <v>3313</v>
      </c>
      <c r="M3454" t="s">
        <v>1785</v>
      </c>
      <c r="N3454" t="s">
        <v>3014</v>
      </c>
      <c r="O3454" t="s">
        <v>3015</v>
      </c>
      <c r="P3454" s="199">
        <v>5000</v>
      </c>
      <c r="S3454" t="s">
        <v>1786</v>
      </c>
      <c r="T3454" t="s">
        <v>2230</v>
      </c>
      <c r="U3454" s="201">
        <v>3.9649999999999999</v>
      </c>
      <c r="V3454" t="s">
        <v>2798</v>
      </c>
      <c r="W3454" t="s">
        <v>3587</v>
      </c>
      <c r="X3454" t="s">
        <v>3016</v>
      </c>
      <c r="Y3454" t="s">
        <v>2250</v>
      </c>
      <c r="Z3454" t="s">
        <v>3729</v>
      </c>
      <c r="AA3454" t="s">
        <v>502</v>
      </c>
      <c r="AB3454" s="198">
        <v>37043.875</v>
      </c>
      <c r="AC3454" s="198">
        <v>37072.875</v>
      </c>
    </row>
    <row r="3455" spans="1:31" x14ac:dyDescent="0.2">
      <c r="A3455" s="44" t="str">
        <f t="shared" si="266"/>
        <v xml:space="preserve"> Metals Financial</v>
      </c>
      <c r="B3455" s="44" t="str">
        <f t="shared" si="267"/>
        <v/>
      </c>
      <c r="C3455" s="44" t="str">
        <f t="shared" si="268"/>
        <v>Metals</v>
      </c>
      <c r="D3455" s="44" t="str">
        <f t="shared" si="269"/>
        <v>Financial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20</v>
      </c>
      <c r="G3455" s="202">
        <v>1298790</v>
      </c>
      <c r="H3455" s="198">
        <v>37036.416620370372</v>
      </c>
      <c r="I3455" t="s">
        <v>2200</v>
      </c>
      <c r="M3455" t="s">
        <v>1791</v>
      </c>
      <c r="N3455" t="s">
        <v>2227</v>
      </c>
      <c r="O3455" t="s">
        <v>2228</v>
      </c>
      <c r="P3455" s="199">
        <v>20</v>
      </c>
      <c r="S3455" t="s">
        <v>2229</v>
      </c>
      <c r="T3455" t="s">
        <v>2230</v>
      </c>
      <c r="U3455" s="201">
        <v>1734</v>
      </c>
      <c r="V3455" t="s">
        <v>2243</v>
      </c>
      <c r="W3455" t="s">
        <v>2236</v>
      </c>
      <c r="X3455" t="s">
        <v>2232</v>
      </c>
      <c r="Y3455" t="s">
        <v>2233</v>
      </c>
      <c r="Z3455" t="s">
        <v>2234</v>
      </c>
      <c r="AA3455">
        <v>2153131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4</v>
      </c>
      <c r="F3456" s="213">
        <f t="shared" si="270"/>
        <v>30000</v>
      </c>
      <c r="G3456" s="202">
        <v>1298791</v>
      </c>
      <c r="H3456" s="198">
        <v>37036.416620370372</v>
      </c>
      <c r="I3456" t="s">
        <v>3293</v>
      </c>
      <c r="M3456" t="s">
        <v>1785</v>
      </c>
      <c r="N3456" t="s">
        <v>3314</v>
      </c>
      <c r="O3456" t="s">
        <v>1042</v>
      </c>
      <c r="Q3456" s="199">
        <v>7500</v>
      </c>
      <c r="S3456" t="s">
        <v>1786</v>
      </c>
      <c r="T3456" t="s">
        <v>2230</v>
      </c>
      <c r="U3456" s="201">
        <v>3.71</v>
      </c>
      <c r="V3456" t="s">
        <v>2913</v>
      </c>
      <c r="W3456" t="s">
        <v>3159</v>
      </c>
      <c r="X3456" t="s">
        <v>1713</v>
      </c>
      <c r="Y3456" t="s">
        <v>3318</v>
      </c>
      <c r="Z3456" t="s">
        <v>3729</v>
      </c>
      <c r="AA3456">
        <v>812279</v>
      </c>
      <c r="AB3456" s="198">
        <v>37037</v>
      </c>
      <c r="AC3456" s="198">
        <v>37040</v>
      </c>
    </row>
    <row r="3457" spans="1:29" x14ac:dyDescent="0.2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30</v>
      </c>
      <c r="F3457" s="213">
        <f t="shared" si="270"/>
        <v>300000</v>
      </c>
      <c r="G3457" s="202">
        <v>1298792</v>
      </c>
      <c r="H3457" s="198">
        <v>37036.416631944441</v>
      </c>
      <c r="I3457" t="s">
        <v>3322</v>
      </c>
      <c r="M3457" t="s">
        <v>1785</v>
      </c>
      <c r="N3457" t="s">
        <v>3014</v>
      </c>
      <c r="O3457" t="s">
        <v>3015</v>
      </c>
      <c r="P3457" s="199">
        <v>10000</v>
      </c>
      <c r="S3457" t="s">
        <v>1786</v>
      </c>
      <c r="T3457" t="s">
        <v>2230</v>
      </c>
      <c r="U3457" s="201">
        <v>3.9649999999999999</v>
      </c>
      <c r="V3457" t="s">
        <v>3171</v>
      </c>
      <c r="W3457" t="s">
        <v>3587</v>
      </c>
      <c r="X3457" t="s">
        <v>3016</v>
      </c>
      <c r="Y3457" t="s">
        <v>2250</v>
      </c>
      <c r="Z3457" t="s">
        <v>3729</v>
      </c>
      <c r="AA3457" t="s">
        <v>503</v>
      </c>
      <c r="AB3457" s="198">
        <v>37043.875</v>
      </c>
      <c r="AC3457" s="198">
        <v>37072.875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30</v>
      </c>
      <c r="F3458" s="213">
        <f t="shared" si="270"/>
        <v>150000</v>
      </c>
      <c r="G3458" s="202">
        <v>1298794</v>
      </c>
      <c r="H3458" s="198">
        <v>37036.416863425926</v>
      </c>
      <c r="I3458" t="s">
        <v>2983</v>
      </c>
      <c r="M3458" t="s">
        <v>1785</v>
      </c>
      <c r="N3458" t="s">
        <v>3314</v>
      </c>
      <c r="O3458" t="s">
        <v>2861</v>
      </c>
      <c r="Q3458" s="199">
        <v>5000</v>
      </c>
      <c r="S3458" t="s">
        <v>1786</v>
      </c>
      <c r="T3458" t="s">
        <v>2230</v>
      </c>
      <c r="U3458" s="201">
        <v>3.9624999999999999</v>
      </c>
      <c r="V3458" t="s">
        <v>1809</v>
      </c>
      <c r="W3458" t="s">
        <v>3081</v>
      </c>
      <c r="X3458" t="s">
        <v>2395</v>
      </c>
      <c r="Y3458" t="s">
        <v>3318</v>
      </c>
      <c r="Z3458" t="s">
        <v>3729</v>
      </c>
      <c r="AA3458" t="s">
        <v>504</v>
      </c>
      <c r="AB3458" s="198">
        <v>37043</v>
      </c>
      <c r="AC3458" s="198">
        <v>37072</v>
      </c>
    </row>
    <row r="3459" spans="1:29" x14ac:dyDescent="0.2">
      <c r="A3459" s="44" t="str">
        <f t="shared" si="266"/>
        <v>US Natural Gas Financial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30</v>
      </c>
      <c r="F3459" s="213">
        <f t="shared" si="270"/>
        <v>225000</v>
      </c>
      <c r="G3459" s="202">
        <v>1298796</v>
      </c>
      <c r="H3459" s="198">
        <v>37036.416956018518</v>
      </c>
      <c r="I3459" t="s">
        <v>3336</v>
      </c>
      <c r="M3459" t="s">
        <v>1785</v>
      </c>
      <c r="N3459" t="s">
        <v>3014</v>
      </c>
      <c r="O3459" t="s">
        <v>3015</v>
      </c>
      <c r="Q3459" s="199">
        <v>7500</v>
      </c>
      <c r="S3459" t="s">
        <v>1786</v>
      </c>
      <c r="T3459" t="s">
        <v>2230</v>
      </c>
      <c r="U3459" s="201">
        <v>3.97</v>
      </c>
      <c r="V3459" t="s">
        <v>3050</v>
      </c>
      <c r="W3459" t="s">
        <v>3587</v>
      </c>
      <c r="X3459" t="s">
        <v>3016</v>
      </c>
      <c r="Y3459" t="s">
        <v>2250</v>
      </c>
      <c r="Z3459" t="s">
        <v>3729</v>
      </c>
      <c r="AA3459" t="s">
        <v>505</v>
      </c>
      <c r="AB3459" s="198">
        <v>37043.875</v>
      </c>
      <c r="AC3459" s="198">
        <v>37072.875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30</v>
      </c>
      <c r="F3460" s="213">
        <f t="shared" si="270"/>
        <v>300000</v>
      </c>
      <c r="G3460" s="202">
        <v>1298797</v>
      </c>
      <c r="H3460" s="198">
        <v>37036.417141203703</v>
      </c>
      <c r="I3460" t="s">
        <v>3078</v>
      </c>
      <c r="M3460" t="s">
        <v>1785</v>
      </c>
      <c r="N3460" t="s">
        <v>3238</v>
      </c>
      <c r="O3460" t="s">
        <v>1909</v>
      </c>
      <c r="P3460" s="199">
        <v>10000</v>
      </c>
      <c r="S3460" t="s">
        <v>1786</v>
      </c>
      <c r="T3460" t="s">
        <v>2230</v>
      </c>
      <c r="U3460" s="201">
        <v>-0.02</v>
      </c>
      <c r="V3460" t="s">
        <v>2150</v>
      </c>
      <c r="W3460" t="s">
        <v>3081</v>
      </c>
      <c r="X3460" t="s">
        <v>2858</v>
      </c>
      <c r="Y3460" t="s">
        <v>3318</v>
      </c>
      <c r="Z3460" t="s">
        <v>3729</v>
      </c>
      <c r="AA3460" t="s">
        <v>506</v>
      </c>
      <c r="AB3460" s="198">
        <v>37043.409722222219</v>
      </c>
      <c r="AC3460" s="198">
        <v>37072.409722222219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30</v>
      </c>
      <c r="F3461" s="213">
        <f t="shared" si="270"/>
        <v>300000</v>
      </c>
      <c r="G3461" s="202">
        <v>1298798</v>
      </c>
      <c r="H3461" s="198">
        <v>37036.417164351849</v>
      </c>
      <c r="I3461" t="s">
        <v>1720</v>
      </c>
      <c r="M3461" t="s">
        <v>1785</v>
      </c>
      <c r="N3461" t="s">
        <v>3314</v>
      </c>
      <c r="O3461" t="s">
        <v>2851</v>
      </c>
      <c r="Q3461" s="199">
        <v>10000</v>
      </c>
      <c r="S3461" t="s">
        <v>1786</v>
      </c>
      <c r="T3461" t="s">
        <v>2230</v>
      </c>
      <c r="U3461" s="201">
        <v>3.085</v>
      </c>
      <c r="V3461" t="s">
        <v>87</v>
      </c>
      <c r="W3461" t="s">
        <v>2813</v>
      </c>
      <c r="X3461" t="s">
        <v>1710</v>
      </c>
      <c r="Y3461" t="s">
        <v>3318</v>
      </c>
      <c r="Z3461" t="s">
        <v>3729</v>
      </c>
      <c r="AA3461" t="s">
        <v>507</v>
      </c>
      <c r="AB3461" s="198">
        <v>37043.875</v>
      </c>
      <c r="AC3461" s="198">
        <v>37072.875</v>
      </c>
    </row>
    <row r="3462" spans="1:29" x14ac:dyDescent="0.2">
      <c r="A3462" s="44" t="str">
        <f t="shared" si="266"/>
        <v>US Natural Gas Financial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Financial</v>
      </c>
      <c r="E3462" s="44">
        <f>IF(VLOOKUP(S3462,'DD-Lookup'!$J$6:$L$50,3,FALSE)="Monthly",(YEAR(AC3462)-YEAR(AB3462))*12+MONTH(AC3462)-MONTH(AB3462)+1,(AC3462-AB3462+1))</f>
        <v>30</v>
      </c>
      <c r="F3462" s="213">
        <f t="shared" si="270"/>
        <v>300000</v>
      </c>
      <c r="G3462" s="202">
        <v>1298799</v>
      </c>
      <c r="H3462" s="198">
        <v>37036.417175925926</v>
      </c>
      <c r="I3462" t="s">
        <v>3013</v>
      </c>
      <c r="M3462" t="s">
        <v>1785</v>
      </c>
      <c r="N3462" t="s">
        <v>3014</v>
      </c>
      <c r="O3462" t="s">
        <v>3015</v>
      </c>
      <c r="Q3462" s="199">
        <v>10000</v>
      </c>
      <c r="S3462" t="s">
        <v>1786</v>
      </c>
      <c r="T3462" t="s">
        <v>2230</v>
      </c>
      <c r="U3462" s="201">
        <v>3.97</v>
      </c>
      <c r="V3462" t="s">
        <v>3057</v>
      </c>
      <c r="W3462" t="s">
        <v>3587</v>
      </c>
      <c r="X3462" t="s">
        <v>3016</v>
      </c>
      <c r="Y3462" t="s">
        <v>2250</v>
      </c>
      <c r="Z3462" t="s">
        <v>3729</v>
      </c>
      <c r="AA3462" t="s">
        <v>508</v>
      </c>
      <c r="AB3462" s="198">
        <v>37043.875</v>
      </c>
      <c r="AC3462" s="198">
        <v>37072.875</v>
      </c>
    </row>
    <row r="3463" spans="1:29" x14ac:dyDescent="0.2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150000</v>
      </c>
      <c r="G3463" s="202">
        <v>1298803</v>
      </c>
      <c r="H3463" s="198">
        <v>37036.417511574073</v>
      </c>
      <c r="I3463" t="s">
        <v>2320</v>
      </c>
      <c r="M3463" t="s">
        <v>1785</v>
      </c>
      <c r="N3463" t="s">
        <v>3014</v>
      </c>
      <c r="O3463" t="s">
        <v>3015</v>
      </c>
      <c r="Q3463" s="199">
        <v>5000</v>
      </c>
      <c r="S3463" t="s">
        <v>1786</v>
      </c>
      <c r="T3463" t="s">
        <v>2230</v>
      </c>
      <c r="U3463" s="201">
        <v>3.9750000000000001</v>
      </c>
      <c r="V3463" t="s">
        <v>277</v>
      </c>
      <c r="W3463" t="s">
        <v>3587</v>
      </c>
      <c r="X3463" t="s">
        <v>3016</v>
      </c>
      <c r="Y3463" t="s">
        <v>2250</v>
      </c>
      <c r="Z3463" t="s">
        <v>3729</v>
      </c>
      <c r="AA3463" t="s">
        <v>509</v>
      </c>
      <c r="AB3463" s="198">
        <v>37043.875</v>
      </c>
      <c r="AC3463" s="198">
        <v>37072.875</v>
      </c>
    </row>
    <row r="3464" spans="1:29" x14ac:dyDescent="0.2">
      <c r="A3464" s="44" t="str">
        <f t="shared" si="266"/>
        <v>US Crude Financial</v>
      </c>
      <c r="B3464" s="44" t="str">
        <f t="shared" si="267"/>
        <v>US</v>
      </c>
      <c r="C3464" s="44" t="str">
        <f t="shared" si="268"/>
        <v>Crude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50000</v>
      </c>
      <c r="G3464" s="202">
        <v>1298804</v>
      </c>
      <c r="H3464" s="198">
        <v>37036.417569444442</v>
      </c>
      <c r="I3464" t="s">
        <v>2730</v>
      </c>
      <c r="M3464" t="s">
        <v>1994</v>
      </c>
      <c r="N3464" t="s">
        <v>2731</v>
      </c>
      <c r="O3464" t="s">
        <v>1815</v>
      </c>
      <c r="Q3464" s="199">
        <v>50000</v>
      </c>
      <c r="S3464" t="s">
        <v>1792</v>
      </c>
      <c r="T3464" t="s">
        <v>2230</v>
      </c>
      <c r="U3464" s="201">
        <v>28.23</v>
      </c>
      <c r="V3464" t="s">
        <v>2732</v>
      </c>
      <c r="W3464" t="s">
        <v>2733</v>
      </c>
      <c r="X3464" t="s">
        <v>2734</v>
      </c>
      <c r="Y3464" t="s">
        <v>3473</v>
      </c>
      <c r="Z3464" t="s">
        <v>3729</v>
      </c>
      <c r="AA3464">
        <v>108084</v>
      </c>
      <c r="AB3464" s="198">
        <v>37073</v>
      </c>
      <c r="AC3464" s="198">
        <v>37103</v>
      </c>
    </row>
    <row r="3465" spans="1:29" x14ac:dyDescent="0.2">
      <c r="A3465" s="44" t="str">
        <f t="shared" si="266"/>
        <v xml:space="preserve"> Metals Financial</v>
      </c>
      <c r="B3465" s="44" t="str">
        <f t="shared" si="267"/>
        <v/>
      </c>
      <c r="C3465" s="44" t="str">
        <f t="shared" si="268"/>
        <v>Metals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20</v>
      </c>
      <c r="G3465" s="202">
        <v>1298806</v>
      </c>
      <c r="H3465" s="198">
        <v>37036.417581018519</v>
      </c>
      <c r="I3465" t="s">
        <v>2290</v>
      </c>
      <c r="M3465" t="s">
        <v>1791</v>
      </c>
      <c r="N3465" t="s">
        <v>2227</v>
      </c>
      <c r="O3465" t="s">
        <v>2228</v>
      </c>
      <c r="P3465" s="199">
        <v>20</v>
      </c>
      <c r="S3465" t="s">
        <v>2229</v>
      </c>
      <c r="T3465" t="s">
        <v>2230</v>
      </c>
      <c r="U3465" s="201">
        <v>1733</v>
      </c>
      <c r="V3465" t="s">
        <v>2292</v>
      </c>
      <c r="W3465" t="s">
        <v>2236</v>
      </c>
      <c r="X3465" t="s">
        <v>2232</v>
      </c>
      <c r="Y3465" t="s">
        <v>2233</v>
      </c>
      <c r="Z3465" t="s">
        <v>2234</v>
      </c>
      <c r="AA3465">
        <v>2153133</v>
      </c>
    </row>
    <row r="3466" spans="1:29" x14ac:dyDescent="0.2">
      <c r="A3466" s="44" t="str">
        <f t="shared" si="266"/>
        <v>US Power Physical</v>
      </c>
      <c r="B3466" s="44" t="str">
        <f t="shared" si="267"/>
        <v>US</v>
      </c>
      <c r="C3466" s="44" t="str">
        <f t="shared" si="268"/>
        <v>Power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30</v>
      </c>
      <c r="F3466" s="213">
        <f t="shared" si="270"/>
        <v>1500</v>
      </c>
      <c r="G3466" s="202">
        <v>1298805</v>
      </c>
      <c r="H3466" s="198">
        <v>37036.417581018519</v>
      </c>
      <c r="I3466" t="s">
        <v>1850</v>
      </c>
      <c r="M3466" t="s">
        <v>3451</v>
      </c>
      <c r="N3466" t="s">
        <v>1827</v>
      </c>
      <c r="O3466" t="s">
        <v>3009</v>
      </c>
      <c r="Q3466" s="199">
        <v>50</v>
      </c>
      <c r="S3466" t="s">
        <v>1784</v>
      </c>
      <c r="T3466" t="s">
        <v>2230</v>
      </c>
      <c r="U3466" s="201">
        <v>57.75</v>
      </c>
      <c r="V3466" t="s">
        <v>2103</v>
      </c>
      <c r="W3466" t="s">
        <v>1848</v>
      </c>
      <c r="X3466" t="s">
        <v>1832</v>
      </c>
      <c r="Y3466" t="s">
        <v>2741</v>
      </c>
      <c r="Z3466" t="s">
        <v>3724</v>
      </c>
      <c r="AA3466">
        <v>623201.1</v>
      </c>
      <c r="AB3466" s="198">
        <v>37043.71597222222</v>
      </c>
      <c r="AC3466" s="198">
        <v>37072.71597222222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30</v>
      </c>
      <c r="F3467" s="213">
        <f t="shared" ref="F3467:F3530" si="275">E3467*SUM(P3467:Q3467)</f>
        <v>60000</v>
      </c>
      <c r="G3467" s="202">
        <v>1298807</v>
      </c>
      <c r="H3467" s="198">
        <v>37036.417581018519</v>
      </c>
      <c r="I3467" t="s">
        <v>3078</v>
      </c>
      <c r="M3467" t="s">
        <v>1785</v>
      </c>
      <c r="N3467" t="s">
        <v>3238</v>
      </c>
      <c r="O3467" t="s">
        <v>1909</v>
      </c>
      <c r="P3467" s="199">
        <v>2000</v>
      </c>
      <c r="S3467" t="s">
        <v>1786</v>
      </c>
      <c r="T3467" t="s">
        <v>2230</v>
      </c>
      <c r="U3467" s="201">
        <v>-2.5000000000000001E-2</v>
      </c>
      <c r="V3467" t="s">
        <v>2150</v>
      </c>
      <c r="W3467" t="s">
        <v>3081</v>
      </c>
      <c r="X3467" t="s">
        <v>2858</v>
      </c>
      <c r="Y3467" t="s">
        <v>3318</v>
      </c>
      <c r="Z3467" t="s">
        <v>3729</v>
      </c>
      <c r="AA3467" t="s">
        <v>510</v>
      </c>
      <c r="AB3467" s="198">
        <v>37043.409722222219</v>
      </c>
      <c r="AC3467" s="198">
        <v>37072.409722222219</v>
      </c>
    </row>
    <row r="3468" spans="1:29" x14ac:dyDescent="0.2">
      <c r="A3468" s="44" t="str">
        <f t="shared" si="271"/>
        <v xml:space="preserve"> Metals Financial</v>
      </c>
      <c r="B3468" s="44" t="str">
        <f t="shared" si="272"/>
        <v/>
      </c>
      <c r="C3468" s="44" t="str">
        <f t="shared" si="273"/>
        <v>Metals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20</v>
      </c>
      <c r="G3468" s="202">
        <v>1298808</v>
      </c>
      <c r="H3468" s="198">
        <v>37036.417754629627</v>
      </c>
      <c r="I3468" t="s">
        <v>2692</v>
      </c>
      <c r="M3468" t="s">
        <v>1791</v>
      </c>
      <c r="N3468" t="s">
        <v>2227</v>
      </c>
      <c r="O3468" t="s">
        <v>2228</v>
      </c>
      <c r="Q3468" s="199">
        <v>20</v>
      </c>
      <c r="S3468" t="s">
        <v>2229</v>
      </c>
      <c r="T3468" t="s">
        <v>2230</v>
      </c>
      <c r="U3468" s="201">
        <v>1733</v>
      </c>
      <c r="V3468" t="s">
        <v>2693</v>
      </c>
      <c r="W3468" t="s">
        <v>2236</v>
      </c>
      <c r="X3468" t="s">
        <v>2232</v>
      </c>
      <c r="Y3468" t="s">
        <v>2233</v>
      </c>
      <c r="Z3468" t="s">
        <v>2234</v>
      </c>
      <c r="AA3468">
        <v>2153135</v>
      </c>
    </row>
    <row r="3469" spans="1:29" x14ac:dyDescent="0.2">
      <c r="A3469" s="44" t="str">
        <f t="shared" si="271"/>
        <v xml:space="preserve"> Natural Gas Physical</v>
      </c>
      <c r="B3469" s="44" t="str">
        <f t="shared" si="272"/>
        <v/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4</v>
      </c>
      <c r="F3469" s="213">
        <f t="shared" si="275"/>
        <v>20000</v>
      </c>
      <c r="G3469" s="202">
        <v>1298811</v>
      </c>
      <c r="H3469" s="198">
        <v>37036.417800925927</v>
      </c>
      <c r="I3469" t="s">
        <v>2964</v>
      </c>
      <c r="M3469" t="s">
        <v>1785</v>
      </c>
      <c r="N3469" t="s">
        <v>1724</v>
      </c>
      <c r="O3469" t="s">
        <v>172</v>
      </c>
      <c r="Q3469" s="199">
        <v>5000</v>
      </c>
      <c r="S3469" t="s">
        <v>2308</v>
      </c>
      <c r="T3469" t="s">
        <v>1725</v>
      </c>
      <c r="U3469" s="201">
        <v>5.2249999999999996</v>
      </c>
      <c r="V3469" t="s">
        <v>446</v>
      </c>
      <c r="W3469" t="s">
        <v>1726</v>
      </c>
      <c r="X3469" t="s">
        <v>1727</v>
      </c>
      <c r="Y3469" t="s">
        <v>3318</v>
      </c>
      <c r="Z3469" t="s">
        <v>3730</v>
      </c>
      <c r="AA3469">
        <v>812291</v>
      </c>
      <c r="AB3469" s="198">
        <v>37036</v>
      </c>
      <c r="AC3469" s="198">
        <v>37039</v>
      </c>
    </row>
    <row r="3470" spans="1:29" x14ac:dyDescent="0.2">
      <c r="A3470" s="44" t="str">
        <f t="shared" si="271"/>
        <v>US Natural Gas Financial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151</v>
      </c>
      <c r="F3470" s="213">
        <f t="shared" si="275"/>
        <v>755000</v>
      </c>
      <c r="G3470" s="202">
        <v>1298809</v>
      </c>
      <c r="H3470" s="198">
        <v>37036.417800925927</v>
      </c>
      <c r="I3470" t="s">
        <v>2999</v>
      </c>
      <c r="M3470" t="s">
        <v>1785</v>
      </c>
      <c r="N3470" t="s">
        <v>3328</v>
      </c>
      <c r="O3470" t="s">
        <v>3522</v>
      </c>
      <c r="P3470" s="199">
        <v>5000</v>
      </c>
      <c r="S3470" t="s">
        <v>1786</v>
      </c>
      <c r="T3470" t="s">
        <v>2230</v>
      </c>
      <c r="U3470" s="201">
        <v>0.25</v>
      </c>
      <c r="V3470" t="s">
        <v>96</v>
      </c>
      <c r="W3470" t="s">
        <v>3329</v>
      </c>
      <c r="X3470" t="s">
        <v>3330</v>
      </c>
      <c r="Y3470" t="s">
        <v>2250</v>
      </c>
      <c r="Z3470" t="s">
        <v>3729</v>
      </c>
      <c r="AA3470" t="s">
        <v>511</v>
      </c>
      <c r="AB3470" s="198">
        <v>37196</v>
      </c>
      <c r="AC3470" s="198">
        <v>37346</v>
      </c>
    </row>
    <row r="3471" spans="1:29" x14ac:dyDescent="0.2">
      <c r="A3471" s="44" t="str">
        <f t="shared" si="271"/>
        <v>US Natural Gas Financial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30</v>
      </c>
      <c r="F3471" s="213">
        <f t="shared" si="275"/>
        <v>150000</v>
      </c>
      <c r="G3471" s="202">
        <v>1298810</v>
      </c>
      <c r="H3471" s="198">
        <v>37036.417800925927</v>
      </c>
      <c r="I3471" t="s">
        <v>2202</v>
      </c>
      <c r="M3471" t="s">
        <v>1785</v>
      </c>
      <c r="N3471" t="s">
        <v>3328</v>
      </c>
      <c r="O3471" t="s">
        <v>2888</v>
      </c>
      <c r="Q3471" s="199">
        <v>5000</v>
      </c>
      <c r="S3471" t="s">
        <v>1786</v>
      </c>
      <c r="T3471" t="s">
        <v>2230</v>
      </c>
      <c r="U3471" s="201">
        <v>0.16500000000000001</v>
      </c>
      <c r="V3471" t="s">
        <v>1073</v>
      </c>
      <c r="W3471" t="s">
        <v>1717</v>
      </c>
      <c r="X3471" t="s">
        <v>1718</v>
      </c>
      <c r="Y3471" t="s">
        <v>2250</v>
      </c>
      <c r="Z3471" t="s">
        <v>3729</v>
      </c>
      <c r="AA3471" t="s">
        <v>512</v>
      </c>
      <c r="AB3471" s="198">
        <v>37043.875</v>
      </c>
      <c r="AC3471" s="198">
        <v>37072.875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30</v>
      </c>
      <c r="F3472" s="213">
        <f t="shared" si="275"/>
        <v>300000</v>
      </c>
      <c r="G3472" s="202">
        <v>1298813</v>
      </c>
      <c r="H3472" s="198">
        <v>37036.417928240742</v>
      </c>
      <c r="I3472" t="s">
        <v>2983</v>
      </c>
      <c r="M3472" t="s">
        <v>1785</v>
      </c>
      <c r="N3472" t="s">
        <v>3238</v>
      </c>
      <c r="O3472" t="s">
        <v>2394</v>
      </c>
      <c r="Q3472" s="199">
        <v>10000</v>
      </c>
      <c r="S3472" t="s">
        <v>1786</v>
      </c>
      <c r="T3472" t="s">
        <v>2230</v>
      </c>
      <c r="U3472" s="201">
        <v>-0.03</v>
      </c>
      <c r="V3472" t="s">
        <v>1809</v>
      </c>
      <c r="W3472" t="s">
        <v>3081</v>
      </c>
      <c r="X3472" t="s">
        <v>2395</v>
      </c>
      <c r="Y3472" t="s">
        <v>3318</v>
      </c>
      <c r="Z3472" t="s">
        <v>3729</v>
      </c>
      <c r="AA3472" t="s">
        <v>513</v>
      </c>
      <c r="AB3472" s="198">
        <v>37043</v>
      </c>
      <c r="AC3472" s="198">
        <v>37072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4</v>
      </c>
      <c r="F3473" s="213">
        <f t="shared" si="275"/>
        <v>20000</v>
      </c>
      <c r="G3473" s="202">
        <v>1298814</v>
      </c>
      <c r="H3473" s="198">
        <v>37036.417951388888</v>
      </c>
      <c r="I3473" t="s">
        <v>2779</v>
      </c>
      <c r="M3473" t="s">
        <v>1785</v>
      </c>
      <c r="N3473" t="s">
        <v>3314</v>
      </c>
      <c r="O3473" t="s">
        <v>1544</v>
      </c>
      <c r="P3473" s="199">
        <v>5000</v>
      </c>
      <c r="S3473" t="s">
        <v>1786</v>
      </c>
      <c r="T3473" t="s">
        <v>2230</v>
      </c>
      <c r="U3473" s="201">
        <v>3.7425000000000002</v>
      </c>
      <c r="V3473" t="s">
        <v>2116</v>
      </c>
      <c r="W3473" t="s">
        <v>3130</v>
      </c>
      <c r="X3473" t="s">
        <v>3338</v>
      </c>
      <c r="Y3473" t="s">
        <v>3318</v>
      </c>
      <c r="Z3473" t="s">
        <v>3729</v>
      </c>
      <c r="AA3473">
        <v>812292</v>
      </c>
      <c r="AB3473" s="198">
        <v>37037</v>
      </c>
      <c r="AC3473" s="198">
        <v>37040</v>
      </c>
    </row>
    <row r="3474" spans="1:29" x14ac:dyDescent="0.2">
      <c r="A3474" s="44" t="str">
        <f t="shared" si="271"/>
        <v xml:space="preserve"> Natural Gas Physical</v>
      </c>
      <c r="B3474" s="44" t="str">
        <f t="shared" si="272"/>
        <v/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3</v>
      </c>
      <c r="F3474" s="213">
        <f t="shared" si="275"/>
        <v>15000</v>
      </c>
      <c r="G3474" s="202">
        <v>1298815</v>
      </c>
      <c r="H3474" s="198">
        <v>37036.417962962965</v>
      </c>
      <c r="I3474" t="s">
        <v>2334</v>
      </c>
      <c r="M3474" t="s">
        <v>1785</v>
      </c>
      <c r="N3474" t="s">
        <v>1724</v>
      </c>
      <c r="O3474" t="s">
        <v>103</v>
      </c>
      <c r="P3474" s="199">
        <v>5000</v>
      </c>
      <c r="S3474" t="s">
        <v>2308</v>
      </c>
      <c r="T3474" t="s">
        <v>1725</v>
      </c>
      <c r="U3474" s="201">
        <v>5.2149999999999999</v>
      </c>
      <c r="V3474" t="s">
        <v>514</v>
      </c>
      <c r="W3474" t="s">
        <v>1726</v>
      </c>
      <c r="X3474" t="s">
        <v>1727</v>
      </c>
      <c r="Y3474" t="s">
        <v>3318</v>
      </c>
      <c r="Z3474" t="s">
        <v>3730</v>
      </c>
      <c r="AA3474">
        <v>812293</v>
      </c>
      <c r="AB3474" s="198">
        <v>37036.875</v>
      </c>
      <c r="AC3474" s="198">
        <v>37038.875</v>
      </c>
    </row>
    <row r="3475" spans="1:29" x14ac:dyDescent="0.2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365</v>
      </c>
      <c r="F3475" s="213">
        <f t="shared" si="275"/>
        <v>1825000</v>
      </c>
      <c r="G3475" s="202">
        <v>1298816</v>
      </c>
      <c r="H3475" s="198">
        <v>37036.417974537035</v>
      </c>
      <c r="I3475" t="s">
        <v>3322</v>
      </c>
      <c r="M3475" t="s">
        <v>1785</v>
      </c>
      <c r="N3475" t="s">
        <v>3014</v>
      </c>
      <c r="O3475" t="s">
        <v>3370</v>
      </c>
      <c r="Q3475" s="199">
        <v>5000</v>
      </c>
      <c r="S3475" t="s">
        <v>1786</v>
      </c>
      <c r="T3475" t="s">
        <v>2230</v>
      </c>
      <c r="U3475" s="201">
        <v>4.2149999999999999</v>
      </c>
      <c r="V3475" t="s">
        <v>3323</v>
      </c>
      <c r="W3475" t="s">
        <v>3587</v>
      </c>
      <c r="X3475" t="s">
        <v>3016</v>
      </c>
      <c r="Y3475" t="s">
        <v>2250</v>
      </c>
      <c r="Z3475" t="s">
        <v>3729</v>
      </c>
      <c r="AA3475" t="s">
        <v>515</v>
      </c>
      <c r="AB3475" s="198">
        <v>37257.875</v>
      </c>
      <c r="AC3475" s="198">
        <v>37621.875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4</v>
      </c>
      <c r="F3476" s="213">
        <f t="shared" si="275"/>
        <v>40000</v>
      </c>
      <c r="G3476" s="202">
        <v>1298817</v>
      </c>
      <c r="H3476" s="198">
        <v>37036.418009259258</v>
      </c>
      <c r="I3476" t="s">
        <v>3393</v>
      </c>
      <c r="M3476" t="s">
        <v>1785</v>
      </c>
      <c r="N3476" t="s">
        <v>3314</v>
      </c>
      <c r="O3476" t="s">
        <v>1524</v>
      </c>
      <c r="Q3476" s="199">
        <v>10000</v>
      </c>
      <c r="S3476" t="s">
        <v>1786</v>
      </c>
      <c r="T3476" t="s">
        <v>2230</v>
      </c>
      <c r="U3476" s="201">
        <v>3.65</v>
      </c>
      <c r="V3476" t="s">
        <v>2377</v>
      </c>
      <c r="W3476" t="s">
        <v>3352</v>
      </c>
      <c r="X3476" t="s">
        <v>3353</v>
      </c>
      <c r="Y3476" t="s">
        <v>3318</v>
      </c>
      <c r="Z3476" t="s">
        <v>3729</v>
      </c>
      <c r="AA3476">
        <v>812295</v>
      </c>
      <c r="AB3476" s="198">
        <v>37037</v>
      </c>
      <c r="AC3476" s="198">
        <v>37040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4</v>
      </c>
      <c r="F3477" s="213">
        <f t="shared" si="275"/>
        <v>20000</v>
      </c>
      <c r="G3477" s="202">
        <v>1298818</v>
      </c>
      <c r="H3477" s="198">
        <v>37036.418043981481</v>
      </c>
      <c r="I3477" t="s">
        <v>3341</v>
      </c>
      <c r="M3477" t="s">
        <v>1785</v>
      </c>
      <c r="N3477" t="s">
        <v>3314</v>
      </c>
      <c r="O3477" t="s">
        <v>1041</v>
      </c>
      <c r="Q3477" s="199">
        <v>5000</v>
      </c>
      <c r="S3477" t="s">
        <v>1786</v>
      </c>
      <c r="T3477" t="s">
        <v>2230</v>
      </c>
      <c r="U3477" s="201">
        <v>3.7149999999999999</v>
      </c>
      <c r="V3477" t="s">
        <v>2136</v>
      </c>
      <c r="W3477" t="s">
        <v>3159</v>
      </c>
      <c r="X3477" t="s">
        <v>1713</v>
      </c>
      <c r="Y3477" t="s">
        <v>3318</v>
      </c>
      <c r="Z3477" t="s">
        <v>3729</v>
      </c>
      <c r="AA3477">
        <v>812297</v>
      </c>
      <c r="AB3477" s="198">
        <v>37037</v>
      </c>
      <c r="AC3477" s="198">
        <v>37040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4</v>
      </c>
      <c r="F3478" s="213">
        <f t="shared" si="275"/>
        <v>20000</v>
      </c>
      <c r="G3478" s="202">
        <v>1298819</v>
      </c>
      <c r="H3478" s="198">
        <v>37036.418078703704</v>
      </c>
      <c r="I3478" t="s">
        <v>2779</v>
      </c>
      <c r="M3478" t="s">
        <v>1785</v>
      </c>
      <c r="N3478" t="s">
        <v>3314</v>
      </c>
      <c r="O3478" t="s">
        <v>1546</v>
      </c>
      <c r="Q3478" s="199">
        <v>5000</v>
      </c>
      <c r="S3478" t="s">
        <v>1786</v>
      </c>
      <c r="T3478" t="s">
        <v>2230</v>
      </c>
      <c r="U3478" s="201">
        <v>3.6475</v>
      </c>
      <c r="V3478" t="s">
        <v>2116</v>
      </c>
      <c r="W3478" t="s">
        <v>3130</v>
      </c>
      <c r="X3478" t="s">
        <v>3338</v>
      </c>
      <c r="Y3478" t="s">
        <v>3318</v>
      </c>
      <c r="Z3478" t="s">
        <v>3729</v>
      </c>
      <c r="AA3478">
        <v>812298</v>
      </c>
      <c r="AB3478" s="198">
        <v>37037</v>
      </c>
      <c r="AC3478" s="198">
        <v>37040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4</v>
      </c>
      <c r="F3479" s="213">
        <f t="shared" si="275"/>
        <v>20000</v>
      </c>
      <c r="G3479" s="202">
        <v>1298820</v>
      </c>
      <c r="H3479" s="198">
        <v>37036.418113425927</v>
      </c>
      <c r="I3479" t="s">
        <v>3341</v>
      </c>
      <c r="M3479" t="s">
        <v>1785</v>
      </c>
      <c r="N3479" t="s">
        <v>3314</v>
      </c>
      <c r="O3479" t="s">
        <v>1041</v>
      </c>
      <c r="Q3479" s="199">
        <v>5000</v>
      </c>
      <c r="S3479" t="s">
        <v>1786</v>
      </c>
      <c r="T3479" t="s">
        <v>2230</v>
      </c>
      <c r="U3479" s="201">
        <v>3.72</v>
      </c>
      <c r="V3479" t="s">
        <v>2136</v>
      </c>
      <c r="W3479" t="s">
        <v>3159</v>
      </c>
      <c r="X3479" t="s">
        <v>1713</v>
      </c>
      <c r="Y3479" t="s">
        <v>3318</v>
      </c>
      <c r="Z3479" t="s">
        <v>3729</v>
      </c>
      <c r="AA3479">
        <v>812299</v>
      </c>
      <c r="AB3479" s="198">
        <v>37037</v>
      </c>
      <c r="AC3479" s="198">
        <v>37040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6</v>
      </c>
      <c r="F3480" s="213">
        <f t="shared" si="275"/>
        <v>60000</v>
      </c>
      <c r="G3480" s="202">
        <v>1298821</v>
      </c>
      <c r="H3480" s="198">
        <v>37036.418171296296</v>
      </c>
      <c r="I3480" t="s">
        <v>2964</v>
      </c>
      <c r="M3480" t="s">
        <v>1785</v>
      </c>
      <c r="N3480" t="s">
        <v>3314</v>
      </c>
      <c r="O3480" t="s">
        <v>1039</v>
      </c>
      <c r="Q3480" s="199">
        <v>10000</v>
      </c>
      <c r="S3480" t="s">
        <v>1786</v>
      </c>
      <c r="T3480" t="s">
        <v>2230</v>
      </c>
      <c r="U3480" s="201">
        <v>4.1500000000000004</v>
      </c>
      <c r="V3480" t="s">
        <v>1050</v>
      </c>
      <c r="W3480" t="s">
        <v>2800</v>
      </c>
      <c r="X3480" t="s">
        <v>2801</v>
      </c>
      <c r="Y3480" t="s">
        <v>3318</v>
      </c>
      <c r="Z3480" t="s">
        <v>3729</v>
      </c>
      <c r="AA3480">
        <v>812300</v>
      </c>
      <c r="AB3480" s="198">
        <v>37037.875</v>
      </c>
      <c r="AC3480" s="198">
        <v>37042.875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4</v>
      </c>
      <c r="F3481" s="213">
        <f t="shared" si="275"/>
        <v>2000</v>
      </c>
      <c r="G3481" s="202">
        <v>1298824</v>
      </c>
      <c r="H3481" s="198">
        <v>37036.418182870373</v>
      </c>
      <c r="I3481" t="s">
        <v>3341</v>
      </c>
      <c r="M3481" t="s">
        <v>1785</v>
      </c>
      <c r="N3481" t="s">
        <v>3314</v>
      </c>
      <c r="O3481" t="s">
        <v>1041</v>
      </c>
      <c r="Q3481" s="199">
        <v>500</v>
      </c>
      <c r="S3481" t="s">
        <v>1786</v>
      </c>
      <c r="T3481" t="s">
        <v>2230</v>
      </c>
      <c r="U3481" s="201">
        <v>3.7250000000000001</v>
      </c>
      <c r="V3481" t="s">
        <v>2136</v>
      </c>
      <c r="W3481" t="s">
        <v>3159</v>
      </c>
      <c r="X3481" t="s">
        <v>1713</v>
      </c>
      <c r="Y3481" t="s">
        <v>3318</v>
      </c>
      <c r="Z3481" t="s">
        <v>3729</v>
      </c>
      <c r="AA3481">
        <v>812301</v>
      </c>
      <c r="AB3481" s="198">
        <v>37037</v>
      </c>
      <c r="AC3481" s="198">
        <v>37040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30</v>
      </c>
      <c r="F3482" s="213">
        <f t="shared" si="275"/>
        <v>150000</v>
      </c>
      <c r="G3482" s="202">
        <v>1298825</v>
      </c>
      <c r="H3482" s="198">
        <v>37036.418263888889</v>
      </c>
      <c r="I3482" t="s">
        <v>2817</v>
      </c>
      <c r="M3482" t="s">
        <v>1785</v>
      </c>
      <c r="N3482" t="s">
        <v>3314</v>
      </c>
      <c r="O3482" t="s">
        <v>516</v>
      </c>
      <c r="P3482" s="199">
        <v>5000</v>
      </c>
      <c r="S3482" t="s">
        <v>1786</v>
      </c>
      <c r="T3482" t="s">
        <v>2230</v>
      </c>
      <c r="U3482" s="201">
        <v>4.3899999999999997</v>
      </c>
      <c r="V3482" t="s">
        <v>2818</v>
      </c>
      <c r="W3482" t="s">
        <v>1691</v>
      </c>
      <c r="X3482" t="s">
        <v>1697</v>
      </c>
      <c r="Y3482" t="s">
        <v>3318</v>
      </c>
      <c r="Z3482" t="s">
        <v>3729</v>
      </c>
      <c r="AA3482" t="s">
        <v>517</v>
      </c>
      <c r="AB3482" s="198">
        <v>37043.875</v>
      </c>
      <c r="AC3482" s="198">
        <v>37072.875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4</v>
      </c>
      <c r="F3483" s="213">
        <f t="shared" si="275"/>
        <v>40000</v>
      </c>
      <c r="G3483" s="202">
        <v>1298827</v>
      </c>
      <c r="H3483" s="198">
        <v>37036.418298611112</v>
      </c>
      <c r="I3483" t="s">
        <v>2983</v>
      </c>
      <c r="M3483" t="s">
        <v>1785</v>
      </c>
      <c r="N3483" t="s">
        <v>3314</v>
      </c>
      <c r="O3483" t="s">
        <v>1602</v>
      </c>
      <c r="P3483" s="199">
        <v>10000</v>
      </c>
      <c r="S3483" t="s">
        <v>1786</v>
      </c>
      <c r="T3483" t="s">
        <v>2230</v>
      </c>
      <c r="U3483" s="201">
        <v>4.12</v>
      </c>
      <c r="V3483" t="s">
        <v>3315</v>
      </c>
      <c r="W3483" t="s">
        <v>3367</v>
      </c>
      <c r="X3483" t="s">
        <v>3368</v>
      </c>
      <c r="Y3483" t="s">
        <v>3318</v>
      </c>
      <c r="Z3483" t="s">
        <v>3729</v>
      </c>
      <c r="AA3483">
        <v>812302</v>
      </c>
      <c r="AB3483" s="198">
        <v>37037</v>
      </c>
      <c r="AC3483" s="198">
        <v>37040</v>
      </c>
    </row>
    <row r="3484" spans="1:29" x14ac:dyDescent="0.2">
      <c r="A3484" s="44" t="str">
        <f t="shared" si="271"/>
        <v>US Natural Gas Financial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Financial</v>
      </c>
      <c r="E3484" s="44">
        <f>IF(VLOOKUP(S3484,'DD-Lookup'!$J$6:$L$50,3,FALSE)="Monthly",(YEAR(AC3484)-YEAR(AB3484))*12+MONTH(AC3484)-MONTH(AB3484)+1,(AC3484-AB3484+1))</f>
        <v>153</v>
      </c>
      <c r="F3484" s="213">
        <f t="shared" si="275"/>
        <v>765000</v>
      </c>
      <c r="G3484" s="202">
        <v>1298828</v>
      </c>
      <c r="H3484" s="198">
        <v>37036.418333333335</v>
      </c>
      <c r="I3484" t="s">
        <v>3313</v>
      </c>
      <c r="M3484" t="s">
        <v>1785</v>
      </c>
      <c r="N3484" t="s">
        <v>3014</v>
      </c>
      <c r="O3484" t="s">
        <v>2777</v>
      </c>
      <c r="Q3484" s="199">
        <v>5000</v>
      </c>
      <c r="S3484" t="s">
        <v>1786</v>
      </c>
      <c r="T3484" t="s">
        <v>2230</v>
      </c>
      <c r="U3484" s="201">
        <v>4.0999999999999996</v>
      </c>
      <c r="V3484" t="s">
        <v>2798</v>
      </c>
      <c r="W3484" t="s">
        <v>3587</v>
      </c>
      <c r="X3484" t="s">
        <v>3016</v>
      </c>
      <c r="Y3484" t="s">
        <v>2250</v>
      </c>
      <c r="Z3484" t="s">
        <v>3729</v>
      </c>
      <c r="AA3484" t="s">
        <v>518</v>
      </c>
      <c r="AB3484" s="198">
        <v>37043</v>
      </c>
      <c r="AC3484" s="198">
        <v>37195</v>
      </c>
    </row>
    <row r="3485" spans="1:29" x14ac:dyDescent="0.2">
      <c r="A3485" s="44" t="str">
        <f t="shared" si="271"/>
        <v>US Natural Gas Financial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6</v>
      </c>
      <c r="F3485" s="213">
        <f t="shared" si="275"/>
        <v>330000</v>
      </c>
      <c r="G3485" s="202">
        <v>1298829</v>
      </c>
      <c r="H3485" s="198">
        <v>37036.418356481481</v>
      </c>
      <c r="I3485" t="s">
        <v>3215</v>
      </c>
      <c r="M3485" t="s">
        <v>1785</v>
      </c>
      <c r="N3485" t="s">
        <v>3014</v>
      </c>
      <c r="O3485" t="s">
        <v>1938</v>
      </c>
      <c r="Q3485" s="199">
        <v>55000</v>
      </c>
      <c r="S3485" t="s">
        <v>1786</v>
      </c>
      <c r="T3485" t="s">
        <v>2230</v>
      </c>
      <c r="U3485" s="201">
        <v>3.8250000000000002</v>
      </c>
      <c r="V3485" t="s">
        <v>3101</v>
      </c>
      <c r="W3485" t="s">
        <v>3179</v>
      </c>
      <c r="X3485" t="s">
        <v>3180</v>
      </c>
      <c r="Y3485" t="s">
        <v>2250</v>
      </c>
      <c r="Z3485" t="s">
        <v>3729</v>
      </c>
      <c r="AA3485" t="s">
        <v>519</v>
      </c>
      <c r="AB3485" s="198">
        <v>37037.875</v>
      </c>
      <c r="AC3485" s="198">
        <v>37042.875</v>
      </c>
    </row>
    <row r="3486" spans="1:29" x14ac:dyDescent="0.2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4</v>
      </c>
      <c r="F3486" s="213">
        <f t="shared" si="275"/>
        <v>5496</v>
      </c>
      <c r="G3486" s="202">
        <v>1298830</v>
      </c>
      <c r="H3486" s="198">
        <v>37036.418368055558</v>
      </c>
      <c r="I3486" t="s">
        <v>3336</v>
      </c>
      <c r="M3486" t="s">
        <v>1785</v>
      </c>
      <c r="N3486" t="s">
        <v>3314</v>
      </c>
      <c r="O3486" t="s">
        <v>1543</v>
      </c>
      <c r="Q3486" s="199">
        <v>1374</v>
      </c>
      <c r="S3486" t="s">
        <v>1786</v>
      </c>
      <c r="T3486" t="s">
        <v>2230</v>
      </c>
      <c r="U3486" s="201">
        <v>3.6575000000000002</v>
      </c>
      <c r="V3486" t="s">
        <v>1819</v>
      </c>
      <c r="W3486" t="s">
        <v>3130</v>
      </c>
      <c r="X3486" t="s">
        <v>3338</v>
      </c>
      <c r="Y3486" t="s">
        <v>3318</v>
      </c>
      <c r="Z3486" t="s">
        <v>3729</v>
      </c>
      <c r="AA3486">
        <v>812303</v>
      </c>
      <c r="AB3486" s="198">
        <v>37037</v>
      </c>
      <c r="AC3486" s="198">
        <v>37040</v>
      </c>
    </row>
    <row r="3487" spans="1:29" x14ac:dyDescent="0.2">
      <c r="A3487" s="44" t="str">
        <f t="shared" si="271"/>
        <v>US Natural Gas Financial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153</v>
      </c>
      <c r="F3487" s="213">
        <f t="shared" si="275"/>
        <v>765000</v>
      </c>
      <c r="G3487" s="202">
        <v>1298831</v>
      </c>
      <c r="H3487" s="198">
        <v>37036.418437499997</v>
      </c>
      <c r="I3487" t="s">
        <v>3313</v>
      </c>
      <c r="M3487" t="s">
        <v>1785</v>
      </c>
      <c r="N3487" t="s">
        <v>3014</v>
      </c>
      <c r="O3487" t="s">
        <v>2777</v>
      </c>
      <c r="Q3487" s="199">
        <v>5000</v>
      </c>
      <c r="S3487" t="s">
        <v>1786</v>
      </c>
      <c r="T3487" t="s">
        <v>2230</v>
      </c>
      <c r="U3487" s="201">
        <v>4.0999999999999996</v>
      </c>
      <c r="V3487" t="s">
        <v>2798</v>
      </c>
      <c r="W3487" t="s">
        <v>3587</v>
      </c>
      <c r="X3487" t="s">
        <v>3016</v>
      </c>
      <c r="Y3487" t="s">
        <v>2250</v>
      </c>
      <c r="Z3487" t="s">
        <v>3729</v>
      </c>
      <c r="AA3487" t="s">
        <v>520</v>
      </c>
      <c r="AB3487" s="198">
        <v>37043</v>
      </c>
      <c r="AC3487" s="198">
        <v>37195</v>
      </c>
    </row>
    <row r="3488" spans="1:29" x14ac:dyDescent="0.2">
      <c r="A3488" s="44" t="str">
        <f t="shared" si="271"/>
        <v>US Natural Gas Financial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Financial</v>
      </c>
      <c r="E3488" s="44">
        <f>IF(VLOOKUP(S3488,'DD-Lookup'!$J$6:$L$50,3,FALSE)="Monthly",(YEAR(AC3488)-YEAR(AB3488))*12+MONTH(AC3488)-MONTH(AB3488)+1,(AC3488-AB3488+1))</f>
        <v>365</v>
      </c>
      <c r="F3488" s="213">
        <f t="shared" si="275"/>
        <v>1825000</v>
      </c>
      <c r="G3488" s="202">
        <v>1298832</v>
      </c>
      <c r="H3488" s="198">
        <v>37036.418495370373</v>
      </c>
      <c r="I3488" t="s">
        <v>3313</v>
      </c>
      <c r="M3488" t="s">
        <v>1785</v>
      </c>
      <c r="N3488" t="s">
        <v>3014</v>
      </c>
      <c r="O3488" t="s">
        <v>3370</v>
      </c>
      <c r="P3488" s="199">
        <v>5000</v>
      </c>
      <c r="S3488" t="s">
        <v>1786</v>
      </c>
      <c r="T3488" t="s">
        <v>2230</v>
      </c>
      <c r="U3488" s="201">
        <v>4.21</v>
      </c>
      <c r="V3488" t="s">
        <v>2798</v>
      </c>
      <c r="W3488" t="s">
        <v>3587</v>
      </c>
      <c r="X3488" t="s">
        <v>3016</v>
      </c>
      <c r="Y3488" t="s">
        <v>2250</v>
      </c>
      <c r="Z3488" t="s">
        <v>3729</v>
      </c>
      <c r="AA3488" t="s">
        <v>521</v>
      </c>
      <c r="AB3488" s="198">
        <v>37257.875</v>
      </c>
      <c r="AC3488" s="198">
        <v>37621.875</v>
      </c>
    </row>
    <row r="3489" spans="1:29" x14ac:dyDescent="0.2">
      <c r="A3489" s="44" t="str">
        <f t="shared" si="271"/>
        <v xml:space="preserve"> Natural Gas Physical</v>
      </c>
      <c r="B3489" s="44" t="str">
        <f t="shared" si="272"/>
        <v/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4</v>
      </c>
      <c r="F3489" s="213">
        <f t="shared" si="275"/>
        <v>200000</v>
      </c>
      <c r="G3489" s="202">
        <v>1298834</v>
      </c>
      <c r="H3489" s="198">
        <v>37036.418587962966</v>
      </c>
      <c r="I3489" t="s">
        <v>2291</v>
      </c>
      <c r="M3489" t="s">
        <v>1785</v>
      </c>
      <c r="N3489" t="s">
        <v>2263</v>
      </c>
      <c r="O3489" t="s">
        <v>3114</v>
      </c>
      <c r="Q3489" s="199">
        <v>50000</v>
      </c>
      <c r="S3489" t="s">
        <v>2265</v>
      </c>
      <c r="T3489" t="s">
        <v>2266</v>
      </c>
      <c r="U3489" s="201">
        <v>21.7</v>
      </c>
      <c r="V3489" t="s">
        <v>1642</v>
      </c>
      <c r="W3489" t="s">
        <v>2278</v>
      </c>
      <c r="X3489" t="s">
        <v>2268</v>
      </c>
      <c r="Y3489" t="s">
        <v>2269</v>
      </c>
      <c r="Z3489" t="s">
        <v>2235</v>
      </c>
      <c r="AA3489">
        <v>104996</v>
      </c>
      <c r="AB3489" s="198">
        <v>37040.875</v>
      </c>
      <c r="AC3489" s="198">
        <v>37043.875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4</v>
      </c>
      <c r="F3490" s="213">
        <f t="shared" si="275"/>
        <v>20000</v>
      </c>
      <c r="G3490" s="202">
        <v>1298835</v>
      </c>
      <c r="H3490" s="198">
        <v>37036.418599537035</v>
      </c>
      <c r="I3490" t="s">
        <v>2796</v>
      </c>
      <c r="M3490" t="s">
        <v>1785</v>
      </c>
      <c r="N3490" t="s">
        <v>3314</v>
      </c>
      <c r="O3490" t="s">
        <v>1518</v>
      </c>
      <c r="P3490" s="199">
        <v>5000</v>
      </c>
      <c r="S3490" t="s">
        <v>1786</v>
      </c>
      <c r="T3490" t="s">
        <v>2230</v>
      </c>
      <c r="U3490" s="201">
        <v>3.8525</v>
      </c>
      <c r="V3490" t="s">
        <v>3378</v>
      </c>
      <c r="W3490" t="s">
        <v>3316</v>
      </c>
      <c r="X3490" t="s">
        <v>3317</v>
      </c>
      <c r="Y3490" t="s">
        <v>3318</v>
      </c>
      <c r="Z3490" t="s">
        <v>3729</v>
      </c>
      <c r="AA3490">
        <v>812306</v>
      </c>
      <c r="AB3490" s="198">
        <v>37037</v>
      </c>
      <c r="AC3490" s="198">
        <v>37040</v>
      </c>
    </row>
    <row r="3491" spans="1:29" x14ac:dyDescent="0.2">
      <c r="A3491" s="44" t="str">
        <f t="shared" si="271"/>
        <v>US Oil Products Financial</v>
      </c>
      <c r="B3491" s="44" t="str">
        <f t="shared" si="272"/>
        <v>US</v>
      </c>
      <c r="C3491" s="44" t="str">
        <f t="shared" si="273"/>
        <v>Oil Products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25000</v>
      </c>
      <c r="G3491" s="202">
        <v>1298836</v>
      </c>
      <c r="H3491" s="198">
        <v>37036.418761574074</v>
      </c>
      <c r="I3491" t="s">
        <v>2730</v>
      </c>
      <c r="M3491" t="s">
        <v>1789</v>
      </c>
      <c r="N3491" t="s">
        <v>2351</v>
      </c>
      <c r="O3491" t="s">
        <v>2352</v>
      </c>
      <c r="Q3491" s="199">
        <v>25000</v>
      </c>
      <c r="S3491" t="s">
        <v>3388</v>
      </c>
      <c r="T3491" t="s">
        <v>2230</v>
      </c>
      <c r="U3491" s="201">
        <v>78.7</v>
      </c>
      <c r="V3491" t="s">
        <v>2732</v>
      </c>
      <c r="W3491" t="s">
        <v>2627</v>
      </c>
      <c r="X3491" t="s">
        <v>2628</v>
      </c>
      <c r="Y3491" t="s">
        <v>3473</v>
      </c>
      <c r="Z3491" t="s">
        <v>3729</v>
      </c>
      <c r="AA3491">
        <v>108086</v>
      </c>
      <c r="AB3491" s="198">
        <v>37043</v>
      </c>
      <c r="AC3491" s="198">
        <v>37072</v>
      </c>
    </row>
    <row r="3492" spans="1:29" x14ac:dyDescent="0.2">
      <c r="A3492" s="44" t="str">
        <f t="shared" si="271"/>
        <v>US Crude Financial</v>
      </c>
      <c r="B3492" s="44" t="str">
        <f t="shared" si="272"/>
        <v>US</v>
      </c>
      <c r="C3492" s="44" t="str">
        <f t="shared" si="273"/>
        <v>Crude</v>
      </c>
      <c r="D3492" s="44" t="str">
        <f t="shared" si="274"/>
        <v>Financial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50000</v>
      </c>
      <c r="G3492" s="202">
        <v>1298837</v>
      </c>
      <c r="H3492" s="198">
        <v>37036.418796296297</v>
      </c>
      <c r="I3492" t="s">
        <v>3013</v>
      </c>
      <c r="M3492" t="s">
        <v>1994</v>
      </c>
      <c r="N3492" t="s">
        <v>2731</v>
      </c>
      <c r="O3492" t="s">
        <v>1815</v>
      </c>
      <c r="P3492" s="199">
        <v>50000</v>
      </c>
      <c r="S3492" t="s">
        <v>1792</v>
      </c>
      <c r="T3492" t="s">
        <v>2230</v>
      </c>
      <c r="U3492" s="201">
        <v>28.23</v>
      </c>
      <c r="V3492" t="s">
        <v>2317</v>
      </c>
      <c r="W3492" t="s">
        <v>2733</v>
      </c>
      <c r="X3492" t="s">
        <v>2734</v>
      </c>
      <c r="Y3492" t="s">
        <v>3473</v>
      </c>
      <c r="Z3492" t="s">
        <v>3729</v>
      </c>
      <c r="AA3492">
        <v>108087</v>
      </c>
      <c r="AB3492" s="198">
        <v>37073</v>
      </c>
      <c r="AC3492" s="198">
        <v>37103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4</v>
      </c>
      <c r="F3493" s="213">
        <f t="shared" si="275"/>
        <v>20000</v>
      </c>
      <c r="G3493" s="202">
        <v>1298838</v>
      </c>
      <c r="H3493" s="198">
        <v>37036.41883101852</v>
      </c>
      <c r="I3493" t="s">
        <v>1843</v>
      </c>
      <c r="M3493" t="s">
        <v>1785</v>
      </c>
      <c r="N3493" t="s">
        <v>3314</v>
      </c>
      <c r="O3493" t="s">
        <v>1056</v>
      </c>
      <c r="P3493" s="199">
        <v>5000</v>
      </c>
      <c r="S3493" t="s">
        <v>1786</v>
      </c>
      <c r="T3493" t="s">
        <v>2230</v>
      </c>
      <c r="U3493" s="201">
        <v>3.74</v>
      </c>
      <c r="V3493" t="s">
        <v>3177</v>
      </c>
      <c r="W3493" t="s">
        <v>2790</v>
      </c>
      <c r="X3493" t="s">
        <v>1713</v>
      </c>
      <c r="Y3493" t="s">
        <v>3318</v>
      </c>
      <c r="Z3493" t="s">
        <v>3729</v>
      </c>
      <c r="AA3493">
        <v>812307</v>
      </c>
      <c r="AB3493" s="198">
        <v>37037</v>
      </c>
      <c r="AC3493" s="198">
        <v>37040</v>
      </c>
    </row>
    <row r="3494" spans="1:29" x14ac:dyDescent="0.2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30</v>
      </c>
      <c r="F3494" s="213">
        <f t="shared" si="275"/>
        <v>150000</v>
      </c>
      <c r="G3494" s="202">
        <v>1298839</v>
      </c>
      <c r="H3494" s="198">
        <v>37036.418993055559</v>
      </c>
      <c r="I3494" t="s">
        <v>3322</v>
      </c>
      <c r="M3494" t="s">
        <v>1785</v>
      </c>
      <c r="N3494" t="s">
        <v>3328</v>
      </c>
      <c r="O3494" t="s">
        <v>3250</v>
      </c>
      <c r="Q3494" s="199">
        <v>5000</v>
      </c>
      <c r="S3494" t="s">
        <v>1786</v>
      </c>
      <c r="T3494" t="s">
        <v>2230</v>
      </c>
      <c r="U3494" s="201">
        <v>-0.77</v>
      </c>
      <c r="V3494" t="s">
        <v>3203</v>
      </c>
      <c r="W3494" t="s">
        <v>3251</v>
      </c>
      <c r="X3494" t="s">
        <v>3252</v>
      </c>
      <c r="Y3494" t="s">
        <v>2250</v>
      </c>
      <c r="Z3494" t="s">
        <v>3729</v>
      </c>
      <c r="AA3494" t="s">
        <v>522</v>
      </c>
      <c r="AB3494" s="198">
        <v>37043.875</v>
      </c>
      <c r="AC3494" s="198">
        <v>37072.875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4</v>
      </c>
      <c r="F3495" s="213">
        <f t="shared" si="275"/>
        <v>800</v>
      </c>
      <c r="G3495" s="202">
        <v>1298843</v>
      </c>
      <c r="H3495" s="198">
        <v>37036.419189814813</v>
      </c>
      <c r="I3495" t="s">
        <v>3204</v>
      </c>
      <c r="M3495" t="s">
        <v>1785</v>
      </c>
      <c r="N3495" t="s">
        <v>3314</v>
      </c>
      <c r="O3495" t="s">
        <v>1518</v>
      </c>
      <c r="P3495" s="199">
        <v>200</v>
      </c>
      <c r="S3495" t="s">
        <v>1786</v>
      </c>
      <c r="T3495" t="s">
        <v>2230</v>
      </c>
      <c r="U3495" s="201">
        <v>3.8574999999999999</v>
      </c>
      <c r="V3495" t="s">
        <v>3205</v>
      </c>
      <c r="W3495" t="s">
        <v>3316</v>
      </c>
      <c r="X3495" t="s">
        <v>3317</v>
      </c>
      <c r="Y3495" t="s">
        <v>3318</v>
      </c>
      <c r="Z3495" t="s">
        <v>3729</v>
      </c>
      <c r="AA3495">
        <v>812308</v>
      </c>
      <c r="AB3495" s="198">
        <v>37037</v>
      </c>
      <c r="AC3495" s="198">
        <v>37040</v>
      </c>
    </row>
    <row r="3496" spans="1:29" x14ac:dyDescent="0.2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4</v>
      </c>
      <c r="F3496" s="213">
        <f t="shared" si="275"/>
        <v>20000</v>
      </c>
      <c r="G3496" s="202">
        <v>1298844</v>
      </c>
      <c r="H3496" s="198">
        <v>37036.419259259259</v>
      </c>
      <c r="I3496" t="s">
        <v>1843</v>
      </c>
      <c r="M3496" t="s">
        <v>1785</v>
      </c>
      <c r="N3496" t="s">
        <v>3314</v>
      </c>
      <c r="O3496" t="s">
        <v>1056</v>
      </c>
      <c r="P3496" s="199">
        <v>5000</v>
      </c>
      <c r="S3496" t="s">
        <v>1786</v>
      </c>
      <c r="T3496" t="s">
        <v>2230</v>
      </c>
      <c r="U3496" s="201">
        <v>3.74</v>
      </c>
      <c r="V3496" t="s">
        <v>3177</v>
      </c>
      <c r="W3496" t="s">
        <v>2790</v>
      </c>
      <c r="X3496" t="s">
        <v>1713</v>
      </c>
      <c r="Y3496" t="s">
        <v>3318</v>
      </c>
      <c r="Z3496" t="s">
        <v>3729</v>
      </c>
      <c r="AA3496">
        <v>812309</v>
      </c>
      <c r="AB3496" s="198">
        <v>37037</v>
      </c>
      <c r="AC3496" s="198">
        <v>37040</v>
      </c>
    </row>
    <row r="3497" spans="1:29" x14ac:dyDescent="0.2">
      <c r="A3497" s="44" t="str">
        <f t="shared" si="271"/>
        <v xml:space="preserve"> Natural Gas Physical</v>
      </c>
      <c r="B3497" s="44" t="str">
        <f t="shared" si="272"/>
        <v/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4</v>
      </c>
      <c r="F3497" s="213">
        <f t="shared" si="275"/>
        <v>191232</v>
      </c>
      <c r="G3497" s="202">
        <v>1298845</v>
      </c>
      <c r="H3497" s="198">
        <v>37036.419270833336</v>
      </c>
      <c r="I3497" t="s">
        <v>3243</v>
      </c>
      <c r="M3497" t="s">
        <v>1785</v>
      </c>
      <c r="N3497" t="s">
        <v>3346</v>
      </c>
      <c r="O3497" t="s">
        <v>238</v>
      </c>
      <c r="P3497" s="199">
        <v>47808</v>
      </c>
      <c r="S3497" t="s">
        <v>1786</v>
      </c>
      <c r="T3497" t="s">
        <v>2230</v>
      </c>
      <c r="U3497" s="201">
        <v>4.1900000000000004</v>
      </c>
      <c r="V3497" t="s">
        <v>1865</v>
      </c>
      <c r="W3497" t="s">
        <v>3347</v>
      </c>
      <c r="X3497" t="s">
        <v>3348</v>
      </c>
      <c r="Y3497" t="s">
        <v>3318</v>
      </c>
      <c r="Z3497" t="s">
        <v>3729</v>
      </c>
      <c r="AA3497">
        <v>812310</v>
      </c>
      <c r="AB3497" s="198">
        <v>37037</v>
      </c>
      <c r="AC3497" s="198">
        <v>37040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4</v>
      </c>
      <c r="F3498" s="213">
        <f t="shared" si="275"/>
        <v>100000</v>
      </c>
      <c r="G3498" s="202">
        <v>1298846</v>
      </c>
      <c r="H3498" s="198">
        <v>37036.419305555559</v>
      </c>
      <c r="I3498" t="s">
        <v>2964</v>
      </c>
      <c r="M3498" t="s">
        <v>1785</v>
      </c>
      <c r="N3498" t="s">
        <v>3314</v>
      </c>
      <c r="O3498" t="s">
        <v>1034</v>
      </c>
      <c r="P3498" s="199">
        <v>25000</v>
      </c>
      <c r="S3498" t="s">
        <v>1786</v>
      </c>
      <c r="T3498" t="s">
        <v>2230</v>
      </c>
      <c r="U3498" s="201">
        <v>3.75</v>
      </c>
      <c r="V3498" t="s">
        <v>3268</v>
      </c>
      <c r="W3498" t="s">
        <v>2783</v>
      </c>
      <c r="X3498" t="s">
        <v>2784</v>
      </c>
      <c r="Y3498" t="s">
        <v>3318</v>
      </c>
      <c r="Z3498" t="s">
        <v>3729</v>
      </c>
      <c r="AA3498">
        <v>812311</v>
      </c>
      <c r="AB3498" s="198">
        <v>37037</v>
      </c>
      <c r="AC3498" s="198">
        <v>37040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30</v>
      </c>
      <c r="F3499" s="213">
        <f t="shared" si="275"/>
        <v>450000</v>
      </c>
      <c r="G3499" s="202">
        <v>1298847</v>
      </c>
      <c r="H3499" s="198">
        <v>37036.419328703705</v>
      </c>
      <c r="I3499" t="s">
        <v>3078</v>
      </c>
      <c r="M3499" t="s">
        <v>1785</v>
      </c>
      <c r="N3499" t="s">
        <v>3014</v>
      </c>
      <c r="O3499" t="s">
        <v>3015</v>
      </c>
      <c r="P3499" s="199">
        <v>15000</v>
      </c>
      <c r="S3499" t="s">
        <v>1786</v>
      </c>
      <c r="T3499" t="s">
        <v>2230</v>
      </c>
      <c r="U3499" s="201">
        <v>3.97</v>
      </c>
      <c r="V3499" t="s">
        <v>2852</v>
      </c>
      <c r="W3499" t="s">
        <v>3587</v>
      </c>
      <c r="X3499" t="s">
        <v>3016</v>
      </c>
      <c r="Y3499" t="s">
        <v>2250</v>
      </c>
      <c r="Z3499" t="s">
        <v>3729</v>
      </c>
      <c r="AA3499" t="s">
        <v>523</v>
      </c>
      <c r="AB3499" s="198">
        <v>37043.875</v>
      </c>
      <c r="AC3499" s="198">
        <v>37072.875</v>
      </c>
    </row>
    <row r="3500" spans="1:29" x14ac:dyDescent="0.2">
      <c r="A3500" s="44" t="str">
        <f t="shared" si="271"/>
        <v>US Crude Financial</v>
      </c>
      <c r="B3500" s="44" t="str">
        <f t="shared" si="272"/>
        <v>US</v>
      </c>
      <c r="C3500" s="44" t="str">
        <f t="shared" si="273"/>
        <v>Crude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50000</v>
      </c>
      <c r="G3500" s="202">
        <v>1298848</v>
      </c>
      <c r="H3500" s="198">
        <v>37036.419432870367</v>
      </c>
      <c r="I3500" t="s">
        <v>3013</v>
      </c>
      <c r="M3500" t="s">
        <v>1994</v>
      </c>
      <c r="N3500" t="s">
        <v>2731</v>
      </c>
      <c r="O3500" t="s">
        <v>1815</v>
      </c>
      <c r="P3500" s="199">
        <v>50000</v>
      </c>
      <c r="S3500" t="s">
        <v>1792</v>
      </c>
      <c r="T3500" t="s">
        <v>2230</v>
      </c>
      <c r="U3500" s="201">
        <v>28.21</v>
      </c>
      <c r="V3500" t="s">
        <v>2317</v>
      </c>
      <c r="W3500" t="s">
        <v>2733</v>
      </c>
      <c r="X3500" t="s">
        <v>2734</v>
      </c>
      <c r="Y3500" t="s">
        <v>3473</v>
      </c>
      <c r="Z3500" t="s">
        <v>3729</v>
      </c>
      <c r="AA3500">
        <v>108088</v>
      </c>
      <c r="AB3500" s="198">
        <v>37073</v>
      </c>
      <c r="AC3500" s="198">
        <v>37103</v>
      </c>
    </row>
    <row r="3501" spans="1:29" x14ac:dyDescent="0.2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30</v>
      </c>
      <c r="F3501" s="213">
        <f t="shared" si="275"/>
        <v>150000</v>
      </c>
      <c r="G3501" s="202">
        <v>1298849</v>
      </c>
      <c r="H3501" s="198">
        <v>37036.419537037036</v>
      </c>
      <c r="I3501" t="s">
        <v>3322</v>
      </c>
      <c r="M3501" t="s">
        <v>1785</v>
      </c>
      <c r="N3501" t="s">
        <v>3328</v>
      </c>
      <c r="O3501" t="s">
        <v>3250</v>
      </c>
      <c r="Q3501" s="199">
        <v>5000</v>
      </c>
      <c r="S3501" t="s">
        <v>1786</v>
      </c>
      <c r="T3501" t="s">
        <v>2230</v>
      </c>
      <c r="U3501" s="201">
        <v>-0.755</v>
      </c>
      <c r="V3501" t="s">
        <v>3203</v>
      </c>
      <c r="W3501" t="s">
        <v>3251</v>
      </c>
      <c r="X3501" t="s">
        <v>3252</v>
      </c>
      <c r="Y3501" t="s">
        <v>2250</v>
      </c>
      <c r="Z3501" t="s">
        <v>3729</v>
      </c>
      <c r="AA3501" t="s">
        <v>524</v>
      </c>
      <c r="AB3501" s="198">
        <v>37043.875</v>
      </c>
      <c r="AC3501" s="198">
        <v>37072.875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30</v>
      </c>
      <c r="F3502" s="213">
        <f t="shared" si="275"/>
        <v>300000</v>
      </c>
      <c r="G3502" s="202">
        <v>1298850</v>
      </c>
      <c r="H3502" s="198">
        <v>37036.419548611113</v>
      </c>
      <c r="I3502" t="s">
        <v>3008</v>
      </c>
      <c r="M3502" t="s">
        <v>1785</v>
      </c>
      <c r="N3502" t="s">
        <v>3238</v>
      </c>
      <c r="O3502" t="s">
        <v>2394</v>
      </c>
      <c r="P3502" s="199">
        <v>10000</v>
      </c>
      <c r="S3502" t="s">
        <v>1786</v>
      </c>
      <c r="T3502" t="s">
        <v>2230</v>
      </c>
      <c r="U3502" s="201">
        <v>-0.03</v>
      </c>
      <c r="V3502" t="s">
        <v>1916</v>
      </c>
      <c r="W3502" t="s">
        <v>3081</v>
      </c>
      <c r="X3502" t="s">
        <v>2395</v>
      </c>
      <c r="Y3502" t="s">
        <v>3318</v>
      </c>
      <c r="Z3502" t="s">
        <v>3729</v>
      </c>
      <c r="AA3502" t="s">
        <v>525</v>
      </c>
      <c r="AB3502" s="198">
        <v>37043</v>
      </c>
      <c r="AC3502" s="198">
        <v>37072</v>
      </c>
    </row>
    <row r="3503" spans="1:29" x14ac:dyDescent="0.2">
      <c r="A3503" s="44" t="str">
        <f t="shared" si="271"/>
        <v>US Power Physical</v>
      </c>
      <c r="B3503" s="44" t="str">
        <f t="shared" si="272"/>
        <v>US</v>
      </c>
      <c r="C3503" s="44" t="str">
        <f t="shared" si="273"/>
        <v>Power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30</v>
      </c>
      <c r="F3503" s="213">
        <f t="shared" si="275"/>
        <v>750</v>
      </c>
      <c r="G3503" s="202">
        <v>1298851</v>
      </c>
      <c r="H3503" s="198">
        <v>37036.419594907406</v>
      </c>
      <c r="I3503" t="s">
        <v>3013</v>
      </c>
      <c r="M3503" t="s">
        <v>3451</v>
      </c>
      <c r="N3503" t="s">
        <v>1737</v>
      </c>
      <c r="O3503" t="s">
        <v>3047</v>
      </c>
      <c r="Q3503" s="199">
        <v>25</v>
      </c>
      <c r="S3503" t="s">
        <v>1784</v>
      </c>
      <c r="T3503" t="s">
        <v>2230</v>
      </c>
      <c r="U3503" s="201">
        <v>290</v>
      </c>
      <c r="V3503" t="s">
        <v>3515</v>
      </c>
      <c r="W3503" t="s">
        <v>1743</v>
      </c>
      <c r="X3503" t="s">
        <v>1738</v>
      </c>
      <c r="Y3503" t="s">
        <v>2741</v>
      </c>
      <c r="Z3503" t="s">
        <v>3724</v>
      </c>
      <c r="AA3503">
        <v>623208.1</v>
      </c>
      <c r="AB3503" s="198">
        <v>37043.875</v>
      </c>
      <c r="AC3503" s="198">
        <v>37072.875</v>
      </c>
    </row>
    <row r="3504" spans="1:29" x14ac:dyDescent="0.2">
      <c r="A3504" s="44" t="str">
        <f t="shared" si="271"/>
        <v>US Natural Gas Financial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30</v>
      </c>
      <c r="F3504" s="213">
        <f t="shared" si="275"/>
        <v>600000</v>
      </c>
      <c r="G3504" s="202">
        <v>1298852</v>
      </c>
      <c r="H3504" s="198">
        <v>37036.419652777775</v>
      </c>
      <c r="I3504" t="s">
        <v>3244</v>
      </c>
      <c r="M3504" t="s">
        <v>1785</v>
      </c>
      <c r="N3504" t="s">
        <v>3014</v>
      </c>
      <c r="O3504" t="s">
        <v>3015</v>
      </c>
      <c r="P3504" s="199">
        <v>20000</v>
      </c>
      <c r="S3504" t="s">
        <v>1786</v>
      </c>
      <c r="T3504" t="s">
        <v>2230</v>
      </c>
      <c r="U3504" s="201">
        <v>3.9649999999999999</v>
      </c>
      <c r="V3504" t="s">
        <v>2878</v>
      </c>
      <c r="W3504" t="s">
        <v>3587</v>
      </c>
      <c r="X3504" t="s">
        <v>3016</v>
      </c>
      <c r="Y3504" t="s">
        <v>2250</v>
      </c>
      <c r="Z3504" t="s">
        <v>3729</v>
      </c>
      <c r="AA3504" t="s">
        <v>526</v>
      </c>
      <c r="AB3504" s="198">
        <v>37043.875</v>
      </c>
      <c r="AC3504" s="198">
        <v>37072.875</v>
      </c>
    </row>
    <row r="3505" spans="1:29" x14ac:dyDescent="0.2">
      <c r="A3505" s="44" t="str">
        <f t="shared" si="271"/>
        <v xml:space="preserve"> Natural Gas Physical</v>
      </c>
      <c r="B3505" s="44" t="str">
        <f t="shared" si="272"/>
        <v/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30</v>
      </c>
      <c r="F3505" s="213">
        <f t="shared" si="275"/>
        <v>150000</v>
      </c>
      <c r="G3505" s="202">
        <v>1298854</v>
      </c>
      <c r="H3505" s="198">
        <v>37036.419675925928</v>
      </c>
      <c r="I3505" t="s">
        <v>527</v>
      </c>
      <c r="M3505" t="s">
        <v>1785</v>
      </c>
      <c r="N3505" t="s">
        <v>1724</v>
      </c>
      <c r="O3505" t="s">
        <v>2043</v>
      </c>
      <c r="P3505" s="199">
        <v>5000</v>
      </c>
      <c r="S3505" t="s">
        <v>2308</v>
      </c>
      <c r="T3505" t="s">
        <v>1725</v>
      </c>
      <c r="U3505" s="201">
        <v>5.3</v>
      </c>
      <c r="V3505" t="s">
        <v>528</v>
      </c>
      <c r="W3505" t="s">
        <v>3285</v>
      </c>
      <c r="X3505" t="s">
        <v>1727</v>
      </c>
      <c r="Y3505" t="s">
        <v>3318</v>
      </c>
      <c r="Z3505" t="s">
        <v>3730</v>
      </c>
      <c r="AA3505">
        <v>812314</v>
      </c>
      <c r="AB3505" s="198">
        <v>37043.875</v>
      </c>
      <c r="AC3505" s="198">
        <v>37072.875</v>
      </c>
    </row>
    <row r="3506" spans="1:29" x14ac:dyDescent="0.2">
      <c r="A3506" s="44" t="str">
        <f t="shared" si="271"/>
        <v>US Natural Gas Financial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Financial</v>
      </c>
      <c r="E3506" s="44">
        <f>IF(VLOOKUP(S3506,'DD-Lookup'!$J$6:$L$50,3,FALSE)="Monthly",(YEAR(AC3506)-YEAR(AB3506))*12+MONTH(AC3506)-MONTH(AB3506)+1,(AC3506-AB3506+1))</f>
        <v>30</v>
      </c>
      <c r="F3506" s="213">
        <f t="shared" si="275"/>
        <v>300000</v>
      </c>
      <c r="G3506" s="202">
        <v>1298855</v>
      </c>
      <c r="H3506" s="198">
        <v>37036.419791666667</v>
      </c>
      <c r="I3506" t="s">
        <v>3024</v>
      </c>
      <c r="M3506" t="s">
        <v>1785</v>
      </c>
      <c r="N3506" t="s">
        <v>3014</v>
      </c>
      <c r="O3506" t="s">
        <v>1820</v>
      </c>
      <c r="P3506" s="199">
        <v>10000</v>
      </c>
      <c r="S3506" t="s">
        <v>1786</v>
      </c>
      <c r="T3506" t="s">
        <v>2230</v>
      </c>
      <c r="U3506" s="201">
        <v>-0.01</v>
      </c>
      <c r="V3506" t="s">
        <v>1774</v>
      </c>
      <c r="W3506" t="s">
        <v>3372</v>
      </c>
      <c r="X3506" t="s">
        <v>2774</v>
      </c>
      <c r="Y3506" t="s">
        <v>2250</v>
      </c>
      <c r="Z3506" t="s">
        <v>3729</v>
      </c>
      <c r="AA3506" t="s">
        <v>529</v>
      </c>
      <c r="AB3506" s="198">
        <v>37043.875</v>
      </c>
      <c r="AC3506" s="198">
        <v>37072.875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30</v>
      </c>
      <c r="F3507" s="213">
        <f t="shared" si="275"/>
        <v>150000</v>
      </c>
      <c r="G3507" s="202">
        <v>1298857</v>
      </c>
      <c r="H3507" s="198">
        <v>37036.41988425926</v>
      </c>
      <c r="I3507" t="s">
        <v>3393</v>
      </c>
      <c r="M3507" t="s">
        <v>1785</v>
      </c>
      <c r="N3507" t="s">
        <v>3014</v>
      </c>
      <c r="O3507" t="s">
        <v>3015</v>
      </c>
      <c r="Q3507" s="199">
        <v>5000</v>
      </c>
      <c r="S3507" t="s">
        <v>1786</v>
      </c>
      <c r="T3507" t="s">
        <v>2230</v>
      </c>
      <c r="U3507" s="201">
        <v>3.97</v>
      </c>
      <c r="V3507" t="s">
        <v>530</v>
      </c>
      <c r="W3507" t="s">
        <v>3587</v>
      </c>
      <c r="X3507" t="s">
        <v>3016</v>
      </c>
      <c r="Y3507" t="s">
        <v>2250</v>
      </c>
      <c r="Z3507" t="s">
        <v>3729</v>
      </c>
      <c r="AA3507" t="s">
        <v>531</v>
      </c>
      <c r="AB3507" s="198">
        <v>37043.875</v>
      </c>
      <c r="AC3507" s="198">
        <v>37072.875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4</v>
      </c>
      <c r="F3508" s="213">
        <f t="shared" si="275"/>
        <v>100000</v>
      </c>
      <c r="G3508" s="202">
        <v>1298859</v>
      </c>
      <c r="H3508" s="198">
        <v>37036.42</v>
      </c>
      <c r="I3508" t="s">
        <v>2202</v>
      </c>
      <c r="M3508" t="s">
        <v>1785</v>
      </c>
      <c r="N3508" t="s">
        <v>3314</v>
      </c>
      <c r="O3508" t="s">
        <v>1034</v>
      </c>
      <c r="Q3508" s="199">
        <v>25000</v>
      </c>
      <c r="S3508" t="s">
        <v>1786</v>
      </c>
      <c r="T3508" t="s">
        <v>2230</v>
      </c>
      <c r="U3508" s="201">
        <v>3.75</v>
      </c>
      <c r="V3508" t="s">
        <v>2805</v>
      </c>
      <c r="W3508" t="s">
        <v>2783</v>
      </c>
      <c r="X3508" t="s">
        <v>2784</v>
      </c>
      <c r="Y3508" t="s">
        <v>3318</v>
      </c>
      <c r="Z3508" t="s">
        <v>3729</v>
      </c>
      <c r="AA3508">
        <v>812315</v>
      </c>
      <c r="AB3508" s="198">
        <v>37037</v>
      </c>
      <c r="AC3508" s="198">
        <v>37040</v>
      </c>
    </row>
    <row r="3509" spans="1:29" x14ac:dyDescent="0.2">
      <c r="A3509" s="44" t="str">
        <f t="shared" si="271"/>
        <v>US Natural Gas Financial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30</v>
      </c>
      <c r="F3509" s="213">
        <f t="shared" si="275"/>
        <v>150000</v>
      </c>
      <c r="G3509" s="202">
        <v>1298860</v>
      </c>
      <c r="H3509" s="198">
        <v>37036.420069444444</v>
      </c>
      <c r="I3509" t="s">
        <v>3019</v>
      </c>
      <c r="M3509" t="s">
        <v>1785</v>
      </c>
      <c r="N3509" t="s">
        <v>3014</v>
      </c>
      <c r="O3509" t="s">
        <v>3015</v>
      </c>
      <c r="Q3509" s="199">
        <v>5000</v>
      </c>
      <c r="S3509" t="s">
        <v>1786</v>
      </c>
      <c r="T3509" t="s">
        <v>2230</v>
      </c>
      <c r="U3509" s="201">
        <v>3.97</v>
      </c>
      <c r="V3509" t="s">
        <v>3020</v>
      </c>
      <c r="W3509" t="s">
        <v>3587</v>
      </c>
      <c r="X3509" t="s">
        <v>3016</v>
      </c>
      <c r="Y3509" t="s">
        <v>2250</v>
      </c>
      <c r="Z3509" t="s">
        <v>3729</v>
      </c>
      <c r="AA3509" t="s">
        <v>532</v>
      </c>
      <c r="AB3509" s="198">
        <v>37043.875</v>
      </c>
      <c r="AC3509" s="198">
        <v>37072.875</v>
      </c>
    </row>
    <row r="3510" spans="1:29" x14ac:dyDescent="0.2">
      <c r="A3510" s="44" t="str">
        <f t="shared" si="271"/>
        <v>US Natural Gas Financial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30</v>
      </c>
      <c r="F3510" s="213">
        <f t="shared" si="275"/>
        <v>300000</v>
      </c>
      <c r="G3510" s="202">
        <v>1298861</v>
      </c>
      <c r="H3510" s="198">
        <v>37036.420069444444</v>
      </c>
      <c r="I3510" t="s">
        <v>3321</v>
      </c>
      <c r="M3510" t="s">
        <v>1785</v>
      </c>
      <c r="N3510" t="s">
        <v>3014</v>
      </c>
      <c r="O3510" t="s">
        <v>1820</v>
      </c>
      <c r="P3510" s="199">
        <v>10000</v>
      </c>
      <c r="S3510" t="s">
        <v>1786</v>
      </c>
      <c r="T3510" t="s">
        <v>2230</v>
      </c>
      <c r="U3510" s="201">
        <v>-0.01</v>
      </c>
      <c r="V3510" t="s">
        <v>2787</v>
      </c>
      <c r="W3510" t="s">
        <v>3372</v>
      </c>
      <c r="X3510" t="s">
        <v>2774</v>
      </c>
      <c r="Y3510" t="s">
        <v>2250</v>
      </c>
      <c r="Z3510" t="s">
        <v>3729</v>
      </c>
      <c r="AA3510" t="s">
        <v>533</v>
      </c>
      <c r="AB3510" s="198">
        <v>37043.875</v>
      </c>
      <c r="AC3510" s="198">
        <v>37072.875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4</v>
      </c>
      <c r="F3511" s="213">
        <f t="shared" si="275"/>
        <v>20000</v>
      </c>
      <c r="G3511" s="202">
        <v>1298862</v>
      </c>
      <c r="H3511" s="198">
        <v>37036.420104166667</v>
      </c>
      <c r="I3511" t="s">
        <v>2779</v>
      </c>
      <c r="M3511" t="s">
        <v>1785</v>
      </c>
      <c r="N3511" t="s">
        <v>3314</v>
      </c>
      <c r="O3511" t="s">
        <v>1544</v>
      </c>
      <c r="P3511" s="199">
        <v>5000</v>
      </c>
      <c r="S3511" t="s">
        <v>1786</v>
      </c>
      <c r="T3511" t="s">
        <v>2230</v>
      </c>
      <c r="U3511" s="201">
        <v>3.7374999999999998</v>
      </c>
      <c r="V3511" t="s">
        <v>2799</v>
      </c>
      <c r="W3511" t="s">
        <v>3130</v>
      </c>
      <c r="X3511" t="s">
        <v>3338</v>
      </c>
      <c r="Y3511" t="s">
        <v>3318</v>
      </c>
      <c r="Z3511" t="s">
        <v>3729</v>
      </c>
      <c r="AA3511">
        <v>812316</v>
      </c>
      <c r="AB3511" s="198">
        <v>37037</v>
      </c>
      <c r="AC3511" s="198">
        <v>37040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4</v>
      </c>
      <c r="F3512" s="213">
        <f t="shared" si="275"/>
        <v>40000</v>
      </c>
      <c r="G3512" s="202">
        <v>1298863</v>
      </c>
      <c r="H3512" s="198">
        <v>37036.420138888891</v>
      </c>
      <c r="I3512" t="s">
        <v>3336</v>
      </c>
      <c r="M3512" t="s">
        <v>1785</v>
      </c>
      <c r="N3512" t="s">
        <v>3314</v>
      </c>
      <c r="O3512" t="s">
        <v>1518</v>
      </c>
      <c r="Q3512" s="199">
        <v>10000</v>
      </c>
      <c r="S3512" t="s">
        <v>1786</v>
      </c>
      <c r="T3512" t="s">
        <v>2230</v>
      </c>
      <c r="U3512" s="201">
        <v>3.86</v>
      </c>
      <c r="V3512" t="s">
        <v>1819</v>
      </c>
      <c r="W3512" t="s">
        <v>3316</v>
      </c>
      <c r="X3512" t="s">
        <v>3317</v>
      </c>
      <c r="Y3512" t="s">
        <v>3318</v>
      </c>
      <c r="Z3512" t="s">
        <v>3729</v>
      </c>
      <c r="AA3512">
        <v>812317</v>
      </c>
      <c r="AB3512" s="198">
        <v>37037</v>
      </c>
      <c r="AC3512" s="198">
        <v>37040</v>
      </c>
    </row>
    <row r="3513" spans="1:29" x14ac:dyDescent="0.2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4</v>
      </c>
      <c r="F3513" s="213">
        <f t="shared" si="275"/>
        <v>2000</v>
      </c>
      <c r="G3513" s="202">
        <v>1298865</v>
      </c>
      <c r="H3513" s="198">
        <v>37036.420208333337</v>
      </c>
      <c r="I3513" t="s">
        <v>3342</v>
      </c>
      <c r="M3513" t="s">
        <v>1785</v>
      </c>
      <c r="N3513" t="s">
        <v>3314</v>
      </c>
      <c r="O3513" t="s">
        <v>1543</v>
      </c>
      <c r="Q3513" s="199">
        <v>500</v>
      </c>
      <c r="S3513" t="s">
        <v>1786</v>
      </c>
      <c r="T3513" t="s">
        <v>2230</v>
      </c>
      <c r="U3513" s="201">
        <v>3.6475</v>
      </c>
      <c r="V3513" t="s">
        <v>2754</v>
      </c>
      <c r="W3513" t="s">
        <v>3130</v>
      </c>
      <c r="X3513" t="s">
        <v>3338</v>
      </c>
      <c r="Y3513" t="s">
        <v>3318</v>
      </c>
      <c r="Z3513" t="s">
        <v>3729</v>
      </c>
      <c r="AA3513">
        <v>812318</v>
      </c>
      <c r="AB3513" s="198">
        <v>37037</v>
      </c>
      <c r="AC3513" s="198">
        <v>37040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4</v>
      </c>
      <c r="F3514" s="213">
        <f t="shared" si="275"/>
        <v>40000</v>
      </c>
      <c r="G3514" s="202">
        <v>1298866</v>
      </c>
      <c r="H3514" s="198">
        <v>37036.420254629629</v>
      </c>
      <c r="I3514" t="s">
        <v>3196</v>
      </c>
      <c r="M3514" t="s">
        <v>1785</v>
      </c>
      <c r="N3514" t="s">
        <v>3314</v>
      </c>
      <c r="O3514" t="s">
        <v>1034</v>
      </c>
      <c r="Q3514" s="199">
        <v>10000</v>
      </c>
      <c r="S3514" t="s">
        <v>1786</v>
      </c>
      <c r="T3514" t="s">
        <v>2230</v>
      </c>
      <c r="U3514" s="201">
        <v>3.75</v>
      </c>
      <c r="V3514" t="s">
        <v>1797</v>
      </c>
      <c r="W3514" t="s">
        <v>2783</v>
      </c>
      <c r="X3514" t="s">
        <v>2784</v>
      </c>
      <c r="Y3514" t="s">
        <v>3318</v>
      </c>
      <c r="Z3514" t="s">
        <v>3729</v>
      </c>
      <c r="AA3514">
        <v>812319</v>
      </c>
      <c r="AB3514" s="198">
        <v>37037</v>
      </c>
      <c r="AC3514" s="198">
        <v>37040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4</v>
      </c>
      <c r="F3515" s="213">
        <f t="shared" si="275"/>
        <v>39200</v>
      </c>
      <c r="G3515" s="202">
        <v>1298867</v>
      </c>
      <c r="H3515" s="198">
        <v>37036.420266203706</v>
      </c>
      <c r="I3515" t="s">
        <v>3008</v>
      </c>
      <c r="M3515" t="s">
        <v>1785</v>
      </c>
      <c r="N3515" t="s">
        <v>3314</v>
      </c>
      <c r="O3515" t="s">
        <v>1518</v>
      </c>
      <c r="P3515" s="199">
        <v>9800</v>
      </c>
      <c r="S3515" t="s">
        <v>1786</v>
      </c>
      <c r="T3515" t="s">
        <v>2230</v>
      </c>
      <c r="U3515" s="201">
        <v>3.8588</v>
      </c>
      <c r="V3515" t="s">
        <v>2846</v>
      </c>
      <c r="W3515" t="s">
        <v>3316</v>
      </c>
      <c r="X3515" t="s">
        <v>3317</v>
      </c>
      <c r="Y3515" t="s">
        <v>3318</v>
      </c>
      <c r="Z3515" t="s">
        <v>3729</v>
      </c>
      <c r="AA3515">
        <v>812320</v>
      </c>
      <c r="AB3515" s="198">
        <v>37037</v>
      </c>
      <c r="AC3515" s="198">
        <v>37040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4</v>
      </c>
      <c r="F3516" s="213">
        <f t="shared" si="275"/>
        <v>20000</v>
      </c>
      <c r="G3516" s="202">
        <v>1298868</v>
      </c>
      <c r="H3516" s="198">
        <v>37036.420277777775</v>
      </c>
      <c r="I3516" t="s">
        <v>3336</v>
      </c>
      <c r="M3516" t="s">
        <v>1785</v>
      </c>
      <c r="N3516" t="s">
        <v>3314</v>
      </c>
      <c r="O3516" t="s">
        <v>1518</v>
      </c>
      <c r="Q3516" s="199">
        <v>5000</v>
      </c>
      <c r="S3516" t="s">
        <v>1786</v>
      </c>
      <c r="T3516" t="s">
        <v>2230</v>
      </c>
      <c r="U3516" s="201">
        <v>3.86</v>
      </c>
      <c r="V3516" t="s">
        <v>1819</v>
      </c>
      <c r="W3516" t="s">
        <v>3316</v>
      </c>
      <c r="X3516" t="s">
        <v>3317</v>
      </c>
      <c r="Y3516" t="s">
        <v>3318</v>
      </c>
      <c r="Z3516" t="s">
        <v>3729</v>
      </c>
      <c r="AA3516">
        <v>812321</v>
      </c>
      <c r="AB3516" s="198">
        <v>37037</v>
      </c>
      <c r="AC3516" s="198">
        <v>37040</v>
      </c>
    </row>
    <row r="3517" spans="1:29" x14ac:dyDescent="0.2">
      <c r="A3517" s="44" t="str">
        <f t="shared" si="271"/>
        <v>US Natural Gas Financial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30</v>
      </c>
      <c r="F3517" s="213">
        <f t="shared" si="275"/>
        <v>300000</v>
      </c>
      <c r="G3517" s="202">
        <v>1298872</v>
      </c>
      <c r="H3517" s="198">
        <v>37036.420324074075</v>
      </c>
      <c r="I3517" t="s">
        <v>1842</v>
      </c>
      <c r="M3517" t="s">
        <v>1785</v>
      </c>
      <c r="N3517" t="s">
        <v>3014</v>
      </c>
      <c r="O3517" t="s">
        <v>2926</v>
      </c>
      <c r="Q3517" s="199">
        <v>10000</v>
      </c>
      <c r="S3517" t="s">
        <v>1786</v>
      </c>
      <c r="T3517" t="s">
        <v>2230</v>
      </c>
      <c r="U3517" s="201">
        <v>-0.02</v>
      </c>
      <c r="V3517" t="s">
        <v>534</v>
      </c>
      <c r="W3517" t="s">
        <v>1717</v>
      </c>
      <c r="X3517" t="s">
        <v>1718</v>
      </c>
      <c r="Y3517" t="s">
        <v>2250</v>
      </c>
      <c r="Z3517" t="s">
        <v>3729</v>
      </c>
      <c r="AA3517" t="s">
        <v>535</v>
      </c>
      <c r="AB3517" s="198">
        <v>37043.875</v>
      </c>
      <c r="AC3517" s="198">
        <v>37072.875</v>
      </c>
    </row>
    <row r="3518" spans="1:29" x14ac:dyDescent="0.2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3</v>
      </c>
      <c r="F3518" s="213">
        <f t="shared" si="275"/>
        <v>30000</v>
      </c>
      <c r="G3518" s="202">
        <v>1298873</v>
      </c>
      <c r="H3518" s="198">
        <v>37036.420370370368</v>
      </c>
      <c r="I3518" t="s">
        <v>2384</v>
      </c>
      <c r="M3518" t="s">
        <v>1785</v>
      </c>
      <c r="N3518" t="s">
        <v>1724</v>
      </c>
      <c r="O3518" t="s">
        <v>103</v>
      </c>
      <c r="P3518" s="199">
        <v>10000</v>
      </c>
      <c r="S3518" t="s">
        <v>2308</v>
      </c>
      <c r="T3518" t="s">
        <v>1725</v>
      </c>
      <c r="U3518" s="201">
        <v>5.2149999999999999</v>
      </c>
      <c r="V3518" t="s">
        <v>2823</v>
      </c>
      <c r="W3518" t="s">
        <v>1726</v>
      </c>
      <c r="X3518" t="s">
        <v>1727</v>
      </c>
      <c r="Y3518" t="s">
        <v>3318</v>
      </c>
      <c r="Z3518" t="s">
        <v>3730</v>
      </c>
      <c r="AA3518">
        <v>812322</v>
      </c>
      <c r="AB3518" s="198">
        <v>37036.875</v>
      </c>
      <c r="AC3518" s="198">
        <v>37038.875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4</v>
      </c>
      <c r="F3519" s="213">
        <f t="shared" si="275"/>
        <v>800</v>
      </c>
      <c r="G3519" s="202">
        <v>1298874</v>
      </c>
      <c r="H3519" s="198">
        <v>37036.420393518521</v>
      </c>
      <c r="I3519" t="s">
        <v>3008</v>
      </c>
      <c r="M3519" t="s">
        <v>1785</v>
      </c>
      <c r="N3519" t="s">
        <v>3314</v>
      </c>
      <c r="O3519" t="s">
        <v>1518</v>
      </c>
      <c r="P3519" s="199">
        <v>200</v>
      </c>
      <c r="S3519" t="s">
        <v>1786</v>
      </c>
      <c r="T3519" t="s">
        <v>2230</v>
      </c>
      <c r="U3519" s="201">
        <v>3.8574999999999999</v>
      </c>
      <c r="V3519" t="s">
        <v>2846</v>
      </c>
      <c r="W3519" t="s">
        <v>3316</v>
      </c>
      <c r="X3519" t="s">
        <v>3317</v>
      </c>
      <c r="Y3519" t="s">
        <v>3318</v>
      </c>
      <c r="Z3519" t="s">
        <v>3729</v>
      </c>
      <c r="AA3519">
        <v>812323</v>
      </c>
      <c r="AB3519" s="198">
        <v>37037</v>
      </c>
      <c r="AC3519" s="198">
        <v>37040</v>
      </c>
    </row>
    <row r="3520" spans="1:29" x14ac:dyDescent="0.2">
      <c r="A3520" s="44" t="str">
        <f t="shared" si="271"/>
        <v xml:space="preserve"> Natural Gas Physical</v>
      </c>
      <c r="B3520" s="44" t="str">
        <f t="shared" si="272"/>
        <v/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4</v>
      </c>
      <c r="F3520" s="213">
        <f t="shared" si="275"/>
        <v>40000</v>
      </c>
      <c r="G3520" s="202">
        <v>1298877</v>
      </c>
      <c r="H3520" s="198">
        <v>37036.420428240737</v>
      </c>
      <c r="I3520" t="s">
        <v>3013</v>
      </c>
      <c r="M3520" t="s">
        <v>1785</v>
      </c>
      <c r="N3520" t="s">
        <v>1724</v>
      </c>
      <c r="O3520" t="s">
        <v>172</v>
      </c>
      <c r="Q3520" s="199">
        <v>10000</v>
      </c>
      <c r="S3520" t="s">
        <v>2308</v>
      </c>
      <c r="T3520" t="s">
        <v>1725</v>
      </c>
      <c r="U3520" s="201">
        <v>5.22</v>
      </c>
      <c r="V3520" t="s">
        <v>1929</v>
      </c>
      <c r="W3520" t="s">
        <v>1726</v>
      </c>
      <c r="X3520" t="s">
        <v>1727</v>
      </c>
      <c r="Y3520" t="s">
        <v>3318</v>
      </c>
      <c r="Z3520" t="s">
        <v>3730</v>
      </c>
      <c r="AA3520">
        <v>812324</v>
      </c>
      <c r="AB3520" s="198">
        <v>37036</v>
      </c>
      <c r="AC3520" s="198">
        <v>37039</v>
      </c>
    </row>
    <row r="3521" spans="1:29" x14ac:dyDescent="0.2">
      <c r="A3521" s="44" t="str">
        <f t="shared" si="271"/>
        <v xml:space="preserve"> Natural Gas Physical</v>
      </c>
      <c r="B3521" s="44" t="str">
        <f t="shared" si="272"/>
        <v/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4</v>
      </c>
      <c r="F3521" s="213">
        <f t="shared" si="275"/>
        <v>40000</v>
      </c>
      <c r="G3521" s="202">
        <v>1298878</v>
      </c>
      <c r="H3521" s="198">
        <v>37036.420474537037</v>
      </c>
      <c r="I3521" t="s">
        <v>2964</v>
      </c>
      <c r="M3521" t="s">
        <v>1785</v>
      </c>
      <c r="N3521" t="s">
        <v>1724</v>
      </c>
      <c r="O3521" t="s">
        <v>172</v>
      </c>
      <c r="Q3521" s="199">
        <v>10000</v>
      </c>
      <c r="S3521" t="s">
        <v>2308</v>
      </c>
      <c r="T3521" t="s">
        <v>1725</v>
      </c>
      <c r="U3521" s="201">
        <v>5.2249999999999996</v>
      </c>
      <c r="V3521" t="s">
        <v>2867</v>
      </c>
      <c r="W3521" t="s">
        <v>1726</v>
      </c>
      <c r="X3521" t="s">
        <v>1727</v>
      </c>
      <c r="Y3521" t="s">
        <v>3318</v>
      </c>
      <c r="Z3521" t="s">
        <v>3730</v>
      </c>
      <c r="AA3521">
        <v>812325</v>
      </c>
      <c r="AB3521" s="198">
        <v>37036</v>
      </c>
      <c r="AC3521" s="198">
        <v>37039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365</v>
      </c>
      <c r="F3522" s="213">
        <f t="shared" si="275"/>
        <v>1825000</v>
      </c>
      <c r="G3522" s="202">
        <v>1298879</v>
      </c>
      <c r="H3522" s="198">
        <v>37036.420486111114</v>
      </c>
      <c r="I3522" t="s">
        <v>3322</v>
      </c>
      <c r="M3522" t="s">
        <v>1785</v>
      </c>
      <c r="N3522" t="s">
        <v>3014</v>
      </c>
      <c r="O3522" t="s">
        <v>3370</v>
      </c>
      <c r="Q3522" s="199">
        <v>5000</v>
      </c>
      <c r="S3522" t="s">
        <v>1786</v>
      </c>
      <c r="T3522" t="s">
        <v>2230</v>
      </c>
      <c r="U3522" s="201">
        <v>4.2149999999999999</v>
      </c>
      <c r="V3522" t="s">
        <v>3323</v>
      </c>
      <c r="W3522" t="s">
        <v>3587</v>
      </c>
      <c r="X3522" t="s">
        <v>3016</v>
      </c>
      <c r="Y3522" t="s">
        <v>2250</v>
      </c>
      <c r="Z3522" t="s">
        <v>3729</v>
      </c>
      <c r="AA3522" t="s">
        <v>536</v>
      </c>
      <c r="AB3522" s="198">
        <v>37257.875</v>
      </c>
      <c r="AC3522" s="198">
        <v>37621.875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4</v>
      </c>
      <c r="F3523" s="213">
        <f t="shared" si="275"/>
        <v>80000</v>
      </c>
      <c r="G3523" s="202">
        <v>1298880</v>
      </c>
      <c r="H3523" s="198">
        <v>37036.42050925926</v>
      </c>
      <c r="I3523" t="s">
        <v>3024</v>
      </c>
      <c r="M3523" t="s">
        <v>1785</v>
      </c>
      <c r="N3523" t="s">
        <v>3314</v>
      </c>
      <c r="O3523" t="s">
        <v>1034</v>
      </c>
      <c r="P3523" s="199">
        <v>20000</v>
      </c>
      <c r="S3523" t="s">
        <v>1786</v>
      </c>
      <c r="T3523" t="s">
        <v>2230</v>
      </c>
      <c r="U3523" s="201">
        <v>3.73</v>
      </c>
      <c r="V3523" t="s">
        <v>3184</v>
      </c>
      <c r="W3523" t="s">
        <v>2783</v>
      </c>
      <c r="X3523" t="s">
        <v>2784</v>
      </c>
      <c r="Y3523" t="s">
        <v>3318</v>
      </c>
      <c r="Z3523" t="s">
        <v>3729</v>
      </c>
      <c r="AA3523">
        <v>812326</v>
      </c>
      <c r="AB3523" s="198">
        <v>37037</v>
      </c>
      <c r="AC3523" s="198">
        <v>37040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4</v>
      </c>
      <c r="F3524" s="213">
        <f t="shared" si="275"/>
        <v>60000</v>
      </c>
      <c r="G3524" s="202">
        <v>1298881</v>
      </c>
      <c r="H3524" s="198">
        <v>37036.420601851853</v>
      </c>
      <c r="I3524" t="s">
        <v>2006</v>
      </c>
      <c r="M3524" t="s">
        <v>1785</v>
      </c>
      <c r="N3524" t="s">
        <v>3314</v>
      </c>
      <c r="O3524" t="s">
        <v>1034</v>
      </c>
      <c r="Q3524" s="199">
        <v>15000</v>
      </c>
      <c r="S3524" t="s">
        <v>1786</v>
      </c>
      <c r="T3524" t="s">
        <v>2230</v>
      </c>
      <c r="U3524" s="201">
        <v>3.74</v>
      </c>
      <c r="V3524" t="s">
        <v>1780</v>
      </c>
      <c r="W3524" t="s">
        <v>2783</v>
      </c>
      <c r="X3524" t="s">
        <v>2784</v>
      </c>
      <c r="Y3524" t="s">
        <v>3318</v>
      </c>
      <c r="Z3524" t="s">
        <v>3729</v>
      </c>
      <c r="AA3524">
        <v>812327</v>
      </c>
      <c r="AB3524" s="198">
        <v>37037</v>
      </c>
      <c r="AC3524" s="198">
        <v>37040</v>
      </c>
    </row>
    <row r="3525" spans="1:29" x14ac:dyDescent="0.2">
      <c r="A3525" s="44" t="str">
        <f t="shared" si="271"/>
        <v>US Natural Gas Financial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30</v>
      </c>
      <c r="F3525" s="213">
        <f t="shared" si="275"/>
        <v>150000</v>
      </c>
      <c r="G3525" s="202">
        <v>1298882</v>
      </c>
      <c r="H3525" s="198">
        <v>37036.420624999999</v>
      </c>
      <c r="I3525" t="s">
        <v>3322</v>
      </c>
      <c r="M3525" t="s">
        <v>1785</v>
      </c>
      <c r="N3525" t="s">
        <v>3328</v>
      </c>
      <c r="O3525" t="s">
        <v>1734</v>
      </c>
      <c r="Q3525" s="199">
        <v>5000</v>
      </c>
      <c r="S3525" t="s">
        <v>1786</v>
      </c>
      <c r="T3525" t="s">
        <v>2230</v>
      </c>
      <c r="U3525" s="201">
        <v>-1.2549999999999999</v>
      </c>
      <c r="V3525" t="s">
        <v>3203</v>
      </c>
      <c r="W3525" t="s">
        <v>1735</v>
      </c>
      <c r="X3525" t="s">
        <v>1736</v>
      </c>
      <c r="Y3525" t="s">
        <v>2250</v>
      </c>
      <c r="Z3525" t="s">
        <v>3729</v>
      </c>
      <c r="AA3525" t="s">
        <v>537</v>
      </c>
      <c r="AB3525" s="198">
        <v>37043.875</v>
      </c>
      <c r="AC3525" s="198">
        <v>37072.875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4</v>
      </c>
      <c r="F3526" s="213">
        <f t="shared" si="275"/>
        <v>100000</v>
      </c>
      <c r="G3526" s="202">
        <v>1298883</v>
      </c>
      <c r="H3526" s="198">
        <v>37036.420729166668</v>
      </c>
      <c r="I3526" t="s">
        <v>2964</v>
      </c>
      <c r="M3526" t="s">
        <v>1785</v>
      </c>
      <c r="N3526" t="s">
        <v>3314</v>
      </c>
      <c r="O3526" t="s">
        <v>1034</v>
      </c>
      <c r="Q3526" s="199">
        <v>25000</v>
      </c>
      <c r="S3526" t="s">
        <v>1786</v>
      </c>
      <c r="T3526" t="s">
        <v>2230</v>
      </c>
      <c r="U3526" s="201">
        <v>3.74</v>
      </c>
      <c r="V3526" t="s">
        <v>3268</v>
      </c>
      <c r="W3526" t="s">
        <v>2783</v>
      </c>
      <c r="X3526" t="s">
        <v>2784</v>
      </c>
      <c r="Y3526" t="s">
        <v>3318</v>
      </c>
      <c r="Z3526" t="s">
        <v>3729</v>
      </c>
      <c r="AA3526">
        <v>812328</v>
      </c>
      <c r="AB3526" s="198">
        <v>37037</v>
      </c>
      <c r="AC3526" s="198">
        <v>37040</v>
      </c>
    </row>
    <row r="3527" spans="1:29" x14ac:dyDescent="0.2">
      <c r="A3527" s="44" t="str">
        <f t="shared" si="271"/>
        <v xml:space="preserve"> Natural Gas Physical</v>
      </c>
      <c r="B3527" s="44" t="str">
        <f t="shared" si="272"/>
        <v/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4</v>
      </c>
      <c r="F3527" s="213">
        <f t="shared" si="275"/>
        <v>40000</v>
      </c>
      <c r="G3527" s="202">
        <v>1298884</v>
      </c>
      <c r="H3527" s="198">
        <v>37036.420787037037</v>
      </c>
      <c r="I3527" t="s">
        <v>3331</v>
      </c>
      <c r="M3527" t="s">
        <v>1785</v>
      </c>
      <c r="N3527" t="s">
        <v>3346</v>
      </c>
      <c r="O3527" t="s">
        <v>1500</v>
      </c>
      <c r="P3527" s="199">
        <v>10000</v>
      </c>
      <c r="S3527" t="s">
        <v>1786</v>
      </c>
      <c r="T3527" t="s">
        <v>2230</v>
      </c>
      <c r="U3527" s="201">
        <v>4.1399999999999997</v>
      </c>
      <c r="V3527" t="s">
        <v>3495</v>
      </c>
      <c r="W3527" t="s">
        <v>3347</v>
      </c>
      <c r="X3527" t="s">
        <v>3348</v>
      </c>
      <c r="Y3527" t="s">
        <v>3318</v>
      </c>
      <c r="Z3527" t="s">
        <v>3729</v>
      </c>
      <c r="AA3527">
        <v>812329</v>
      </c>
      <c r="AB3527" s="198">
        <v>37037</v>
      </c>
      <c r="AC3527" s="198">
        <v>37040</v>
      </c>
    </row>
    <row r="3528" spans="1:29" x14ac:dyDescent="0.2">
      <c r="A3528" s="44" t="str">
        <f t="shared" si="271"/>
        <v>US Natural Gas Financial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30</v>
      </c>
      <c r="F3528" s="213">
        <f t="shared" si="275"/>
        <v>600000</v>
      </c>
      <c r="G3528" s="202">
        <v>1298886</v>
      </c>
      <c r="H3528" s="198">
        <v>37036.420810185184</v>
      </c>
      <c r="I3528" t="s">
        <v>2999</v>
      </c>
      <c r="M3528" t="s">
        <v>1785</v>
      </c>
      <c r="N3528" t="s">
        <v>3014</v>
      </c>
      <c r="O3528" t="s">
        <v>1701</v>
      </c>
      <c r="P3528" s="199">
        <v>20000</v>
      </c>
      <c r="S3528" t="s">
        <v>1786</v>
      </c>
      <c r="T3528" t="s">
        <v>2230</v>
      </c>
      <c r="U3528" s="201">
        <v>3.96</v>
      </c>
      <c r="V3528" t="s">
        <v>3239</v>
      </c>
      <c r="W3528" t="s">
        <v>3587</v>
      </c>
      <c r="X3528" t="s">
        <v>3016</v>
      </c>
      <c r="Y3528" t="s">
        <v>2250</v>
      </c>
      <c r="Z3528" t="s">
        <v>3729</v>
      </c>
      <c r="AA3528" t="s">
        <v>538</v>
      </c>
      <c r="AB3528" s="198">
        <v>37043.915972222225</v>
      </c>
      <c r="AC3528" s="198">
        <v>37072.915972222225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4</v>
      </c>
      <c r="F3529" s="213">
        <f t="shared" si="275"/>
        <v>20000</v>
      </c>
      <c r="G3529" s="202">
        <v>1298885</v>
      </c>
      <c r="H3529" s="198">
        <v>37036.420810185184</v>
      </c>
      <c r="I3529" t="s">
        <v>1826</v>
      </c>
      <c r="M3529" t="s">
        <v>1785</v>
      </c>
      <c r="N3529" t="s">
        <v>3314</v>
      </c>
      <c r="O3529" t="s">
        <v>1056</v>
      </c>
      <c r="Q3529" s="199">
        <v>5000</v>
      </c>
      <c r="S3529" t="s">
        <v>1786</v>
      </c>
      <c r="T3529" t="s">
        <v>2230</v>
      </c>
      <c r="U3529" s="201">
        <v>3.7450000000000001</v>
      </c>
      <c r="V3529" t="s">
        <v>374</v>
      </c>
      <c r="W3529" t="s">
        <v>2790</v>
      </c>
      <c r="X3529" t="s">
        <v>1713</v>
      </c>
      <c r="Y3529" t="s">
        <v>3318</v>
      </c>
      <c r="Z3529" t="s">
        <v>3729</v>
      </c>
      <c r="AA3529">
        <v>812330</v>
      </c>
      <c r="AB3529" s="198">
        <v>37037</v>
      </c>
      <c r="AC3529" s="198">
        <v>37040</v>
      </c>
    </row>
    <row r="3530" spans="1:29" x14ac:dyDescent="0.2">
      <c r="A3530" s="44" t="str">
        <f t="shared" si="271"/>
        <v>US Natural Gas Financial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30</v>
      </c>
      <c r="F3530" s="213">
        <f t="shared" si="275"/>
        <v>150000</v>
      </c>
      <c r="G3530" s="202">
        <v>1298887</v>
      </c>
      <c r="H3530" s="198">
        <v>37036.42083333333</v>
      </c>
      <c r="I3530" t="s">
        <v>3359</v>
      </c>
      <c r="M3530" t="s">
        <v>1785</v>
      </c>
      <c r="N3530" t="s">
        <v>3328</v>
      </c>
      <c r="O3530" t="s">
        <v>1734</v>
      </c>
      <c r="P3530" s="199">
        <v>5000</v>
      </c>
      <c r="S3530" t="s">
        <v>1786</v>
      </c>
      <c r="T3530" t="s">
        <v>2230</v>
      </c>
      <c r="U3530" s="201">
        <v>-1.27</v>
      </c>
      <c r="V3530" t="s">
        <v>3193</v>
      </c>
      <c r="W3530" t="s">
        <v>1735</v>
      </c>
      <c r="X3530" t="s">
        <v>1736</v>
      </c>
      <c r="Y3530" t="s">
        <v>2250</v>
      </c>
      <c r="Z3530" t="s">
        <v>3729</v>
      </c>
      <c r="AA3530" t="s">
        <v>539</v>
      </c>
      <c r="AB3530" s="198">
        <v>37043.875</v>
      </c>
      <c r="AC3530" s="198">
        <v>37072.875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4</v>
      </c>
      <c r="F3531" s="213">
        <f t="shared" ref="F3531:F3594" si="280">E3531*SUM(P3531:Q3531)</f>
        <v>52000</v>
      </c>
      <c r="G3531" s="202">
        <v>1298888</v>
      </c>
      <c r="H3531" s="198">
        <v>37036.420949074076</v>
      </c>
      <c r="I3531" t="s">
        <v>3237</v>
      </c>
      <c r="M3531" t="s">
        <v>1785</v>
      </c>
      <c r="N3531" t="s">
        <v>3314</v>
      </c>
      <c r="O3531" t="s">
        <v>1034</v>
      </c>
      <c r="Q3531" s="199">
        <v>13000</v>
      </c>
      <c r="S3531" t="s">
        <v>1786</v>
      </c>
      <c r="T3531" t="s">
        <v>2230</v>
      </c>
      <c r="U3531" s="201">
        <v>3.74</v>
      </c>
      <c r="V3531" t="s">
        <v>2345</v>
      </c>
      <c r="W3531" t="s">
        <v>2783</v>
      </c>
      <c r="X3531" t="s">
        <v>2784</v>
      </c>
      <c r="Y3531" t="s">
        <v>3318</v>
      </c>
      <c r="Z3531" t="s">
        <v>3729</v>
      </c>
      <c r="AA3531">
        <v>812331</v>
      </c>
      <c r="AB3531" s="198">
        <v>37037</v>
      </c>
      <c r="AC3531" s="198">
        <v>37040</v>
      </c>
    </row>
    <row r="3532" spans="1:29" x14ac:dyDescent="0.2">
      <c r="A3532" s="44" t="str">
        <f t="shared" si="276"/>
        <v>US Crude Financial</v>
      </c>
      <c r="B3532" s="44" t="str">
        <f t="shared" si="277"/>
        <v>US</v>
      </c>
      <c r="C3532" s="44" t="str">
        <f t="shared" si="278"/>
        <v>Crude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50000</v>
      </c>
      <c r="G3532" s="202">
        <v>1298889</v>
      </c>
      <c r="H3532" s="198">
        <v>37036.420983796299</v>
      </c>
      <c r="I3532" t="s">
        <v>2730</v>
      </c>
      <c r="M3532" t="s">
        <v>1994</v>
      </c>
      <c r="N3532" t="s">
        <v>2731</v>
      </c>
      <c r="O3532" t="s">
        <v>1815</v>
      </c>
      <c r="Q3532" s="199">
        <v>50000</v>
      </c>
      <c r="S3532" t="s">
        <v>1792</v>
      </c>
      <c r="T3532" t="s">
        <v>2230</v>
      </c>
      <c r="U3532" s="201">
        <v>28.27</v>
      </c>
      <c r="V3532" t="s">
        <v>1707</v>
      </c>
      <c r="W3532" t="s">
        <v>2733</v>
      </c>
      <c r="X3532" t="s">
        <v>2734</v>
      </c>
      <c r="Y3532" t="s">
        <v>3473</v>
      </c>
      <c r="Z3532" t="s">
        <v>3729</v>
      </c>
      <c r="AA3532">
        <v>108091</v>
      </c>
      <c r="AB3532" s="198">
        <v>37073</v>
      </c>
      <c r="AC3532" s="198">
        <v>37103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4</v>
      </c>
      <c r="F3533" s="213">
        <f t="shared" si="280"/>
        <v>40000</v>
      </c>
      <c r="G3533" s="202">
        <v>1298890</v>
      </c>
      <c r="H3533" s="198">
        <v>37036.421030092592</v>
      </c>
      <c r="I3533" t="s">
        <v>1755</v>
      </c>
      <c r="M3533" t="s">
        <v>1785</v>
      </c>
      <c r="N3533" t="s">
        <v>3314</v>
      </c>
      <c r="O3533" t="s">
        <v>1034</v>
      </c>
      <c r="Q3533" s="199">
        <v>10000</v>
      </c>
      <c r="S3533" t="s">
        <v>1786</v>
      </c>
      <c r="T3533" t="s">
        <v>2230</v>
      </c>
      <c r="U3533" s="201">
        <v>3.74</v>
      </c>
      <c r="V3533" t="s">
        <v>3380</v>
      </c>
      <c r="W3533" t="s">
        <v>2783</v>
      </c>
      <c r="X3533" t="s">
        <v>2784</v>
      </c>
      <c r="Y3533" t="s">
        <v>3318</v>
      </c>
      <c r="Z3533" t="s">
        <v>3729</v>
      </c>
      <c r="AA3533">
        <v>812332</v>
      </c>
      <c r="AB3533" s="198">
        <v>37037</v>
      </c>
      <c r="AC3533" s="198">
        <v>37040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4</v>
      </c>
      <c r="F3534" s="213">
        <f t="shared" si="280"/>
        <v>32000</v>
      </c>
      <c r="G3534" s="202">
        <v>1298891</v>
      </c>
      <c r="H3534" s="198">
        <v>37036.421041666668</v>
      </c>
      <c r="I3534" t="s">
        <v>2163</v>
      </c>
      <c r="M3534" t="s">
        <v>1785</v>
      </c>
      <c r="N3534" t="s">
        <v>3314</v>
      </c>
      <c r="O3534" t="s">
        <v>1059</v>
      </c>
      <c r="Q3534" s="199">
        <v>8000</v>
      </c>
      <c r="S3534" t="s">
        <v>1786</v>
      </c>
      <c r="T3534" t="s">
        <v>2230</v>
      </c>
      <c r="U3534" s="201">
        <v>3.73</v>
      </c>
      <c r="V3534" t="s">
        <v>1889</v>
      </c>
      <c r="W3534" t="s">
        <v>2790</v>
      </c>
      <c r="X3534" t="s">
        <v>2791</v>
      </c>
      <c r="Y3534" t="s">
        <v>3318</v>
      </c>
      <c r="Z3534" t="s">
        <v>3729</v>
      </c>
      <c r="AA3534">
        <v>812333</v>
      </c>
      <c r="AB3534" s="198">
        <v>37037</v>
      </c>
      <c r="AC3534" s="198">
        <v>37040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4</v>
      </c>
      <c r="F3535" s="213">
        <f t="shared" si="280"/>
        <v>100000</v>
      </c>
      <c r="G3535" s="202">
        <v>1298892</v>
      </c>
      <c r="H3535" s="198">
        <v>37036.421122685184</v>
      </c>
      <c r="I3535" t="s">
        <v>2964</v>
      </c>
      <c r="M3535" t="s">
        <v>1785</v>
      </c>
      <c r="N3535" t="s">
        <v>3314</v>
      </c>
      <c r="O3535" t="s">
        <v>1034</v>
      </c>
      <c r="Q3535" s="199">
        <v>25000</v>
      </c>
      <c r="S3535" t="s">
        <v>1786</v>
      </c>
      <c r="T3535" t="s">
        <v>2230</v>
      </c>
      <c r="U3535" s="201">
        <v>3.7450000000000001</v>
      </c>
      <c r="V3535" t="s">
        <v>3268</v>
      </c>
      <c r="W3535" t="s">
        <v>2783</v>
      </c>
      <c r="X3535" t="s">
        <v>2784</v>
      </c>
      <c r="Y3535" t="s">
        <v>3318</v>
      </c>
      <c r="Z3535" t="s">
        <v>3729</v>
      </c>
      <c r="AA3535">
        <v>812334</v>
      </c>
      <c r="AB3535" s="198">
        <v>37037</v>
      </c>
      <c r="AC3535" s="198">
        <v>37040</v>
      </c>
    </row>
    <row r="3536" spans="1:29" x14ac:dyDescent="0.2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365</v>
      </c>
      <c r="F3536" s="213">
        <f t="shared" si="280"/>
        <v>1825000</v>
      </c>
      <c r="G3536" s="202">
        <v>1298893</v>
      </c>
      <c r="H3536" s="198">
        <v>37036.421134259261</v>
      </c>
      <c r="I3536" t="s">
        <v>3322</v>
      </c>
      <c r="M3536" t="s">
        <v>1785</v>
      </c>
      <c r="N3536" t="s">
        <v>3014</v>
      </c>
      <c r="O3536" t="s">
        <v>3370</v>
      </c>
      <c r="Q3536" s="199">
        <v>5000</v>
      </c>
      <c r="S3536" t="s">
        <v>1786</v>
      </c>
      <c r="T3536" t="s">
        <v>2230</v>
      </c>
      <c r="U3536" s="201">
        <v>4.2149999999999999</v>
      </c>
      <c r="V3536" t="s">
        <v>3323</v>
      </c>
      <c r="W3536" t="s">
        <v>3587</v>
      </c>
      <c r="X3536" t="s">
        <v>3016</v>
      </c>
      <c r="Y3536" t="s">
        <v>2250</v>
      </c>
      <c r="Z3536" t="s">
        <v>3729</v>
      </c>
      <c r="AA3536" t="s">
        <v>540</v>
      </c>
      <c r="AB3536" s="198">
        <v>37257.875</v>
      </c>
      <c r="AC3536" s="198">
        <v>37621.875</v>
      </c>
    </row>
    <row r="3537" spans="1:29" x14ac:dyDescent="0.2">
      <c r="A3537" s="44" t="str">
        <f t="shared" si="276"/>
        <v>US Natural Gas Financial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30</v>
      </c>
      <c r="F3537" s="213">
        <f t="shared" si="280"/>
        <v>525000</v>
      </c>
      <c r="G3537" s="202">
        <v>1298894</v>
      </c>
      <c r="H3537" s="198">
        <v>37036.42114583333</v>
      </c>
      <c r="I3537" t="s">
        <v>3021</v>
      </c>
      <c r="M3537" t="s">
        <v>1785</v>
      </c>
      <c r="N3537" t="s">
        <v>3014</v>
      </c>
      <c r="O3537" t="s">
        <v>3015</v>
      </c>
      <c r="Q3537" s="199">
        <v>17500</v>
      </c>
      <c r="S3537" t="s">
        <v>1786</v>
      </c>
      <c r="T3537" t="s">
        <v>2230</v>
      </c>
      <c r="U3537" s="201">
        <v>3.97</v>
      </c>
      <c r="V3537" t="s">
        <v>3022</v>
      </c>
      <c r="W3537" t="s">
        <v>3587</v>
      </c>
      <c r="X3537" t="s">
        <v>3016</v>
      </c>
      <c r="Y3537" t="s">
        <v>2250</v>
      </c>
      <c r="Z3537" t="s">
        <v>3729</v>
      </c>
      <c r="AA3537" t="s">
        <v>541</v>
      </c>
      <c r="AB3537" s="198">
        <v>37043.875</v>
      </c>
      <c r="AC3537" s="198">
        <v>37072.875</v>
      </c>
    </row>
    <row r="3538" spans="1:29" x14ac:dyDescent="0.2">
      <c r="A3538" s="44" t="str">
        <f t="shared" si="276"/>
        <v>US Crude Financial</v>
      </c>
      <c r="B3538" s="44" t="str">
        <f t="shared" si="277"/>
        <v>US</v>
      </c>
      <c r="C3538" s="44" t="str">
        <f t="shared" si="278"/>
        <v>Crude</v>
      </c>
      <c r="D3538" s="44" t="str">
        <f t="shared" si="279"/>
        <v>Financial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50000</v>
      </c>
      <c r="G3538" s="202">
        <v>1298895</v>
      </c>
      <c r="H3538" s="198">
        <v>37036.42119212963</v>
      </c>
      <c r="I3538" t="s">
        <v>3013</v>
      </c>
      <c r="M3538" t="s">
        <v>1994</v>
      </c>
      <c r="N3538" t="s">
        <v>2731</v>
      </c>
      <c r="O3538" t="s">
        <v>1815</v>
      </c>
      <c r="Q3538" s="199">
        <v>50000</v>
      </c>
      <c r="S3538" t="s">
        <v>1792</v>
      </c>
      <c r="T3538" t="s">
        <v>2230</v>
      </c>
      <c r="U3538" s="201">
        <v>28.29</v>
      </c>
      <c r="V3538" t="s">
        <v>3296</v>
      </c>
      <c r="W3538" t="s">
        <v>2733</v>
      </c>
      <c r="X3538" t="s">
        <v>2734</v>
      </c>
      <c r="Y3538" t="s">
        <v>3473</v>
      </c>
      <c r="Z3538" t="s">
        <v>3729</v>
      </c>
      <c r="AA3538">
        <v>108092</v>
      </c>
      <c r="AB3538" s="198">
        <v>37073</v>
      </c>
      <c r="AC3538" s="198">
        <v>37103</v>
      </c>
    </row>
    <row r="3539" spans="1:29" x14ac:dyDescent="0.2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30</v>
      </c>
      <c r="F3539" s="213">
        <f t="shared" si="280"/>
        <v>75000</v>
      </c>
      <c r="G3539" s="202">
        <v>1298896</v>
      </c>
      <c r="H3539" s="198">
        <v>37036.421226851853</v>
      </c>
      <c r="I3539" t="s">
        <v>1704</v>
      </c>
      <c r="M3539" t="s">
        <v>1785</v>
      </c>
      <c r="N3539" t="s">
        <v>3014</v>
      </c>
      <c r="O3539" t="s">
        <v>3015</v>
      </c>
      <c r="Q3539" s="199">
        <v>2500</v>
      </c>
      <c r="S3539" t="s">
        <v>1786</v>
      </c>
      <c r="T3539" t="s">
        <v>2230</v>
      </c>
      <c r="U3539" s="201">
        <v>3.97</v>
      </c>
      <c r="V3539" t="s">
        <v>2952</v>
      </c>
      <c r="W3539" t="s">
        <v>3587</v>
      </c>
      <c r="X3539" t="s">
        <v>3016</v>
      </c>
      <c r="Y3539" t="s">
        <v>2250</v>
      </c>
      <c r="Z3539" t="s">
        <v>3729</v>
      </c>
      <c r="AA3539" t="s">
        <v>542</v>
      </c>
      <c r="AB3539" s="198">
        <v>37043.875</v>
      </c>
      <c r="AC3539" s="198">
        <v>37072.875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4</v>
      </c>
      <c r="F3540" s="213">
        <f t="shared" si="280"/>
        <v>15524</v>
      </c>
      <c r="G3540" s="202">
        <v>1298897</v>
      </c>
      <c r="H3540" s="198">
        <v>37036.421249999999</v>
      </c>
      <c r="I3540" t="s">
        <v>2006</v>
      </c>
      <c r="M3540" t="s">
        <v>1785</v>
      </c>
      <c r="N3540" t="s">
        <v>3314</v>
      </c>
      <c r="O3540" t="s">
        <v>1524</v>
      </c>
      <c r="P3540" s="199">
        <v>3881</v>
      </c>
      <c r="S3540" t="s">
        <v>1786</v>
      </c>
      <c r="T3540" t="s">
        <v>2230</v>
      </c>
      <c r="U3540" s="201">
        <v>3.645</v>
      </c>
      <c r="V3540" t="s">
        <v>1771</v>
      </c>
      <c r="W3540" t="s">
        <v>3352</v>
      </c>
      <c r="X3540" t="s">
        <v>3353</v>
      </c>
      <c r="Y3540" t="s">
        <v>3318</v>
      </c>
      <c r="Z3540" t="s">
        <v>3729</v>
      </c>
      <c r="AA3540">
        <v>812335</v>
      </c>
      <c r="AB3540" s="198">
        <v>37037</v>
      </c>
      <c r="AC3540" s="198">
        <v>37040</v>
      </c>
    </row>
    <row r="3541" spans="1:29" x14ac:dyDescent="0.2">
      <c r="A3541" s="44" t="str">
        <f t="shared" si="276"/>
        <v>US Oil Products Financial</v>
      </c>
      <c r="B3541" s="44" t="str">
        <f t="shared" si="277"/>
        <v>US</v>
      </c>
      <c r="C3541" s="44" t="str">
        <f t="shared" si="278"/>
        <v>Oil Products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25000</v>
      </c>
      <c r="G3541" s="202">
        <v>1298898</v>
      </c>
      <c r="H3541" s="198">
        <v>37036.421458333331</v>
      </c>
      <c r="I3541" t="s">
        <v>2730</v>
      </c>
      <c r="M3541" t="s">
        <v>1789</v>
      </c>
      <c r="N3541" t="s">
        <v>2351</v>
      </c>
      <c r="O3541" t="s">
        <v>2352</v>
      </c>
      <c r="Q3541" s="199">
        <v>25000</v>
      </c>
      <c r="S3541" t="s">
        <v>3388</v>
      </c>
      <c r="T3541" t="s">
        <v>2230</v>
      </c>
      <c r="U3541" s="201">
        <v>78.75</v>
      </c>
      <c r="V3541" t="s">
        <v>2732</v>
      </c>
      <c r="W3541" t="s">
        <v>2627</v>
      </c>
      <c r="X3541" t="s">
        <v>2628</v>
      </c>
      <c r="Y3541" t="s">
        <v>3473</v>
      </c>
      <c r="Z3541" t="s">
        <v>3729</v>
      </c>
      <c r="AA3541">
        <v>108093</v>
      </c>
      <c r="AB3541" s="198">
        <v>37043</v>
      </c>
      <c r="AC3541" s="198">
        <v>37072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4</v>
      </c>
      <c r="F3542" s="213">
        <f t="shared" si="280"/>
        <v>8000</v>
      </c>
      <c r="G3542" s="202">
        <v>1298899</v>
      </c>
      <c r="H3542" s="198">
        <v>37036.421469907407</v>
      </c>
      <c r="I3542" t="s">
        <v>1826</v>
      </c>
      <c r="M3542" t="s">
        <v>1785</v>
      </c>
      <c r="N3542" t="s">
        <v>3314</v>
      </c>
      <c r="O3542" t="s">
        <v>1059</v>
      </c>
      <c r="Q3542" s="199">
        <v>2000</v>
      </c>
      <c r="S3542" t="s">
        <v>1786</v>
      </c>
      <c r="T3542" t="s">
        <v>2230</v>
      </c>
      <c r="U3542" s="201">
        <v>3.74</v>
      </c>
      <c r="V3542" t="s">
        <v>2322</v>
      </c>
      <c r="W3542" t="s">
        <v>2790</v>
      </c>
      <c r="X3542" t="s">
        <v>2791</v>
      </c>
      <c r="Y3542" t="s">
        <v>3318</v>
      </c>
      <c r="Z3542" t="s">
        <v>3729</v>
      </c>
      <c r="AA3542">
        <v>812336</v>
      </c>
      <c r="AB3542" s="198">
        <v>37037</v>
      </c>
      <c r="AC3542" s="198">
        <v>37040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4</v>
      </c>
      <c r="F3543" s="213">
        <f t="shared" si="280"/>
        <v>20000</v>
      </c>
      <c r="G3543" s="202">
        <v>1298900</v>
      </c>
      <c r="H3543" s="198">
        <v>37036.42150462963</v>
      </c>
      <c r="I3543" t="s">
        <v>439</v>
      </c>
      <c r="M3543" t="s">
        <v>1785</v>
      </c>
      <c r="N3543" t="s">
        <v>3314</v>
      </c>
      <c r="O3543" t="s">
        <v>1580</v>
      </c>
      <c r="Q3543" s="199">
        <v>5000</v>
      </c>
      <c r="S3543" t="s">
        <v>1786</v>
      </c>
      <c r="T3543" t="s">
        <v>2230</v>
      </c>
      <c r="U3543" s="201">
        <v>3.7450000000000001</v>
      </c>
      <c r="V3543" t="s">
        <v>440</v>
      </c>
      <c r="W3543" t="s">
        <v>2790</v>
      </c>
      <c r="X3543" t="s">
        <v>2791</v>
      </c>
      <c r="Y3543" t="s">
        <v>3318</v>
      </c>
      <c r="Z3543" t="s">
        <v>3729</v>
      </c>
      <c r="AA3543">
        <v>812337</v>
      </c>
      <c r="AB3543" s="198">
        <v>37037</v>
      </c>
      <c r="AC3543" s="198">
        <v>37040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4</v>
      </c>
      <c r="F3544" s="213">
        <f t="shared" si="280"/>
        <v>100000</v>
      </c>
      <c r="G3544" s="202">
        <v>1298901</v>
      </c>
      <c r="H3544" s="198">
        <v>37036.421539351853</v>
      </c>
      <c r="I3544" t="s">
        <v>2964</v>
      </c>
      <c r="M3544" t="s">
        <v>1785</v>
      </c>
      <c r="N3544" t="s">
        <v>3314</v>
      </c>
      <c r="O3544" t="s">
        <v>1034</v>
      </c>
      <c r="Q3544" s="199">
        <v>25000</v>
      </c>
      <c r="S3544" t="s">
        <v>1786</v>
      </c>
      <c r="T3544" t="s">
        <v>2230</v>
      </c>
      <c r="U3544" s="201">
        <v>3.7450000000000001</v>
      </c>
      <c r="V3544" t="s">
        <v>3268</v>
      </c>
      <c r="W3544" t="s">
        <v>2783</v>
      </c>
      <c r="X3544" t="s">
        <v>2784</v>
      </c>
      <c r="Y3544" t="s">
        <v>3318</v>
      </c>
      <c r="Z3544" t="s">
        <v>3729</v>
      </c>
      <c r="AA3544">
        <v>812338</v>
      </c>
      <c r="AB3544" s="198">
        <v>37037</v>
      </c>
      <c r="AC3544" s="198">
        <v>37040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4</v>
      </c>
      <c r="F3545" s="213">
        <f t="shared" si="280"/>
        <v>20000</v>
      </c>
      <c r="G3545" s="202">
        <v>1298902</v>
      </c>
      <c r="H3545" s="198">
        <v>37036.421678240738</v>
      </c>
      <c r="I3545" t="s">
        <v>3288</v>
      </c>
      <c r="M3545" t="s">
        <v>1785</v>
      </c>
      <c r="N3545" t="s">
        <v>3314</v>
      </c>
      <c r="O3545" t="s">
        <v>1602</v>
      </c>
      <c r="P3545" s="199">
        <v>5000</v>
      </c>
      <c r="S3545" t="s">
        <v>1786</v>
      </c>
      <c r="T3545" t="s">
        <v>2230</v>
      </c>
      <c r="U3545" s="201">
        <v>4.1150000000000002</v>
      </c>
      <c r="V3545" t="s">
        <v>3289</v>
      </c>
      <c r="W3545" t="s">
        <v>3367</v>
      </c>
      <c r="X3545" t="s">
        <v>3368</v>
      </c>
      <c r="Y3545" t="s">
        <v>3318</v>
      </c>
      <c r="Z3545" t="s">
        <v>3729</v>
      </c>
      <c r="AA3545">
        <v>812339</v>
      </c>
      <c r="AB3545" s="198">
        <v>37037</v>
      </c>
      <c r="AC3545" s="198">
        <v>37040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30</v>
      </c>
      <c r="F3546" s="213">
        <f t="shared" si="280"/>
        <v>150000</v>
      </c>
      <c r="G3546" s="202">
        <v>1298904</v>
      </c>
      <c r="H3546" s="198">
        <v>37036.421759259261</v>
      </c>
      <c r="I3546" t="s">
        <v>2048</v>
      </c>
      <c r="M3546" t="s">
        <v>1785</v>
      </c>
      <c r="N3546" t="s">
        <v>3314</v>
      </c>
      <c r="O3546" t="s">
        <v>2819</v>
      </c>
      <c r="Q3546" s="199">
        <v>5000</v>
      </c>
      <c r="S3546" t="s">
        <v>1786</v>
      </c>
      <c r="T3546" t="s">
        <v>2230</v>
      </c>
      <c r="U3546" s="201">
        <v>9.3149999999999995</v>
      </c>
      <c r="V3546" t="s">
        <v>2049</v>
      </c>
      <c r="W3546" t="s">
        <v>2813</v>
      </c>
      <c r="X3546" t="s">
        <v>1710</v>
      </c>
      <c r="Y3546" t="s">
        <v>3318</v>
      </c>
      <c r="Z3546" t="s">
        <v>3729</v>
      </c>
      <c r="AA3546" t="s">
        <v>543</v>
      </c>
      <c r="AB3546" s="198">
        <v>37043.875</v>
      </c>
      <c r="AC3546" s="198">
        <v>37072.875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4</v>
      </c>
      <c r="F3547" s="213">
        <f t="shared" si="280"/>
        <v>1092</v>
      </c>
      <c r="G3547" s="202">
        <v>1298903</v>
      </c>
      <c r="H3547" s="198">
        <v>37036.421759259261</v>
      </c>
      <c r="I3547" t="s">
        <v>3336</v>
      </c>
      <c r="M3547" t="s">
        <v>1785</v>
      </c>
      <c r="N3547" t="s">
        <v>3314</v>
      </c>
      <c r="O3547" t="s">
        <v>1059</v>
      </c>
      <c r="P3547" s="199">
        <v>273</v>
      </c>
      <c r="S3547" t="s">
        <v>1786</v>
      </c>
      <c r="T3547" t="s">
        <v>2230</v>
      </c>
      <c r="U3547" s="201">
        <v>3.7149999999999999</v>
      </c>
      <c r="V3547" t="s">
        <v>2181</v>
      </c>
      <c r="W3547" t="s">
        <v>2790</v>
      </c>
      <c r="X3547" t="s">
        <v>2791</v>
      </c>
      <c r="Y3547" t="s">
        <v>3318</v>
      </c>
      <c r="Z3547" t="s">
        <v>3729</v>
      </c>
      <c r="AA3547">
        <v>812340</v>
      </c>
      <c r="AB3547" s="198">
        <v>37037</v>
      </c>
      <c r="AC3547" s="198">
        <v>37040</v>
      </c>
    </row>
    <row r="3548" spans="1:29" x14ac:dyDescent="0.2">
      <c r="A3548" s="44" t="str">
        <f t="shared" si="276"/>
        <v xml:space="preserve"> Natural Gas Physical</v>
      </c>
      <c r="B3548" s="44" t="str">
        <f t="shared" si="277"/>
        <v/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4</v>
      </c>
      <c r="F3548" s="213">
        <f t="shared" si="280"/>
        <v>40000</v>
      </c>
      <c r="G3548" s="202">
        <v>1298906</v>
      </c>
      <c r="H3548" s="198">
        <v>37036.421886574077</v>
      </c>
      <c r="I3548" t="s">
        <v>3266</v>
      </c>
      <c r="M3548" t="s">
        <v>1785</v>
      </c>
      <c r="N3548" t="s">
        <v>3346</v>
      </c>
      <c r="O3548" t="s">
        <v>1500</v>
      </c>
      <c r="P3548" s="199">
        <v>10000</v>
      </c>
      <c r="S3548" t="s">
        <v>1786</v>
      </c>
      <c r="T3548" t="s">
        <v>2230</v>
      </c>
      <c r="U3548" s="201">
        <v>4.1349999999999998</v>
      </c>
      <c r="V3548" t="s">
        <v>2319</v>
      </c>
      <c r="W3548" t="s">
        <v>3347</v>
      </c>
      <c r="X3548" t="s">
        <v>3348</v>
      </c>
      <c r="Y3548" t="s">
        <v>3318</v>
      </c>
      <c r="Z3548" t="s">
        <v>3729</v>
      </c>
      <c r="AA3548">
        <v>812344</v>
      </c>
      <c r="AB3548" s="198">
        <v>37037</v>
      </c>
      <c r="AC3548" s="198">
        <v>37040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4</v>
      </c>
      <c r="F3549" s="213">
        <f t="shared" si="280"/>
        <v>34736</v>
      </c>
      <c r="G3549" s="202">
        <v>1298905</v>
      </c>
      <c r="H3549" s="198">
        <v>37036.421886574077</v>
      </c>
      <c r="I3549" t="s">
        <v>2983</v>
      </c>
      <c r="M3549" t="s">
        <v>1785</v>
      </c>
      <c r="N3549" t="s">
        <v>3314</v>
      </c>
      <c r="O3549" t="s">
        <v>1034</v>
      </c>
      <c r="Q3549" s="199">
        <v>8684</v>
      </c>
      <c r="S3549" t="s">
        <v>1786</v>
      </c>
      <c r="T3549" t="s">
        <v>2230</v>
      </c>
      <c r="U3549" s="201">
        <v>3.7549999999999999</v>
      </c>
      <c r="V3549" t="s">
        <v>3194</v>
      </c>
      <c r="W3549" t="s">
        <v>2783</v>
      </c>
      <c r="X3549" t="s">
        <v>2784</v>
      </c>
      <c r="Y3549" t="s">
        <v>3318</v>
      </c>
      <c r="Z3549" t="s">
        <v>3729</v>
      </c>
      <c r="AA3549">
        <v>812343</v>
      </c>
      <c r="AB3549" s="198">
        <v>37037</v>
      </c>
      <c r="AC3549" s="198">
        <v>37040</v>
      </c>
    </row>
    <row r="3550" spans="1:29" x14ac:dyDescent="0.2">
      <c r="A3550" s="44" t="str">
        <f t="shared" si="276"/>
        <v xml:space="preserve"> Metals Financial</v>
      </c>
      <c r="B3550" s="44" t="str">
        <f t="shared" si="277"/>
        <v/>
      </c>
      <c r="C3550" s="44" t="str">
        <f t="shared" si="278"/>
        <v>Metals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10</v>
      </c>
      <c r="G3550" s="202">
        <v>1298910</v>
      </c>
      <c r="H3550" s="198">
        <v>37036.422060185185</v>
      </c>
      <c r="I3550" t="s">
        <v>2695</v>
      </c>
      <c r="M3550" t="s">
        <v>1791</v>
      </c>
      <c r="N3550" t="s">
        <v>2246</v>
      </c>
      <c r="O3550" t="s">
        <v>2247</v>
      </c>
      <c r="P3550" s="199">
        <v>10</v>
      </c>
      <c r="S3550" t="s">
        <v>2248</v>
      </c>
      <c r="T3550" t="s">
        <v>2230</v>
      </c>
      <c r="U3550" s="201">
        <v>1267</v>
      </c>
      <c r="V3550" t="s">
        <v>2696</v>
      </c>
      <c r="W3550" t="s">
        <v>2249</v>
      </c>
      <c r="X3550" t="s">
        <v>2232</v>
      </c>
      <c r="Y3550" t="s">
        <v>2233</v>
      </c>
      <c r="Z3550" t="s">
        <v>2234</v>
      </c>
      <c r="AA3550">
        <v>2153156</v>
      </c>
    </row>
    <row r="3551" spans="1:29" x14ac:dyDescent="0.2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4</v>
      </c>
      <c r="F3551" s="213">
        <f t="shared" si="280"/>
        <v>100000</v>
      </c>
      <c r="G3551" s="202">
        <v>1298911</v>
      </c>
      <c r="H3551" s="198">
        <v>37036.422094907408</v>
      </c>
      <c r="I3551" t="s">
        <v>1826</v>
      </c>
      <c r="M3551" t="s">
        <v>1785</v>
      </c>
      <c r="N3551" t="s">
        <v>3314</v>
      </c>
      <c r="O3551" t="s">
        <v>1034</v>
      </c>
      <c r="Q3551" s="199">
        <v>25000</v>
      </c>
      <c r="S3551" t="s">
        <v>1786</v>
      </c>
      <c r="T3551" t="s">
        <v>2230</v>
      </c>
      <c r="U3551" s="201">
        <v>3.76</v>
      </c>
      <c r="V3551" t="s">
        <v>2322</v>
      </c>
      <c r="W3551" t="s">
        <v>2783</v>
      </c>
      <c r="X3551" t="s">
        <v>2784</v>
      </c>
      <c r="Y3551" t="s">
        <v>3318</v>
      </c>
      <c r="Z3551" t="s">
        <v>3729</v>
      </c>
      <c r="AA3551">
        <v>812345</v>
      </c>
      <c r="AB3551" s="198">
        <v>37037</v>
      </c>
      <c r="AC3551" s="198">
        <v>37040</v>
      </c>
    </row>
    <row r="3552" spans="1:29" x14ac:dyDescent="0.2">
      <c r="A3552" s="44" t="str">
        <f t="shared" si="276"/>
        <v>US Natural Gas Financial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30</v>
      </c>
      <c r="F3552" s="213">
        <f t="shared" si="280"/>
        <v>3000</v>
      </c>
      <c r="G3552" s="202">
        <v>1298913</v>
      </c>
      <c r="H3552" s="198">
        <v>37036.422118055554</v>
      </c>
      <c r="I3552" t="s">
        <v>2618</v>
      </c>
      <c r="M3552" t="s">
        <v>1785</v>
      </c>
      <c r="N3552" t="s">
        <v>3014</v>
      </c>
      <c r="O3552" t="s">
        <v>2164</v>
      </c>
      <c r="P3552" s="199">
        <v>100</v>
      </c>
      <c r="S3552" t="s">
        <v>3221</v>
      </c>
      <c r="T3552" t="s">
        <v>2230</v>
      </c>
      <c r="U3552" s="201">
        <v>3.9750000000000001</v>
      </c>
      <c r="V3552" t="s">
        <v>2848</v>
      </c>
      <c r="W3552" t="s">
        <v>3587</v>
      </c>
      <c r="X3552" t="s">
        <v>3016</v>
      </c>
      <c r="Y3552" t="s">
        <v>2250</v>
      </c>
      <c r="Z3552" t="s">
        <v>3729</v>
      </c>
      <c r="AA3552" t="s">
        <v>544</v>
      </c>
      <c r="AB3552" s="198">
        <v>37043.875</v>
      </c>
      <c r="AC3552" s="198">
        <v>37072.875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31</v>
      </c>
      <c r="F3553" s="213">
        <f t="shared" si="280"/>
        <v>3100</v>
      </c>
      <c r="G3553" s="202">
        <v>1298914</v>
      </c>
      <c r="H3553" s="198">
        <v>37036.422118055554</v>
      </c>
      <c r="I3553" t="s">
        <v>2618</v>
      </c>
      <c r="M3553" t="s">
        <v>1785</v>
      </c>
      <c r="N3553" t="s">
        <v>3014</v>
      </c>
      <c r="O3553" t="s">
        <v>2165</v>
      </c>
      <c r="Q3553" s="199">
        <v>100</v>
      </c>
      <c r="S3553" t="s">
        <v>3221</v>
      </c>
      <c r="T3553" t="s">
        <v>2230</v>
      </c>
      <c r="U3553" s="201">
        <v>4.0389999999999997</v>
      </c>
      <c r="V3553" t="s">
        <v>2848</v>
      </c>
      <c r="W3553" t="s">
        <v>3587</v>
      </c>
      <c r="X3553" t="s">
        <v>3016</v>
      </c>
      <c r="Y3553" t="s">
        <v>2250</v>
      </c>
      <c r="Z3553" t="s">
        <v>3729</v>
      </c>
      <c r="AA3553" t="s">
        <v>545</v>
      </c>
      <c r="AB3553" s="198">
        <v>37073.875</v>
      </c>
      <c r="AC3553" s="198">
        <v>37103.875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4</v>
      </c>
      <c r="F3554" s="213">
        <f t="shared" si="280"/>
        <v>20000</v>
      </c>
      <c r="G3554" s="202">
        <v>1298916</v>
      </c>
      <c r="H3554" s="198">
        <v>37036.422546296293</v>
      </c>
      <c r="I3554" t="s">
        <v>3023</v>
      </c>
      <c r="M3554" t="s">
        <v>1785</v>
      </c>
      <c r="N3554" t="s">
        <v>3314</v>
      </c>
      <c r="O3554" t="s">
        <v>1041</v>
      </c>
      <c r="Q3554" s="199">
        <v>5000</v>
      </c>
      <c r="S3554" t="s">
        <v>1786</v>
      </c>
      <c r="T3554" t="s">
        <v>2230</v>
      </c>
      <c r="U3554" s="201">
        <v>3.73</v>
      </c>
      <c r="V3554" t="s">
        <v>2407</v>
      </c>
      <c r="W3554" t="s">
        <v>3159</v>
      </c>
      <c r="X3554" t="s">
        <v>1713</v>
      </c>
      <c r="Y3554" t="s">
        <v>3318</v>
      </c>
      <c r="Z3554" t="s">
        <v>3729</v>
      </c>
      <c r="AA3554">
        <v>812347</v>
      </c>
      <c r="AB3554" s="198">
        <v>37037</v>
      </c>
      <c r="AC3554" s="198">
        <v>37040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6</v>
      </c>
      <c r="F3555" s="213">
        <f t="shared" si="280"/>
        <v>120000</v>
      </c>
      <c r="G3555" s="202">
        <v>1298917</v>
      </c>
      <c r="H3555" s="198">
        <v>37036.422592592593</v>
      </c>
      <c r="I3555" t="s">
        <v>3215</v>
      </c>
      <c r="M3555" t="s">
        <v>1785</v>
      </c>
      <c r="N3555" t="s">
        <v>3014</v>
      </c>
      <c r="O3555" t="s">
        <v>1933</v>
      </c>
      <c r="Q3555" s="199">
        <v>20000</v>
      </c>
      <c r="S3555" t="s">
        <v>1786</v>
      </c>
      <c r="T3555" t="s">
        <v>2230</v>
      </c>
      <c r="U3555" s="201">
        <v>3.85</v>
      </c>
      <c r="V3555" t="s">
        <v>3101</v>
      </c>
      <c r="W3555" t="s">
        <v>3372</v>
      </c>
      <c r="X3555" t="s">
        <v>2774</v>
      </c>
      <c r="Y3555" t="s">
        <v>2250</v>
      </c>
      <c r="Z3555" t="s">
        <v>3729</v>
      </c>
      <c r="AA3555" t="s">
        <v>546</v>
      </c>
      <c r="AB3555" s="198">
        <v>37037.875</v>
      </c>
      <c r="AC3555" s="198">
        <v>37042.875</v>
      </c>
    </row>
    <row r="3556" spans="1:29" x14ac:dyDescent="0.2">
      <c r="A3556" s="44" t="str">
        <f t="shared" si="276"/>
        <v>US Power Physical</v>
      </c>
      <c r="B3556" s="44" t="str">
        <f t="shared" si="277"/>
        <v>US</v>
      </c>
      <c r="C3556" s="44" t="str">
        <f t="shared" si="278"/>
        <v>Power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30</v>
      </c>
      <c r="F3556" s="213">
        <f t="shared" si="280"/>
        <v>1500</v>
      </c>
      <c r="G3556" s="202">
        <v>1298918</v>
      </c>
      <c r="H3556" s="198">
        <v>37036.422615740739</v>
      </c>
      <c r="I3556" t="s">
        <v>2964</v>
      </c>
      <c r="M3556" t="s">
        <v>3451</v>
      </c>
      <c r="N3556" t="s">
        <v>1827</v>
      </c>
      <c r="O3556" t="s">
        <v>2837</v>
      </c>
      <c r="P3556" s="199">
        <v>50</v>
      </c>
      <c r="S3556" t="s">
        <v>1784</v>
      </c>
      <c r="T3556" t="s">
        <v>2230</v>
      </c>
      <c r="U3556" s="201">
        <v>58.5</v>
      </c>
      <c r="V3556" t="s">
        <v>2133</v>
      </c>
      <c r="W3556" t="s">
        <v>1848</v>
      </c>
      <c r="X3556" t="s">
        <v>2172</v>
      </c>
      <c r="Y3556" t="s">
        <v>2741</v>
      </c>
      <c r="Z3556" t="s">
        <v>3724</v>
      </c>
      <c r="AA3556">
        <v>623213.1</v>
      </c>
      <c r="AB3556" s="198">
        <v>37408.875</v>
      </c>
      <c r="AC3556" s="198">
        <v>37437.875</v>
      </c>
    </row>
    <row r="3557" spans="1:29" x14ac:dyDescent="0.2">
      <c r="A3557" s="44" t="str">
        <f t="shared" si="276"/>
        <v xml:space="preserve"> Natural Gas Physical</v>
      </c>
      <c r="B3557" s="44" t="str">
        <f t="shared" si="277"/>
        <v/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3</v>
      </c>
      <c r="F3557" s="213">
        <f t="shared" si="280"/>
        <v>30000</v>
      </c>
      <c r="G3557" s="202">
        <v>1298921</v>
      </c>
      <c r="H3557" s="198">
        <v>37036.422812500001</v>
      </c>
      <c r="I3557" t="s">
        <v>2384</v>
      </c>
      <c r="M3557" t="s">
        <v>1785</v>
      </c>
      <c r="N3557" t="s">
        <v>1724</v>
      </c>
      <c r="O3557" t="s">
        <v>103</v>
      </c>
      <c r="P3557" s="199">
        <v>10000</v>
      </c>
      <c r="S3557" t="s">
        <v>2308</v>
      </c>
      <c r="T3557" t="s">
        <v>1725</v>
      </c>
      <c r="U3557" s="201">
        <v>5.2149999999999999</v>
      </c>
      <c r="V3557" t="s">
        <v>2823</v>
      </c>
      <c r="W3557" t="s">
        <v>1726</v>
      </c>
      <c r="X3557" t="s">
        <v>1727</v>
      </c>
      <c r="Y3557" t="s">
        <v>3318</v>
      </c>
      <c r="Z3557" t="s">
        <v>3730</v>
      </c>
      <c r="AA3557">
        <v>812349</v>
      </c>
      <c r="AB3557" s="198">
        <v>37036.875</v>
      </c>
      <c r="AC3557" s="198">
        <v>37038.875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4</v>
      </c>
      <c r="F3558" s="213">
        <f t="shared" si="280"/>
        <v>8000</v>
      </c>
      <c r="G3558" s="202">
        <v>1298922</v>
      </c>
      <c r="H3558" s="198">
        <v>37036.422858796293</v>
      </c>
      <c r="I3558" t="s">
        <v>3210</v>
      </c>
      <c r="M3558" t="s">
        <v>1785</v>
      </c>
      <c r="N3558" t="s">
        <v>3314</v>
      </c>
      <c r="O3558" t="s">
        <v>1042</v>
      </c>
      <c r="P3558" s="199">
        <v>2000</v>
      </c>
      <c r="S3558" t="s">
        <v>1786</v>
      </c>
      <c r="T3558" t="s">
        <v>2230</v>
      </c>
      <c r="U3558" s="201">
        <v>3.72</v>
      </c>
      <c r="V3558" t="s">
        <v>328</v>
      </c>
      <c r="W3558" t="s">
        <v>3159</v>
      </c>
      <c r="X3558" t="s">
        <v>1713</v>
      </c>
      <c r="Y3558" t="s">
        <v>3318</v>
      </c>
      <c r="Z3558" t="s">
        <v>3729</v>
      </c>
      <c r="AA3558">
        <v>812350</v>
      </c>
      <c r="AB3558" s="198">
        <v>37037</v>
      </c>
      <c r="AC3558" s="198">
        <v>37040</v>
      </c>
    </row>
    <row r="3559" spans="1:29" x14ac:dyDescent="0.2">
      <c r="A3559" s="44" t="str">
        <f t="shared" si="276"/>
        <v xml:space="preserve"> Natural Gas Physical</v>
      </c>
      <c r="B3559" s="44" t="str">
        <f t="shared" si="277"/>
        <v/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5000</v>
      </c>
      <c r="G3559" s="202">
        <v>1298923</v>
      </c>
      <c r="H3559" s="198">
        <v>37036.422905092593</v>
      </c>
      <c r="I3559" t="s">
        <v>2384</v>
      </c>
      <c r="M3559" t="s">
        <v>1785</v>
      </c>
      <c r="N3559" t="s">
        <v>1724</v>
      </c>
      <c r="O3559" t="s">
        <v>1925</v>
      </c>
      <c r="P3559" s="199">
        <v>5000</v>
      </c>
      <c r="S3559" t="s">
        <v>2308</v>
      </c>
      <c r="T3559" t="s">
        <v>1725</v>
      </c>
      <c r="U3559" s="201">
        <v>5.24</v>
      </c>
      <c r="V3559" t="s">
        <v>2823</v>
      </c>
      <c r="W3559" t="s">
        <v>1726</v>
      </c>
      <c r="X3559" t="s">
        <v>1727</v>
      </c>
      <c r="Y3559" t="s">
        <v>3318</v>
      </c>
      <c r="Z3559" t="s">
        <v>3730</v>
      </c>
      <c r="AA3559">
        <v>812351</v>
      </c>
      <c r="AB3559" s="198">
        <v>37036.875</v>
      </c>
      <c r="AC3559" s="198">
        <v>37036.875</v>
      </c>
    </row>
    <row r="3560" spans="1:29" x14ac:dyDescent="0.2">
      <c r="A3560" s="44" t="str">
        <f t="shared" si="276"/>
        <v xml:space="preserve"> Metals Financial</v>
      </c>
      <c r="B3560" s="44" t="str">
        <f t="shared" si="277"/>
        <v/>
      </c>
      <c r="C3560" s="44" t="str">
        <f t="shared" si="278"/>
        <v>Metals</v>
      </c>
      <c r="D3560" s="44" t="str">
        <f t="shared" si="279"/>
        <v>Financial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20</v>
      </c>
      <c r="G3560" s="202">
        <v>1298925</v>
      </c>
      <c r="H3560" s="198">
        <v>37036.423020833332</v>
      </c>
      <c r="I3560" t="s">
        <v>2200</v>
      </c>
      <c r="M3560" t="s">
        <v>1791</v>
      </c>
      <c r="N3560" t="s">
        <v>2240</v>
      </c>
      <c r="O3560" t="s">
        <v>2241</v>
      </c>
      <c r="Q3560" s="199">
        <v>20</v>
      </c>
      <c r="S3560" t="s">
        <v>2229</v>
      </c>
      <c r="T3560" t="s">
        <v>2230</v>
      </c>
      <c r="U3560" s="201">
        <v>1539</v>
      </c>
      <c r="V3560" t="s">
        <v>2244</v>
      </c>
      <c r="W3560" t="s">
        <v>2236</v>
      </c>
      <c r="X3560" t="s">
        <v>2232</v>
      </c>
      <c r="Y3560" t="s">
        <v>2233</v>
      </c>
      <c r="Z3560" t="s">
        <v>2234</v>
      </c>
      <c r="AA3560">
        <v>2153159</v>
      </c>
    </row>
    <row r="3561" spans="1:29" x14ac:dyDescent="0.2">
      <c r="A3561" s="44" t="str">
        <f t="shared" si="276"/>
        <v>US Natural Gas Financial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Financial</v>
      </c>
      <c r="E3561" s="44">
        <f>IF(VLOOKUP(S3561,'DD-Lookup'!$J$6:$L$50,3,FALSE)="Monthly",(YEAR(AC3561)-YEAR(AB3561))*12+MONTH(AC3561)-MONTH(AB3561)+1,(AC3561-AB3561+1))</f>
        <v>30</v>
      </c>
      <c r="F3561" s="213">
        <f t="shared" si="280"/>
        <v>90000</v>
      </c>
      <c r="G3561" s="202">
        <v>1298924</v>
      </c>
      <c r="H3561" s="198">
        <v>37036.423020833332</v>
      </c>
      <c r="I3561" t="s">
        <v>3161</v>
      </c>
      <c r="M3561" t="s">
        <v>1785</v>
      </c>
      <c r="N3561" t="s">
        <v>3014</v>
      </c>
      <c r="O3561" t="s">
        <v>1077</v>
      </c>
      <c r="Q3561" s="199">
        <v>3000</v>
      </c>
      <c r="S3561" t="s">
        <v>1786</v>
      </c>
      <c r="T3561" t="s">
        <v>2230</v>
      </c>
      <c r="U3561" s="201">
        <v>-3.5000000000000003E-2</v>
      </c>
      <c r="V3561" t="s">
        <v>3162</v>
      </c>
      <c r="W3561" t="s">
        <v>1775</v>
      </c>
      <c r="X3561" t="s">
        <v>1776</v>
      </c>
      <c r="Y3561" t="s">
        <v>2250</v>
      </c>
      <c r="Z3561" t="s">
        <v>3729</v>
      </c>
      <c r="AA3561" t="s">
        <v>547</v>
      </c>
      <c r="AB3561" s="198">
        <v>37043.875</v>
      </c>
      <c r="AC3561" s="198">
        <v>37072.875</v>
      </c>
    </row>
    <row r="3562" spans="1:29" x14ac:dyDescent="0.2">
      <c r="A3562" s="44" t="str">
        <f t="shared" si="276"/>
        <v xml:space="preserve"> Natural Gas Physical</v>
      </c>
      <c r="B3562" s="44" t="str">
        <f t="shared" si="277"/>
        <v/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4</v>
      </c>
      <c r="F3562" s="213">
        <f t="shared" si="280"/>
        <v>20000</v>
      </c>
      <c r="G3562" s="202">
        <v>1298926</v>
      </c>
      <c r="H3562" s="198">
        <v>37036.423055555555</v>
      </c>
      <c r="I3562" t="s">
        <v>2358</v>
      </c>
      <c r="M3562" t="s">
        <v>1785</v>
      </c>
      <c r="N3562" t="s">
        <v>3346</v>
      </c>
      <c r="O3562" t="s">
        <v>1500</v>
      </c>
      <c r="Q3562" s="199">
        <v>5000</v>
      </c>
      <c r="S3562" t="s">
        <v>1786</v>
      </c>
      <c r="T3562" t="s">
        <v>2230</v>
      </c>
      <c r="U3562" s="201">
        <v>4.1399999999999997</v>
      </c>
      <c r="V3562" t="s">
        <v>2843</v>
      </c>
      <c r="W3562" t="s">
        <v>3347</v>
      </c>
      <c r="X3562" t="s">
        <v>3348</v>
      </c>
      <c r="Y3562" t="s">
        <v>3318</v>
      </c>
      <c r="Z3562" t="s">
        <v>3729</v>
      </c>
      <c r="AA3562">
        <v>812352</v>
      </c>
      <c r="AB3562" s="198">
        <v>37037</v>
      </c>
      <c r="AC3562" s="198">
        <v>37040</v>
      </c>
    </row>
    <row r="3563" spans="1:29" x14ac:dyDescent="0.2">
      <c r="A3563" s="44" t="str">
        <f t="shared" si="276"/>
        <v xml:space="preserve"> Natural Gas Physical</v>
      </c>
      <c r="B3563" s="44" t="str">
        <f t="shared" si="277"/>
        <v/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4</v>
      </c>
      <c r="F3563" s="213">
        <f t="shared" si="280"/>
        <v>40000</v>
      </c>
      <c r="G3563" s="202">
        <v>1298927</v>
      </c>
      <c r="H3563" s="198">
        <v>37036.423113425924</v>
      </c>
      <c r="I3563" t="s">
        <v>2964</v>
      </c>
      <c r="M3563" t="s">
        <v>1785</v>
      </c>
      <c r="N3563" t="s">
        <v>1724</v>
      </c>
      <c r="O3563" t="s">
        <v>172</v>
      </c>
      <c r="Q3563" s="199">
        <v>10000</v>
      </c>
      <c r="S3563" t="s">
        <v>2308</v>
      </c>
      <c r="T3563" t="s">
        <v>1725</v>
      </c>
      <c r="U3563" s="201">
        <v>5.22</v>
      </c>
      <c r="V3563" t="s">
        <v>2867</v>
      </c>
      <c r="W3563" t="s">
        <v>1726</v>
      </c>
      <c r="X3563" t="s">
        <v>1727</v>
      </c>
      <c r="Y3563" t="s">
        <v>3318</v>
      </c>
      <c r="Z3563" t="s">
        <v>3730</v>
      </c>
      <c r="AA3563">
        <v>812353</v>
      </c>
      <c r="AB3563" s="198">
        <v>37036</v>
      </c>
      <c r="AC3563" s="198">
        <v>37039</v>
      </c>
    </row>
    <row r="3564" spans="1:29" x14ac:dyDescent="0.2">
      <c r="A3564" s="44" t="str">
        <f t="shared" si="276"/>
        <v>US Natural Gas Financial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31</v>
      </c>
      <c r="F3564" s="213">
        <f t="shared" si="280"/>
        <v>1240</v>
      </c>
      <c r="G3564" s="202">
        <v>1298928</v>
      </c>
      <c r="H3564" s="198">
        <v>37036.423136574071</v>
      </c>
      <c r="I3564" t="s">
        <v>548</v>
      </c>
      <c r="M3564" t="s">
        <v>1785</v>
      </c>
      <c r="N3564" t="s">
        <v>3290</v>
      </c>
      <c r="O3564" t="s">
        <v>2372</v>
      </c>
      <c r="Q3564" s="199">
        <v>40</v>
      </c>
      <c r="S3564" t="s">
        <v>3221</v>
      </c>
      <c r="T3564" t="s">
        <v>2230</v>
      </c>
      <c r="U3564" s="201">
        <v>0.13750000000000001</v>
      </c>
      <c r="V3564" t="s">
        <v>549</v>
      </c>
      <c r="W3564" t="s">
        <v>3222</v>
      </c>
      <c r="X3564" t="s">
        <v>3223</v>
      </c>
      <c r="Y3564" t="s">
        <v>2250</v>
      </c>
      <c r="Z3564" t="s">
        <v>3729</v>
      </c>
      <c r="AA3564" t="s">
        <v>550</v>
      </c>
      <c r="AB3564" s="198">
        <v>37073</v>
      </c>
      <c r="AC3564" s="198">
        <v>37103</v>
      </c>
    </row>
    <row r="3565" spans="1:29" x14ac:dyDescent="0.2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30</v>
      </c>
      <c r="F3565" s="213">
        <f t="shared" si="280"/>
        <v>75000</v>
      </c>
      <c r="G3565" s="202">
        <v>1298936</v>
      </c>
      <c r="H3565" s="198">
        <v>37036.423483796294</v>
      </c>
      <c r="I3565" t="s">
        <v>3024</v>
      </c>
      <c r="M3565" t="s">
        <v>1785</v>
      </c>
      <c r="N3565" t="s">
        <v>3014</v>
      </c>
      <c r="O3565" t="s">
        <v>3015</v>
      </c>
      <c r="Q3565" s="199">
        <v>2500</v>
      </c>
      <c r="S3565" t="s">
        <v>1786</v>
      </c>
      <c r="T3565" t="s">
        <v>2230</v>
      </c>
      <c r="U3565" s="201">
        <v>3.98</v>
      </c>
      <c r="V3565" t="s">
        <v>1774</v>
      </c>
      <c r="W3565" t="s">
        <v>3587</v>
      </c>
      <c r="X3565" t="s">
        <v>3016</v>
      </c>
      <c r="Y3565" t="s">
        <v>2250</v>
      </c>
      <c r="Z3565" t="s">
        <v>3729</v>
      </c>
      <c r="AA3565" t="s">
        <v>551</v>
      </c>
      <c r="AB3565" s="198">
        <v>37043.875</v>
      </c>
      <c r="AC3565" s="198">
        <v>37072.875</v>
      </c>
    </row>
    <row r="3566" spans="1:29" x14ac:dyDescent="0.2">
      <c r="A3566" s="44" t="str">
        <f t="shared" si="276"/>
        <v>US Natural Gas Financial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6</v>
      </c>
      <c r="F3566" s="213">
        <f t="shared" si="280"/>
        <v>330000</v>
      </c>
      <c r="G3566" s="202">
        <v>1298935</v>
      </c>
      <c r="H3566" s="198">
        <v>37036.423483796294</v>
      </c>
      <c r="I3566" t="s">
        <v>3215</v>
      </c>
      <c r="M3566" t="s">
        <v>1785</v>
      </c>
      <c r="N3566" t="s">
        <v>3014</v>
      </c>
      <c r="O3566" t="s">
        <v>1938</v>
      </c>
      <c r="Q3566" s="199">
        <v>55000</v>
      </c>
      <c r="S3566" t="s">
        <v>1786</v>
      </c>
      <c r="T3566" t="s">
        <v>2230</v>
      </c>
      <c r="U3566" s="201">
        <v>3.84</v>
      </c>
      <c r="V3566" t="s">
        <v>3101</v>
      </c>
      <c r="W3566" t="s">
        <v>3179</v>
      </c>
      <c r="X3566" t="s">
        <v>3180</v>
      </c>
      <c r="Y3566" t="s">
        <v>2250</v>
      </c>
      <c r="Z3566" t="s">
        <v>3729</v>
      </c>
      <c r="AA3566" t="s">
        <v>552</v>
      </c>
      <c r="AB3566" s="198">
        <v>37037.875</v>
      </c>
      <c r="AC3566" s="198">
        <v>37042.875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4</v>
      </c>
      <c r="F3567" s="213">
        <f t="shared" si="280"/>
        <v>40000</v>
      </c>
      <c r="G3567" s="202">
        <v>1298937</v>
      </c>
      <c r="H3567" s="198">
        <v>37036.423518518517</v>
      </c>
      <c r="I3567" t="s">
        <v>3393</v>
      </c>
      <c r="M3567" t="s">
        <v>1785</v>
      </c>
      <c r="N3567" t="s">
        <v>3314</v>
      </c>
      <c r="O3567" t="s">
        <v>1545</v>
      </c>
      <c r="Q3567" s="199">
        <v>10000</v>
      </c>
      <c r="S3567" t="s">
        <v>1786</v>
      </c>
      <c r="T3567" t="s">
        <v>2230</v>
      </c>
      <c r="U3567" s="201">
        <v>3.7425000000000002</v>
      </c>
      <c r="V3567" t="s">
        <v>3132</v>
      </c>
      <c r="W3567" t="s">
        <v>3130</v>
      </c>
      <c r="X3567" t="s">
        <v>3338</v>
      </c>
      <c r="Y3567" t="s">
        <v>3318</v>
      </c>
      <c r="Z3567" t="s">
        <v>3729</v>
      </c>
      <c r="AA3567">
        <v>812354</v>
      </c>
      <c r="AB3567" s="198">
        <v>37037</v>
      </c>
      <c r="AC3567" s="198">
        <v>37040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4</v>
      </c>
      <c r="F3568" s="213">
        <f t="shared" si="280"/>
        <v>3244</v>
      </c>
      <c r="G3568" s="202">
        <v>1298938</v>
      </c>
      <c r="H3568" s="198">
        <v>37036.423530092594</v>
      </c>
      <c r="I3568" t="s">
        <v>1843</v>
      </c>
      <c r="M3568" t="s">
        <v>1785</v>
      </c>
      <c r="N3568" t="s">
        <v>3314</v>
      </c>
      <c r="O3568" t="s">
        <v>1544</v>
      </c>
      <c r="P3568" s="199">
        <v>811</v>
      </c>
      <c r="S3568" t="s">
        <v>1786</v>
      </c>
      <c r="T3568" t="s">
        <v>2230</v>
      </c>
      <c r="U3568" s="201">
        <v>3.7374999999999998</v>
      </c>
      <c r="V3568" t="s">
        <v>2376</v>
      </c>
      <c r="W3568" t="s">
        <v>3130</v>
      </c>
      <c r="X3568" t="s">
        <v>3338</v>
      </c>
      <c r="Y3568" t="s">
        <v>3318</v>
      </c>
      <c r="Z3568" t="s">
        <v>3729</v>
      </c>
      <c r="AA3568">
        <v>812355</v>
      </c>
      <c r="AB3568" s="198">
        <v>37037</v>
      </c>
      <c r="AC3568" s="198">
        <v>37040</v>
      </c>
    </row>
    <row r="3569" spans="1:29" x14ac:dyDescent="0.2">
      <c r="A3569" s="44" t="str">
        <f t="shared" si="276"/>
        <v xml:space="preserve"> Natural Gas Physical</v>
      </c>
      <c r="B3569" s="44" t="str">
        <f t="shared" si="277"/>
        <v/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4</v>
      </c>
      <c r="F3569" s="213">
        <f t="shared" si="280"/>
        <v>40000</v>
      </c>
      <c r="G3569" s="202">
        <v>1298939</v>
      </c>
      <c r="H3569" s="198">
        <v>37036.42359953704</v>
      </c>
      <c r="I3569" t="s">
        <v>3181</v>
      </c>
      <c r="M3569" t="s">
        <v>1785</v>
      </c>
      <c r="N3569" t="s">
        <v>1724</v>
      </c>
      <c r="O3569" t="s">
        <v>172</v>
      </c>
      <c r="Q3569" s="199">
        <v>10000</v>
      </c>
      <c r="S3569" t="s">
        <v>2308</v>
      </c>
      <c r="T3569" t="s">
        <v>1725</v>
      </c>
      <c r="U3569" s="201">
        <v>5.2249999999999996</v>
      </c>
      <c r="V3569" t="s">
        <v>3182</v>
      </c>
      <c r="W3569" t="s">
        <v>1726</v>
      </c>
      <c r="X3569" t="s">
        <v>1727</v>
      </c>
      <c r="Y3569" t="s">
        <v>3318</v>
      </c>
      <c r="Z3569" t="s">
        <v>3730</v>
      </c>
      <c r="AA3569">
        <v>812357</v>
      </c>
      <c r="AB3569" s="198">
        <v>37036</v>
      </c>
      <c r="AC3569" s="198">
        <v>37039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4</v>
      </c>
      <c r="F3570" s="213">
        <f t="shared" si="280"/>
        <v>44200</v>
      </c>
      <c r="G3570" s="202">
        <v>1298940</v>
      </c>
      <c r="H3570" s="198">
        <v>37036.423611111109</v>
      </c>
      <c r="I3570" t="s">
        <v>3024</v>
      </c>
      <c r="M3570" t="s">
        <v>1785</v>
      </c>
      <c r="N3570" t="s">
        <v>3314</v>
      </c>
      <c r="O3570" t="s">
        <v>1034</v>
      </c>
      <c r="P3570" s="199">
        <v>11050</v>
      </c>
      <c r="S3570" t="s">
        <v>1786</v>
      </c>
      <c r="T3570" t="s">
        <v>2230</v>
      </c>
      <c r="U3570" s="201">
        <v>3.75</v>
      </c>
      <c r="V3570" t="s">
        <v>3184</v>
      </c>
      <c r="W3570" t="s">
        <v>2783</v>
      </c>
      <c r="X3570" t="s">
        <v>2784</v>
      </c>
      <c r="Y3570" t="s">
        <v>3318</v>
      </c>
      <c r="Z3570" t="s">
        <v>3729</v>
      </c>
      <c r="AA3570">
        <v>812358</v>
      </c>
      <c r="AB3570" s="198">
        <v>37037</v>
      </c>
      <c r="AC3570" s="198">
        <v>37040</v>
      </c>
    </row>
    <row r="3571" spans="1:29" x14ac:dyDescent="0.2">
      <c r="A3571" s="44" t="str">
        <f t="shared" si="276"/>
        <v>US Natural Gas Financial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30</v>
      </c>
      <c r="F3571" s="213">
        <f t="shared" si="280"/>
        <v>150000</v>
      </c>
      <c r="G3571" s="202">
        <v>1298941</v>
      </c>
      <c r="H3571" s="198">
        <v>37036.423668981479</v>
      </c>
      <c r="I3571" t="s">
        <v>3341</v>
      </c>
      <c r="M3571" t="s">
        <v>1785</v>
      </c>
      <c r="N3571" t="s">
        <v>3014</v>
      </c>
      <c r="O3571" t="s">
        <v>3015</v>
      </c>
      <c r="P3571" s="199">
        <v>5000</v>
      </c>
      <c r="S3571" t="s">
        <v>1786</v>
      </c>
      <c r="T3571" t="s">
        <v>2230</v>
      </c>
      <c r="U3571" s="201">
        <v>3.9750000000000001</v>
      </c>
      <c r="V3571" t="s">
        <v>3140</v>
      </c>
      <c r="W3571" t="s">
        <v>3587</v>
      </c>
      <c r="X3571" t="s">
        <v>3016</v>
      </c>
      <c r="Y3571" t="s">
        <v>2250</v>
      </c>
      <c r="Z3571" t="s">
        <v>3729</v>
      </c>
      <c r="AA3571" t="s">
        <v>553</v>
      </c>
      <c r="AB3571" s="198">
        <v>37043.875</v>
      </c>
      <c r="AC3571" s="198">
        <v>37072.875</v>
      </c>
    </row>
    <row r="3572" spans="1:29" x14ac:dyDescent="0.2">
      <c r="A3572" s="44" t="str">
        <f t="shared" si="276"/>
        <v xml:space="preserve"> Natural Gas Physical</v>
      </c>
      <c r="B3572" s="44" t="str">
        <f t="shared" si="277"/>
        <v/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3</v>
      </c>
      <c r="F3572" s="213">
        <f t="shared" si="280"/>
        <v>30000</v>
      </c>
      <c r="G3572" s="202">
        <v>1298942</v>
      </c>
      <c r="H3572" s="198">
        <v>37036.423761574071</v>
      </c>
      <c r="I3572" t="s">
        <v>3243</v>
      </c>
      <c r="M3572" t="s">
        <v>1785</v>
      </c>
      <c r="N3572" t="s">
        <v>1724</v>
      </c>
      <c r="O3572" t="s">
        <v>103</v>
      </c>
      <c r="P3572" s="199">
        <v>10000</v>
      </c>
      <c r="S3572" t="s">
        <v>2308</v>
      </c>
      <c r="T3572" t="s">
        <v>1725</v>
      </c>
      <c r="U3572" s="201">
        <v>5.22</v>
      </c>
      <c r="V3572" t="s">
        <v>2325</v>
      </c>
      <c r="W3572" t="s">
        <v>1726</v>
      </c>
      <c r="X3572" t="s">
        <v>1727</v>
      </c>
      <c r="Y3572" t="s">
        <v>3318</v>
      </c>
      <c r="Z3572" t="s">
        <v>3730</v>
      </c>
      <c r="AA3572">
        <v>812359</v>
      </c>
      <c r="AB3572" s="198">
        <v>37036.875</v>
      </c>
      <c r="AC3572" s="198">
        <v>37038.875</v>
      </c>
    </row>
    <row r="3573" spans="1:29" x14ac:dyDescent="0.2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151</v>
      </c>
      <c r="F3573" s="213">
        <f t="shared" si="280"/>
        <v>377500</v>
      </c>
      <c r="G3573" s="202">
        <v>1298944</v>
      </c>
      <c r="H3573" s="198">
        <v>37036.423796296294</v>
      </c>
      <c r="I3573" t="s">
        <v>3319</v>
      </c>
      <c r="M3573" t="s">
        <v>1785</v>
      </c>
      <c r="N3573" t="s">
        <v>3014</v>
      </c>
      <c r="O3573" t="s">
        <v>3345</v>
      </c>
      <c r="Q3573" s="199">
        <v>2500</v>
      </c>
      <c r="S3573" t="s">
        <v>1786</v>
      </c>
      <c r="T3573" t="s">
        <v>2230</v>
      </c>
      <c r="U3573" s="201">
        <v>4.4950000000000001</v>
      </c>
      <c r="V3573" t="s">
        <v>1903</v>
      </c>
      <c r="W3573" t="s">
        <v>3587</v>
      </c>
      <c r="X3573" t="s">
        <v>3016</v>
      </c>
      <c r="Y3573" t="s">
        <v>2250</v>
      </c>
      <c r="Z3573" t="s">
        <v>3729</v>
      </c>
      <c r="AA3573" t="s">
        <v>554</v>
      </c>
      <c r="AB3573" s="198">
        <v>37196</v>
      </c>
      <c r="AC3573" s="198">
        <v>37346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4</v>
      </c>
      <c r="F3574" s="213">
        <f t="shared" si="280"/>
        <v>4000</v>
      </c>
      <c r="G3574" s="202">
        <v>1298943</v>
      </c>
      <c r="H3574" s="198">
        <v>37036.423796296294</v>
      </c>
      <c r="I3574" t="s">
        <v>3008</v>
      </c>
      <c r="M3574" t="s">
        <v>1785</v>
      </c>
      <c r="N3574" t="s">
        <v>3314</v>
      </c>
      <c r="O3574" t="s">
        <v>1042</v>
      </c>
      <c r="P3574" s="199">
        <v>1000</v>
      </c>
      <c r="S3574" t="s">
        <v>1786</v>
      </c>
      <c r="T3574" t="s">
        <v>2230</v>
      </c>
      <c r="U3574" s="201">
        <v>3.71</v>
      </c>
      <c r="V3574" t="s">
        <v>3089</v>
      </c>
      <c r="W3574" t="s">
        <v>3159</v>
      </c>
      <c r="X3574" t="s">
        <v>1713</v>
      </c>
      <c r="Y3574" t="s">
        <v>3318</v>
      </c>
      <c r="Z3574" t="s">
        <v>3729</v>
      </c>
      <c r="AA3574">
        <v>812360</v>
      </c>
      <c r="AB3574" s="198">
        <v>37037</v>
      </c>
      <c r="AC3574" s="198">
        <v>37040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4</v>
      </c>
      <c r="F3575" s="213">
        <f t="shared" si="280"/>
        <v>11600</v>
      </c>
      <c r="G3575" s="202">
        <v>1298945</v>
      </c>
      <c r="H3575" s="198">
        <v>37036.423831018517</v>
      </c>
      <c r="I3575" t="s">
        <v>1702</v>
      </c>
      <c r="M3575" t="s">
        <v>1785</v>
      </c>
      <c r="N3575" t="s">
        <v>3314</v>
      </c>
      <c r="O3575" t="s">
        <v>1034</v>
      </c>
      <c r="P3575" s="199">
        <v>2900</v>
      </c>
      <c r="S3575" t="s">
        <v>1786</v>
      </c>
      <c r="T3575" t="s">
        <v>2230</v>
      </c>
      <c r="U3575" s="201">
        <v>3.75</v>
      </c>
      <c r="V3575" t="s">
        <v>1703</v>
      </c>
      <c r="W3575" t="s">
        <v>2783</v>
      </c>
      <c r="X3575" t="s">
        <v>2784</v>
      </c>
      <c r="Y3575" t="s">
        <v>3318</v>
      </c>
      <c r="Z3575" t="s">
        <v>3729</v>
      </c>
      <c r="AA3575">
        <v>812361</v>
      </c>
      <c r="AB3575" s="198">
        <v>37037</v>
      </c>
      <c r="AC3575" s="198">
        <v>37040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4</v>
      </c>
      <c r="F3576" s="213">
        <f t="shared" si="280"/>
        <v>18916</v>
      </c>
      <c r="G3576" s="202">
        <v>1298946</v>
      </c>
      <c r="H3576" s="198">
        <v>37036.42392361111</v>
      </c>
      <c r="I3576" t="s">
        <v>1838</v>
      </c>
      <c r="M3576" t="s">
        <v>1785</v>
      </c>
      <c r="N3576" t="s">
        <v>3314</v>
      </c>
      <c r="O3576" t="s">
        <v>1055</v>
      </c>
      <c r="P3576" s="199">
        <v>4729</v>
      </c>
      <c r="S3576" t="s">
        <v>1786</v>
      </c>
      <c r="T3576" t="s">
        <v>2230</v>
      </c>
      <c r="U3576" s="201">
        <v>4.1349999999999998</v>
      </c>
      <c r="V3576" t="s">
        <v>3248</v>
      </c>
      <c r="W3576" t="s">
        <v>2800</v>
      </c>
      <c r="X3576" t="s">
        <v>2801</v>
      </c>
      <c r="Y3576" t="s">
        <v>3318</v>
      </c>
      <c r="Z3576" t="s">
        <v>3729</v>
      </c>
      <c r="AA3576">
        <v>812362</v>
      </c>
      <c r="AB3576" s="198">
        <v>37037</v>
      </c>
      <c r="AC3576" s="198">
        <v>37040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30</v>
      </c>
      <c r="F3577" s="213">
        <f t="shared" si="280"/>
        <v>150000</v>
      </c>
      <c r="G3577" s="202">
        <v>1298947</v>
      </c>
      <c r="H3577" s="198">
        <v>37036.423946759256</v>
      </c>
      <c r="I3577" t="s">
        <v>3341</v>
      </c>
      <c r="M3577" t="s">
        <v>1785</v>
      </c>
      <c r="N3577" t="s">
        <v>3314</v>
      </c>
      <c r="O3577" t="s">
        <v>2835</v>
      </c>
      <c r="Q3577" s="199">
        <v>5000</v>
      </c>
      <c r="S3577" t="s">
        <v>1786</v>
      </c>
      <c r="T3577" t="s">
        <v>2230</v>
      </c>
      <c r="U3577" s="201">
        <v>3.8325</v>
      </c>
      <c r="V3577" t="s">
        <v>2119</v>
      </c>
      <c r="W3577" t="s">
        <v>2813</v>
      </c>
      <c r="X3577" t="s">
        <v>1710</v>
      </c>
      <c r="Y3577" t="s">
        <v>3318</v>
      </c>
      <c r="Z3577" t="s">
        <v>3729</v>
      </c>
      <c r="AA3577" t="s">
        <v>555</v>
      </c>
      <c r="AB3577" s="198">
        <v>37043.875</v>
      </c>
      <c r="AC3577" s="198">
        <v>37072.875</v>
      </c>
    </row>
    <row r="3578" spans="1:29" x14ac:dyDescent="0.2">
      <c r="A3578" s="44" t="str">
        <f t="shared" si="276"/>
        <v xml:space="preserve"> Natural Gas Physical</v>
      </c>
      <c r="B3578" s="44" t="str">
        <f t="shared" si="277"/>
        <v/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4</v>
      </c>
      <c r="F3578" s="213">
        <f t="shared" si="280"/>
        <v>32000</v>
      </c>
      <c r="G3578" s="202">
        <v>1298948</v>
      </c>
      <c r="H3578" s="198">
        <v>37036.424039351848</v>
      </c>
      <c r="I3578" t="s">
        <v>2775</v>
      </c>
      <c r="M3578" t="s">
        <v>1785</v>
      </c>
      <c r="N3578" t="s">
        <v>3346</v>
      </c>
      <c r="O3578" t="s">
        <v>2489</v>
      </c>
      <c r="P3578" s="199">
        <v>8000</v>
      </c>
      <c r="S3578" t="s">
        <v>1786</v>
      </c>
      <c r="T3578" t="s">
        <v>2230</v>
      </c>
      <c r="U3578" s="201">
        <v>4.125</v>
      </c>
      <c r="V3578" t="s">
        <v>3494</v>
      </c>
      <c r="W3578" t="s">
        <v>3347</v>
      </c>
      <c r="X3578" t="s">
        <v>3348</v>
      </c>
      <c r="Y3578" t="s">
        <v>3318</v>
      </c>
      <c r="Z3578" t="s">
        <v>3729</v>
      </c>
      <c r="AA3578">
        <v>812365</v>
      </c>
      <c r="AB3578" s="198">
        <v>37037</v>
      </c>
      <c r="AC3578" s="198">
        <v>37040</v>
      </c>
    </row>
    <row r="3579" spans="1:29" x14ac:dyDescent="0.2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4</v>
      </c>
      <c r="F3579" s="213">
        <f t="shared" si="280"/>
        <v>100000</v>
      </c>
      <c r="G3579" s="202">
        <v>1298949</v>
      </c>
      <c r="H3579" s="198">
        <v>37036.424062500002</v>
      </c>
      <c r="I3579" t="s">
        <v>2964</v>
      </c>
      <c r="M3579" t="s">
        <v>1785</v>
      </c>
      <c r="N3579" t="s">
        <v>3314</v>
      </c>
      <c r="O3579" t="s">
        <v>1034</v>
      </c>
      <c r="Q3579" s="199">
        <v>25000</v>
      </c>
      <c r="S3579" t="s">
        <v>1786</v>
      </c>
      <c r="T3579" t="s">
        <v>2230</v>
      </c>
      <c r="U3579" s="201">
        <v>3.7549999999999999</v>
      </c>
      <c r="V3579" t="s">
        <v>3268</v>
      </c>
      <c r="W3579" t="s">
        <v>2783</v>
      </c>
      <c r="X3579" t="s">
        <v>2784</v>
      </c>
      <c r="Y3579" t="s">
        <v>3318</v>
      </c>
      <c r="Z3579" t="s">
        <v>3729</v>
      </c>
      <c r="AA3579">
        <v>812366</v>
      </c>
      <c r="AB3579" s="198">
        <v>37037</v>
      </c>
      <c r="AC3579" s="198">
        <v>37040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30</v>
      </c>
      <c r="F3580" s="213">
        <f t="shared" si="280"/>
        <v>150000</v>
      </c>
      <c r="G3580" s="202">
        <v>1298950</v>
      </c>
      <c r="H3580" s="198">
        <v>37036.424085648148</v>
      </c>
      <c r="I3580" t="s">
        <v>1843</v>
      </c>
      <c r="M3580" t="s">
        <v>1785</v>
      </c>
      <c r="N3580" t="s">
        <v>3314</v>
      </c>
      <c r="O3580" t="s">
        <v>2835</v>
      </c>
      <c r="P3580" s="199">
        <v>5000</v>
      </c>
      <c r="S3580" t="s">
        <v>1786</v>
      </c>
      <c r="T3580" t="s">
        <v>2230</v>
      </c>
      <c r="U3580" s="201">
        <v>3.8374999999999999</v>
      </c>
      <c r="V3580" t="s">
        <v>2755</v>
      </c>
      <c r="W3580" t="s">
        <v>2813</v>
      </c>
      <c r="X3580" t="s">
        <v>1710</v>
      </c>
      <c r="Y3580" t="s">
        <v>3318</v>
      </c>
      <c r="Z3580" t="s">
        <v>3729</v>
      </c>
      <c r="AA3580" t="s">
        <v>556</v>
      </c>
      <c r="AB3580" s="198">
        <v>37043.875</v>
      </c>
      <c r="AC3580" s="198">
        <v>37072.875</v>
      </c>
    </row>
    <row r="3581" spans="1:29" x14ac:dyDescent="0.2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4</v>
      </c>
      <c r="F3581" s="213">
        <f t="shared" si="280"/>
        <v>100000</v>
      </c>
      <c r="G3581" s="202">
        <v>1298951</v>
      </c>
      <c r="H3581" s="198">
        <v>37036.424120370371</v>
      </c>
      <c r="I3581" t="s">
        <v>1826</v>
      </c>
      <c r="M3581" t="s">
        <v>1785</v>
      </c>
      <c r="N3581" t="s">
        <v>3314</v>
      </c>
      <c r="O3581" t="s">
        <v>1034</v>
      </c>
      <c r="Q3581" s="199">
        <v>25000</v>
      </c>
      <c r="S3581" t="s">
        <v>1786</v>
      </c>
      <c r="T3581" t="s">
        <v>2230</v>
      </c>
      <c r="U3581" s="201">
        <v>3.76</v>
      </c>
      <c r="V3581" t="s">
        <v>2322</v>
      </c>
      <c r="W3581" t="s">
        <v>2783</v>
      </c>
      <c r="X3581" t="s">
        <v>2784</v>
      </c>
      <c r="Y3581" t="s">
        <v>3318</v>
      </c>
      <c r="Z3581" t="s">
        <v>3729</v>
      </c>
      <c r="AA3581">
        <v>812367</v>
      </c>
      <c r="AB3581" s="198">
        <v>37037</v>
      </c>
      <c r="AC3581" s="198">
        <v>37040</v>
      </c>
    </row>
    <row r="3582" spans="1:29" x14ac:dyDescent="0.2">
      <c r="A3582" s="44" t="str">
        <f t="shared" si="276"/>
        <v xml:space="preserve"> Natural Gas Physical</v>
      </c>
      <c r="B3582" s="44" t="str">
        <f t="shared" si="277"/>
        <v/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4</v>
      </c>
      <c r="F3582" s="213">
        <f t="shared" si="280"/>
        <v>11200</v>
      </c>
      <c r="G3582" s="202">
        <v>1298952</v>
      </c>
      <c r="H3582" s="198">
        <v>37036.424155092594</v>
      </c>
      <c r="I3582" t="s">
        <v>3181</v>
      </c>
      <c r="M3582" t="s">
        <v>1785</v>
      </c>
      <c r="N3582" t="s">
        <v>1724</v>
      </c>
      <c r="O3582" t="s">
        <v>172</v>
      </c>
      <c r="Q3582" s="199">
        <v>2800</v>
      </c>
      <c r="S3582" t="s">
        <v>2308</v>
      </c>
      <c r="T3582" t="s">
        <v>1725</v>
      </c>
      <c r="U3582" s="201">
        <v>5.2249999999999996</v>
      </c>
      <c r="V3582" t="s">
        <v>3182</v>
      </c>
      <c r="W3582" t="s">
        <v>1726</v>
      </c>
      <c r="X3582" t="s">
        <v>1727</v>
      </c>
      <c r="Y3582" t="s">
        <v>3318</v>
      </c>
      <c r="Z3582" t="s">
        <v>3730</v>
      </c>
      <c r="AA3582">
        <v>812368</v>
      </c>
      <c r="AB3582" s="198">
        <v>37036</v>
      </c>
      <c r="AC3582" s="198">
        <v>37039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4</v>
      </c>
      <c r="F3583" s="213">
        <f t="shared" si="280"/>
        <v>20000</v>
      </c>
      <c r="G3583" s="202">
        <v>1298953</v>
      </c>
      <c r="H3583" s="198">
        <v>37036.424340277779</v>
      </c>
      <c r="I3583" t="s">
        <v>3336</v>
      </c>
      <c r="M3583" t="s">
        <v>1785</v>
      </c>
      <c r="N3583" t="s">
        <v>3314</v>
      </c>
      <c r="O3583" t="s">
        <v>1034</v>
      </c>
      <c r="Q3583" s="199">
        <v>5000</v>
      </c>
      <c r="S3583" t="s">
        <v>1786</v>
      </c>
      <c r="T3583" t="s">
        <v>2230</v>
      </c>
      <c r="U3583" s="201">
        <v>3.77</v>
      </c>
      <c r="V3583" t="s">
        <v>2171</v>
      </c>
      <c r="W3583" t="s">
        <v>2783</v>
      </c>
      <c r="X3583" t="s">
        <v>2784</v>
      </c>
      <c r="Y3583" t="s">
        <v>3318</v>
      </c>
      <c r="Z3583" t="s">
        <v>3729</v>
      </c>
      <c r="AA3583">
        <v>812371</v>
      </c>
      <c r="AB3583" s="198">
        <v>37037</v>
      </c>
      <c r="AC3583" s="198">
        <v>37040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4</v>
      </c>
      <c r="F3584" s="213">
        <f t="shared" si="280"/>
        <v>100000</v>
      </c>
      <c r="G3584" s="202">
        <v>1298954</v>
      </c>
      <c r="H3584" s="198">
        <v>37036.424363425926</v>
      </c>
      <c r="I3584" t="s">
        <v>2964</v>
      </c>
      <c r="M3584" t="s">
        <v>1785</v>
      </c>
      <c r="N3584" t="s">
        <v>3314</v>
      </c>
      <c r="O3584" t="s">
        <v>1034</v>
      </c>
      <c r="P3584" s="199">
        <v>25000</v>
      </c>
      <c r="S3584" t="s">
        <v>1786</v>
      </c>
      <c r="T3584" t="s">
        <v>2230</v>
      </c>
      <c r="U3584" s="201">
        <v>3.76</v>
      </c>
      <c r="V3584" t="s">
        <v>3268</v>
      </c>
      <c r="W3584" t="s">
        <v>2783</v>
      </c>
      <c r="X3584" t="s">
        <v>2784</v>
      </c>
      <c r="Y3584" t="s">
        <v>3318</v>
      </c>
      <c r="Z3584" t="s">
        <v>3729</v>
      </c>
      <c r="AA3584">
        <v>812372</v>
      </c>
      <c r="AB3584" s="198">
        <v>37037</v>
      </c>
      <c r="AC3584" s="198">
        <v>37040</v>
      </c>
    </row>
    <row r="3585" spans="1:29" x14ac:dyDescent="0.2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30</v>
      </c>
      <c r="F3585" s="213">
        <f t="shared" si="280"/>
        <v>300000</v>
      </c>
      <c r="G3585" s="202">
        <v>1298955</v>
      </c>
      <c r="H3585" s="198">
        <v>37036.424386574072</v>
      </c>
      <c r="I3585" t="s">
        <v>2983</v>
      </c>
      <c r="M3585" t="s">
        <v>1785</v>
      </c>
      <c r="N3585" t="s">
        <v>3314</v>
      </c>
      <c r="O3585" t="s">
        <v>2857</v>
      </c>
      <c r="P3585" s="199">
        <v>10000</v>
      </c>
      <c r="S3585" t="s">
        <v>1786</v>
      </c>
      <c r="T3585" t="s">
        <v>2230</v>
      </c>
      <c r="U3585" s="201">
        <v>3.89</v>
      </c>
      <c r="V3585" t="s">
        <v>2828</v>
      </c>
      <c r="W3585" t="s">
        <v>3179</v>
      </c>
      <c r="X3585" t="s">
        <v>2858</v>
      </c>
      <c r="Y3585" t="s">
        <v>3318</v>
      </c>
      <c r="Z3585" t="s">
        <v>3729</v>
      </c>
      <c r="AA3585" t="s">
        <v>557</v>
      </c>
      <c r="AB3585" s="198">
        <v>37043.407638888886</v>
      </c>
      <c r="AC3585" s="198">
        <v>37072.407638888886</v>
      </c>
    </row>
    <row r="3586" spans="1:29" x14ac:dyDescent="0.2">
      <c r="A3586" s="44" t="str">
        <f t="shared" si="276"/>
        <v xml:space="preserve"> Natural Gas Physical</v>
      </c>
      <c r="B3586" s="44" t="str">
        <f t="shared" si="277"/>
        <v/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4</v>
      </c>
      <c r="F3586" s="213">
        <f t="shared" si="280"/>
        <v>40000</v>
      </c>
      <c r="G3586" s="202">
        <v>1298956</v>
      </c>
      <c r="H3586" s="198">
        <v>37036.424421296295</v>
      </c>
      <c r="I3586" t="s">
        <v>203</v>
      </c>
      <c r="M3586" t="s">
        <v>1785</v>
      </c>
      <c r="N3586" t="s">
        <v>3346</v>
      </c>
      <c r="O3586" t="s">
        <v>2489</v>
      </c>
      <c r="P3586" s="199">
        <v>10000</v>
      </c>
      <c r="S3586" t="s">
        <v>1786</v>
      </c>
      <c r="T3586" t="s">
        <v>2230</v>
      </c>
      <c r="U3586" s="201">
        <v>4.125</v>
      </c>
      <c r="V3586" t="s">
        <v>239</v>
      </c>
      <c r="W3586" t="s">
        <v>3347</v>
      </c>
      <c r="X3586" t="s">
        <v>3348</v>
      </c>
      <c r="Y3586" t="s">
        <v>3318</v>
      </c>
      <c r="Z3586" t="s">
        <v>3729</v>
      </c>
      <c r="AA3586">
        <v>812374</v>
      </c>
      <c r="AB3586" s="198">
        <v>37037</v>
      </c>
      <c r="AC3586" s="198">
        <v>37040</v>
      </c>
    </row>
    <row r="3587" spans="1:29" x14ac:dyDescent="0.2">
      <c r="A3587" s="44" t="str">
        <f t="shared" si="276"/>
        <v xml:space="preserve"> Metals Financial</v>
      </c>
      <c r="B3587" s="44" t="str">
        <f t="shared" si="277"/>
        <v/>
      </c>
      <c r="C3587" s="44" t="str">
        <f t="shared" si="278"/>
        <v>Metals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10</v>
      </c>
      <c r="G3587" s="202">
        <v>1298957</v>
      </c>
      <c r="H3587" s="198">
        <v>37036.424502314818</v>
      </c>
      <c r="I3587" t="s">
        <v>2252</v>
      </c>
      <c r="M3587" t="s">
        <v>1791</v>
      </c>
      <c r="N3587" t="s">
        <v>2240</v>
      </c>
      <c r="O3587" t="s">
        <v>2241</v>
      </c>
      <c r="P3587" s="199">
        <v>10</v>
      </c>
      <c r="S3587" t="s">
        <v>2229</v>
      </c>
      <c r="T3587" t="s">
        <v>2230</v>
      </c>
      <c r="U3587" s="201">
        <v>1538</v>
      </c>
      <c r="V3587" t="s">
        <v>2296</v>
      </c>
      <c r="W3587" t="s">
        <v>2236</v>
      </c>
      <c r="X3587" t="s">
        <v>2232</v>
      </c>
      <c r="Y3587" t="s">
        <v>2233</v>
      </c>
      <c r="Z3587" t="s">
        <v>2234</v>
      </c>
      <c r="AA3587">
        <v>2153166</v>
      </c>
    </row>
    <row r="3588" spans="1:29" x14ac:dyDescent="0.2">
      <c r="A3588" s="44" t="str">
        <f t="shared" si="276"/>
        <v>US Natural Gas Financial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30</v>
      </c>
      <c r="F3588" s="213">
        <f t="shared" si="280"/>
        <v>150000</v>
      </c>
      <c r="G3588" s="202">
        <v>1298958</v>
      </c>
      <c r="H3588" s="198">
        <v>37036.424537037034</v>
      </c>
      <c r="I3588" t="s">
        <v>3341</v>
      </c>
      <c r="M3588" t="s">
        <v>1785</v>
      </c>
      <c r="N3588" t="s">
        <v>3328</v>
      </c>
      <c r="O3588" t="s">
        <v>3082</v>
      </c>
      <c r="P3588" s="199">
        <v>5000</v>
      </c>
      <c r="S3588" t="s">
        <v>1786</v>
      </c>
      <c r="T3588" t="s">
        <v>2230</v>
      </c>
      <c r="U3588" s="201">
        <v>-4.4999999999999998E-2</v>
      </c>
      <c r="V3588" t="s">
        <v>2119</v>
      </c>
      <c r="W3588" t="s">
        <v>3179</v>
      </c>
      <c r="X3588" t="s">
        <v>3180</v>
      </c>
      <c r="Y3588" t="s">
        <v>2250</v>
      </c>
      <c r="Z3588" t="s">
        <v>3729</v>
      </c>
      <c r="AA3588" t="s">
        <v>558</v>
      </c>
      <c r="AB3588" s="198">
        <v>37043.875</v>
      </c>
      <c r="AC3588" s="198">
        <v>37072.875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4</v>
      </c>
      <c r="F3589" s="213">
        <f t="shared" si="280"/>
        <v>10576</v>
      </c>
      <c r="G3589" s="202">
        <v>1298959</v>
      </c>
      <c r="H3589" s="198">
        <v>37036.424560185187</v>
      </c>
      <c r="I3589" t="s">
        <v>1729</v>
      </c>
      <c r="M3589" t="s">
        <v>1785</v>
      </c>
      <c r="N3589" t="s">
        <v>3314</v>
      </c>
      <c r="O3589" t="s">
        <v>1544</v>
      </c>
      <c r="P3589" s="199">
        <v>2644</v>
      </c>
      <c r="S3589" t="s">
        <v>1786</v>
      </c>
      <c r="T3589" t="s">
        <v>2230</v>
      </c>
      <c r="U3589" s="201">
        <v>3.7374999999999998</v>
      </c>
      <c r="V3589" t="s">
        <v>1730</v>
      </c>
      <c r="W3589" t="s">
        <v>3130</v>
      </c>
      <c r="X3589" t="s">
        <v>3338</v>
      </c>
      <c r="Y3589" t="s">
        <v>3318</v>
      </c>
      <c r="Z3589" t="s">
        <v>3729</v>
      </c>
      <c r="AA3589">
        <v>812377</v>
      </c>
      <c r="AB3589" s="198">
        <v>37037</v>
      </c>
      <c r="AC3589" s="198">
        <v>37040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30</v>
      </c>
      <c r="F3590" s="213">
        <f t="shared" si="280"/>
        <v>150000</v>
      </c>
      <c r="G3590" s="202">
        <v>1298960</v>
      </c>
      <c r="H3590" s="198">
        <v>37036.424571759257</v>
      </c>
      <c r="I3590" t="s">
        <v>1843</v>
      </c>
      <c r="M3590" t="s">
        <v>1785</v>
      </c>
      <c r="N3590" t="s">
        <v>3314</v>
      </c>
      <c r="O3590" t="s">
        <v>2835</v>
      </c>
      <c r="P3590" s="199">
        <v>5000</v>
      </c>
      <c r="S3590" t="s">
        <v>1786</v>
      </c>
      <c r="T3590" t="s">
        <v>2230</v>
      </c>
      <c r="U3590" s="201">
        <v>3.8174999999999999</v>
      </c>
      <c r="V3590" t="s">
        <v>2755</v>
      </c>
      <c r="W3590" t="s">
        <v>2813</v>
      </c>
      <c r="X3590" t="s">
        <v>1710</v>
      </c>
      <c r="Y3590" t="s">
        <v>3318</v>
      </c>
      <c r="Z3590" t="s">
        <v>3729</v>
      </c>
      <c r="AA3590" t="s">
        <v>559</v>
      </c>
      <c r="AB3590" s="198">
        <v>37043.875</v>
      </c>
      <c r="AC3590" s="198">
        <v>37072.875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4</v>
      </c>
      <c r="F3591" s="213">
        <f t="shared" si="280"/>
        <v>28400</v>
      </c>
      <c r="G3591" s="202">
        <v>1298961</v>
      </c>
      <c r="H3591" s="198">
        <v>37036.424583333333</v>
      </c>
      <c r="I3591" t="s">
        <v>1702</v>
      </c>
      <c r="M3591" t="s">
        <v>1785</v>
      </c>
      <c r="N3591" t="s">
        <v>3314</v>
      </c>
      <c r="O3591" t="s">
        <v>1034</v>
      </c>
      <c r="P3591" s="199">
        <v>7100</v>
      </c>
      <c r="S3591" t="s">
        <v>1786</v>
      </c>
      <c r="T3591" t="s">
        <v>2230</v>
      </c>
      <c r="U3591" s="201">
        <v>3.7549999999999999</v>
      </c>
      <c r="V3591" t="s">
        <v>1703</v>
      </c>
      <c r="W3591" t="s">
        <v>2783</v>
      </c>
      <c r="X3591" t="s">
        <v>2784</v>
      </c>
      <c r="Y3591" t="s">
        <v>3318</v>
      </c>
      <c r="Z3591" t="s">
        <v>3729</v>
      </c>
      <c r="AA3591">
        <v>812378</v>
      </c>
      <c r="AB3591" s="198">
        <v>37037</v>
      </c>
      <c r="AC3591" s="198">
        <v>37040</v>
      </c>
    </row>
    <row r="3592" spans="1:29" x14ac:dyDescent="0.2">
      <c r="A3592" s="44" t="str">
        <f t="shared" si="276"/>
        <v>US Natural Gas Financial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31</v>
      </c>
      <c r="F3592" s="213">
        <f t="shared" si="280"/>
        <v>155000</v>
      </c>
      <c r="G3592" s="202">
        <v>1298962</v>
      </c>
      <c r="H3592" s="198">
        <v>37036.424618055556</v>
      </c>
      <c r="I3592" t="s">
        <v>3359</v>
      </c>
      <c r="M3592" t="s">
        <v>1785</v>
      </c>
      <c r="N3592" t="s">
        <v>3328</v>
      </c>
      <c r="O3592" t="s">
        <v>1075</v>
      </c>
      <c r="P3592" s="199">
        <v>5000</v>
      </c>
      <c r="S3592" t="s">
        <v>1786</v>
      </c>
      <c r="T3592" t="s">
        <v>2230</v>
      </c>
      <c r="U3592" s="201">
        <v>-0.90500000000000003</v>
      </c>
      <c r="V3592" t="s">
        <v>3193</v>
      </c>
      <c r="W3592" t="s">
        <v>1735</v>
      </c>
      <c r="X3592" t="s">
        <v>1736</v>
      </c>
      <c r="Y3592" t="s">
        <v>2250</v>
      </c>
      <c r="Z3592" t="s">
        <v>3729</v>
      </c>
      <c r="AA3592" t="s">
        <v>560</v>
      </c>
      <c r="AB3592" s="198">
        <v>37165.915972222225</v>
      </c>
      <c r="AC3592" s="198">
        <v>37195.915972222225</v>
      </c>
    </row>
    <row r="3593" spans="1:29" x14ac:dyDescent="0.2">
      <c r="A3593" s="44" t="str">
        <f t="shared" si="276"/>
        <v>US Natural Gas Financial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6</v>
      </c>
      <c r="F3593" s="213">
        <f t="shared" si="280"/>
        <v>180000</v>
      </c>
      <c r="G3593" s="202">
        <v>1298963</v>
      </c>
      <c r="H3593" s="198">
        <v>37036.424733796295</v>
      </c>
      <c r="I3593" t="s">
        <v>3393</v>
      </c>
      <c r="M3593" t="s">
        <v>1785</v>
      </c>
      <c r="N3593" t="s">
        <v>3014</v>
      </c>
      <c r="O3593" t="s">
        <v>1933</v>
      </c>
      <c r="Q3593" s="199">
        <v>30000</v>
      </c>
      <c r="S3593" t="s">
        <v>1786</v>
      </c>
      <c r="T3593" t="s">
        <v>2230</v>
      </c>
      <c r="U3593" s="201">
        <v>3.86</v>
      </c>
      <c r="V3593" t="s">
        <v>2032</v>
      </c>
      <c r="W3593" t="s">
        <v>3372</v>
      </c>
      <c r="X3593" t="s">
        <v>2774</v>
      </c>
      <c r="Y3593" t="s">
        <v>2250</v>
      </c>
      <c r="Z3593" t="s">
        <v>3729</v>
      </c>
      <c r="AA3593" t="s">
        <v>561</v>
      </c>
      <c r="AB3593" s="198">
        <v>37037.875</v>
      </c>
      <c r="AC3593" s="198">
        <v>37042.875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4</v>
      </c>
      <c r="F3594" s="213">
        <f t="shared" si="280"/>
        <v>2000</v>
      </c>
      <c r="G3594" s="202">
        <v>1298965</v>
      </c>
      <c r="H3594" s="198">
        <v>37036.424849537034</v>
      </c>
      <c r="I3594" t="s">
        <v>3008</v>
      </c>
      <c r="M3594" t="s">
        <v>1785</v>
      </c>
      <c r="N3594" t="s">
        <v>3314</v>
      </c>
      <c r="O3594" t="s">
        <v>1584</v>
      </c>
      <c r="Q3594" s="199">
        <v>500</v>
      </c>
      <c r="S3594" t="s">
        <v>1786</v>
      </c>
      <c r="T3594" t="s">
        <v>2230</v>
      </c>
      <c r="U3594" s="201">
        <v>3.79</v>
      </c>
      <c r="V3594" t="s">
        <v>3089</v>
      </c>
      <c r="W3594" t="s">
        <v>2790</v>
      </c>
      <c r="X3594" t="s">
        <v>1713</v>
      </c>
      <c r="Y3594" t="s">
        <v>3318</v>
      </c>
      <c r="Z3594" t="s">
        <v>3729</v>
      </c>
      <c r="AA3594">
        <v>812381</v>
      </c>
      <c r="AB3594" s="198">
        <v>37037</v>
      </c>
      <c r="AC3594" s="198">
        <v>37040</v>
      </c>
    </row>
    <row r="3595" spans="1:29" x14ac:dyDescent="0.2">
      <c r="A3595" s="44" t="str">
        <f t="shared" ref="A3595:A3658" si="281">B3595&amp;" "&amp;C3595&amp;" "&amp;D3595</f>
        <v>US Power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Power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3</v>
      </c>
      <c r="F3595" s="213">
        <f t="shared" ref="F3595:F3658" si="285">E3595*SUM(P3595:Q3595)</f>
        <v>150</v>
      </c>
      <c r="G3595" s="202">
        <v>1298967</v>
      </c>
      <c r="H3595" s="198">
        <v>37036.424930555557</v>
      </c>
      <c r="I3595" t="s">
        <v>2203</v>
      </c>
      <c r="M3595" t="s">
        <v>3451</v>
      </c>
      <c r="N3595" t="s">
        <v>1827</v>
      </c>
      <c r="O3595" t="s">
        <v>101</v>
      </c>
      <c r="Q3595" s="199">
        <v>50</v>
      </c>
      <c r="S3595" t="s">
        <v>1784</v>
      </c>
      <c r="T3595" t="s">
        <v>2230</v>
      </c>
      <c r="U3595" s="201">
        <v>37</v>
      </c>
      <c r="V3595" t="s">
        <v>2982</v>
      </c>
      <c r="W3595" t="s">
        <v>1836</v>
      </c>
      <c r="X3595" t="s">
        <v>2997</v>
      </c>
      <c r="Y3595" t="s">
        <v>2741</v>
      </c>
      <c r="Z3595" t="s">
        <v>3724</v>
      </c>
      <c r="AA3595">
        <v>623219.1</v>
      </c>
      <c r="AB3595" s="198">
        <v>37041.875</v>
      </c>
      <c r="AC3595" s="198">
        <v>37043.875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4</v>
      </c>
      <c r="F3596" s="213">
        <f t="shared" si="285"/>
        <v>10576</v>
      </c>
      <c r="G3596" s="202">
        <v>1298968</v>
      </c>
      <c r="H3596" s="198">
        <v>37036.424988425926</v>
      </c>
      <c r="I3596" t="s">
        <v>1729</v>
      </c>
      <c r="M3596" t="s">
        <v>1785</v>
      </c>
      <c r="N3596" t="s">
        <v>3314</v>
      </c>
      <c r="O3596" t="s">
        <v>1543</v>
      </c>
      <c r="Q3596" s="199">
        <v>2644</v>
      </c>
      <c r="S3596" t="s">
        <v>1786</v>
      </c>
      <c r="T3596" t="s">
        <v>2230</v>
      </c>
      <c r="U3596" s="201">
        <v>3.6375000000000002</v>
      </c>
      <c r="V3596" t="s">
        <v>1730</v>
      </c>
      <c r="W3596" t="s">
        <v>3130</v>
      </c>
      <c r="X3596" t="s">
        <v>3338</v>
      </c>
      <c r="Y3596" t="s">
        <v>3318</v>
      </c>
      <c r="Z3596" t="s">
        <v>3729</v>
      </c>
      <c r="AA3596">
        <v>812382</v>
      </c>
      <c r="AB3596" s="198">
        <v>37037</v>
      </c>
      <c r="AC3596" s="198">
        <v>37040</v>
      </c>
    </row>
    <row r="3597" spans="1:29" x14ac:dyDescent="0.2">
      <c r="A3597" s="44" t="str">
        <f t="shared" si="281"/>
        <v>US Power Physical</v>
      </c>
      <c r="B3597" s="44" t="str">
        <f t="shared" si="282"/>
        <v>US</v>
      </c>
      <c r="C3597" s="44" t="str">
        <f t="shared" si="283"/>
        <v>Power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</v>
      </c>
      <c r="F3597" s="213">
        <f t="shared" si="285"/>
        <v>150</v>
      </c>
      <c r="G3597" s="202">
        <v>1298970</v>
      </c>
      <c r="H3597" s="198">
        <v>37036.425046296295</v>
      </c>
      <c r="I3597" t="s">
        <v>2203</v>
      </c>
      <c r="M3597" t="s">
        <v>3451</v>
      </c>
      <c r="N3597" t="s">
        <v>1827</v>
      </c>
      <c r="O3597" t="s">
        <v>101</v>
      </c>
      <c r="Q3597" s="199">
        <v>50</v>
      </c>
      <c r="S3597" t="s">
        <v>1784</v>
      </c>
      <c r="T3597" t="s">
        <v>2230</v>
      </c>
      <c r="U3597" s="201">
        <v>37.5</v>
      </c>
      <c r="V3597" t="s">
        <v>2982</v>
      </c>
      <c r="W3597" t="s">
        <v>1836</v>
      </c>
      <c r="X3597" t="s">
        <v>2997</v>
      </c>
      <c r="Y3597" t="s">
        <v>2741</v>
      </c>
      <c r="Z3597" t="s">
        <v>3724</v>
      </c>
      <c r="AA3597">
        <v>623221.1</v>
      </c>
      <c r="AB3597" s="198">
        <v>37041.875</v>
      </c>
      <c r="AC3597" s="198">
        <v>37043.875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4</v>
      </c>
      <c r="F3598" s="213">
        <f t="shared" si="285"/>
        <v>40000</v>
      </c>
      <c r="G3598" s="202">
        <v>1298971</v>
      </c>
      <c r="H3598" s="198">
        <v>37036.425081018519</v>
      </c>
      <c r="I3598" t="s">
        <v>3336</v>
      </c>
      <c r="M3598" t="s">
        <v>1785</v>
      </c>
      <c r="N3598" t="s">
        <v>3314</v>
      </c>
      <c r="O3598" t="s">
        <v>1546</v>
      </c>
      <c r="Q3598" s="199">
        <v>10000</v>
      </c>
      <c r="S3598" t="s">
        <v>1786</v>
      </c>
      <c r="T3598" t="s">
        <v>2230</v>
      </c>
      <c r="U3598" s="201">
        <v>3.6274999999999999</v>
      </c>
      <c r="V3598" t="s">
        <v>3362</v>
      </c>
      <c r="W3598" t="s">
        <v>3130</v>
      </c>
      <c r="X3598" t="s">
        <v>3338</v>
      </c>
      <c r="Y3598" t="s">
        <v>3318</v>
      </c>
      <c r="Z3598" t="s">
        <v>3729</v>
      </c>
      <c r="AA3598">
        <v>812383</v>
      </c>
      <c r="AB3598" s="198">
        <v>37037</v>
      </c>
      <c r="AC3598" s="198">
        <v>37040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4</v>
      </c>
      <c r="F3599" s="213">
        <f t="shared" si="285"/>
        <v>20000</v>
      </c>
      <c r="G3599" s="202">
        <v>1298972</v>
      </c>
      <c r="H3599" s="198">
        <v>37036.425115740742</v>
      </c>
      <c r="I3599" t="s">
        <v>1921</v>
      </c>
      <c r="M3599" t="s">
        <v>1785</v>
      </c>
      <c r="N3599" t="s">
        <v>3314</v>
      </c>
      <c r="O3599" t="s">
        <v>1044</v>
      </c>
      <c r="Q3599" s="199">
        <v>5000</v>
      </c>
      <c r="S3599" t="s">
        <v>1786</v>
      </c>
      <c r="T3599" t="s">
        <v>2230</v>
      </c>
      <c r="U3599" s="201">
        <v>3.7</v>
      </c>
      <c r="V3599" t="s">
        <v>1922</v>
      </c>
      <c r="W3599" t="s">
        <v>3159</v>
      </c>
      <c r="X3599" t="s">
        <v>1713</v>
      </c>
      <c r="Y3599" t="s">
        <v>3318</v>
      </c>
      <c r="Z3599" t="s">
        <v>3729</v>
      </c>
      <c r="AA3599">
        <v>812384</v>
      </c>
      <c r="AB3599" s="198">
        <v>37037</v>
      </c>
      <c r="AC3599" s="198">
        <v>37040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4</v>
      </c>
      <c r="F3600" s="213">
        <f t="shared" si="285"/>
        <v>40000</v>
      </c>
      <c r="G3600" s="202">
        <v>1298973</v>
      </c>
      <c r="H3600" s="198">
        <v>37036.425127314818</v>
      </c>
      <c r="I3600" t="s">
        <v>1755</v>
      </c>
      <c r="M3600" t="s">
        <v>1785</v>
      </c>
      <c r="N3600" t="s">
        <v>3314</v>
      </c>
      <c r="O3600" t="s">
        <v>1034</v>
      </c>
      <c r="Q3600" s="199">
        <v>10000</v>
      </c>
      <c r="S3600" t="s">
        <v>1786</v>
      </c>
      <c r="T3600" t="s">
        <v>2230</v>
      </c>
      <c r="U3600" s="201">
        <v>3.76</v>
      </c>
      <c r="V3600" t="s">
        <v>3380</v>
      </c>
      <c r="W3600" t="s">
        <v>2783</v>
      </c>
      <c r="X3600" t="s">
        <v>2784</v>
      </c>
      <c r="Y3600" t="s">
        <v>3318</v>
      </c>
      <c r="Z3600" t="s">
        <v>3729</v>
      </c>
      <c r="AA3600">
        <v>812385</v>
      </c>
      <c r="AB3600" s="198">
        <v>37037</v>
      </c>
      <c r="AC3600" s="198">
        <v>37040</v>
      </c>
    </row>
    <row r="3601" spans="1:29" x14ac:dyDescent="0.2">
      <c r="A3601" s="44" t="str">
        <f t="shared" si="281"/>
        <v>US Natural Gas Physical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4</v>
      </c>
      <c r="F3601" s="213">
        <f t="shared" si="285"/>
        <v>20000</v>
      </c>
      <c r="G3601" s="202">
        <v>1298974</v>
      </c>
      <c r="H3601" s="198">
        <v>37036.425162037034</v>
      </c>
      <c r="I3601" t="s">
        <v>1921</v>
      </c>
      <c r="M3601" t="s">
        <v>1785</v>
      </c>
      <c r="N3601" t="s">
        <v>3314</v>
      </c>
      <c r="O3601" t="s">
        <v>1044</v>
      </c>
      <c r="Q3601" s="199">
        <v>5000</v>
      </c>
      <c r="S3601" t="s">
        <v>1786</v>
      </c>
      <c r="T3601" t="s">
        <v>2230</v>
      </c>
      <c r="U3601" s="201">
        <v>3.7050000000000001</v>
      </c>
      <c r="V3601" t="s">
        <v>1922</v>
      </c>
      <c r="W3601" t="s">
        <v>3159</v>
      </c>
      <c r="X3601" t="s">
        <v>1713</v>
      </c>
      <c r="Y3601" t="s">
        <v>3318</v>
      </c>
      <c r="Z3601" t="s">
        <v>3729</v>
      </c>
      <c r="AA3601">
        <v>812387</v>
      </c>
      <c r="AB3601" s="198">
        <v>37037</v>
      </c>
      <c r="AC3601" s="198">
        <v>37040</v>
      </c>
    </row>
    <row r="3602" spans="1:29" x14ac:dyDescent="0.2">
      <c r="A3602" s="44" t="str">
        <f t="shared" si="281"/>
        <v>US Power Physical</v>
      </c>
      <c r="B3602" s="44" t="str">
        <f t="shared" si="282"/>
        <v>US</v>
      </c>
      <c r="C3602" s="44" t="str">
        <f t="shared" si="283"/>
        <v>Power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30</v>
      </c>
      <c r="F3602" s="213">
        <f t="shared" si="285"/>
        <v>3000</v>
      </c>
      <c r="G3602" s="202">
        <v>1298975</v>
      </c>
      <c r="H3602" s="198">
        <v>37036.425219907411</v>
      </c>
      <c r="I3602" t="s">
        <v>1850</v>
      </c>
      <c r="M3602" t="s">
        <v>3451</v>
      </c>
      <c r="N3602" t="s">
        <v>1827</v>
      </c>
      <c r="O3602" t="s">
        <v>3009</v>
      </c>
      <c r="Q3602" s="199">
        <v>100</v>
      </c>
      <c r="S3602" t="s">
        <v>1784</v>
      </c>
      <c r="T3602" t="s">
        <v>2230</v>
      </c>
      <c r="U3602" s="201">
        <v>57.85</v>
      </c>
      <c r="V3602" t="s">
        <v>2103</v>
      </c>
      <c r="W3602" t="s">
        <v>1848</v>
      </c>
      <c r="X3602" t="s">
        <v>1832</v>
      </c>
      <c r="Y3602" t="s">
        <v>2741</v>
      </c>
      <c r="Z3602" t="s">
        <v>3724</v>
      </c>
      <c r="AA3602">
        <v>623222.1</v>
      </c>
      <c r="AB3602" s="198">
        <v>37043.71597222222</v>
      </c>
      <c r="AC3602" s="198">
        <v>37072.71597222222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30</v>
      </c>
      <c r="F3603" s="213">
        <f t="shared" si="285"/>
        <v>300000</v>
      </c>
      <c r="G3603" s="202">
        <v>1298976</v>
      </c>
      <c r="H3603" s="198">
        <v>37036.425243055557</v>
      </c>
      <c r="I3603" t="s">
        <v>2983</v>
      </c>
      <c r="M3603" t="s">
        <v>1785</v>
      </c>
      <c r="N3603" t="s">
        <v>3314</v>
      </c>
      <c r="O3603" t="s">
        <v>2857</v>
      </c>
      <c r="P3603" s="199">
        <v>10000</v>
      </c>
      <c r="S3603" t="s">
        <v>1786</v>
      </c>
      <c r="T3603" t="s">
        <v>2230</v>
      </c>
      <c r="U3603" s="201">
        <v>3.8849999999999998</v>
      </c>
      <c r="V3603" t="s">
        <v>2828</v>
      </c>
      <c r="W3603" t="s">
        <v>3179</v>
      </c>
      <c r="X3603" t="s">
        <v>2858</v>
      </c>
      <c r="Y3603" t="s">
        <v>3318</v>
      </c>
      <c r="Z3603" t="s">
        <v>3729</v>
      </c>
      <c r="AA3603" t="s">
        <v>562</v>
      </c>
      <c r="AB3603" s="198">
        <v>37043.407638888886</v>
      </c>
      <c r="AC3603" s="198">
        <v>37072.407638888886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4</v>
      </c>
      <c r="F3604" s="213">
        <f t="shared" si="285"/>
        <v>22900</v>
      </c>
      <c r="G3604" s="202">
        <v>1298977</v>
      </c>
      <c r="H3604" s="198">
        <v>37036.425254629627</v>
      </c>
      <c r="I3604" t="s">
        <v>1748</v>
      </c>
      <c r="M3604" t="s">
        <v>1785</v>
      </c>
      <c r="N3604" t="s">
        <v>3314</v>
      </c>
      <c r="O3604" t="s">
        <v>1545</v>
      </c>
      <c r="Q3604" s="199">
        <v>5725</v>
      </c>
      <c r="S3604" t="s">
        <v>1786</v>
      </c>
      <c r="T3604" t="s">
        <v>2230</v>
      </c>
      <c r="U3604" s="201">
        <v>3.7425000000000002</v>
      </c>
      <c r="V3604" t="s">
        <v>1798</v>
      </c>
      <c r="W3604" t="s">
        <v>3130</v>
      </c>
      <c r="X3604" t="s">
        <v>3338</v>
      </c>
      <c r="Y3604" t="s">
        <v>3318</v>
      </c>
      <c r="Z3604" t="s">
        <v>3729</v>
      </c>
      <c r="AA3604">
        <v>812388</v>
      </c>
      <c r="AB3604" s="198">
        <v>37037</v>
      </c>
      <c r="AC3604" s="198">
        <v>37040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4</v>
      </c>
      <c r="F3605" s="213">
        <f t="shared" si="285"/>
        <v>20000</v>
      </c>
      <c r="G3605" s="202">
        <v>1298978</v>
      </c>
      <c r="H3605" s="198">
        <v>37036.42528935185</v>
      </c>
      <c r="I3605" t="s">
        <v>2528</v>
      </c>
      <c r="M3605" t="s">
        <v>1785</v>
      </c>
      <c r="N3605" t="s">
        <v>3314</v>
      </c>
      <c r="O3605" t="s">
        <v>1566</v>
      </c>
      <c r="P3605" s="199">
        <v>5000</v>
      </c>
      <c r="S3605" t="s">
        <v>1786</v>
      </c>
      <c r="T3605" t="s">
        <v>2230</v>
      </c>
      <c r="U3605" s="201">
        <v>2.7549999999999999</v>
      </c>
      <c r="V3605" t="s">
        <v>2542</v>
      </c>
      <c r="W3605" t="s">
        <v>1732</v>
      </c>
      <c r="X3605" t="s">
        <v>1710</v>
      </c>
      <c r="Y3605" t="s">
        <v>3318</v>
      </c>
      <c r="Z3605" t="s">
        <v>3729</v>
      </c>
      <c r="AA3605">
        <v>812390</v>
      </c>
      <c r="AB3605" s="198">
        <v>37037</v>
      </c>
      <c r="AC3605" s="198">
        <v>37040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4</v>
      </c>
      <c r="F3606" s="213">
        <f t="shared" si="285"/>
        <v>12000</v>
      </c>
      <c r="G3606" s="202">
        <v>1298979</v>
      </c>
      <c r="H3606" s="198">
        <v>37036.425347222219</v>
      </c>
      <c r="I3606" t="s">
        <v>3261</v>
      </c>
      <c r="M3606" t="s">
        <v>1785</v>
      </c>
      <c r="N3606" t="s">
        <v>3314</v>
      </c>
      <c r="O3606" t="s">
        <v>1547</v>
      </c>
      <c r="P3606" s="199">
        <v>3000</v>
      </c>
      <c r="S3606" t="s">
        <v>1786</v>
      </c>
      <c r="T3606" t="s">
        <v>2230</v>
      </c>
      <c r="U3606" s="201">
        <v>4.125</v>
      </c>
      <c r="V3606" t="s">
        <v>3262</v>
      </c>
      <c r="W3606" t="s">
        <v>3367</v>
      </c>
      <c r="X3606" t="s">
        <v>3368</v>
      </c>
      <c r="Y3606" t="s">
        <v>3318</v>
      </c>
      <c r="Z3606" t="s">
        <v>3729</v>
      </c>
      <c r="AA3606">
        <v>812393</v>
      </c>
      <c r="AB3606" s="198">
        <v>37037</v>
      </c>
      <c r="AC3606" s="198">
        <v>37040</v>
      </c>
    </row>
    <row r="3607" spans="1:29" x14ac:dyDescent="0.2">
      <c r="A3607" s="44" t="str">
        <f t="shared" si="281"/>
        <v>US Natural Gas Financial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30</v>
      </c>
      <c r="F3607" s="213">
        <f t="shared" si="285"/>
        <v>300000</v>
      </c>
      <c r="G3607" s="202">
        <v>1298980</v>
      </c>
      <c r="H3607" s="198">
        <v>37036.425381944442</v>
      </c>
      <c r="I3607" t="s">
        <v>2202</v>
      </c>
      <c r="M3607" t="s">
        <v>1785</v>
      </c>
      <c r="N3607" t="s">
        <v>3328</v>
      </c>
      <c r="O3607" t="s">
        <v>3082</v>
      </c>
      <c r="Q3607" s="199">
        <v>10000</v>
      </c>
      <c r="S3607" t="s">
        <v>1786</v>
      </c>
      <c r="T3607" t="s">
        <v>2230</v>
      </c>
      <c r="U3607" s="201">
        <v>-4.4999999999999998E-2</v>
      </c>
      <c r="V3607" t="s">
        <v>1899</v>
      </c>
      <c r="W3607" t="s">
        <v>3179</v>
      </c>
      <c r="X3607" t="s">
        <v>3180</v>
      </c>
      <c r="Y3607" t="s">
        <v>2250</v>
      </c>
      <c r="Z3607" t="s">
        <v>3729</v>
      </c>
      <c r="AA3607" t="s">
        <v>563</v>
      </c>
      <c r="AB3607" s="198">
        <v>37043.875</v>
      </c>
      <c r="AC3607" s="198">
        <v>37072.875</v>
      </c>
    </row>
    <row r="3608" spans="1:29" x14ac:dyDescent="0.2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6</v>
      </c>
      <c r="F3608" s="213">
        <f t="shared" si="285"/>
        <v>180000</v>
      </c>
      <c r="G3608" s="202">
        <v>1298982</v>
      </c>
      <c r="H3608" s="198">
        <v>37036.42560185185</v>
      </c>
      <c r="I3608" t="s">
        <v>3393</v>
      </c>
      <c r="M3608" t="s">
        <v>1785</v>
      </c>
      <c r="N3608" t="s">
        <v>3014</v>
      </c>
      <c r="O3608" t="s">
        <v>1933</v>
      </c>
      <c r="Q3608" s="199">
        <v>30000</v>
      </c>
      <c r="S3608" t="s">
        <v>1786</v>
      </c>
      <c r="T3608" t="s">
        <v>2230</v>
      </c>
      <c r="U3608" s="201">
        <v>3.8650000000000002</v>
      </c>
      <c r="V3608" t="s">
        <v>2032</v>
      </c>
      <c r="W3608" t="s">
        <v>3372</v>
      </c>
      <c r="X3608" t="s">
        <v>2774</v>
      </c>
      <c r="Y3608" t="s">
        <v>2250</v>
      </c>
      <c r="Z3608" t="s">
        <v>3729</v>
      </c>
      <c r="AA3608" t="s">
        <v>564</v>
      </c>
      <c r="AB3608" s="198">
        <v>37037.875</v>
      </c>
      <c r="AC3608" s="198">
        <v>37042.875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4</v>
      </c>
      <c r="F3609" s="213">
        <f t="shared" si="285"/>
        <v>20000</v>
      </c>
      <c r="G3609" s="202">
        <v>1298984</v>
      </c>
      <c r="H3609" s="198">
        <v>37036.425717592596</v>
      </c>
      <c r="I3609" t="s">
        <v>1843</v>
      </c>
      <c r="M3609" t="s">
        <v>1785</v>
      </c>
      <c r="N3609" t="s">
        <v>3314</v>
      </c>
      <c r="O3609" t="s">
        <v>1056</v>
      </c>
      <c r="P3609" s="199">
        <v>5000</v>
      </c>
      <c r="S3609" t="s">
        <v>1786</v>
      </c>
      <c r="T3609" t="s">
        <v>2230</v>
      </c>
      <c r="U3609" s="201">
        <v>3.7549999999999999</v>
      </c>
      <c r="V3609" t="s">
        <v>3382</v>
      </c>
      <c r="W3609" t="s">
        <v>2790</v>
      </c>
      <c r="X3609" t="s">
        <v>1713</v>
      </c>
      <c r="Y3609" t="s">
        <v>3318</v>
      </c>
      <c r="Z3609" t="s">
        <v>3729</v>
      </c>
      <c r="AA3609">
        <v>812394</v>
      </c>
      <c r="AB3609" s="198">
        <v>37037</v>
      </c>
      <c r="AC3609" s="198">
        <v>37040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4</v>
      </c>
      <c r="F3610" s="213">
        <f t="shared" si="285"/>
        <v>20000</v>
      </c>
      <c r="G3610" s="202">
        <v>1298986</v>
      </c>
      <c r="H3610" s="198">
        <v>37036.425879629627</v>
      </c>
      <c r="I3610" t="s">
        <v>1843</v>
      </c>
      <c r="M3610" t="s">
        <v>1785</v>
      </c>
      <c r="N3610" t="s">
        <v>3314</v>
      </c>
      <c r="O3610" t="s">
        <v>1042</v>
      </c>
      <c r="Q3610" s="199">
        <v>5000</v>
      </c>
      <c r="S3610" t="s">
        <v>1786</v>
      </c>
      <c r="T3610" t="s">
        <v>2230</v>
      </c>
      <c r="U3610" s="201">
        <v>3.7349999999999999</v>
      </c>
      <c r="V3610" t="s">
        <v>3177</v>
      </c>
      <c r="W3610" t="s">
        <v>3159</v>
      </c>
      <c r="X3610" t="s">
        <v>1713</v>
      </c>
      <c r="Y3610" t="s">
        <v>3318</v>
      </c>
      <c r="Z3610" t="s">
        <v>3729</v>
      </c>
      <c r="AA3610">
        <v>812396</v>
      </c>
      <c r="AB3610" s="198">
        <v>37037</v>
      </c>
      <c r="AC3610" s="198">
        <v>37040</v>
      </c>
    </row>
    <row r="3611" spans="1:29" x14ac:dyDescent="0.2">
      <c r="A3611" s="44" t="str">
        <f t="shared" si="281"/>
        <v xml:space="preserve"> Metals Financial</v>
      </c>
      <c r="B3611" s="44" t="str">
        <f t="shared" si="282"/>
        <v/>
      </c>
      <c r="C3611" s="44" t="str">
        <f t="shared" si="283"/>
        <v>Metals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20</v>
      </c>
      <c r="G3611" s="202">
        <v>1298988</v>
      </c>
      <c r="H3611" s="198">
        <v>37036.42591435185</v>
      </c>
      <c r="I3611" t="s">
        <v>2200</v>
      </c>
      <c r="M3611" t="s">
        <v>1791</v>
      </c>
      <c r="N3611" t="s">
        <v>2240</v>
      </c>
      <c r="O3611" t="s">
        <v>2241</v>
      </c>
      <c r="Q3611" s="199">
        <v>20</v>
      </c>
      <c r="S3611" t="s">
        <v>2229</v>
      </c>
      <c r="T3611" t="s">
        <v>2230</v>
      </c>
      <c r="U3611" s="201">
        <v>1540</v>
      </c>
      <c r="V3611" t="s">
        <v>2244</v>
      </c>
      <c r="W3611" t="s">
        <v>2236</v>
      </c>
      <c r="X3611" t="s">
        <v>2232</v>
      </c>
      <c r="Y3611" t="s">
        <v>2233</v>
      </c>
      <c r="Z3611" t="s">
        <v>2234</v>
      </c>
      <c r="AA3611">
        <v>2153174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4</v>
      </c>
      <c r="F3612" s="213">
        <f t="shared" si="285"/>
        <v>48000</v>
      </c>
      <c r="G3612" s="202">
        <v>1298989</v>
      </c>
      <c r="H3612" s="198">
        <v>37036.425949074073</v>
      </c>
      <c r="I3612" t="s">
        <v>2163</v>
      </c>
      <c r="M3612" t="s">
        <v>1785</v>
      </c>
      <c r="N3612" t="s">
        <v>3314</v>
      </c>
      <c r="O3612" t="s">
        <v>1034</v>
      </c>
      <c r="Q3612" s="199">
        <v>12000</v>
      </c>
      <c r="S3612" t="s">
        <v>1786</v>
      </c>
      <c r="T3612" t="s">
        <v>2230</v>
      </c>
      <c r="U3612" s="201">
        <v>3.76</v>
      </c>
      <c r="V3612" t="s">
        <v>2923</v>
      </c>
      <c r="W3612" t="s">
        <v>2783</v>
      </c>
      <c r="X3612" t="s">
        <v>2784</v>
      </c>
      <c r="Y3612" t="s">
        <v>3318</v>
      </c>
      <c r="Z3612" t="s">
        <v>3729</v>
      </c>
      <c r="AA3612">
        <v>812397</v>
      </c>
      <c r="AB3612" s="198">
        <v>37037</v>
      </c>
      <c r="AC3612" s="198">
        <v>37040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4</v>
      </c>
      <c r="F3613" s="213">
        <f t="shared" si="285"/>
        <v>52000</v>
      </c>
      <c r="G3613" s="202">
        <v>1298990</v>
      </c>
      <c r="H3613" s="198">
        <v>37036.426087962966</v>
      </c>
      <c r="I3613" t="s">
        <v>2964</v>
      </c>
      <c r="M3613" t="s">
        <v>1785</v>
      </c>
      <c r="N3613" t="s">
        <v>3314</v>
      </c>
      <c r="O3613" t="s">
        <v>1034</v>
      </c>
      <c r="Q3613" s="199">
        <v>13000</v>
      </c>
      <c r="S3613" t="s">
        <v>1786</v>
      </c>
      <c r="T3613" t="s">
        <v>2230</v>
      </c>
      <c r="U3613" s="201">
        <v>3.76</v>
      </c>
      <c r="V3613" t="s">
        <v>3268</v>
      </c>
      <c r="W3613" t="s">
        <v>2783</v>
      </c>
      <c r="X3613" t="s">
        <v>2784</v>
      </c>
      <c r="Y3613" t="s">
        <v>3318</v>
      </c>
      <c r="Z3613" t="s">
        <v>3729</v>
      </c>
      <c r="AA3613">
        <v>812399</v>
      </c>
      <c r="AB3613" s="198">
        <v>37037</v>
      </c>
      <c r="AC3613" s="198">
        <v>37040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4</v>
      </c>
      <c r="F3614" s="213">
        <f t="shared" si="285"/>
        <v>20000</v>
      </c>
      <c r="G3614" s="202">
        <v>1298991</v>
      </c>
      <c r="H3614" s="198">
        <v>37036.426180555558</v>
      </c>
      <c r="I3614" t="s">
        <v>1843</v>
      </c>
      <c r="M3614" t="s">
        <v>1785</v>
      </c>
      <c r="N3614" t="s">
        <v>3314</v>
      </c>
      <c r="O3614" t="s">
        <v>1041</v>
      </c>
      <c r="Q3614" s="199">
        <v>5000</v>
      </c>
      <c r="S3614" t="s">
        <v>1786</v>
      </c>
      <c r="T3614" t="s">
        <v>2230</v>
      </c>
      <c r="U3614" s="201">
        <v>3.7475000000000001</v>
      </c>
      <c r="V3614" t="s">
        <v>3177</v>
      </c>
      <c r="W3614" t="s">
        <v>3159</v>
      </c>
      <c r="X3614" t="s">
        <v>1713</v>
      </c>
      <c r="Y3614" t="s">
        <v>3318</v>
      </c>
      <c r="Z3614" t="s">
        <v>3729</v>
      </c>
      <c r="AA3614">
        <v>812401</v>
      </c>
      <c r="AB3614" s="198">
        <v>37037</v>
      </c>
      <c r="AC3614" s="198">
        <v>37040</v>
      </c>
    </row>
    <row r="3615" spans="1:29" x14ac:dyDescent="0.2">
      <c r="A3615" s="44" t="str">
        <f t="shared" si="281"/>
        <v xml:space="preserve"> Natural Gas Physical</v>
      </c>
      <c r="B3615" s="44" t="str">
        <f t="shared" si="282"/>
        <v/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4</v>
      </c>
      <c r="F3615" s="213">
        <f t="shared" si="285"/>
        <v>9608</v>
      </c>
      <c r="G3615" s="202">
        <v>1298992</v>
      </c>
      <c r="H3615" s="198">
        <v>37036.426215277781</v>
      </c>
      <c r="I3615" t="s">
        <v>3266</v>
      </c>
      <c r="M3615" t="s">
        <v>1785</v>
      </c>
      <c r="N3615" t="s">
        <v>3346</v>
      </c>
      <c r="O3615" t="s">
        <v>1500</v>
      </c>
      <c r="P3615" s="199">
        <v>2402</v>
      </c>
      <c r="S3615" t="s">
        <v>1786</v>
      </c>
      <c r="T3615" t="s">
        <v>2230</v>
      </c>
      <c r="U3615" s="201">
        <v>4.1500000000000004</v>
      </c>
      <c r="V3615" t="s">
        <v>2319</v>
      </c>
      <c r="W3615" t="s">
        <v>3347</v>
      </c>
      <c r="X3615" t="s">
        <v>3348</v>
      </c>
      <c r="Y3615" t="s">
        <v>3318</v>
      </c>
      <c r="Z3615" t="s">
        <v>3729</v>
      </c>
      <c r="AA3615">
        <v>812402</v>
      </c>
      <c r="AB3615" s="198">
        <v>37037</v>
      </c>
      <c r="AC3615" s="198">
        <v>37040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4</v>
      </c>
      <c r="F3616" s="213">
        <f t="shared" si="285"/>
        <v>8000</v>
      </c>
      <c r="G3616" s="202">
        <v>1298993</v>
      </c>
      <c r="H3616" s="198">
        <v>37036.426319444443</v>
      </c>
      <c r="I3616" t="s">
        <v>3013</v>
      </c>
      <c r="M3616" t="s">
        <v>1785</v>
      </c>
      <c r="N3616" t="s">
        <v>3314</v>
      </c>
      <c r="O3616" t="s">
        <v>1034</v>
      </c>
      <c r="P3616" s="199">
        <v>2000</v>
      </c>
      <c r="S3616" t="s">
        <v>1786</v>
      </c>
      <c r="T3616" t="s">
        <v>2230</v>
      </c>
      <c r="U3616" s="201">
        <v>3.7650000000000001</v>
      </c>
      <c r="V3616" t="s">
        <v>2101</v>
      </c>
      <c r="W3616" t="s">
        <v>2783</v>
      </c>
      <c r="X3616" t="s">
        <v>2784</v>
      </c>
      <c r="Y3616" t="s">
        <v>3318</v>
      </c>
      <c r="Z3616" t="s">
        <v>3729</v>
      </c>
      <c r="AA3616">
        <v>812403</v>
      </c>
      <c r="AB3616" s="198">
        <v>37037</v>
      </c>
      <c r="AC3616" s="198">
        <v>37040</v>
      </c>
    </row>
    <row r="3617" spans="1:29" x14ac:dyDescent="0.2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4</v>
      </c>
      <c r="F3617" s="213">
        <f t="shared" si="285"/>
        <v>92000</v>
      </c>
      <c r="G3617" s="202">
        <v>1298994</v>
      </c>
      <c r="H3617" s="198">
        <v>37036.426446759258</v>
      </c>
      <c r="I3617" t="s">
        <v>2964</v>
      </c>
      <c r="M3617" t="s">
        <v>1785</v>
      </c>
      <c r="N3617" t="s">
        <v>3314</v>
      </c>
      <c r="O3617" t="s">
        <v>1034</v>
      </c>
      <c r="P3617" s="199">
        <v>23000</v>
      </c>
      <c r="S3617" t="s">
        <v>1786</v>
      </c>
      <c r="T3617" t="s">
        <v>2230</v>
      </c>
      <c r="U3617" s="201">
        <v>3.7650000000000001</v>
      </c>
      <c r="V3617" t="s">
        <v>3268</v>
      </c>
      <c r="W3617" t="s">
        <v>2783</v>
      </c>
      <c r="X3617" t="s">
        <v>2784</v>
      </c>
      <c r="Y3617" t="s">
        <v>3318</v>
      </c>
      <c r="Z3617" t="s">
        <v>3729</v>
      </c>
      <c r="AA3617">
        <v>812404</v>
      </c>
      <c r="AB3617" s="198">
        <v>37037</v>
      </c>
      <c r="AC3617" s="198">
        <v>37040</v>
      </c>
    </row>
    <row r="3618" spans="1:29" x14ac:dyDescent="0.2">
      <c r="A3618" s="44" t="str">
        <f t="shared" si="281"/>
        <v>US Natural Gas Financial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365</v>
      </c>
      <c r="F3618" s="213">
        <f t="shared" si="285"/>
        <v>912500</v>
      </c>
      <c r="G3618" s="202">
        <v>1298995</v>
      </c>
      <c r="H3618" s="198">
        <v>37036.426481481481</v>
      </c>
      <c r="I3618" t="s">
        <v>2006</v>
      </c>
      <c r="M3618" t="s">
        <v>1785</v>
      </c>
      <c r="N3618" t="s">
        <v>3014</v>
      </c>
      <c r="O3618" t="s">
        <v>3370</v>
      </c>
      <c r="P3618" s="199">
        <v>2500</v>
      </c>
      <c r="S3618" t="s">
        <v>1786</v>
      </c>
      <c r="T3618" t="s">
        <v>2230</v>
      </c>
      <c r="U3618" s="201">
        <v>4.2149999999999999</v>
      </c>
      <c r="V3618" t="s">
        <v>1698</v>
      </c>
      <c r="W3618" t="s">
        <v>3587</v>
      </c>
      <c r="X3618" t="s">
        <v>3016</v>
      </c>
      <c r="Y3618" t="s">
        <v>2250</v>
      </c>
      <c r="Z3618" t="s">
        <v>3729</v>
      </c>
      <c r="AA3618" t="s">
        <v>565</v>
      </c>
      <c r="AB3618" s="198">
        <v>37257.875</v>
      </c>
      <c r="AC3618" s="198">
        <v>37621.875</v>
      </c>
    </row>
    <row r="3619" spans="1:29" x14ac:dyDescent="0.2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4</v>
      </c>
      <c r="F3619" s="213">
        <f t="shared" si="285"/>
        <v>40000</v>
      </c>
      <c r="G3619" s="202">
        <v>1298997</v>
      </c>
      <c r="H3619" s="198">
        <v>37036.426504629628</v>
      </c>
      <c r="I3619" t="s">
        <v>1702</v>
      </c>
      <c r="M3619" t="s">
        <v>1785</v>
      </c>
      <c r="N3619" t="s">
        <v>3314</v>
      </c>
      <c r="O3619" t="s">
        <v>1059</v>
      </c>
      <c r="P3619" s="199">
        <v>10000</v>
      </c>
      <c r="S3619" t="s">
        <v>1786</v>
      </c>
      <c r="T3619" t="s">
        <v>2230</v>
      </c>
      <c r="U3619" s="201">
        <v>3.76</v>
      </c>
      <c r="V3619" t="s">
        <v>3246</v>
      </c>
      <c r="W3619" t="s">
        <v>2790</v>
      </c>
      <c r="X3619" t="s">
        <v>2791</v>
      </c>
      <c r="Y3619" t="s">
        <v>3318</v>
      </c>
      <c r="Z3619" t="s">
        <v>3729</v>
      </c>
      <c r="AA3619">
        <v>812405</v>
      </c>
      <c r="AB3619" s="198">
        <v>37037</v>
      </c>
      <c r="AC3619" s="198">
        <v>37040</v>
      </c>
    </row>
    <row r="3620" spans="1:29" x14ac:dyDescent="0.2">
      <c r="A3620" s="44" t="str">
        <f t="shared" si="281"/>
        <v>US Crude Financial</v>
      </c>
      <c r="B3620" s="44" t="str">
        <f t="shared" si="282"/>
        <v>US</v>
      </c>
      <c r="C3620" s="44" t="str">
        <f t="shared" si="283"/>
        <v>Crude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25000</v>
      </c>
      <c r="G3620" s="202">
        <v>1298998</v>
      </c>
      <c r="H3620" s="198">
        <v>37036.426562499997</v>
      </c>
      <c r="I3620" t="s">
        <v>2084</v>
      </c>
      <c r="M3620" t="s">
        <v>1994</v>
      </c>
      <c r="N3620" t="s">
        <v>2731</v>
      </c>
      <c r="O3620" t="s">
        <v>1815</v>
      </c>
      <c r="Q3620" s="199">
        <v>25000</v>
      </c>
      <c r="S3620" t="s">
        <v>1792</v>
      </c>
      <c r="T3620" t="s">
        <v>2230</v>
      </c>
      <c r="U3620" s="201">
        <v>28.31</v>
      </c>
      <c r="V3620" t="s">
        <v>2707</v>
      </c>
      <c r="W3620" t="s">
        <v>2733</v>
      </c>
      <c r="X3620" t="s">
        <v>2734</v>
      </c>
      <c r="Y3620" t="s">
        <v>3473</v>
      </c>
      <c r="Z3620" t="s">
        <v>3729</v>
      </c>
      <c r="AA3620">
        <v>108094</v>
      </c>
      <c r="AB3620" s="198">
        <v>37073</v>
      </c>
      <c r="AC3620" s="198">
        <v>37103</v>
      </c>
    </row>
    <row r="3621" spans="1:29" x14ac:dyDescent="0.2">
      <c r="A3621" s="44" t="str">
        <f t="shared" si="281"/>
        <v xml:space="preserve"> Metals Financial</v>
      </c>
      <c r="B3621" s="44" t="str">
        <f t="shared" si="282"/>
        <v/>
      </c>
      <c r="C3621" s="44" t="str">
        <f t="shared" si="283"/>
        <v>Metals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8</v>
      </c>
      <c r="G3621" s="202">
        <v>1299000</v>
      </c>
      <c r="H3621" s="198">
        <v>37036.426620370374</v>
      </c>
      <c r="I3621" t="s">
        <v>3017</v>
      </c>
      <c r="M3621" t="s">
        <v>1791</v>
      </c>
      <c r="N3621" t="s">
        <v>2240</v>
      </c>
      <c r="O3621" t="s">
        <v>2241</v>
      </c>
      <c r="P3621" s="199">
        <v>8</v>
      </c>
      <c r="S3621" t="s">
        <v>2229</v>
      </c>
      <c r="T3621" t="s">
        <v>2230</v>
      </c>
      <c r="U3621" s="201">
        <v>1539</v>
      </c>
      <c r="V3621" t="s">
        <v>2601</v>
      </c>
      <c r="W3621" t="s">
        <v>2236</v>
      </c>
      <c r="X3621" t="s">
        <v>2232</v>
      </c>
      <c r="Y3621" t="s">
        <v>2233</v>
      </c>
      <c r="Z3621" t="s">
        <v>2234</v>
      </c>
      <c r="AA3621">
        <v>2153182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4</v>
      </c>
      <c r="F3622" s="213">
        <f t="shared" si="285"/>
        <v>100000</v>
      </c>
      <c r="G3622" s="202">
        <v>1298999</v>
      </c>
      <c r="H3622" s="198">
        <v>37036.426620370374</v>
      </c>
      <c r="I3622" t="s">
        <v>1702</v>
      </c>
      <c r="M3622" t="s">
        <v>1785</v>
      </c>
      <c r="N3622" t="s">
        <v>3314</v>
      </c>
      <c r="O3622" t="s">
        <v>1034</v>
      </c>
      <c r="Q3622" s="199">
        <v>25000</v>
      </c>
      <c r="S3622" t="s">
        <v>1786</v>
      </c>
      <c r="T3622" t="s">
        <v>2230</v>
      </c>
      <c r="U3622" s="201">
        <v>3.77</v>
      </c>
      <c r="V3622" t="s">
        <v>3246</v>
      </c>
      <c r="W3622" t="s">
        <v>2783</v>
      </c>
      <c r="X3622" t="s">
        <v>2784</v>
      </c>
      <c r="Y3622" t="s">
        <v>3318</v>
      </c>
      <c r="Z3622" t="s">
        <v>3729</v>
      </c>
      <c r="AA3622">
        <v>812406</v>
      </c>
      <c r="AB3622" s="198">
        <v>37037</v>
      </c>
      <c r="AC3622" s="198">
        <v>37040</v>
      </c>
    </row>
    <row r="3623" spans="1:29" x14ac:dyDescent="0.2">
      <c r="A3623" s="44" t="str">
        <f t="shared" si="281"/>
        <v>US Natural Gas Financial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151</v>
      </c>
      <c r="F3623" s="213">
        <f t="shared" si="285"/>
        <v>755000</v>
      </c>
      <c r="G3623" s="202">
        <v>1299001</v>
      </c>
      <c r="H3623" s="198">
        <v>37036.426655092589</v>
      </c>
      <c r="I3623" t="s">
        <v>2170</v>
      </c>
      <c r="M3623" t="s">
        <v>1785</v>
      </c>
      <c r="N3623" t="s">
        <v>3014</v>
      </c>
      <c r="O3623" t="s">
        <v>3345</v>
      </c>
      <c r="P3623" s="199">
        <v>5000</v>
      </c>
      <c r="S3623" t="s">
        <v>1786</v>
      </c>
      <c r="T3623" t="s">
        <v>2230</v>
      </c>
      <c r="U3623" s="201">
        <v>4.4850000000000003</v>
      </c>
      <c r="V3623" t="s">
        <v>2405</v>
      </c>
      <c r="W3623" t="s">
        <v>3587</v>
      </c>
      <c r="X3623" t="s">
        <v>3016</v>
      </c>
      <c r="Y3623" t="s">
        <v>2250</v>
      </c>
      <c r="Z3623" t="s">
        <v>3729</v>
      </c>
      <c r="AA3623" t="s">
        <v>566</v>
      </c>
      <c r="AB3623" s="198">
        <v>37196</v>
      </c>
      <c r="AC3623" s="198">
        <v>37346</v>
      </c>
    </row>
    <row r="3624" spans="1:29" x14ac:dyDescent="0.2">
      <c r="A3624" s="44" t="str">
        <f t="shared" si="281"/>
        <v xml:space="preserve"> Metals Financial</v>
      </c>
      <c r="B3624" s="44" t="str">
        <f t="shared" si="282"/>
        <v/>
      </c>
      <c r="C3624" s="44" t="str">
        <f t="shared" si="283"/>
        <v>Metals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2</v>
      </c>
      <c r="G3624" s="202">
        <v>1299002</v>
      </c>
      <c r="H3624" s="198">
        <v>37036.426689814813</v>
      </c>
      <c r="I3624" t="s">
        <v>2252</v>
      </c>
      <c r="M3624" t="s">
        <v>1791</v>
      </c>
      <c r="N3624" t="s">
        <v>2240</v>
      </c>
      <c r="O3624" t="s">
        <v>2241</v>
      </c>
      <c r="P3624" s="199">
        <v>2</v>
      </c>
      <c r="S3624" t="s">
        <v>2229</v>
      </c>
      <c r="T3624" t="s">
        <v>2230</v>
      </c>
      <c r="U3624" s="201">
        <v>1539</v>
      </c>
      <c r="V3624" t="s">
        <v>2296</v>
      </c>
      <c r="W3624" t="s">
        <v>2236</v>
      </c>
      <c r="X3624" t="s">
        <v>2232</v>
      </c>
      <c r="Y3624" t="s">
        <v>2233</v>
      </c>
      <c r="Z3624" t="s">
        <v>2234</v>
      </c>
      <c r="AA3624">
        <v>2153186</v>
      </c>
    </row>
    <row r="3625" spans="1:29" x14ac:dyDescent="0.2">
      <c r="A3625" s="44" t="str">
        <f t="shared" si="281"/>
        <v>US Crude Financial</v>
      </c>
      <c r="B3625" s="44" t="str">
        <f t="shared" si="282"/>
        <v>US</v>
      </c>
      <c r="C3625" s="44" t="str">
        <f t="shared" si="283"/>
        <v>Crude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25000</v>
      </c>
      <c r="G3625" s="202">
        <v>1299003</v>
      </c>
      <c r="H3625" s="198">
        <v>37036.426736111112</v>
      </c>
      <c r="I3625" t="s">
        <v>2730</v>
      </c>
      <c r="M3625" t="s">
        <v>1994</v>
      </c>
      <c r="N3625" t="s">
        <v>2731</v>
      </c>
      <c r="O3625" t="s">
        <v>1815</v>
      </c>
      <c r="Q3625" s="199">
        <v>25000</v>
      </c>
      <c r="S3625" t="s">
        <v>1792</v>
      </c>
      <c r="T3625" t="s">
        <v>2230</v>
      </c>
      <c r="U3625" s="201">
        <v>28.31</v>
      </c>
      <c r="V3625" t="s">
        <v>2732</v>
      </c>
      <c r="W3625" t="s">
        <v>2733</v>
      </c>
      <c r="X3625" t="s">
        <v>2734</v>
      </c>
      <c r="Y3625" t="s">
        <v>3473</v>
      </c>
      <c r="Z3625" t="s">
        <v>3729</v>
      </c>
      <c r="AA3625">
        <v>108095</v>
      </c>
      <c r="AB3625" s="198">
        <v>37073</v>
      </c>
      <c r="AC3625" s="198">
        <v>37103</v>
      </c>
    </row>
    <row r="3626" spans="1:29" x14ac:dyDescent="0.2">
      <c r="A3626" s="44" t="str">
        <f t="shared" si="281"/>
        <v xml:space="preserve"> Metals Financial</v>
      </c>
      <c r="B3626" s="44" t="str">
        <f t="shared" si="282"/>
        <v/>
      </c>
      <c r="C3626" s="44" t="str">
        <f t="shared" si="283"/>
        <v>Metals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20</v>
      </c>
      <c r="G3626" s="202">
        <v>1299004</v>
      </c>
      <c r="H3626" s="198">
        <v>37036.426990740743</v>
      </c>
      <c r="I3626" t="s">
        <v>2245</v>
      </c>
      <c r="M3626" t="s">
        <v>1791</v>
      </c>
      <c r="N3626" t="s">
        <v>2227</v>
      </c>
      <c r="O3626" t="s">
        <v>2228</v>
      </c>
      <c r="P3626" s="199">
        <v>20</v>
      </c>
      <c r="S3626" t="s">
        <v>2229</v>
      </c>
      <c r="T3626" t="s">
        <v>2230</v>
      </c>
      <c r="U3626" s="201">
        <v>1732</v>
      </c>
      <c r="V3626" t="s">
        <v>2091</v>
      </c>
      <c r="W3626" t="s">
        <v>2236</v>
      </c>
      <c r="X3626" t="s">
        <v>2232</v>
      </c>
      <c r="Y3626" t="s">
        <v>2233</v>
      </c>
      <c r="Z3626" t="s">
        <v>2234</v>
      </c>
      <c r="AA3626">
        <v>2153188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30</v>
      </c>
      <c r="F3627" s="213">
        <f t="shared" si="285"/>
        <v>150000</v>
      </c>
      <c r="G3627" s="202">
        <v>1299005</v>
      </c>
      <c r="H3627" s="198">
        <v>37036.427002314813</v>
      </c>
      <c r="I3627" t="s">
        <v>3359</v>
      </c>
      <c r="M3627" t="s">
        <v>1785</v>
      </c>
      <c r="N3627" t="s">
        <v>3314</v>
      </c>
      <c r="O3627" t="s">
        <v>2835</v>
      </c>
      <c r="P3627" s="199">
        <v>5000</v>
      </c>
      <c r="S3627" t="s">
        <v>1786</v>
      </c>
      <c r="T3627" t="s">
        <v>2230</v>
      </c>
      <c r="U3627" s="201">
        <v>3.8025000000000002</v>
      </c>
      <c r="V3627" t="s">
        <v>3193</v>
      </c>
      <c r="W3627" t="s">
        <v>2813</v>
      </c>
      <c r="X3627" t="s">
        <v>1710</v>
      </c>
      <c r="Y3627" t="s">
        <v>3318</v>
      </c>
      <c r="Z3627" t="s">
        <v>3729</v>
      </c>
      <c r="AA3627" t="s">
        <v>567</v>
      </c>
      <c r="AB3627" s="198">
        <v>37043.875</v>
      </c>
      <c r="AC3627" s="198">
        <v>37072.875</v>
      </c>
    </row>
    <row r="3628" spans="1:29" x14ac:dyDescent="0.2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31</v>
      </c>
      <c r="F3628" s="213">
        <f t="shared" si="285"/>
        <v>310000</v>
      </c>
      <c r="G3628" s="202">
        <v>1299007</v>
      </c>
      <c r="H3628" s="198">
        <v>37036.427129629628</v>
      </c>
      <c r="I3628" t="s">
        <v>3363</v>
      </c>
      <c r="M3628" t="s">
        <v>1785</v>
      </c>
      <c r="N3628" t="s">
        <v>3014</v>
      </c>
      <c r="O3628" t="s">
        <v>3327</v>
      </c>
      <c r="Q3628" s="199">
        <v>10000</v>
      </c>
      <c r="S3628" t="s">
        <v>1786</v>
      </c>
      <c r="T3628" t="s">
        <v>2230</v>
      </c>
      <c r="U3628" s="201">
        <v>4.0425000000000004</v>
      </c>
      <c r="V3628" t="s">
        <v>3157</v>
      </c>
      <c r="W3628" t="s">
        <v>3587</v>
      </c>
      <c r="X3628" t="s">
        <v>3016</v>
      </c>
      <c r="Y3628" t="s">
        <v>2250</v>
      </c>
      <c r="Z3628" t="s">
        <v>3729</v>
      </c>
      <c r="AA3628" t="s">
        <v>568</v>
      </c>
      <c r="AB3628" s="198">
        <v>37073.875</v>
      </c>
      <c r="AC3628" s="198">
        <v>37103.875</v>
      </c>
    </row>
    <row r="3629" spans="1:29" x14ac:dyDescent="0.2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30</v>
      </c>
      <c r="F3629" s="213">
        <f t="shared" si="285"/>
        <v>78000</v>
      </c>
      <c r="G3629" s="202">
        <v>1299009</v>
      </c>
      <c r="H3629" s="198">
        <v>37036.427199074074</v>
      </c>
      <c r="I3629" t="s">
        <v>1699</v>
      </c>
      <c r="M3629" t="s">
        <v>1785</v>
      </c>
      <c r="N3629" t="s">
        <v>3238</v>
      </c>
      <c r="O3629" t="s">
        <v>2876</v>
      </c>
      <c r="P3629" s="199">
        <v>2600</v>
      </c>
      <c r="S3629" t="s">
        <v>1786</v>
      </c>
      <c r="T3629" t="s">
        <v>2230</v>
      </c>
      <c r="U3629" s="201">
        <v>0.155</v>
      </c>
      <c r="V3629" t="s">
        <v>2348</v>
      </c>
      <c r="W3629" t="s">
        <v>1717</v>
      </c>
      <c r="X3629" t="s">
        <v>3368</v>
      </c>
      <c r="Y3629" t="s">
        <v>3318</v>
      </c>
      <c r="Z3629" t="s">
        <v>3729</v>
      </c>
      <c r="AA3629" t="s">
        <v>569</v>
      </c>
      <c r="AB3629" s="198">
        <v>37043.875</v>
      </c>
      <c r="AC3629" s="198">
        <v>37072.875</v>
      </c>
    </row>
    <row r="3630" spans="1:29" x14ac:dyDescent="0.2">
      <c r="A3630" s="44" t="str">
        <f t="shared" si="281"/>
        <v>US Natural Gas Financial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30</v>
      </c>
      <c r="F3630" s="213">
        <f t="shared" si="285"/>
        <v>150000</v>
      </c>
      <c r="G3630" s="202">
        <v>1299011</v>
      </c>
      <c r="H3630" s="198">
        <v>37036.427256944444</v>
      </c>
      <c r="I3630" t="s">
        <v>3393</v>
      </c>
      <c r="M3630" t="s">
        <v>1785</v>
      </c>
      <c r="N3630" t="s">
        <v>3328</v>
      </c>
      <c r="O3630" t="s">
        <v>1734</v>
      </c>
      <c r="P3630" s="199">
        <v>5000</v>
      </c>
      <c r="S3630" t="s">
        <v>1786</v>
      </c>
      <c r="T3630" t="s">
        <v>2230</v>
      </c>
      <c r="U3630" s="201">
        <v>-1.2849999999999999</v>
      </c>
      <c r="V3630" t="s">
        <v>2403</v>
      </c>
      <c r="W3630" t="s">
        <v>1735</v>
      </c>
      <c r="X3630" t="s">
        <v>1736</v>
      </c>
      <c r="Y3630" t="s">
        <v>2250</v>
      </c>
      <c r="Z3630" t="s">
        <v>3729</v>
      </c>
      <c r="AA3630" t="s">
        <v>570</v>
      </c>
      <c r="AB3630" s="198">
        <v>37043.875</v>
      </c>
      <c r="AC3630" s="198">
        <v>37072.875</v>
      </c>
    </row>
    <row r="3631" spans="1:29" x14ac:dyDescent="0.2">
      <c r="A3631" s="44" t="str">
        <f t="shared" si="281"/>
        <v>US Natural Gas Financial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30</v>
      </c>
      <c r="F3631" s="213">
        <f t="shared" si="285"/>
        <v>150000</v>
      </c>
      <c r="G3631" s="202">
        <v>1299012</v>
      </c>
      <c r="H3631" s="198">
        <v>37036.427268518521</v>
      </c>
      <c r="I3631" t="s">
        <v>3359</v>
      </c>
      <c r="M3631" t="s">
        <v>1785</v>
      </c>
      <c r="N3631" t="s">
        <v>3328</v>
      </c>
      <c r="O3631" t="s">
        <v>3082</v>
      </c>
      <c r="Q3631" s="199">
        <v>5000</v>
      </c>
      <c r="S3631" t="s">
        <v>1786</v>
      </c>
      <c r="T3631" t="s">
        <v>2230</v>
      </c>
      <c r="U3631" s="201">
        <v>-0.05</v>
      </c>
      <c r="V3631" t="s">
        <v>3076</v>
      </c>
      <c r="W3631" t="s">
        <v>3179</v>
      </c>
      <c r="X3631" t="s">
        <v>3180</v>
      </c>
      <c r="Y3631" t="s">
        <v>2250</v>
      </c>
      <c r="Z3631" t="s">
        <v>3729</v>
      </c>
      <c r="AA3631" t="s">
        <v>571</v>
      </c>
      <c r="AB3631" s="198">
        <v>37043.875</v>
      </c>
      <c r="AC3631" s="198">
        <v>37072.875</v>
      </c>
    </row>
    <row r="3632" spans="1:29" x14ac:dyDescent="0.2">
      <c r="A3632" s="44" t="str">
        <f t="shared" si="281"/>
        <v>US Natural Gas Financial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Financial</v>
      </c>
      <c r="E3632" s="44">
        <f>IF(VLOOKUP(S3632,'DD-Lookup'!$J$6:$L$50,3,FALSE)="Monthly",(YEAR(AC3632)-YEAR(AB3632))*12+MONTH(AC3632)-MONTH(AB3632)+1,(AC3632-AB3632+1))</f>
        <v>31</v>
      </c>
      <c r="F3632" s="213">
        <f t="shared" si="285"/>
        <v>310000</v>
      </c>
      <c r="G3632" s="202">
        <v>1299013</v>
      </c>
      <c r="H3632" s="198">
        <v>37036.427291666667</v>
      </c>
      <c r="I3632" t="s">
        <v>3363</v>
      </c>
      <c r="M3632" t="s">
        <v>1785</v>
      </c>
      <c r="N3632" t="s">
        <v>3014</v>
      </c>
      <c r="O3632" t="s">
        <v>3025</v>
      </c>
      <c r="Q3632" s="199">
        <v>10000</v>
      </c>
      <c r="S3632" t="s">
        <v>1786</v>
      </c>
      <c r="T3632" t="s">
        <v>2230</v>
      </c>
      <c r="U3632" s="201">
        <v>4.1224999999999996</v>
      </c>
      <c r="V3632" t="s">
        <v>3157</v>
      </c>
      <c r="W3632" t="s">
        <v>3587</v>
      </c>
      <c r="X3632" t="s">
        <v>3016</v>
      </c>
      <c r="Y3632" t="s">
        <v>2250</v>
      </c>
      <c r="Z3632" t="s">
        <v>3729</v>
      </c>
      <c r="AA3632" t="s">
        <v>572</v>
      </c>
      <c r="AB3632" s="198">
        <v>37104.875</v>
      </c>
      <c r="AC3632" s="198">
        <v>37134.875</v>
      </c>
    </row>
    <row r="3633" spans="1:31" x14ac:dyDescent="0.2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150000</v>
      </c>
      <c r="G3633" s="202">
        <v>1299017</v>
      </c>
      <c r="H3633" s="198">
        <v>37036.427430555559</v>
      </c>
      <c r="I3633" t="s">
        <v>3359</v>
      </c>
      <c r="M3633" t="s">
        <v>1785</v>
      </c>
      <c r="N3633" t="s">
        <v>3314</v>
      </c>
      <c r="O3633" t="s">
        <v>2851</v>
      </c>
      <c r="Q3633" s="199">
        <v>5000</v>
      </c>
      <c r="S3633" t="s">
        <v>1786</v>
      </c>
      <c r="T3633" t="s">
        <v>2230</v>
      </c>
      <c r="U3633" s="201">
        <v>3.105</v>
      </c>
      <c r="V3633" t="s">
        <v>3193</v>
      </c>
      <c r="W3633" t="s">
        <v>2813</v>
      </c>
      <c r="X3633" t="s">
        <v>1710</v>
      </c>
      <c r="Y3633" t="s">
        <v>3318</v>
      </c>
      <c r="Z3633" t="s">
        <v>3729</v>
      </c>
      <c r="AA3633" t="s">
        <v>573</v>
      </c>
      <c r="AB3633" s="198">
        <v>37043.875</v>
      </c>
      <c r="AC3633" s="198">
        <v>37072.875</v>
      </c>
    </row>
    <row r="3634" spans="1:31" x14ac:dyDescent="0.2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30</v>
      </c>
      <c r="F3634" s="213">
        <f t="shared" si="285"/>
        <v>300000</v>
      </c>
      <c r="G3634" s="202">
        <v>1299018</v>
      </c>
      <c r="H3634" s="198">
        <v>37036.427488425928</v>
      </c>
      <c r="I3634" t="s">
        <v>2202</v>
      </c>
      <c r="M3634" t="s">
        <v>1785</v>
      </c>
      <c r="N3634" t="s">
        <v>3328</v>
      </c>
      <c r="O3634" t="s">
        <v>3082</v>
      </c>
      <c r="Q3634" s="199">
        <v>10000</v>
      </c>
      <c r="S3634" t="s">
        <v>1786</v>
      </c>
      <c r="T3634" t="s">
        <v>2230</v>
      </c>
      <c r="U3634" s="201">
        <v>-5.5E-2</v>
      </c>
      <c r="V3634" t="s">
        <v>1899</v>
      </c>
      <c r="W3634" t="s">
        <v>3179</v>
      </c>
      <c r="X3634" t="s">
        <v>3180</v>
      </c>
      <c r="Y3634" t="s">
        <v>2250</v>
      </c>
      <c r="Z3634" t="s">
        <v>3729</v>
      </c>
      <c r="AA3634" t="s">
        <v>574</v>
      </c>
      <c r="AB3634" s="198">
        <v>37043.875</v>
      </c>
      <c r="AC3634" s="198">
        <v>37072.875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30</v>
      </c>
      <c r="F3635" s="213">
        <f t="shared" si="285"/>
        <v>72000</v>
      </c>
      <c r="G3635" s="202">
        <v>1299019</v>
      </c>
      <c r="H3635" s="198">
        <v>37036.427511574075</v>
      </c>
      <c r="I3635" t="s">
        <v>1699</v>
      </c>
      <c r="M3635" t="s">
        <v>1785</v>
      </c>
      <c r="N3635" t="s">
        <v>3238</v>
      </c>
      <c r="O3635" t="s">
        <v>2344</v>
      </c>
      <c r="P3635" s="199">
        <v>2400</v>
      </c>
      <c r="S3635" t="s">
        <v>1786</v>
      </c>
      <c r="T3635" t="s">
        <v>2230</v>
      </c>
      <c r="U3635" s="201">
        <v>0.155</v>
      </c>
      <c r="V3635" t="s">
        <v>2348</v>
      </c>
      <c r="W3635" t="s">
        <v>1717</v>
      </c>
      <c r="X3635" t="s">
        <v>3368</v>
      </c>
      <c r="Y3635" t="s">
        <v>3318</v>
      </c>
      <c r="Z3635" t="s">
        <v>3729</v>
      </c>
      <c r="AA3635" t="s">
        <v>575</v>
      </c>
      <c r="AB3635" s="198">
        <v>37043.875</v>
      </c>
      <c r="AC3635" s="198">
        <v>37072.875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30</v>
      </c>
      <c r="F3636" s="213">
        <f t="shared" si="285"/>
        <v>300000</v>
      </c>
      <c r="G3636" s="202">
        <v>1299021</v>
      </c>
      <c r="H3636" s="198">
        <v>37036.427523148152</v>
      </c>
      <c r="I3636" t="s">
        <v>1720</v>
      </c>
      <c r="M3636" t="s">
        <v>1785</v>
      </c>
      <c r="N3636" t="s">
        <v>3314</v>
      </c>
      <c r="O3636" t="s">
        <v>2857</v>
      </c>
      <c r="P3636" s="199">
        <v>10000</v>
      </c>
      <c r="S3636" t="s">
        <v>1786</v>
      </c>
      <c r="T3636" t="s">
        <v>2230</v>
      </c>
      <c r="U3636" s="201">
        <v>3.875</v>
      </c>
      <c r="V3636" t="s">
        <v>87</v>
      </c>
      <c r="W3636" t="s">
        <v>3179</v>
      </c>
      <c r="X3636" t="s">
        <v>2858</v>
      </c>
      <c r="Y3636" t="s">
        <v>3318</v>
      </c>
      <c r="Z3636" t="s">
        <v>3729</v>
      </c>
      <c r="AA3636" t="s">
        <v>576</v>
      </c>
      <c r="AB3636" s="198">
        <v>37043.407638888886</v>
      </c>
      <c r="AC3636" s="198">
        <v>37072.407638888886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4</v>
      </c>
      <c r="F3637" s="213">
        <f t="shared" si="285"/>
        <v>20000</v>
      </c>
      <c r="G3637" s="202">
        <v>1299023</v>
      </c>
      <c r="H3637" s="198">
        <v>37036.427627314813</v>
      </c>
      <c r="I3637" t="s">
        <v>2964</v>
      </c>
      <c r="M3637" t="s">
        <v>1785</v>
      </c>
      <c r="N3637" t="s">
        <v>3314</v>
      </c>
      <c r="O3637" t="s">
        <v>1055</v>
      </c>
      <c r="Q3637" s="199">
        <v>5000</v>
      </c>
      <c r="S3637" t="s">
        <v>1786</v>
      </c>
      <c r="T3637" t="s">
        <v>2230</v>
      </c>
      <c r="U3637" s="201">
        <v>4.1849999999999996</v>
      </c>
      <c r="V3637" t="s">
        <v>1050</v>
      </c>
      <c r="W3637" t="s">
        <v>2800</v>
      </c>
      <c r="X3637" t="s">
        <v>2801</v>
      </c>
      <c r="Y3637" t="s">
        <v>3318</v>
      </c>
      <c r="Z3637" t="s">
        <v>3729</v>
      </c>
      <c r="AA3637">
        <v>812421</v>
      </c>
      <c r="AB3637" s="198">
        <v>37037</v>
      </c>
      <c r="AC3637" s="198">
        <v>37040</v>
      </c>
    </row>
    <row r="3638" spans="1:31" x14ac:dyDescent="0.2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30</v>
      </c>
      <c r="F3638" s="213">
        <f t="shared" si="285"/>
        <v>300000</v>
      </c>
      <c r="G3638" s="202">
        <v>1299024</v>
      </c>
      <c r="H3638" s="198">
        <v>37036.42763888889</v>
      </c>
      <c r="I3638" t="s">
        <v>3360</v>
      </c>
      <c r="M3638" t="s">
        <v>1785</v>
      </c>
      <c r="N3638" t="s">
        <v>3014</v>
      </c>
      <c r="O3638" t="s">
        <v>3015</v>
      </c>
      <c r="P3638" s="199">
        <v>10000</v>
      </c>
      <c r="S3638" t="s">
        <v>1786</v>
      </c>
      <c r="T3638" t="s">
        <v>2230</v>
      </c>
      <c r="U3638" s="201">
        <v>3.9750000000000001</v>
      </c>
      <c r="V3638" t="s">
        <v>3361</v>
      </c>
      <c r="W3638" t="s">
        <v>3587</v>
      </c>
      <c r="X3638" t="s">
        <v>3016</v>
      </c>
      <c r="Y3638" t="s">
        <v>2250</v>
      </c>
      <c r="Z3638" t="s">
        <v>3729</v>
      </c>
      <c r="AA3638" t="s">
        <v>577</v>
      </c>
      <c r="AB3638" s="198">
        <v>37043.875</v>
      </c>
      <c r="AC3638" s="198">
        <v>37072.875</v>
      </c>
    </row>
    <row r="3639" spans="1:31" x14ac:dyDescent="0.2">
      <c r="A3639" s="44" t="str">
        <f t="shared" si="281"/>
        <v>US Natural Gas Financial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30</v>
      </c>
      <c r="F3639" s="213">
        <f t="shared" si="285"/>
        <v>300000</v>
      </c>
      <c r="G3639" s="202">
        <v>1299025</v>
      </c>
      <c r="H3639" s="198">
        <v>37036.427673611113</v>
      </c>
      <c r="I3639" t="s">
        <v>3359</v>
      </c>
      <c r="M3639" t="s">
        <v>1785</v>
      </c>
      <c r="N3639" t="s">
        <v>3328</v>
      </c>
      <c r="O3639" t="s">
        <v>3082</v>
      </c>
      <c r="Q3639" s="199">
        <v>10000</v>
      </c>
      <c r="S3639" t="s">
        <v>1786</v>
      </c>
      <c r="T3639" t="s">
        <v>2230</v>
      </c>
      <c r="U3639" s="201">
        <v>-5.5E-2</v>
      </c>
      <c r="V3639" t="s">
        <v>3076</v>
      </c>
      <c r="W3639" t="s">
        <v>3179</v>
      </c>
      <c r="X3639" t="s">
        <v>3180</v>
      </c>
      <c r="Y3639" t="s">
        <v>2250</v>
      </c>
      <c r="Z3639" t="s">
        <v>3729</v>
      </c>
      <c r="AA3639" t="s">
        <v>578</v>
      </c>
      <c r="AB3639" s="198">
        <v>37043.875</v>
      </c>
      <c r="AC3639" s="198">
        <v>37072.875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30</v>
      </c>
      <c r="F3640" s="213">
        <f t="shared" si="285"/>
        <v>300000</v>
      </c>
      <c r="G3640" s="202">
        <v>1299026</v>
      </c>
      <c r="H3640" s="198">
        <v>37036.427743055552</v>
      </c>
      <c r="I3640" t="s">
        <v>3393</v>
      </c>
      <c r="M3640" t="s">
        <v>1785</v>
      </c>
      <c r="N3640" t="s">
        <v>3238</v>
      </c>
      <c r="O3640" t="s">
        <v>579</v>
      </c>
      <c r="P3640" s="199">
        <v>10000</v>
      </c>
      <c r="S3640" t="s">
        <v>1786</v>
      </c>
      <c r="T3640" t="s">
        <v>2230</v>
      </c>
      <c r="U3640" s="201">
        <v>-1.2500000000000001E-2</v>
      </c>
      <c r="V3640" t="s">
        <v>2782</v>
      </c>
      <c r="W3640" t="s">
        <v>2790</v>
      </c>
      <c r="X3640" t="s">
        <v>1713</v>
      </c>
      <c r="Y3640" t="s">
        <v>3318</v>
      </c>
      <c r="Z3640" t="s">
        <v>3729</v>
      </c>
      <c r="AA3640" t="s">
        <v>580</v>
      </c>
      <c r="AB3640" s="198">
        <v>37043.875</v>
      </c>
      <c r="AC3640" s="198">
        <v>37072.875</v>
      </c>
    </row>
    <row r="3641" spans="1:31" x14ac:dyDescent="0.2">
      <c r="A3641" s="44" t="str">
        <f t="shared" si="281"/>
        <v>US Natural Gas Financial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30</v>
      </c>
      <c r="F3641" s="213">
        <f t="shared" si="285"/>
        <v>300000</v>
      </c>
      <c r="G3641" s="202">
        <v>1299027</v>
      </c>
      <c r="H3641" s="198">
        <v>37036.427812499998</v>
      </c>
      <c r="I3641" t="s">
        <v>3004</v>
      </c>
      <c r="M3641" t="s">
        <v>1785</v>
      </c>
      <c r="N3641" t="s">
        <v>3328</v>
      </c>
      <c r="O3641" t="s">
        <v>3082</v>
      </c>
      <c r="P3641" s="199">
        <v>10000</v>
      </c>
      <c r="S3641" t="s">
        <v>1786</v>
      </c>
      <c r="T3641" t="s">
        <v>2230</v>
      </c>
      <c r="U3641" s="201">
        <v>-0.06</v>
      </c>
      <c r="V3641" t="s">
        <v>2753</v>
      </c>
      <c r="W3641" t="s">
        <v>3179</v>
      </c>
      <c r="X3641" t="s">
        <v>3180</v>
      </c>
      <c r="Y3641" t="s">
        <v>2250</v>
      </c>
      <c r="Z3641" t="s">
        <v>3729</v>
      </c>
      <c r="AA3641" t="s">
        <v>581</v>
      </c>
      <c r="AB3641" s="198">
        <v>37043.875</v>
      </c>
      <c r="AC3641" s="198">
        <v>37072.875</v>
      </c>
    </row>
    <row r="3642" spans="1:31" x14ac:dyDescent="0.2">
      <c r="A3642" s="44" t="str">
        <f t="shared" si="281"/>
        <v xml:space="preserve"> Natural Gas Physical</v>
      </c>
      <c r="B3642" s="44" t="str">
        <f t="shared" si="282"/>
        <v/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4</v>
      </c>
      <c r="F3642" s="213">
        <f t="shared" si="285"/>
        <v>40000</v>
      </c>
      <c r="G3642" s="202">
        <v>1299028</v>
      </c>
      <c r="H3642" s="198">
        <v>37036.427835648145</v>
      </c>
      <c r="I3642" t="s">
        <v>3385</v>
      </c>
      <c r="M3642" t="s">
        <v>1785</v>
      </c>
      <c r="N3642" t="s">
        <v>1724</v>
      </c>
      <c r="O3642" t="s">
        <v>172</v>
      </c>
      <c r="Q3642" s="199">
        <v>10000</v>
      </c>
      <c r="S3642" t="s">
        <v>2308</v>
      </c>
      <c r="T3642" t="s">
        <v>1725</v>
      </c>
      <c r="U3642" s="201">
        <v>5.23</v>
      </c>
      <c r="V3642" t="s">
        <v>3386</v>
      </c>
      <c r="W3642" t="s">
        <v>1726</v>
      </c>
      <c r="X3642" t="s">
        <v>1727</v>
      </c>
      <c r="Y3642" t="s">
        <v>3318</v>
      </c>
      <c r="Z3642" t="s">
        <v>3730</v>
      </c>
      <c r="AA3642">
        <v>812425</v>
      </c>
      <c r="AB3642" s="198">
        <v>37036</v>
      </c>
      <c r="AC3642" s="198">
        <v>37039</v>
      </c>
    </row>
    <row r="3643" spans="1:31" x14ac:dyDescent="0.2">
      <c r="A3643" s="44" t="str">
        <f t="shared" si="281"/>
        <v xml:space="preserve"> Natural Gas Physical</v>
      </c>
      <c r="B3643" s="44" t="str">
        <f t="shared" si="282"/>
        <v/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30</v>
      </c>
      <c r="F3643" s="213">
        <f t="shared" si="285"/>
        <v>164970</v>
      </c>
      <c r="G3643" s="202">
        <v>1299029</v>
      </c>
      <c r="H3643" s="198">
        <v>37036.427858796298</v>
      </c>
      <c r="I3643" t="s">
        <v>1699</v>
      </c>
      <c r="M3643" t="s">
        <v>1785</v>
      </c>
      <c r="N3643" t="s">
        <v>119</v>
      </c>
      <c r="O3643" t="s">
        <v>120</v>
      </c>
      <c r="Q3643" s="199">
        <v>5499</v>
      </c>
      <c r="S3643" t="s">
        <v>1786</v>
      </c>
      <c r="T3643" t="s">
        <v>2230</v>
      </c>
      <c r="U3643" s="201">
        <v>0.16</v>
      </c>
      <c r="V3643" t="s">
        <v>2348</v>
      </c>
      <c r="W3643" t="s">
        <v>1717</v>
      </c>
      <c r="X3643" t="s">
        <v>3348</v>
      </c>
      <c r="Y3643" t="s">
        <v>3318</v>
      </c>
      <c r="Z3643" t="s">
        <v>3729</v>
      </c>
      <c r="AA3643" t="s">
        <v>582</v>
      </c>
      <c r="AB3643" s="198">
        <v>37043.875</v>
      </c>
      <c r="AC3643" s="198">
        <v>37072.875</v>
      </c>
    </row>
    <row r="3644" spans="1:31" x14ac:dyDescent="0.2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4</v>
      </c>
      <c r="F3644" s="213">
        <f t="shared" si="285"/>
        <v>24000</v>
      </c>
      <c r="G3644" s="202">
        <v>1299030</v>
      </c>
      <c r="H3644" s="198">
        <v>37036.427893518521</v>
      </c>
      <c r="I3644" t="s">
        <v>2030</v>
      </c>
      <c r="M3644" t="s">
        <v>1785</v>
      </c>
      <c r="N3644" t="s">
        <v>3314</v>
      </c>
      <c r="O3644" t="s">
        <v>1518</v>
      </c>
      <c r="P3644" s="199">
        <v>6000</v>
      </c>
      <c r="S3644" t="s">
        <v>1786</v>
      </c>
      <c r="T3644" t="s">
        <v>2230</v>
      </c>
      <c r="U3644" s="201">
        <v>3.88</v>
      </c>
      <c r="V3644" t="s">
        <v>1871</v>
      </c>
      <c r="W3644" t="s">
        <v>3316</v>
      </c>
      <c r="X3644" t="s">
        <v>3317</v>
      </c>
      <c r="Y3644" t="s">
        <v>3318</v>
      </c>
      <c r="Z3644" t="s">
        <v>3729</v>
      </c>
      <c r="AA3644">
        <v>812426</v>
      </c>
      <c r="AB3644" s="198">
        <v>37037</v>
      </c>
      <c r="AC3644" s="198">
        <v>37040</v>
      </c>
    </row>
    <row r="3645" spans="1:31" x14ac:dyDescent="0.2">
      <c r="A3645" s="44" t="str">
        <f t="shared" si="281"/>
        <v>US Natural Gas Financial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30</v>
      </c>
      <c r="F3645" s="213">
        <f t="shared" si="285"/>
        <v>300000</v>
      </c>
      <c r="G3645" s="202">
        <v>1299031</v>
      </c>
      <c r="H3645" s="198">
        <v>37036.428067129629</v>
      </c>
      <c r="I3645" t="s">
        <v>3008</v>
      </c>
      <c r="M3645" t="s">
        <v>1785</v>
      </c>
      <c r="N3645" t="s">
        <v>3014</v>
      </c>
      <c r="O3645" t="s">
        <v>2940</v>
      </c>
      <c r="Q3645" s="199">
        <v>10000</v>
      </c>
      <c r="S3645" t="s">
        <v>1786</v>
      </c>
      <c r="T3645" t="s">
        <v>2230</v>
      </c>
      <c r="U3645" s="201">
        <v>-1.2500000000000001E-2</v>
      </c>
      <c r="V3645" t="s">
        <v>1916</v>
      </c>
      <c r="W3645" t="s">
        <v>3179</v>
      </c>
      <c r="X3645" t="s">
        <v>3180</v>
      </c>
      <c r="Y3645" t="s">
        <v>2250</v>
      </c>
      <c r="Z3645" t="s">
        <v>3729</v>
      </c>
      <c r="AA3645" t="s">
        <v>583</v>
      </c>
      <c r="AB3645" s="198">
        <v>37043.875</v>
      </c>
      <c r="AC3645" s="198">
        <v>37072.875</v>
      </c>
    </row>
    <row r="3646" spans="1:31" x14ac:dyDescent="0.2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4</v>
      </c>
      <c r="F3646" s="213">
        <f t="shared" si="285"/>
        <v>16000</v>
      </c>
      <c r="G3646" s="202">
        <v>1299032</v>
      </c>
      <c r="H3646" s="198">
        <v>37036.428078703706</v>
      </c>
      <c r="I3646" t="s">
        <v>2983</v>
      </c>
      <c r="M3646" t="s">
        <v>1785</v>
      </c>
      <c r="N3646" t="s">
        <v>3314</v>
      </c>
      <c r="O3646" t="s">
        <v>1518</v>
      </c>
      <c r="P3646" s="199">
        <v>4000</v>
      </c>
      <c r="S3646" t="s">
        <v>1786</v>
      </c>
      <c r="T3646" t="s">
        <v>2230</v>
      </c>
      <c r="U3646" s="201">
        <v>3.88</v>
      </c>
      <c r="V3646" t="s">
        <v>3315</v>
      </c>
      <c r="W3646" t="s">
        <v>3316</v>
      </c>
      <c r="X3646" t="s">
        <v>3317</v>
      </c>
      <c r="Y3646" t="s">
        <v>3318</v>
      </c>
      <c r="Z3646" t="s">
        <v>3729</v>
      </c>
      <c r="AA3646">
        <v>812429</v>
      </c>
      <c r="AB3646" s="198">
        <v>37037</v>
      </c>
      <c r="AC3646" s="198">
        <v>37040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4</v>
      </c>
      <c r="F3647" s="213">
        <f t="shared" si="285"/>
        <v>9200</v>
      </c>
      <c r="G3647" s="202">
        <v>1299033</v>
      </c>
      <c r="H3647" s="198">
        <v>37036.428206018521</v>
      </c>
      <c r="I3647" t="s">
        <v>3336</v>
      </c>
      <c r="M3647" t="s">
        <v>1785</v>
      </c>
      <c r="N3647" t="s">
        <v>3314</v>
      </c>
      <c r="O3647" t="s">
        <v>1044</v>
      </c>
      <c r="P3647" s="199">
        <v>2300</v>
      </c>
      <c r="S3647" t="s">
        <v>1786</v>
      </c>
      <c r="T3647" t="s">
        <v>2230</v>
      </c>
      <c r="U3647" s="201">
        <v>3.7</v>
      </c>
      <c r="V3647" t="s">
        <v>2181</v>
      </c>
      <c r="W3647" t="s">
        <v>3159</v>
      </c>
      <c r="X3647" t="s">
        <v>1713</v>
      </c>
      <c r="Y3647" t="s">
        <v>3318</v>
      </c>
      <c r="Z3647" t="s">
        <v>3729</v>
      </c>
      <c r="AA3647">
        <v>812430</v>
      </c>
      <c r="AB3647" s="198">
        <v>37037</v>
      </c>
      <c r="AC3647" s="198">
        <v>37040</v>
      </c>
    </row>
    <row r="3648" spans="1:31" x14ac:dyDescent="0.2">
      <c r="A3648" s="44" t="str">
        <f t="shared" si="281"/>
        <v xml:space="preserve"> Metals Financial</v>
      </c>
      <c r="B3648" s="44" t="str">
        <f t="shared" si="282"/>
        <v/>
      </c>
      <c r="C3648" s="44" t="str">
        <f t="shared" si="283"/>
        <v>Metals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2</v>
      </c>
      <c r="G3648" s="202">
        <v>1299036</v>
      </c>
      <c r="H3648" s="198">
        <v>37036.428252314814</v>
      </c>
      <c r="I3648" t="s">
        <v>2252</v>
      </c>
      <c r="M3648" t="s">
        <v>1791</v>
      </c>
      <c r="N3648" t="s">
        <v>2240</v>
      </c>
      <c r="O3648" t="s">
        <v>2241</v>
      </c>
      <c r="P3648" s="199">
        <v>2</v>
      </c>
      <c r="S3648" t="s">
        <v>2229</v>
      </c>
      <c r="T3648" t="s">
        <v>2230</v>
      </c>
      <c r="U3648" s="201">
        <v>1538</v>
      </c>
      <c r="V3648" t="s">
        <v>2296</v>
      </c>
      <c r="W3648" t="s">
        <v>2236</v>
      </c>
      <c r="X3648" t="s">
        <v>2232</v>
      </c>
      <c r="Y3648" t="s">
        <v>2233</v>
      </c>
      <c r="Z3648" t="s">
        <v>2234</v>
      </c>
      <c r="AA3648">
        <v>2153198</v>
      </c>
      <c r="AE3648" s="116">
        <f>IF(S3648="Gallon",F3648/42,F3648)</f>
        <v>2</v>
      </c>
    </row>
    <row r="3649" spans="1:31" x14ac:dyDescent="0.2">
      <c r="A3649" s="44" t="str">
        <f t="shared" si="281"/>
        <v xml:space="preserve"> Natural Gas Physical</v>
      </c>
      <c r="B3649" s="44" t="str">
        <f t="shared" si="282"/>
        <v/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</v>
      </c>
      <c r="F3649" s="213">
        <f t="shared" si="285"/>
        <v>9000</v>
      </c>
      <c r="G3649" s="202">
        <v>1299035</v>
      </c>
      <c r="H3649" s="198">
        <v>37036.428252314814</v>
      </c>
      <c r="I3649" t="s">
        <v>2387</v>
      </c>
      <c r="M3649" t="s">
        <v>1785</v>
      </c>
      <c r="N3649" t="s">
        <v>1724</v>
      </c>
      <c r="O3649" t="s">
        <v>103</v>
      </c>
      <c r="P3649" s="199">
        <v>3000</v>
      </c>
      <c r="S3649" t="s">
        <v>2308</v>
      </c>
      <c r="T3649" t="s">
        <v>1725</v>
      </c>
      <c r="U3649" s="201">
        <v>5.2249999999999996</v>
      </c>
      <c r="V3649" t="s">
        <v>2388</v>
      </c>
      <c r="W3649" t="s">
        <v>1726</v>
      </c>
      <c r="X3649" t="s">
        <v>1727</v>
      </c>
      <c r="Y3649" t="s">
        <v>3318</v>
      </c>
      <c r="Z3649" t="s">
        <v>3730</v>
      </c>
      <c r="AA3649">
        <v>812431</v>
      </c>
      <c r="AB3649" s="198">
        <v>37036.875</v>
      </c>
      <c r="AC3649" s="198">
        <v>37038.875</v>
      </c>
    </row>
    <row r="3650" spans="1:31" x14ac:dyDescent="0.2">
      <c r="A3650" s="44" t="str">
        <f t="shared" si="281"/>
        <v>US Crude Financial</v>
      </c>
      <c r="B3650" s="44" t="str">
        <f t="shared" si="282"/>
        <v>US</v>
      </c>
      <c r="C3650" s="44" t="str">
        <f t="shared" si="283"/>
        <v>Crude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50000</v>
      </c>
      <c r="G3650" s="202">
        <v>1299034</v>
      </c>
      <c r="H3650" s="198">
        <v>37036.428252314814</v>
      </c>
      <c r="I3650" t="s">
        <v>2730</v>
      </c>
      <c r="M3650" t="s">
        <v>1994</v>
      </c>
      <c r="N3650" t="s">
        <v>2731</v>
      </c>
      <c r="O3650" t="s">
        <v>1815</v>
      </c>
      <c r="P3650" s="199">
        <v>50000</v>
      </c>
      <c r="S3650" t="s">
        <v>1792</v>
      </c>
      <c r="T3650" t="s">
        <v>2230</v>
      </c>
      <c r="U3650" s="201">
        <v>28.29</v>
      </c>
      <c r="V3650" t="s">
        <v>1707</v>
      </c>
      <c r="W3650" t="s">
        <v>2733</v>
      </c>
      <c r="X3650" t="s">
        <v>2734</v>
      </c>
      <c r="Y3650" t="s">
        <v>3473</v>
      </c>
      <c r="Z3650" t="s">
        <v>3729</v>
      </c>
      <c r="AA3650">
        <v>108096</v>
      </c>
      <c r="AB3650" s="198">
        <v>37073</v>
      </c>
      <c r="AC3650" s="198">
        <v>37103</v>
      </c>
    </row>
    <row r="3651" spans="1:31" x14ac:dyDescent="0.2">
      <c r="A3651" s="44" t="str">
        <f t="shared" si="281"/>
        <v>US Natural Gas Financial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30</v>
      </c>
      <c r="F3651" s="213">
        <f t="shared" si="285"/>
        <v>450000</v>
      </c>
      <c r="G3651" s="202">
        <v>1299038</v>
      </c>
      <c r="H3651" s="198">
        <v>37036.428680555553</v>
      </c>
      <c r="I3651" t="s">
        <v>2093</v>
      </c>
      <c r="M3651" t="s">
        <v>1785</v>
      </c>
      <c r="N3651" t="s">
        <v>3328</v>
      </c>
      <c r="O3651" t="s">
        <v>2118</v>
      </c>
      <c r="P3651" s="199">
        <v>15000</v>
      </c>
      <c r="S3651" t="s">
        <v>1786</v>
      </c>
      <c r="T3651" t="s">
        <v>2230</v>
      </c>
      <c r="U3651" s="201">
        <v>0.24</v>
      </c>
      <c r="V3651" t="s">
        <v>584</v>
      </c>
      <c r="W3651" t="s">
        <v>3329</v>
      </c>
      <c r="X3651" t="s">
        <v>3330</v>
      </c>
      <c r="Y3651" t="s">
        <v>2250</v>
      </c>
      <c r="Z3651" t="s">
        <v>3729</v>
      </c>
      <c r="AA3651" t="s">
        <v>585</v>
      </c>
      <c r="AB3651" s="198">
        <v>37043.875</v>
      </c>
      <c r="AC3651" s="198">
        <v>37072.875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30</v>
      </c>
      <c r="F3652" s="213">
        <f t="shared" si="285"/>
        <v>150000</v>
      </c>
      <c r="G3652" s="202">
        <v>1299037</v>
      </c>
      <c r="H3652" s="198">
        <v>37036.428680555553</v>
      </c>
      <c r="I3652" t="s">
        <v>2200</v>
      </c>
      <c r="M3652" t="s">
        <v>1785</v>
      </c>
      <c r="N3652" t="s">
        <v>3314</v>
      </c>
      <c r="O3652" t="s">
        <v>2835</v>
      </c>
      <c r="Q3652" s="199">
        <v>5000</v>
      </c>
      <c r="S3652" t="s">
        <v>1786</v>
      </c>
      <c r="T3652" t="s">
        <v>2230</v>
      </c>
      <c r="U3652" s="201">
        <v>3.8075000000000001</v>
      </c>
      <c r="V3652" t="s">
        <v>3217</v>
      </c>
      <c r="W3652" t="s">
        <v>2813</v>
      </c>
      <c r="X3652" t="s">
        <v>1710</v>
      </c>
      <c r="Y3652" t="s">
        <v>3318</v>
      </c>
      <c r="Z3652" t="s">
        <v>3729</v>
      </c>
      <c r="AA3652" t="s">
        <v>586</v>
      </c>
      <c r="AB3652" s="198">
        <v>37043.875</v>
      </c>
      <c r="AC3652" s="198">
        <v>37072.875</v>
      </c>
    </row>
    <row r="3653" spans="1:31" x14ac:dyDescent="0.2">
      <c r="A3653" s="44" t="str">
        <f t="shared" si="281"/>
        <v xml:space="preserve"> Natural Gas Physical</v>
      </c>
      <c r="B3653" s="44" t="str">
        <f t="shared" si="282"/>
        <v/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50000</v>
      </c>
      <c r="G3653" s="202">
        <v>1299040</v>
      </c>
      <c r="H3653" s="198">
        <v>37036.428784722222</v>
      </c>
      <c r="I3653" t="s">
        <v>2853</v>
      </c>
      <c r="M3653" t="s">
        <v>1785</v>
      </c>
      <c r="N3653" t="s">
        <v>2263</v>
      </c>
      <c r="O3653" t="s">
        <v>2699</v>
      </c>
      <c r="Q3653" s="199">
        <v>50000</v>
      </c>
      <c r="S3653" t="s">
        <v>2265</v>
      </c>
      <c r="T3653" t="s">
        <v>2266</v>
      </c>
      <c r="U3653" s="201">
        <v>19.899999999999999</v>
      </c>
      <c r="V3653" t="s">
        <v>2854</v>
      </c>
      <c r="W3653" t="s">
        <v>2278</v>
      </c>
      <c r="X3653" t="s">
        <v>2268</v>
      </c>
      <c r="Y3653" t="s">
        <v>2269</v>
      </c>
      <c r="Z3653" t="s">
        <v>2235</v>
      </c>
      <c r="AA3653">
        <v>105005</v>
      </c>
      <c r="AB3653" s="198">
        <v>37036.875</v>
      </c>
      <c r="AC3653" s="198">
        <v>37036.875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4</v>
      </c>
      <c r="F3654" s="213">
        <f t="shared" si="285"/>
        <v>100000</v>
      </c>
      <c r="G3654" s="202">
        <v>1299039</v>
      </c>
      <c r="H3654" s="198">
        <v>37036.428784722222</v>
      </c>
      <c r="I3654" t="s">
        <v>1702</v>
      </c>
      <c r="M3654" t="s">
        <v>1785</v>
      </c>
      <c r="N3654" t="s">
        <v>3314</v>
      </c>
      <c r="O3654" t="s">
        <v>1034</v>
      </c>
      <c r="Q3654" s="199">
        <v>25000</v>
      </c>
      <c r="S3654" t="s">
        <v>1786</v>
      </c>
      <c r="T3654" t="s">
        <v>2230</v>
      </c>
      <c r="U3654" s="201">
        <v>3.78</v>
      </c>
      <c r="V3654" t="s">
        <v>3246</v>
      </c>
      <c r="W3654" t="s">
        <v>2783</v>
      </c>
      <c r="X3654" t="s">
        <v>2784</v>
      </c>
      <c r="Y3654" t="s">
        <v>3318</v>
      </c>
      <c r="Z3654" t="s">
        <v>3729</v>
      </c>
      <c r="AA3654">
        <v>812435</v>
      </c>
      <c r="AB3654" s="198">
        <v>37037</v>
      </c>
      <c r="AC3654" s="198">
        <v>37040</v>
      </c>
    </row>
    <row r="3655" spans="1:31" x14ac:dyDescent="0.2">
      <c r="A3655" s="44" t="str">
        <f t="shared" si="281"/>
        <v>US Power Physical</v>
      </c>
      <c r="B3655" s="44" t="str">
        <f t="shared" si="282"/>
        <v>US</v>
      </c>
      <c r="C3655" s="44" t="str">
        <f t="shared" si="283"/>
        <v>Power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5</v>
      </c>
      <c r="F3655" s="213">
        <f t="shared" si="285"/>
        <v>250</v>
      </c>
      <c r="G3655" s="202">
        <v>1299041</v>
      </c>
      <c r="H3655" s="198">
        <v>37036.428912037038</v>
      </c>
      <c r="I3655" t="s">
        <v>2980</v>
      </c>
      <c r="M3655" t="s">
        <v>3451</v>
      </c>
      <c r="N3655" t="s">
        <v>1827</v>
      </c>
      <c r="O3655" t="s">
        <v>2864</v>
      </c>
      <c r="Q3655" s="199">
        <v>50</v>
      </c>
      <c r="S3655" t="s">
        <v>1784</v>
      </c>
      <c r="T3655" t="s">
        <v>2230</v>
      </c>
      <c r="U3655" s="201">
        <v>58.4</v>
      </c>
      <c r="V3655" t="s">
        <v>2786</v>
      </c>
      <c r="W3655" t="s">
        <v>1848</v>
      </c>
      <c r="X3655" t="s">
        <v>1832</v>
      </c>
      <c r="Y3655" t="s">
        <v>2741</v>
      </c>
      <c r="Z3655" t="s">
        <v>3724</v>
      </c>
      <c r="AA3655">
        <v>623228.1</v>
      </c>
      <c r="AB3655" s="198">
        <v>37046.875</v>
      </c>
      <c r="AC3655" s="198">
        <v>37050.875</v>
      </c>
    </row>
    <row r="3656" spans="1:31" x14ac:dyDescent="0.2">
      <c r="A3656" s="44" t="str">
        <f t="shared" si="281"/>
        <v>US Crude Financial</v>
      </c>
      <c r="B3656" s="44" t="str">
        <f t="shared" si="282"/>
        <v>US</v>
      </c>
      <c r="C3656" s="44" t="str">
        <f t="shared" si="283"/>
        <v>Crude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50000</v>
      </c>
      <c r="G3656" s="202">
        <v>1299042</v>
      </c>
      <c r="H3656" s="198">
        <v>37036.429097222222</v>
      </c>
      <c r="I3656" t="s">
        <v>3013</v>
      </c>
      <c r="M3656" t="s">
        <v>1994</v>
      </c>
      <c r="N3656" t="s">
        <v>2731</v>
      </c>
      <c r="O3656" t="s">
        <v>1815</v>
      </c>
      <c r="P3656" s="199">
        <v>50000</v>
      </c>
      <c r="S3656" t="s">
        <v>1792</v>
      </c>
      <c r="T3656" t="s">
        <v>2230</v>
      </c>
      <c r="U3656" s="201">
        <v>28.27</v>
      </c>
      <c r="V3656" t="s">
        <v>3296</v>
      </c>
      <c r="W3656" t="s">
        <v>2733</v>
      </c>
      <c r="X3656" t="s">
        <v>2734</v>
      </c>
      <c r="Y3656" t="s">
        <v>3473</v>
      </c>
      <c r="Z3656" t="s">
        <v>3729</v>
      </c>
      <c r="AA3656">
        <v>108098</v>
      </c>
      <c r="AB3656" s="198">
        <v>37073</v>
      </c>
      <c r="AC3656" s="198">
        <v>37103</v>
      </c>
    </row>
    <row r="3657" spans="1:31" x14ac:dyDescent="0.2">
      <c r="A3657" s="44" t="str">
        <f t="shared" si="281"/>
        <v>US Oil Products Financial</v>
      </c>
      <c r="B3657" s="44" t="str">
        <f t="shared" si="282"/>
        <v>US</v>
      </c>
      <c r="C3657" s="44" t="str">
        <f t="shared" si="283"/>
        <v>Oil Products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25000</v>
      </c>
      <c r="G3657" s="202">
        <v>1299043</v>
      </c>
      <c r="H3657" s="198">
        <v>37036.429108796299</v>
      </c>
      <c r="I3657" t="s">
        <v>2730</v>
      </c>
      <c r="M3657" t="s">
        <v>1789</v>
      </c>
      <c r="N3657" t="s">
        <v>2351</v>
      </c>
      <c r="O3657" t="s">
        <v>2352</v>
      </c>
      <c r="P3657" s="199">
        <v>25000</v>
      </c>
      <c r="S3657" t="s">
        <v>3388</v>
      </c>
      <c r="T3657" t="s">
        <v>2230</v>
      </c>
      <c r="U3657" s="201">
        <v>78.650000000000006</v>
      </c>
      <c r="V3657" t="s">
        <v>2732</v>
      </c>
      <c r="W3657" t="s">
        <v>2627</v>
      </c>
      <c r="X3657" t="s">
        <v>2628</v>
      </c>
      <c r="Y3657" t="s">
        <v>3473</v>
      </c>
      <c r="Z3657" t="s">
        <v>3729</v>
      </c>
      <c r="AA3657">
        <v>108097</v>
      </c>
      <c r="AB3657" s="198">
        <v>37043</v>
      </c>
      <c r="AC3657" s="198">
        <v>37072</v>
      </c>
    </row>
    <row r="3658" spans="1:31" x14ac:dyDescent="0.2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4</v>
      </c>
      <c r="F3658" s="213">
        <f t="shared" si="285"/>
        <v>7960</v>
      </c>
      <c r="G3658" s="202">
        <v>1299044</v>
      </c>
      <c r="H3658" s="198">
        <v>37036.429282407407</v>
      </c>
      <c r="I3658" t="s">
        <v>2202</v>
      </c>
      <c r="M3658" t="s">
        <v>1785</v>
      </c>
      <c r="N3658" t="s">
        <v>3314</v>
      </c>
      <c r="O3658" t="s">
        <v>1056</v>
      </c>
      <c r="P3658" s="199">
        <v>1990</v>
      </c>
      <c r="S3658" t="s">
        <v>1786</v>
      </c>
      <c r="T3658" t="s">
        <v>2230</v>
      </c>
      <c r="U3658" s="201">
        <v>3.77</v>
      </c>
      <c r="V3658" t="s">
        <v>3375</v>
      </c>
      <c r="W3658" t="s">
        <v>2790</v>
      </c>
      <c r="X3658" t="s">
        <v>1713</v>
      </c>
      <c r="Y3658" t="s">
        <v>3318</v>
      </c>
      <c r="Z3658" t="s">
        <v>3729</v>
      </c>
      <c r="AA3658">
        <v>812436</v>
      </c>
      <c r="AB3658" s="198">
        <v>37037</v>
      </c>
      <c r="AC3658" s="198">
        <v>37040</v>
      </c>
    </row>
    <row r="3659" spans="1:31" x14ac:dyDescent="0.2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18</v>
      </c>
      <c r="G3659" s="202">
        <v>1299045</v>
      </c>
      <c r="H3659" s="198">
        <v>37036.429386574076</v>
      </c>
      <c r="I3659" t="s">
        <v>2284</v>
      </c>
      <c r="M3659" t="s">
        <v>1791</v>
      </c>
      <c r="N3659" t="s">
        <v>2240</v>
      </c>
      <c r="O3659" t="s">
        <v>2241</v>
      </c>
      <c r="P3659" s="199">
        <v>18</v>
      </c>
      <c r="S3659" t="s">
        <v>2229</v>
      </c>
      <c r="T3659" t="s">
        <v>2230</v>
      </c>
      <c r="U3659" s="201">
        <v>1538</v>
      </c>
      <c r="V3659" t="s">
        <v>2300</v>
      </c>
      <c r="W3659" t="s">
        <v>2236</v>
      </c>
      <c r="X3659" t="s">
        <v>2232</v>
      </c>
      <c r="Y3659" t="s">
        <v>2233</v>
      </c>
      <c r="Z3659" t="s">
        <v>2234</v>
      </c>
      <c r="AA3659">
        <v>2153202</v>
      </c>
    </row>
    <row r="3660" spans="1:31" x14ac:dyDescent="0.2">
      <c r="A3660" s="44" t="str">
        <f t="shared" si="286"/>
        <v>US Natural Gas Financial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30</v>
      </c>
      <c r="F3660" s="213">
        <f t="shared" si="290"/>
        <v>300000</v>
      </c>
      <c r="G3660" s="202">
        <v>1299046</v>
      </c>
      <c r="H3660" s="198">
        <v>37036.4294212963</v>
      </c>
      <c r="I3660" t="s">
        <v>3359</v>
      </c>
      <c r="M3660" t="s">
        <v>1785</v>
      </c>
      <c r="N3660" t="s">
        <v>3328</v>
      </c>
      <c r="O3660" t="s">
        <v>3148</v>
      </c>
      <c r="P3660" s="199">
        <v>10000</v>
      </c>
      <c r="S3660" t="s">
        <v>1786</v>
      </c>
      <c r="T3660" t="s">
        <v>2230</v>
      </c>
      <c r="U3660" s="201">
        <v>-0.05</v>
      </c>
      <c r="V3660" t="s">
        <v>3193</v>
      </c>
      <c r="W3660" t="s">
        <v>3179</v>
      </c>
      <c r="X3660" t="s">
        <v>3180</v>
      </c>
      <c r="Y3660" t="s">
        <v>2250</v>
      </c>
      <c r="Z3660" t="s">
        <v>3729</v>
      </c>
      <c r="AA3660" t="s">
        <v>587</v>
      </c>
      <c r="AB3660" s="198">
        <v>37043.875</v>
      </c>
      <c r="AC3660" s="198">
        <v>37072.875</v>
      </c>
    </row>
    <row r="3661" spans="1:31" x14ac:dyDescent="0.2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151</v>
      </c>
      <c r="F3661" s="213">
        <f t="shared" si="290"/>
        <v>1510000</v>
      </c>
      <c r="G3661" s="202">
        <v>1299047</v>
      </c>
      <c r="H3661" s="198">
        <v>37036.429432870369</v>
      </c>
      <c r="I3661" t="s">
        <v>3393</v>
      </c>
      <c r="M3661" t="s">
        <v>1785</v>
      </c>
      <c r="N3661" t="s">
        <v>3328</v>
      </c>
      <c r="O3661" t="s">
        <v>588</v>
      </c>
      <c r="P3661" s="199">
        <v>10000</v>
      </c>
      <c r="S3661" t="s">
        <v>1786</v>
      </c>
      <c r="T3661" t="s">
        <v>2230</v>
      </c>
      <c r="U3661" s="201">
        <v>-8.7499999999999994E-2</v>
      </c>
      <c r="V3661" t="s">
        <v>2029</v>
      </c>
      <c r="W3661" t="s">
        <v>1752</v>
      </c>
      <c r="X3661" t="s">
        <v>1753</v>
      </c>
      <c r="Y3661" t="s">
        <v>2250</v>
      </c>
      <c r="Z3661" t="s">
        <v>3729</v>
      </c>
      <c r="AA3661" t="s">
        <v>589</v>
      </c>
      <c r="AB3661" s="198">
        <v>37196</v>
      </c>
      <c r="AC3661" s="198">
        <v>37346</v>
      </c>
    </row>
    <row r="3662" spans="1:31" x14ac:dyDescent="0.2">
      <c r="A3662" s="44" t="str">
        <f t="shared" si="286"/>
        <v>US Crude Financial</v>
      </c>
      <c r="B3662" s="44" t="str">
        <f t="shared" si="287"/>
        <v>US</v>
      </c>
      <c r="C3662" s="44" t="str">
        <f t="shared" si="288"/>
        <v>Crude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50000</v>
      </c>
      <c r="G3662" s="202">
        <v>1299048</v>
      </c>
      <c r="H3662" s="198">
        <v>37036.429502314815</v>
      </c>
      <c r="I3662" t="s">
        <v>3013</v>
      </c>
      <c r="M3662" t="s">
        <v>1994</v>
      </c>
      <c r="N3662" t="s">
        <v>2731</v>
      </c>
      <c r="O3662" t="s">
        <v>1815</v>
      </c>
      <c r="P3662" s="199">
        <v>50000</v>
      </c>
      <c r="S3662" t="s">
        <v>1792</v>
      </c>
      <c r="T3662" t="s">
        <v>2230</v>
      </c>
      <c r="U3662" s="201">
        <v>28.25</v>
      </c>
      <c r="V3662" t="s">
        <v>3296</v>
      </c>
      <c r="W3662" t="s">
        <v>2733</v>
      </c>
      <c r="X3662" t="s">
        <v>2734</v>
      </c>
      <c r="Y3662" t="s">
        <v>3473</v>
      </c>
      <c r="Z3662" t="s">
        <v>3729</v>
      </c>
      <c r="AA3662">
        <v>108099</v>
      </c>
      <c r="AB3662" s="198">
        <v>37073</v>
      </c>
      <c r="AC3662" s="198">
        <v>37103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4</v>
      </c>
      <c r="F3663" s="213">
        <f t="shared" si="290"/>
        <v>20000</v>
      </c>
      <c r="G3663" s="202">
        <v>1299049</v>
      </c>
      <c r="H3663" s="198">
        <v>37036.429571759261</v>
      </c>
      <c r="I3663" t="s">
        <v>1733</v>
      </c>
      <c r="M3663" t="s">
        <v>1785</v>
      </c>
      <c r="N3663" t="s">
        <v>3314</v>
      </c>
      <c r="O3663" t="s">
        <v>1056</v>
      </c>
      <c r="P3663" s="199">
        <v>5000</v>
      </c>
      <c r="S3663" t="s">
        <v>1786</v>
      </c>
      <c r="T3663" t="s">
        <v>2230</v>
      </c>
      <c r="U3663" s="201">
        <v>3.7650000000000001</v>
      </c>
      <c r="V3663" t="s">
        <v>2177</v>
      </c>
      <c r="W3663" t="s">
        <v>2790</v>
      </c>
      <c r="X3663" t="s">
        <v>1713</v>
      </c>
      <c r="Y3663" t="s">
        <v>3318</v>
      </c>
      <c r="Z3663" t="s">
        <v>3729</v>
      </c>
      <c r="AA3663">
        <v>812438</v>
      </c>
      <c r="AB3663" s="198">
        <v>37037</v>
      </c>
      <c r="AC3663" s="198">
        <v>37040</v>
      </c>
    </row>
    <row r="3664" spans="1:31" x14ac:dyDescent="0.2">
      <c r="A3664" s="44" t="str">
        <f t="shared" si="286"/>
        <v>US Power Physical</v>
      </c>
      <c r="B3664" s="44" t="str">
        <f t="shared" si="287"/>
        <v>US</v>
      </c>
      <c r="C3664" s="44" t="str">
        <f t="shared" si="288"/>
        <v>Power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31</v>
      </c>
      <c r="F3664" s="213">
        <f t="shared" si="290"/>
        <v>1550</v>
      </c>
      <c r="G3664" s="202">
        <v>1299051</v>
      </c>
      <c r="H3664" s="198">
        <v>37036.429606481484</v>
      </c>
      <c r="I3664" t="s">
        <v>3008</v>
      </c>
      <c r="M3664" t="s">
        <v>3451</v>
      </c>
      <c r="N3664" t="s">
        <v>1737</v>
      </c>
      <c r="O3664" t="s">
        <v>3147</v>
      </c>
      <c r="P3664" s="199">
        <v>50</v>
      </c>
      <c r="S3664" t="s">
        <v>1784</v>
      </c>
      <c r="T3664" t="s">
        <v>2230</v>
      </c>
      <c r="U3664" s="201">
        <v>393</v>
      </c>
      <c r="V3664" t="s">
        <v>2950</v>
      </c>
      <c r="W3664" t="s">
        <v>3216</v>
      </c>
      <c r="X3664" t="s">
        <v>1738</v>
      </c>
      <c r="Y3664" t="s">
        <v>2741</v>
      </c>
      <c r="Z3664" t="s">
        <v>3724</v>
      </c>
      <c r="AA3664">
        <v>623230.1</v>
      </c>
      <c r="AB3664" s="198">
        <v>37104.875</v>
      </c>
      <c r="AC3664" s="198">
        <v>37134.875</v>
      </c>
      <c r="AE3664" s="116">
        <f>IF(S3664="Gallon",F3664/42,F3664)</f>
        <v>1550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4</v>
      </c>
      <c r="F3665" s="213">
        <f t="shared" si="290"/>
        <v>100000</v>
      </c>
      <c r="G3665" s="202">
        <v>1299050</v>
      </c>
      <c r="H3665" s="198">
        <v>37036.429606481484</v>
      </c>
      <c r="I3665" t="s">
        <v>2964</v>
      </c>
      <c r="M3665" t="s">
        <v>1785</v>
      </c>
      <c r="N3665" t="s">
        <v>3314</v>
      </c>
      <c r="O3665" t="s">
        <v>1034</v>
      </c>
      <c r="Q3665" s="199">
        <v>25000</v>
      </c>
      <c r="S3665" t="s">
        <v>1786</v>
      </c>
      <c r="T3665" t="s">
        <v>2230</v>
      </c>
      <c r="U3665" s="201">
        <v>3.8</v>
      </c>
      <c r="V3665" t="s">
        <v>3268</v>
      </c>
      <c r="W3665" t="s">
        <v>2783</v>
      </c>
      <c r="X3665" t="s">
        <v>2784</v>
      </c>
      <c r="Y3665" t="s">
        <v>3318</v>
      </c>
      <c r="Z3665" t="s">
        <v>3729</v>
      </c>
      <c r="AA3665">
        <v>812439</v>
      </c>
      <c r="AB3665" s="198">
        <v>37037</v>
      </c>
      <c r="AC3665" s="198">
        <v>37040</v>
      </c>
    </row>
    <row r="3666" spans="1:29" x14ac:dyDescent="0.2">
      <c r="A3666" s="44" t="str">
        <f t="shared" si="286"/>
        <v xml:space="preserve"> Natural Gas Financial</v>
      </c>
      <c r="B3666" s="44" t="str">
        <f t="shared" si="287"/>
        <v/>
      </c>
      <c r="C3666" s="44" t="str">
        <f t="shared" si="288"/>
        <v>Natural Gas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92</v>
      </c>
      <c r="F3666" s="213">
        <f t="shared" si="290"/>
        <v>460000</v>
      </c>
      <c r="G3666" s="202">
        <v>1299052</v>
      </c>
      <c r="H3666" s="198">
        <v>37036.429837962962</v>
      </c>
      <c r="I3666" t="s">
        <v>3199</v>
      </c>
      <c r="J3666" t="s">
        <v>3001</v>
      </c>
      <c r="K3666" t="s">
        <v>3002</v>
      </c>
      <c r="M3666" t="s">
        <v>1785</v>
      </c>
      <c r="N3666" t="s">
        <v>2189</v>
      </c>
      <c r="O3666" t="s">
        <v>1892</v>
      </c>
      <c r="Q3666" s="199">
        <v>5000</v>
      </c>
      <c r="S3666" t="s">
        <v>1786</v>
      </c>
      <c r="T3666" t="s">
        <v>2230</v>
      </c>
      <c r="U3666" s="201">
        <v>-0.2</v>
      </c>
      <c r="V3666" t="s">
        <v>472</v>
      </c>
      <c r="W3666" t="s">
        <v>2191</v>
      </c>
      <c r="X3666" t="s">
        <v>3178</v>
      </c>
      <c r="Y3666" t="s">
        <v>2250</v>
      </c>
      <c r="Z3666" t="s">
        <v>3730</v>
      </c>
      <c r="AA3666" t="s">
        <v>590</v>
      </c>
      <c r="AB3666" s="198">
        <v>37073</v>
      </c>
      <c r="AC3666" s="198">
        <v>37164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30</v>
      </c>
      <c r="F3667" s="213">
        <f t="shared" si="290"/>
        <v>150000</v>
      </c>
      <c r="G3667" s="202">
        <v>1299053</v>
      </c>
      <c r="H3667" s="198">
        <v>37036.430127314816</v>
      </c>
      <c r="I3667" t="s">
        <v>2200</v>
      </c>
      <c r="M3667" t="s">
        <v>1785</v>
      </c>
      <c r="N3667" t="s">
        <v>3314</v>
      </c>
      <c r="O3667" t="s">
        <v>2835</v>
      </c>
      <c r="Q3667" s="199">
        <v>5000</v>
      </c>
      <c r="S3667" t="s">
        <v>1786</v>
      </c>
      <c r="T3667" t="s">
        <v>2230</v>
      </c>
      <c r="U3667" s="201">
        <v>3.8174999999999999</v>
      </c>
      <c r="V3667" t="s">
        <v>3217</v>
      </c>
      <c r="W3667" t="s">
        <v>2813</v>
      </c>
      <c r="X3667" t="s">
        <v>1710</v>
      </c>
      <c r="Y3667" t="s">
        <v>3318</v>
      </c>
      <c r="Z3667" t="s">
        <v>3729</v>
      </c>
      <c r="AA3667" t="s">
        <v>591</v>
      </c>
      <c r="AB3667" s="198">
        <v>37043.875</v>
      </c>
      <c r="AC3667" s="198">
        <v>37072.875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30</v>
      </c>
      <c r="F3668" s="213">
        <f t="shared" si="290"/>
        <v>150000</v>
      </c>
      <c r="G3668" s="202">
        <v>1299054</v>
      </c>
      <c r="H3668" s="198">
        <v>37036.43041666667</v>
      </c>
      <c r="I3668" t="s">
        <v>3078</v>
      </c>
      <c r="M3668" t="s">
        <v>1785</v>
      </c>
      <c r="N3668" t="s">
        <v>3314</v>
      </c>
      <c r="O3668" t="s">
        <v>2827</v>
      </c>
      <c r="Q3668" s="199">
        <v>5000</v>
      </c>
      <c r="S3668" t="s">
        <v>1786</v>
      </c>
      <c r="T3668" t="s">
        <v>2230</v>
      </c>
      <c r="U3668" s="201">
        <v>2.6</v>
      </c>
      <c r="V3668" t="s">
        <v>3151</v>
      </c>
      <c r="W3668" t="s">
        <v>2813</v>
      </c>
      <c r="X3668" t="s">
        <v>1710</v>
      </c>
      <c r="Y3668" t="s">
        <v>3318</v>
      </c>
      <c r="Z3668" t="s">
        <v>3729</v>
      </c>
      <c r="AA3668" t="s">
        <v>592</v>
      </c>
      <c r="AB3668" s="198">
        <v>37043.875</v>
      </c>
      <c r="AC3668" s="198">
        <v>37072.875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4</v>
      </c>
      <c r="F3669" s="213">
        <f t="shared" si="290"/>
        <v>10000</v>
      </c>
      <c r="G3669" s="202">
        <v>1299055</v>
      </c>
      <c r="H3669" s="198">
        <v>37036.430555555555</v>
      </c>
      <c r="I3669" t="s">
        <v>1729</v>
      </c>
      <c r="M3669" t="s">
        <v>1785</v>
      </c>
      <c r="N3669" t="s">
        <v>3314</v>
      </c>
      <c r="O3669" t="s">
        <v>1543</v>
      </c>
      <c r="Q3669" s="199">
        <v>2500</v>
      </c>
      <c r="S3669" t="s">
        <v>1786</v>
      </c>
      <c r="T3669" t="s">
        <v>2230</v>
      </c>
      <c r="U3669" s="201">
        <v>3.6225000000000001</v>
      </c>
      <c r="V3669" t="s">
        <v>1730</v>
      </c>
      <c r="W3669" t="s">
        <v>3130</v>
      </c>
      <c r="X3669" t="s">
        <v>3338</v>
      </c>
      <c r="Y3669" t="s">
        <v>3318</v>
      </c>
      <c r="Z3669" t="s">
        <v>3729</v>
      </c>
      <c r="AA3669">
        <v>812446</v>
      </c>
      <c r="AB3669" s="198">
        <v>37037</v>
      </c>
      <c r="AC3669" s="198">
        <v>37040</v>
      </c>
    </row>
    <row r="3670" spans="1:29" x14ac:dyDescent="0.2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30</v>
      </c>
      <c r="F3670" s="213">
        <f t="shared" si="290"/>
        <v>150000</v>
      </c>
      <c r="G3670" s="202">
        <v>1299056</v>
      </c>
      <c r="H3670" s="198">
        <v>37036.430659722224</v>
      </c>
      <c r="I3670" t="s">
        <v>1843</v>
      </c>
      <c r="M3670" t="s">
        <v>1785</v>
      </c>
      <c r="N3670" t="s">
        <v>3314</v>
      </c>
      <c r="O3670" t="s">
        <v>2835</v>
      </c>
      <c r="P3670" s="199">
        <v>5000</v>
      </c>
      <c r="S3670" t="s">
        <v>1786</v>
      </c>
      <c r="T3670" t="s">
        <v>2230</v>
      </c>
      <c r="U3670" s="201">
        <v>3.8125</v>
      </c>
      <c r="V3670" t="s">
        <v>2755</v>
      </c>
      <c r="W3670" t="s">
        <v>2813</v>
      </c>
      <c r="X3670" t="s">
        <v>1710</v>
      </c>
      <c r="Y3670" t="s">
        <v>3318</v>
      </c>
      <c r="Z3670" t="s">
        <v>3729</v>
      </c>
      <c r="AA3670" t="s">
        <v>593</v>
      </c>
      <c r="AB3670" s="198">
        <v>37043.875</v>
      </c>
      <c r="AC3670" s="198">
        <v>37072.875</v>
      </c>
    </row>
    <row r="3671" spans="1:29" x14ac:dyDescent="0.2">
      <c r="A3671" s="44" t="str">
        <f t="shared" si="286"/>
        <v xml:space="preserve"> Metals Financial</v>
      </c>
      <c r="B3671" s="44" t="str">
        <f t="shared" si="287"/>
        <v/>
      </c>
      <c r="C3671" s="44" t="str">
        <f t="shared" si="288"/>
        <v>Metals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20</v>
      </c>
      <c r="G3671" s="202">
        <v>1299057</v>
      </c>
      <c r="H3671" s="198">
        <v>37036.430810185186</v>
      </c>
      <c r="I3671" t="s">
        <v>2301</v>
      </c>
      <c r="M3671" t="s">
        <v>1791</v>
      </c>
      <c r="N3671" t="s">
        <v>2227</v>
      </c>
      <c r="O3671" t="s">
        <v>2228</v>
      </c>
      <c r="P3671" s="199">
        <v>20</v>
      </c>
      <c r="S3671" t="s">
        <v>2229</v>
      </c>
      <c r="T3671" t="s">
        <v>2230</v>
      </c>
      <c r="U3671" s="201">
        <v>1730</v>
      </c>
      <c r="V3671" t="s">
        <v>1664</v>
      </c>
      <c r="W3671" t="s">
        <v>2236</v>
      </c>
      <c r="X3671" t="s">
        <v>2232</v>
      </c>
      <c r="Y3671" t="s">
        <v>2233</v>
      </c>
      <c r="Z3671" t="s">
        <v>2234</v>
      </c>
      <c r="AA3671">
        <v>2153234</v>
      </c>
    </row>
    <row r="3672" spans="1:29" x14ac:dyDescent="0.2">
      <c r="A3672" s="44" t="str">
        <f t="shared" si="286"/>
        <v xml:space="preserve"> Metals Financial</v>
      </c>
      <c r="B3672" s="44" t="str">
        <f t="shared" si="287"/>
        <v/>
      </c>
      <c r="C3672" s="44" t="str">
        <f t="shared" si="288"/>
        <v>Metals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20</v>
      </c>
      <c r="G3672" s="202">
        <v>1299058</v>
      </c>
      <c r="H3672" s="198">
        <v>37036.430972222224</v>
      </c>
      <c r="I3672" t="s">
        <v>2200</v>
      </c>
      <c r="M3672" t="s">
        <v>1791</v>
      </c>
      <c r="N3672" t="s">
        <v>2227</v>
      </c>
      <c r="O3672" t="s">
        <v>2228</v>
      </c>
      <c r="Q3672" s="199">
        <v>20</v>
      </c>
      <c r="S3672" t="s">
        <v>2229</v>
      </c>
      <c r="T3672" t="s">
        <v>2230</v>
      </c>
      <c r="U3672" s="201">
        <v>1731</v>
      </c>
      <c r="V3672" t="s">
        <v>2243</v>
      </c>
      <c r="W3672" t="s">
        <v>2236</v>
      </c>
      <c r="X3672" t="s">
        <v>2232</v>
      </c>
      <c r="Y3672" t="s">
        <v>2233</v>
      </c>
      <c r="Z3672" t="s">
        <v>2234</v>
      </c>
      <c r="AA3672">
        <v>2153238</v>
      </c>
    </row>
    <row r="3673" spans="1:29" x14ac:dyDescent="0.2">
      <c r="A3673" s="44" t="str">
        <f t="shared" si="286"/>
        <v>US Natural Gas Financial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30</v>
      </c>
      <c r="F3673" s="213">
        <f t="shared" si="290"/>
        <v>150000</v>
      </c>
      <c r="G3673" s="202">
        <v>1299061</v>
      </c>
      <c r="H3673" s="198">
        <v>37036.430983796294</v>
      </c>
      <c r="I3673" t="s">
        <v>3078</v>
      </c>
      <c r="M3673" t="s">
        <v>1785</v>
      </c>
      <c r="N3673" t="s">
        <v>3328</v>
      </c>
      <c r="O3673" t="s">
        <v>1734</v>
      </c>
      <c r="P3673" s="199">
        <v>5000</v>
      </c>
      <c r="S3673" t="s">
        <v>1786</v>
      </c>
      <c r="T3673" t="s">
        <v>2230</v>
      </c>
      <c r="U3673" s="201">
        <v>-1.3</v>
      </c>
      <c r="V3673" t="s">
        <v>2852</v>
      </c>
      <c r="W3673" t="s">
        <v>1735</v>
      </c>
      <c r="X3673" t="s">
        <v>1736</v>
      </c>
      <c r="Y3673" t="s">
        <v>2250</v>
      </c>
      <c r="Z3673" t="s">
        <v>3729</v>
      </c>
      <c r="AA3673" t="s">
        <v>594</v>
      </c>
      <c r="AB3673" s="198">
        <v>37043.875</v>
      </c>
      <c r="AC3673" s="198">
        <v>37072.875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4</v>
      </c>
      <c r="F3674" s="213">
        <f t="shared" si="290"/>
        <v>40000</v>
      </c>
      <c r="G3674" s="202">
        <v>1299060</v>
      </c>
      <c r="H3674" s="198">
        <v>37036.430983796294</v>
      </c>
      <c r="I3674" t="s">
        <v>1702</v>
      </c>
      <c r="M3674" t="s">
        <v>1785</v>
      </c>
      <c r="N3674" t="s">
        <v>3314</v>
      </c>
      <c r="O3674" t="s">
        <v>1059</v>
      </c>
      <c r="P3674" s="199">
        <v>10000</v>
      </c>
      <c r="S3674" t="s">
        <v>1786</v>
      </c>
      <c r="T3674" t="s">
        <v>2230</v>
      </c>
      <c r="U3674" s="201">
        <v>3.81</v>
      </c>
      <c r="V3674" t="s">
        <v>3246</v>
      </c>
      <c r="W3674" t="s">
        <v>2790</v>
      </c>
      <c r="X3674" t="s">
        <v>2791</v>
      </c>
      <c r="Y3674" t="s">
        <v>3318</v>
      </c>
      <c r="Z3674" t="s">
        <v>3729</v>
      </c>
      <c r="AA3674">
        <v>812451</v>
      </c>
      <c r="AB3674" s="198">
        <v>37037</v>
      </c>
      <c r="AC3674" s="198">
        <v>37040</v>
      </c>
    </row>
    <row r="3675" spans="1:29" x14ac:dyDescent="0.2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151</v>
      </c>
      <c r="F3675" s="213">
        <f t="shared" si="290"/>
        <v>755000</v>
      </c>
      <c r="G3675" s="202">
        <v>1299062</v>
      </c>
      <c r="H3675" s="198">
        <v>37036.431111111109</v>
      </c>
      <c r="I3675" t="s">
        <v>3336</v>
      </c>
      <c r="M3675" t="s">
        <v>1785</v>
      </c>
      <c r="N3675" t="s">
        <v>3328</v>
      </c>
      <c r="O3675" t="s">
        <v>3150</v>
      </c>
      <c r="Q3675" s="199">
        <v>5000</v>
      </c>
      <c r="S3675" t="s">
        <v>1786</v>
      </c>
      <c r="T3675" t="s">
        <v>2230</v>
      </c>
      <c r="U3675" s="201">
        <v>1.4350000000000001</v>
      </c>
      <c r="V3675" t="s">
        <v>3337</v>
      </c>
      <c r="W3675" t="s">
        <v>3329</v>
      </c>
      <c r="X3675" t="s">
        <v>3330</v>
      </c>
      <c r="Y3675" t="s">
        <v>2250</v>
      </c>
      <c r="Z3675" t="s">
        <v>3729</v>
      </c>
      <c r="AA3675" t="s">
        <v>595</v>
      </c>
      <c r="AB3675" s="198">
        <v>37196</v>
      </c>
      <c r="AC3675" s="198">
        <v>37346</v>
      </c>
    </row>
    <row r="3676" spans="1:29" x14ac:dyDescent="0.2">
      <c r="A3676" s="44" t="str">
        <f t="shared" si="286"/>
        <v>US Power Physical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1299063</v>
      </c>
      <c r="H3676" s="198">
        <v>37036.431134259263</v>
      </c>
      <c r="I3676" t="s">
        <v>2964</v>
      </c>
      <c r="M3676" t="s">
        <v>3451</v>
      </c>
      <c r="N3676" t="s">
        <v>1827</v>
      </c>
      <c r="O3676" t="s">
        <v>3326</v>
      </c>
      <c r="Q3676" s="199">
        <v>50</v>
      </c>
      <c r="S3676" t="s">
        <v>1784</v>
      </c>
      <c r="T3676" t="s">
        <v>2230</v>
      </c>
      <c r="U3676" s="201">
        <v>57.25</v>
      </c>
      <c r="V3676" t="s">
        <v>1033</v>
      </c>
      <c r="W3676" t="s">
        <v>1844</v>
      </c>
      <c r="X3676" t="s">
        <v>2993</v>
      </c>
      <c r="Y3676" t="s">
        <v>2741</v>
      </c>
      <c r="Z3676" t="s">
        <v>3724</v>
      </c>
      <c r="AA3676">
        <v>623231.1</v>
      </c>
      <c r="AB3676" s="198">
        <v>37043.591666666667</v>
      </c>
      <c r="AC3676" s="198">
        <v>37072.591666666667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4</v>
      </c>
      <c r="F3677" s="213">
        <f t="shared" si="290"/>
        <v>4000</v>
      </c>
      <c r="G3677" s="202">
        <v>1299064</v>
      </c>
      <c r="H3677" s="198">
        <v>37036.431180555555</v>
      </c>
      <c r="I3677" t="s">
        <v>1733</v>
      </c>
      <c r="M3677" t="s">
        <v>1785</v>
      </c>
      <c r="N3677" t="s">
        <v>3314</v>
      </c>
      <c r="O3677" t="s">
        <v>1584</v>
      </c>
      <c r="P3677" s="199">
        <v>1000</v>
      </c>
      <c r="S3677" t="s">
        <v>1786</v>
      </c>
      <c r="T3677" t="s">
        <v>2230</v>
      </c>
      <c r="U3677" s="201">
        <v>3.81</v>
      </c>
      <c r="V3677" t="s">
        <v>2177</v>
      </c>
      <c r="W3677" t="s">
        <v>2790</v>
      </c>
      <c r="X3677" t="s">
        <v>1713</v>
      </c>
      <c r="Y3677" t="s">
        <v>3318</v>
      </c>
      <c r="Z3677" t="s">
        <v>3729</v>
      </c>
      <c r="AA3677">
        <v>812454</v>
      </c>
      <c r="AB3677" s="198">
        <v>37037</v>
      </c>
      <c r="AC3677" s="198">
        <v>37040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4</v>
      </c>
      <c r="F3678" s="213">
        <f t="shared" si="290"/>
        <v>2440</v>
      </c>
      <c r="G3678" s="202">
        <v>1299065</v>
      </c>
      <c r="H3678" s="198">
        <v>37036.431666666664</v>
      </c>
      <c r="I3678" t="s">
        <v>1729</v>
      </c>
      <c r="M3678" t="s">
        <v>1785</v>
      </c>
      <c r="N3678" t="s">
        <v>3314</v>
      </c>
      <c r="O3678" t="s">
        <v>1543</v>
      </c>
      <c r="Q3678" s="199">
        <v>610</v>
      </c>
      <c r="S3678" t="s">
        <v>1786</v>
      </c>
      <c r="T3678" t="s">
        <v>2230</v>
      </c>
      <c r="U3678" s="201">
        <v>3.6225000000000001</v>
      </c>
      <c r="V3678" t="s">
        <v>1730</v>
      </c>
      <c r="W3678" t="s">
        <v>3130</v>
      </c>
      <c r="X3678" t="s">
        <v>3338</v>
      </c>
      <c r="Y3678" t="s">
        <v>3318</v>
      </c>
      <c r="Z3678" t="s">
        <v>3729</v>
      </c>
      <c r="AA3678">
        <v>812455</v>
      </c>
      <c r="AB3678" s="198">
        <v>37037</v>
      </c>
      <c r="AC3678" s="198">
        <v>37040</v>
      </c>
    </row>
    <row r="3679" spans="1:29" x14ac:dyDescent="0.2">
      <c r="A3679" s="44" t="str">
        <f t="shared" si="286"/>
        <v>US Crude Financial</v>
      </c>
      <c r="B3679" s="44" t="str">
        <f t="shared" si="287"/>
        <v>US</v>
      </c>
      <c r="C3679" s="44" t="str">
        <f t="shared" si="288"/>
        <v>Crude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50000</v>
      </c>
      <c r="G3679" s="202">
        <v>1299066</v>
      </c>
      <c r="H3679" s="198">
        <v>37036.431701388887</v>
      </c>
      <c r="I3679" t="s">
        <v>2730</v>
      </c>
      <c r="M3679" t="s">
        <v>1994</v>
      </c>
      <c r="N3679" t="s">
        <v>2731</v>
      </c>
      <c r="O3679" t="s">
        <v>1815</v>
      </c>
      <c r="P3679" s="199">
        <v>50000</v>
      </c>
      <c r="S3679" t="s">
        <v>1792</v>
      </c>
      <c r="T3679" t="s">
        <v>2230</v>
      </c>
      <c r="U3679" s="201">
        <v>28.23</v>
      </c>
      <c r="V3679" t="s">
        <v>2732</v>
      </c>
      <c r="W3679" t="s">
        <v>2733</v>
      </c>
      <c r="X3679" t="s">
        <v>2734</v>
      </c>
      <c r="Y3679" t="s">
        <v>3473</v>
      </c>
      <c r="Z3679" t="s">
        <v>3729</v>
      </c>
      <c r="AA3679">
        <v>108100</v>
      </c>
      <c r="AB3679" s="198">
        <v>37073</v>
      </c>
      <c r="AC3679" s="198">
        <v>37103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4</v>
      </c>
      <c r="F3680" s="213">
        <f t="shared" si="290"/>
        <v>17164</v>
      </c>
      <c r="G3680" s="202">
        <v>1299067</v>
      </c>
      <c r="H3680" s="198">
        <v>37036.431747685187</v>
      </c>
      <c r="I3680" t="s">
        <v>3204</v>
      </c>
      <c r="M3680" t="s">
        <v>1785</v>
      </c>
      <c r="N3680" t="s">
        <v>3314</v>
      </c>
      <c r="O3680" t="s">
        <v>1042</v>
      </c>
      <c r="Q3680" s="199">
        <v>4291</v>
      </c>
      <c r="S3680" t="s">
        <v>1786</v>
      </c>
      <c r="T3680" t="s">
        <v>2230</v>
      </c>
      <c r="U3680" s="201">
        <v>3.75</v>
      </c>
      <c r="V3680" t="s">
        <v>3286</v>
      </c>
      <c r="W3680" t="s">
        <v>3159</v>
      </c>
      <c r="X3680" t="s">
        <v>1713</v>
      </c>
      <c r="Y3680" t="s">
        <v>3318</v>
      </c>
      <c r="Z3680" t="s">
        <v>3729</v>
      </c>
      <c r="AA3680">
        <v>812456</v>
      </c>
      <c r="AB3680" s="198">
        <v>37037</v>
      </c>
      <c r="AC3680" s="198">
        <v>37040</v>
      </c>
    </row>
    <row r="3681" spans="1:29" x14ac:dyDescent="0.2">
      <c r="A3681" s="44" t="str">
        <f t="shared" si="286"/>
        <v xml:space="preserve"> Natural Gas Physical</v>
      </c>
      <c r="B3681" s="44" t="str">
        <f t="shared" si="287"/>
        <v/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6</v>
      </c>
      <c r="F3681" s="213">
        <f t="shared" si="290"/>
        <v>60000</v>
      </c>
      <c r="G3681" s="202">
        <v>1299069</v>
      </c>
      <c r="H3681" s="198">
        <v>37036.431932870371</v>
      </c>
      <c r="I3681" t="s">
        <v>3243</v>
      </c>
      <c r="M3681" t="s">
        <v>1785</v>
      </c>
      <c r="N3681" t="s">
        <v>1724</v>
      </c>
      <c r="O3681" t="s">
        <v>127</v>
      </c>
      <c r="Q3681" s="199">
        <v>10000</v>
      </c>
      <c r="S3681" t="s">
        <v>2308</v>
      </c>
      <c r="T3681" t="s">
        <v>1725</v>
      </c>
      <c r="U3681" s="201">
        <v>5.23</v>
      </c>
      <c r="V3681" t="s">
        <v>2325</v>
      </c>
      <c r="W3681" t="s">
        <v>3285</v>
      </c>
      <c r="X3681" t="s">
        <v>1727</v>
      </c>
      <c r="Y3681" t="s">
        <v>3318</v>
      </c>
      <c r="Z3681" t="s">
        <v>3730</v>
      </c>
      <c r="AA3681">
        <v>812457</v>
      </c>
      <c r="AB3681" s="198">
        <v>37037.875</v>
      </c>
      <c r="AC3681" s="198">
        <v>37042.875</v>
      </c>
    </row>
    <row r="3682" spans="1:29" x14ac:dyDescent="0.2">
      <c r="A3682" s="44" t="str">
        <f t="shared" si="286"/>
        <v>US Power Physical</v>
      </c>
      <c r="B3682" s="44" t="str">
        <f t="shared" si="287"/>
        <v>US</v>
      </c>
      <c r="C3682" s="44" t="str">
        <f t="shared" si="288"/>
        <v>Power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30</v>
      </c>
      <c r="F3682" s="213">
        <f t="shared" si="290"/>
        <v>750</v>
      </c>
      <c r="G3682" s="202">
        <v>1299070</v>
      </c>
      <c r="H3682" s="198">
        <v>37036.432233796295</v>
      </c>
      <c r="I3682" t="s">
        <v>3313</v>
      </c>
      <c r="M3682" t="s">
        <v>3451</v>
      </c>
      <c r="N3682" t="s">
        <v>1737</v>
      </c>
      <c r="O3682" t="s">
        <v>3047</v>
      </c>
      <c r="P3682" s="199">
        <v>25</v>
      </c>
      <c r="S3682" t="s">
        <v>1784</v>
      </c>
      <c r="T3682" t="s">
        <v>2230</v>
      </c>
      <c r="U3682" s="201">
        <v>288.5</v>
      </c>
      <c r="V3682" t="s">
        <v>2114</v>
      </c>
      <c r="W3682" t="s">
        <v>1743</v>
      </c>
      <c r="X3682" t="s">
        <v>1738</v>
      </c>
      <c r="Y3682" t="s">
        <v>2741</v>
      </c>
      <c r="Z3682" t="s">
        <v>3724</v>
      </c>
      <c r="AA3682">
        <v>623234.1</v>
      </c>
      <c r="AB3682" s="198">
        <v>37043.875</v>
      </c>
      <c r="AC3682" s="198">
        <v>37072.875</v>
      </c>
    </row>
    <row r="3683" spans="1:29" x14ac:dyDescent="0.2">
      <c r="A3683" s="44" t="str">
        <f t="shared" si="286"/>
        <v>US Power Physical</v>
      </c>
      <c r="B3683" s="44" t="str">
        <f t="shared" si="287"/>
        <v>US</v>
      </c>
      <c r="C3683" s="44" t="str">
        <f t="shared" si="288"/>
        <v>Power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59</v>
      </c>
      <c r="F3683" s="213">
        <f t="shared" si="290"/>
        <v>2950</v>
      </c>
      <c r="G3683" s="202">
        <v>1299073</v>
      </c>
      <c r="H3683" s="198">
        <v>37036.432650462964</v>
      </c>
      <c r="I3683" t="s">
        <v>2983</v>
      </c>
      <c r="J3683" t="s">
        <v>2939</v>
      </c>
      <c r="K3683" t="s">
        <v>3002</v>
      </c>
      <c r="M3683" t="s">
        <v>3451</v>
      </c>
      <c r="N3683" t="s">
        <v>3005</v>
      </c>
      <c r="O3683" t="s">
        <v>3124</v>
      </c>
      <c r="Q3683" s="199">
        <v>50</v>
      </c>
      <c r="S3683" t="s">
        <v>1784</v>
      </c>
      <c r="T3683" t="s">
        <v>2230</v>
      </c>
      <c r="U3683" s="201">
        <v>38.25</v>
      </c>
      <c r="V3683" t="s">
        <v>3491</v>
      </c>
      <c r="W3683" t="s">
        <v>3354</v>
      </c>
      <c r="X3683" t="s">
        <v>3355</v>
      </c>
      <c r="Y3683" t="s">
        <v>2741</v>
      </c>
      <c r="Z3683" t="s">
        <v>3724</v>
      </c>
      <c r="AA3683">
        <v>623235.1</v>
      </c>
      <c r="AB3683" s="198">
        <v>37257</v>
      </c>
      <c r="AC3683" s="198">
        <v>37315</v>
      </c>
    </row>
    <row r="3684" spans="1:29" x14ac:dyDescent="0.2">
      <c r="A3684" s="44" t="str">
        <f t="shared" si="286"/>
        <v>US Natural Gas Financial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300000</v>
      </c>
      <c r="G3684" s="202">
        <v>1299074</v>
      </c>
      <c r="H3684" s="198">
        <v>37036.432743055557</v>
      </c>
      <c r="I3684" t="s">
        <v>3008</v>
      </c>
      <c r="M3684" t="s">
        <v>1785</v>
      </c>
      <c r="N3684" t="s">
        <v>3014</v>
      </c>
      <c r="O3684" t="s">
        <v>2940</v>
      </c>
      <c r="Q3684" s="199">
        <v>10000</v>
      </c>
      <c r="S3684" t="s">
        <v>1786</v>
      </c>
      <c r="T3684" t="s">
        <v>2230</v>
      </c>
      <c r="U3684" s="201">
        <v>-1.2500000000000001E-2</v>
      </c>
      <c r="V3684" t="s">
        <v>1916</v>
      </c>
      <c r="W3684" t="s">
        <v>3179</v>
      </c>
      <c r="X3684" t="s">
        <v>3180</v>
      </c>
      <c r="Y3684" t="s">
        <v>2250</v>
      </c>
      <c r="Z3684" t="s">
        <v>3729</v>
      </c>
      <c r="AA3684" t="s">
        <v>596</v>
      </c>
      <c r="AB3684" s="198">
        <v>37043.875</v>
      </c>
      <c r="AC3684" s="198">
        <v>37072.875</v>
      </c>
    </row>
    <row r="3685" spans="1:29" x14ac:dyDescent="0.2">
      <c r="A3685" s="44" t="str">
        <f t="shared" si="286"/>
        <v>US Natural Gas Financial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92</v>
      </c>
      <c r="F3685" s="213">
        <f t="shared" si="290"/>
        <v>460000</v>
      </c>
      <c r="G3685" s="202">
        <v>1299075</v>
      </c>
      <c r="H3685" s="198">
        <v>37036.432858796295</v>
      </c>
      <c r="I3685" t="s">
        <v>3167</v>
      </c>
      <c r="M3685" t="s">
        <v>1785</v>
      </c>
      <c r="N3685" t="s">
        <v>3328</v>
      </c>
      <c r="O3685" t="s">
        <v>1489</v>
      </c>
      <c r="P3685" s="199">
        <v>5000</v>
      </c>
      <c r="S3685" t="s">
        <v>1786</v>
      </c>
      <c r="T3685" t="s">
        <v>2230</v>
      </c>
      <c r="U3685" s="201">
        <v>0.46750000000000003</v>
      </c>
      <c r="V3685" t="s">
        <v>497</v>
      </c>
      <c r="W3685" t="s">
        <v>3329</v>
      </c>
      <c r="X3685" t="s">
        <v>3330</v>
      </c>
      <c r="Y3685" t="s">
        <v>2250</v>
      </c>
      <c r="Z3685" t="s">
        <v>3729</v>
      </c>
      <c r="AA3685" t="s">
        <v>597</v>
      </c>
      <c r="AB3685" s="198">
        <v>37073</v>
      </c>
      <c r="AC3685" s="198">
        <v>37164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4</v>
      </c>
      <c r="F3686" s="213">
        <f t="shared" si="290"/>
        <v>20000</v>
      </c>
      <c r="G3686" s="202">
        <v>1299076</v>
      </c>
      <c r="H3686" s="198">
        <v>37036.433194444442</v>
      </c>
      <c r="I3686" t="s">
        <v>3078</v>
      </c>
      <c r="M3686" t="s">
        <v>1785</v>
      </c>
      <c r="N3686" t="s">
        <v>3314</v>
      </c>
      <c r="O3686" t="s">
        <v>1034</v>
      </c>
      <c r="Q3686" s="199">
        <v>5000</v>
      </c>
      <c r="S3686" t="s">
        <v>1786</v>
      </c>
      <c r="T3686" t="s">
        <v>2230</v>
      </c>
      <c r="U3686" s="201">
        <v>3.86</v>
      </c>
      <c r="V3686" t="s">
        <v>3079</v>
      </c>
      <c r="W3686" t="s">
        <v>2783</v>
      </c>
      <c r="X3686" t="s">
        <v>2784</v>
      </c>
      <c r="Y3686" t="s">
        <v>3318</v>
      </c>
      <c r="Z3686" t="s">
        <v>3729</v>
      </c>
      <c r="AA3686">
        <v>812463</v>
      </c>
      <c r="AB3686" s="198">
        <v>37037</v>
      </c>
      <c r="AC3686" s="198">
        <v>37040</v>
      </c>
    </row>
    <row r="3687" spans="1:29" x14ac:dyDescent="0.2">
      <c r="A3687" s="44" t="str">
        <f t="shared" si="286"/>
        <v>US Power Physical</v>
      </c>
      <c r="B3687" s="44" t="str">
        <f t="shared" si="287"/>
        <v>US</v>
      </c>
      <c r="C3687" s="44" t="str">
        <f t="shared" si="288"/>
        <v>Power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92</v>
      </c>
      <c r="F3687" s="213">
        <f t="shared" si="290"/>
        <v>4600</v>
      </c>
      <c r="G3687" s="202">
        <v>1299077</v>
      </c>
      <c r="H3687" s="198">
        <v>37036.433263888888</v>
      </c>
      <c r="I3687" t="s">
        <v>3156</v>
      </c>
      <c r="J3687" t="s">
        <v>3228</v>
      </c>
      <c r="K3687" t="s">
        <v>3002</v>
      </c>
      <c r="M3687" t="s">
        <v>3451</v>
      </c>
      <c r="N3687" t="s">
        <v>1827</v>
      </c>
      <c r="O3687" t="s">
        <v>2949</v>
      </c>
      <c r="Q3687" s="199">
        <v>50</v>
      </c>
      <c r="S3687" t="s">
        <v>1784</v>
      </c>
      <c r="T3687" t="s">
        <v>2230</v>
      </c>
      <c r="U3687" s="201">
        <v>54.25</v>
      </c>
      <c r="V3687" t="s">
        <v>1556</v>
      </c>
      <c r="W3687" t="s">
        <v>2998</v>
      </c>
      <c r="X3687" t="s">
        <v>1852</v>
      </c>
      <c r="Y3687" t="s">
        <v>2741</v>
      </c>
      <c r="Z3687" t="s">
        <v>3724</v>
      </c>
      <c r="AA3687">
        <v>623236.1</v>
      </c>
      <c r="AB3687" s="198">
        <v>37165.71597222222</v>
      </c>
      <c r="AC3687" s="198">
        <v>37256.71597222222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4</v>
      </c>
      <c r="F3688" s="213">
        <f t="shared" si="290"/>
        <v>31852</v>
      </c>
      <c r="G3688" s="202">
        <v>1299078</v>
      </c>
      <c r="H3688" s="198">
        <v>37036.433379629627</v>
      </c>
      <c r="I3688" t="s">
        <v>1826</v>
      </c>
      <c r="M3688" t="s">
        <v>1785</v>
      </c>
      <c r="N3688" t="s">
        <v>3314</v>
      </c>
      <c r="O3688" t="s">
        <v>1543</v>
      </c>
      <c r="Q3688" s="199">
        <v>7963</v>
      </c>
      <c r="S3688" t="s">
        <v>1786</v>
      </c>
      <c r="T3688" t="s">
        <v>2230</v>
      </c>
      <c r="U3688" s="201">
        <v>3.6225000000000001</v>
      </c>
      <c r="V3688" t="s">
        <v>3274</v>
      </c>
      <c r="W3688" t="s">
        <v>3130</v>
      </c>
      <c r="X3688" t="s">
        <v>3338</v>
      </c>
      <c r="Y3688" t="s">
        <v>3318</v>
      </c>
      <c r="Z3688" t="s">
        <v>3729</v>
      </c>
      <c r="AA3688">
        <v>812464</v>
      </c>
      <c r="AB3688" s="198">
        <v>37037</v>
      </c>
      <c r="AC3688" s="198">
        <v>37040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4</v>
      </c>
      <c r="F3689" s="213">
        <f t="shared" si="290"/>
        <v>14000</v>
      </c>
      <c r="G3689" s="202">
        <v>1299079</v>
      </c>
      <c r="H3689" s="198">
        <v>37036.433506944442</v>
      </c>
      <c r="I3689" t="s">
        <v>1826</v>
      </c>
      <c r="M3689" t="s">
        <v>1785</v>
      </c>
      <c r="N3689" t="s">
        <v>3314</v>
      </c>
      <c r="O3689" t="s">
        <v>1055</v>
      </c>
      <c r="P3689" s="199">
        <v>3500</v>
      </c>
      <c r="S3689" t="s">
        <v>1786</v>
      </c>
      <c r="T3689" t="s">
        <v>2230</v>
      </c>
      <c r="U3689" s="201">
        <v>4.1399999999999997</v>
      </c>
      <c r="V3689" t="s">
        <v>3255</v>
      </c>
      <c r="W3689" t="s">
        <v>2800</v>
      </c>
      <c r="X3689" t="s">
        <v>2801</v>
      </c>
      <c r="Y3689" t="s">
        <v>3318</v>
      </c>
      <c r="Z3689" t="s">
        <v>3729</v>
      </c>
      <c r="AA3689">
        <v>812466</v>
      </c>
      <c r="AB3689" s="198">
        <v>37037</v>
      </c>
      <c r="AC3689" s="198">
        <v>37040</v>
      </c>
    </row>
    <row r="3690" spans="1:29" x14ac:dyDescent="0.2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30</v>
      </c>
      <c r="F3690" s="213">
        <f t="shared" si="290"/>
        <v>540000</v>
      </c>
      <c r="G3690" s="202">
        <v>1299080</v>
      </c>
      <c r="H3690" s="198">
        <v>37036.433530092596</v>
      </c>
      <c r="I3690" t="s">
        <v>1076</v>
      </c>
      <c r="J3690" t="s">
        <v>598</v>
      </c>
      <c r="K3690" t="s">
        <v>3002</v>
      </c>
      <c r="M3690" t="s">
        <v>1785</v>
      </c>
      <c r="N3690" t="s">
        <v>3014</v>
      </c>
      <c r="O3690" t="s">
        <v>2940</v>
      </c>
      <c r="Q3690" s="199">
        <v>18000</v>
      </c>
      <c r="S3690" t="s">
        <v>1786</v>
      </c>
      <c r="T3690" t="s">
        <v>2230</v>
      </c>
      <c r="U3690" s="201">
        <v>-1.2500000000000001E-2</v>
      </c>
      <c r="V3690" t="s">
        <v>599</v>
      </c>
      <c r="W3690" t="s">
        <v>3179</v>
      </c>
      <c r="X3690" t="s">
        <v>3180</v>
      </c>
      <c r="Y3690" t="s">
        <v>2250</v>
      </c>
      <c r="Z3690" t="s">
        <v>3729</v>
      </c>
      <c r="AA3690" t="s">
        <v>600</v>
      </c>
      <c r="AB3690" s="198">
        <v>37043.875</v>
      </c>
      <c r="AC3690" s="198">
        <v>37072.875</v>
      </c>
    </row>
    <row r="3691" spans="1:29" x14ac:dyDescent="0.2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4</v>
      </c>
      <c r="F3691" s="213">
        <f t="shared" si="290"/>
        <v>28520</v>
      </c>
      <c r="G3691" s="202">
        <v>1299081</v>
      </c>
      <c r="H3691" s="198">
        <v>37036.433842592596</v>
      </c>
      <c r="I3691" t="s">
        <v>2775</v>
      </c>
      <c r="M3691" t="s">
        <v>1785</v>
      </c>
      <c r="N3691" t="s">
        <v>3314</v>
      </c>
      <c r="O3691" t="s">
        <v>1602</v>
      </c>
      <c r="P3691" s="199">
        <v>7130</v>
      </c>
      <c r="S3691" t="s">
        <v>1786</v>
      </c>
      <c r="T3691" t="s">
        <v>2230</v>
      </c>
      <c r="U3691" s="201">
        <v>4.1399999999999997</v>
      </c>
      <c r="V3691" t="s">
        <v>3494</v>
      </c>
      <c r="W3691" t="s">
        <v>3367</v>
      </c>
      <c r="X3691" t="s">
        <v>3368</v>
      </c>
      <c r="Y3691" t="s">
        <v>3318</v>
      </c>
      <c r="Z3691" t="s">
        <v>3729</v>
      </c>
      <c r="AA3691">
        <v>812467</v>
      </c>
      <c r="AB3691" s="198">
        <v>37037</v>
      </c>
      <c r="AC3691" s="198">
        <v>37040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4</v>
      </c>
      <c r="F3692" s="213">
        <f t="shared" si="290"/>
        <v>40000</v>
      </c>
      <c r="G3692" s="202">
        <v>1299082</v>
      </c>
      <c r="H3692" s="198">
        <v>37036.433877314812</v>
      </c>
      <c r="I3692" t="s">
        <v>2775</v>
      </c>
      <c r="M3692" t="s">
        <v>1785</v>
      </c>
      <c r="N3692" t="s">
        <v>3314</v>
      </c>
      <c r="O3692" t="s">
        <v>1547</v>
      </c>
      <c r="P3692" s="199">
        <v>10000</v>
      </c>
      <c r="S3692" t="s">
        <v>1786</v>
      </c>
      <c r="T3692" t="s">
        <v>2230</v>
      </c>
      <c r="U3692" s="201">
        <v>4.1399999999999997</v>
      </c>
      <c r="V3692" t="s">
        <v>3494</v>
      </c>
      <c r="W3692" t="s">
        <v>3367</v>
      </c>
      <c r="X3692" t="s">
        <v>3368</v>
      </c>
      <c r="Y3692" t="s">
        <v>3318</v>
      </c>
      <c r="Z3692" t="s">
        <v>3729</v>
      </c>
      <c r="AA3692">
        <v>812469</v>
      </c>
      <c r="AB3692" s="198">
        <v>37037</v>
      </c>
      <c r="AC3692" s="198">
        <v>37040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4</v>
      </c>
      <c r="F3693" s="213">
        <f t="shared" si="290"/>
        <v>20000</v>
      </c>
      <c r="G3693" s="202">
        <v>1299084</v>
      </c>
      <c r="H3693" s="198">
        <v>37036.43408564815</v>
      </c>
      <c r="I3693" t="s">
        <v>2775</v>
      </c>
      <c r="M3693" t="s">
        <v>1785</v>
      </c>
      <c r="N3693" t="s">
        <v>3314</v>
      </c>
      <c r="O3693" t="s">
        <v>1547</v>
      </c>
      <c r="P3693" s="199">
        <v>5000</v>
      </c>
      <c r="S3693" t="s">
        <v>1786</v>
      </c>
      <c r="T3693" t="s">
        <v>2230</v>
      </c>
      <c r="U3693" s="201">
        <v>4.1349999999999998</v>
      </c>
      <c r="V3693" t="s">
        <v>3494</v>
      </c>
      <c r="W3693" t="s">
        <v>3367</v>
      </c>
      <c r="X3693" t="s">
        <v>3368</v>
      </c>
      <c r="Y3693" t="s">
        <v>3318</v>
      </c>
      <c r="Z3693" t="s">
        <v>3729</v>
      </c>
      <c r="AA3693">
        <v>812471</v>
      </c>
      <c r="AB3693" s="198">
        <v>37037</v>
      </c>
      <c r="AC3693" s="198">
        <v>37040</v>
      </c>
    </row>
    <row r="3694" spans="1:29" x14ac:dyDescent="0.2">
      <c r="A3694" s="44" t="str">
        <f t="shared" si="286"/>
        <v>US Natural Gas Financial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365</v>
      </c>
      <c r="F3694" s="213">
        <f t="shared" si="290"/>
        <v>365000</v>
      </c>
      <c r="G3694" s="202">
        <v>1299086</v>
      </c>
      <c r="H3694" s="198">
        <v>37036.434432870374</v>
      </c>
      <c r="I3694" t="s">
        <v>2885</v>
      </c>
      <c r="M3694" t="s">
        <v>1785</v>
      </c>
      <c r="N3694" t="s">
        <v>3014</v>
      </c>
      <c r="O3694" t="s">
        <v>3370</v>
      </c>
      <c r="Q3694" s="199">
        <v>1000</v>
      </c>
      <c r="S3694" t="s">
        <v>1786</v>
      </c>
      <c r="T3694" t="s">
        <v>2230</v>
      </c>
      <c r="U3694" s="201">
        <v>4.2149999999999999</v>
      </c>
      <c r="V3694" t="s">
        <v>2886</v>
      </c>
      <c r="W3694" t="s">
        <v>3587</v>
      </c>
      <c r="X3694" t="s">
        <v>3016</v>
      </c>
      <c r="Y3694" t="s">
        <v>2250</v>
      </c>
      <c r="Z3694" t="s">
        <v>3729</v>
      </c>
      <c r="AA3694" t="s">
        <v>601</v>
      </c>
      <c r="AB3694" s="198">
        <v>37257.875</v>
      </c>
      <c r="AC3694" s="198">
        <v>37621.875</v>
      </c>
    </row>
    <row r="3695" spans="1:29" x14ac:dyDescent="0.2">
      <c r="A3695" s="44" t="str">
        <f t="shared" si="286"/>
        <v>US Natural Gas Financial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Financial</v>
      </c>
      <c r="E3695" s="44">
        <f>IF(VLOOKUP(S3695,'DD-Lookup'!$J$6:$L$50,3,FALSE)="Monthly",(YEAR(AC3695)-YEAR(AB3695))*12+MONTH(AC3695)-MONTH(AB3695)+1,(AC3695-AB3695+1))</f>
        <v>31</v>
      </c>
      <c r="F3695" s="213">
        <f t="shared" si="290"/>
        <v>310000</v>
      </c>
      <c r="G3695" s="202">
        <v>1299087</v>
      </c>
      <c r="H3695" s="198">
        <v>37036.434560185182</v>
      </c>
      <c r="I3695" t="s">
        <v>3013</v>
      </c>
      <c r="M3695" t="s">
        <v>1785</v>
      </c>
      <c r="N3695" t="s">
        <v>3014</v>
      </c>
      <c r="O3695" t="s">
        <v>3327</v>
      </c>
      <c r="P3695" s="199">
        <v>10000</v>
      </c>
      <c r="S3695" t="s">
        <v>1786</v>
      </c>
      <c r="T3695" t="s">
        <v>2230</v>
      </c>
      <c r="U3695" s="201">
        <v>4.0374999999999996</v>
      </c>
      <c r="V3695" t="s">
        <v>3273</v>
      </c>
      <c r="W3695" t="s">
        <v>3587</v>
      </c>
      <c r="X3695" t="s">
        <v>3016</v>
      </c>
      <c r="Y3695" t="s">
        <v>2250</v>
      </c>
      <c r="Z3695" t="s">
        <v>3729</v>
      </c>
      <c r="AA3695" t="s">
        <v>602</v>
      </c>
      <c r="AB3695" s="198">
        <v>37073.875</v>
      </c>
      <c r="AC3695" s="198">
        <v>37103.875</v>
      </c>
    </row>
    <row r="3696" spans="1:29" x14ac:dyDescent="0.2">
      <c r="A3696" s="44" t="str">
        <f t="shared" si="286"/>
        <v xml:space="preserve"> Natural Gas Physical</v>
      </c>
      <c r="B3696" s="44" t="str">
        <f t="shared" si="287"/>
        <v/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6</v>
      </c>
      <c r="F3696" s="213">
        <f t="shared" si="290"/>
        <v>60000</v>
      </c>
      <c r="G3696" s="202">
        <v>1299089</v>
      </c>
      <c r="H3696" s="198">
        <v>37036.434664351851</v>
      </c>
      <c r="I3696" t="s">
        <v>3243</v>
      </c>
      <c r="M3696" t="s">
        <v>1785</v>
      </c>
      <c r="N3696" t="s">
        <v>1724</v>
      </c>
      <c r="O3696" t="s">
        <v>127</v>
      </c>
      <c r="Q3696" s="199">
        <v>10000</v>
      </c>
      <c r="S3696" t="s">
        <v>2308</v>
      </c>
      <c r="T3696" t="s">
        <v>1725</v>
      </c>
      <c r="U3696" s="201">
        <v>5.25</v>
      </c>
      <c r="V3696" t="s">
        <v>2325</v>
      </c>
      <c r="W3696" t="s">
        <v>3285</v>
      </c>
      <c r="X3696" t="s">
        <v>1727</v>
      </c>
      <c r="Y3696" t="s">
        <v>3318</v>
      </c>
      <c r="Z3696" t="s">
        <v>3730</v>
      </c>
      <c r="AA3696">
        <v>812474</v>
      </c>
      <c r="AB3696" s="198">
        <v>37037.875</v>
      </c>
      <c r="AC3696" s="198">
        <v>37042.875</v>
      </c>
    </row>
    <row r="3697" spans="1:29" x14ac:dyDescent="0.2">
      <c r="A3697" s="44" t="str">
        <f t="shared" si="286"/>
        <v>US Natural Gas Financial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30</v>
      </c>
      <c r="F3697" s="213">
        <f t="shared" si="290"/>
        <v>300000</v>
      </c>
      <c r="G3697" s="202">
        <v>1299090</v>
      </c>
      <c r="H3697" s="198">
        <v>37036.434710648151</v>
      </c>
      <c r="I3697" t="s">
        <v>2986</v>
      </c>
      <c r="M3697" t="s">
        <v>1785</v>
      </c>
      <c r="N3697" t="s">
        <v>3014</v>
      </c>
      <c r="O3697" t="s">
        <v>3015</v>
      </c>
      <c r="P3697" s="199">
        <v>10000</v>
      </c>
      <c r="S3697" t="s">
        <v>1786</v>
      </c>
      <c r="T3697" t="s">
        <v>2230</v>
      </c>
      <c r="U3697" s="201">
        <v>3.9750000000000001</v>
      </c>
      <c r="V3697" t="s">
        <v>3349</v>
      </c>
      <c r="W3697" t="s">
        <v>3587</v>
      </c>
      <c r="X3697" t="s">
        <v>3016</v>
      </c>
      <c r="Y3697" t="s">
        <v>2250</v>
      </c>
      <c r="Z3697" t="s">
        <v>3729</v>
      </c>
      <c r="AA3697" t="s">
        <v>603</v>
      </c>
      <c r="AB3697" s="198">
        <v>37043.875</v>
      </c>
      <c r="AC3697" s="198">
        <v>37072.875</v>
      </c>
    </row>
    <row r="3698" spans="1:29" x14ac:dyDescent="0.2">
      <c r="A3698" s="44" t="str">
        <f t="shared" si="286"/>
        <v>US Natural Gas Financial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365</v>
      </c>
      <c r="F3698" s="213">
        <f t="shared" si="290"/>
        <v>1825000</v>
      </c>
      <c r="G3698" s="202">
        <v>1299091</v>
      </c>
      <c r="H3698" s="198">
        <v>37036.434872685182</v>
      </c>
      <c r="I3698" t="s">
        <v>3313</v>
      </c>
      <c r="M3698" t="s">
        <v>1785</v>
      </c>
      <c r="N3698" t="s">
        <v>3014</v>
      </c>
      <c r="O3698" t="s">
        <v>3370</v>
      </c>
      <c r="P3698" s="199">
        <v>5000</v>
      </c>
      <c r="S3698" t="s">
        <v>1786</v>
      </c>
      <c r="T3698" t="s">
        <v>2230</v>
      </c>
      <c r="U3698" s="201">
        <v>4.21</v>
      </c>
      <c r="V3698" t="s">
        <v>2798</v>
      </c>
      <c r="W3698" t="s">
        <v>3587</v>
      </c>
      <c r="X3698" t="s">
        <v>3016</v>
      </c>
      <c r="Y3698" t="s">
        <v>2250</v>
      </c>
      <c r="Z3698" t="s">
        <v>3729</v>
      </c>
      <c r="AA3698" t="s">
        <v>604</v>
      </c>
      <c r="AB3698" s="198">
        <v>37257.875</v>
      </c>
      <c r="AC3698" s="198">
        <v>37621.875</v>
      </c>
    </row>
    <row r="3699" spans="1:29" x14ac:dyDescent="0.2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31</v>
      </c>
      <c r="F3699" s="213">
        <f t="shared" si="290"/>
        <v>3100</v>
      </c>
      <c r="G3699" s="202">
        <v>1299092</v>
      </c>
      <c r="H3699" s="198">
        <v>37036.435023148151</v>
      </c>
      <c r="I3699" t="s">
        <v>3004</v>
      </c>
      <c r="M3699" t="s">
        <v>1785</v>
      </c>
      <c r="N3699" t="s">
        <v>3290</v>
      </c>
      <c r="O3699" t="s">
        <v>413</v>
      </c>
      <c r="P3699" s="199">
        <v>100</v>
      </c>
      <c r="S3699" t="s">
        <v>3221</v>
      </c>
      <c r="T3699" t="s">
        <v>2230</v>
      </c>
      <c r="U3699" s="201">
        <v>0.19500000000000001</v>
      </c>
      <c r="V3699" t="s">
        <v>605</v>
      </c>
      <c r="W3699" t="s">
        <v>3222</v>
      </c>
      <c r="X3699" t="s">
        <v>3223</v>
      </c>
      <c r="Y3699" t="s">
        <v>2250</v>
      </c>
      <c r="Z3699" t="s">
        <v>3729</v>
      </c>
      <c r="AA3699" t="s">
        <v>606</v>
      </c>
      <c r="AB3699" s="198">
        <v>37104</v>
      </c>
      <c r="AC3699" s="198">
        <v>37134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4</v>
      </c>
      <c r="F3700" s="213">
        <f t="shared" si="290"/>
        <v>20000</v>
      </c>
      <c r="G3700" s="202">
        <v>1299093</v>
      </c>
      <c r="H3700" s="198">
        <v>37036.435034722221</v>
      </c>
      <c r="I3700" t="s">
        <v>3288</v>
      </c>
      <c r="M3700" t="s">
        <v>1785</v>
      </c>
      <c r="N3700" t="s">
        <v>3314</v>
      </c>
      <c r="O3700" t="s">
        <v>1547</v>
      </c>
      <c r="P3700" s="199">
        <v>5000</v>
      </c>
      <c r="S3700" t="s">
        <v>1786</v>
      </c>
      <c r="T3700" t="s">
        <v>2230</v>
      </c>
      <c r="U3700" s="201">
        <v>4.13</v>
      </c>
      <c r="V3700" t="s">
        <v>3289</v>
      </c>
      <c r="W3700" t="s">
        <v>3367</v>
      </c>
      <c r="X3700" t="s">
        <v>3368</v>
      </c>
      <c r="Y3700" t="s">
        <v>3318</v>
      </c>
      <c r="Z3700" t="s">
        <v>3729</v>
      </c>
      <c r="AA3700">
        <v>812475</v>
      </c>
      <c r="AB3700" s="198">
        <v>37037</v>
      </c>
      <c r="AC3700" s="198">
        <v>37040</v>
      </c>
    </row>
    <row r="3701" spans="1:29" x14ac:dyDescent="0.2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31</v>
      </c>
      <c r="F3701" s="213">
        <f t="shared" si="290"/>
        <v>3100</v>
      </c>
      <c r="G3701" s="202">
        <v>1299097</v>
      </c>
      <c r="H3701" s="198">
        <v>37036.435115740744</v>
      </c>
      <c r="I3701" t="s">
        <v>3004</v>
      </c>
      <c r="M3701" t="s">
        <v>1785</v>
      </c>
      <c r="N3701" t="s">
        <v>3290</v>
      </c>
      <c r="O3701" t="s">
        <v>2372</v>
      </c>
      <c r="P3701" s="199">
        <v>100</v>
      </c>
      <c r="S3701" t="s">
        <v>3221</v>
      </c>
      <c r="T3701" t="s">
        <v>2230</v>
      </c>
      <c r="U3701" s="201">
        <v>0.13250000000000001</v>
      </c>
      <c r="V3701" t="s">
        <v>3292</v>
      </c>
      <c r="W3701" t="s">
        <v>3222</v>
      </c>
      <c r="X3701" t="s">
        <v>3223</v>
      </c>
      <c r="Y3701" t="s">
        <v>2250</v>
      </c>
      <c r="Z3701" t="s">
        <v>3729</v>
      </c>
      <c r="AA3701" t="s">
        <v>607</v>
      </c>
      <c r="AB3701" s="198">
        <v>37073</v>
      </c>
      <c r="AC3701" s="198">
        <v>37103</v>
      </c>
    </row>
    <row r="3702" spans="1:29" x14ac:dyDescent="0.2">
      <c r="A3702" s="44" t="str">
        <f t="shared" si="286"/>
        <v xml:space="preserve"> Natural Gas Physical</v>
      </c>
      <c r="B3702" s="44" t="str">
        <f t="shared" si="287"/>
        <v/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3</v>
      </c>
      <c r="F3702" s="213">
        <f t="shared" si="290"/>
        <v>12000</v>
      </c>
      <c r="G3702" s="202">
        <v>1299100</v>
      </c>
      <c r="H3702" s="198">
        <v>37036.435173611113</v>
      </c>
      <c r="I3702" t="s">
        <v>2353</v>
      </c>
      <c r="M3702" t="s">
        <v>1785</v>
      </c>
      <c r="N3702" t="s">
        <v>1724</v>
      </c>
      <c r="O3702" t="s">
        <v>103</v>
      </c>
      <c r="P3702" s="199">
        <v>4000</v>
      </c>
      <c r="S3702" t="s">
        <v>2308</v>
      </c>
      <c r="T3702" t="s">
        <v>1725</v>
      </c>
      <c r="U3702" s="201">
        <v>5.23</v>
      </c>
      <c r="V3702" t="s">
        <v>2354</v>
      </c>
      <c r="W3702" t="s">
        <v>1726</v>
      </c>
      <c r="X3702" t="s">
        <v>1727</v>
      </c>
      <c r="Y3702" t="s">
        <v>3318</v>
      </c>
      <c r="Z3702" t="s">
        <v>3730</v>
      </c>
      <c r="AA3702">
        <v>812476</v>
      </c>
      <c r="AB3702" s="198">
        <v>37036.875</v>
      </c>
      <c r="AC3702" s="198">
        <v>37038.875</v>
      </c>
    </row>
    <row r="3703" spans="1:29" x14ac:dyDescent="0.2">
      <c r="A3703" s="44" t="str">
        <f t="shared" si="286"/>
        <v>US Natural Gas Financial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31</v>
      </c>
      <c r="F3703" s="213">
        <f t="shared" si="290"/>
        <v>3100</v>
      </c>
      <c r="G3703" s="202">
        <v>1299101</v>
      </c>
      <c r="H3703" s="198">
        <v>37036.435347222221</v>
      </c>
      <c r="I3703" t="s">
        <v>3004</v>
      </c>
      <c r="M3703" t="s">
        <v>1785</v>
      </c>
      <c r="N3703" t="s">
        <v>3290</v>
      </c>
      <c r="O3703" t="s">
        <v>413</v>
      </c>
      <c r="P3703" s="199">
        <v>100</v>
      </c>
      <c r="S3703" t="s">
        <v>3221</v>
      </c>
      <c r="T3703" t="s">
        <v>2230</v>
      </c>
      <c r="U3703" s="201">
        <v>0.1925</v>
      </c>
      <c r="V3703" t="s">
        <v>605</v>
      </c>
      <c r="W3703" t="s">
        <v>3222</v>
      </c>
      <c r="X3703" t="s">
        <v>3223</v>
      </c>
      <c r="Y3703" t="s">
        <v>2250</v>
      </c>
      <c r="Z3703" t="s">
        <v>3729</v>
      </c>
      <c r="AA3703" t="s">
        <v>608</v>
      </c>
      <c r="AB3703" s="198">
        <v>37104</v>
      </c>
      <c r="AC3703" s="198">
        <v>37134</v>
      </c>
    </row>
    <row r="3704" spans="1:29" x14ac:dyDescent="0.2">
      <c r="A3704" s="44" t="str">
        <f t="shared" si="286"/>
        <v>US Natural Gas Financial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31</v>
      </c>
      <c r="F3704" s="213">
        <f t="shared" si="290"/>
        <v>155000</v>
      </c>
      <c r="G3704" s="202">
        <v>1299105</v>
      </c>
      <c r="H3704" s="198">
        <v>37036.43550925926</v>
      </c>
      <c r="I3704" t="s">
        <v>3322</v>
      </c>
      <c r="M3704" t="s">
        <v>1785</v>
      </c>
      <c r="N3704" t="s">
        <v>3014</v>
      </c>
      <c r="O3704" t="s">
        <v>3327</v>
      </c>
      <c r="P3704" s="199">
        <v>5000</v>
      </c>
      <c r="S3704" t="s">
        <v>1786</v>
      </c>
      <c r="T3704" t="s">
        <v>2230</v>
      </c>
      <c r="U3704" s="201">
        <v>4.04</v>
      </c>
      <c r="V3704" t="s">
        <v>3299</v>
      </c>
      <c r="W3704" t="s">
        <v>3587</v>
      </c>
      <c r="X3704" t="s">
        <v>3016</v>
      </c>
      <c r="Y3704" t="s">
        <v>2250</v>
      </c>
      <c r="Z3704" t="s">
        <v>3729</v>
      </c>
      <c r="AA3704" t="s">
        <v>609</v>
      </c>
      <c r="AB3704" s="198">
        <v>37073.875</v>
      </c>
      <c r="AC3704" s="198">
        <v>37103.875</v>
      </c>
    </row>
    <row r="3705" spans="1:29" x14ac:dyDescent="0.2">
      <c r="A3705" s="44" t="str">
        <f t="shared" si="286"/>
        <v xml:space="preserve"> Natural Gas Physical</v>
      </c>
      <c r="B3705" s="44" t="str">
        <f t="shared" si="287"/>
        <v/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3</v>
      </c>
      <c r="F3705" s="213">
        <f t="shared" si="290"/>
        <v>18000</v>
      </c>
      <c r="G3705" s="202">
        <v>1299108</v>
      </c>
      <c r="H3705" s="198">
        <v>37036.435636574075</v>
      </c>
      <c r="I3705" t="s">
        <v>2775</v>
      </c>
      <c r="M3705" t="s">
        <v>1785</v>
      </c>
      <c r="N3705" t="s">
        <v>1724</v>
      </c>
      <c r="O3705" t="s">
        <v>103</v>
      </c>
      <c r="P3705" s="199">
        <v>6000</v>
      </c>
      <c r="S3705" t="s">
        <v>2308</v>
      </c>
      <c r="T3705" t="s">
        <v>1725</v>
      </c>
      <c r="U3705" s="201">
        <v>5.23</v>
      </c>
      <c r="V3705" t="s">
        <v>2349</v>
      </c>
      <c r="W3705" t="s">
        <v>1726</v>
      </c>
      <c r="X3705" t="s">
        <v>1727</v>
      </c>
      <c r="Y3705" t="s">
        <v>3318</v>
      </c>
      <c r="Z3705" t="s">
        <v>3730</v>
      </c>
      <c r="AA3705">
        <v>812477</v>
      </c>
      <c r="AB3705" s="198">
        <v>37036.875</v>
      </c>
      <c r="AC3705" s="198">
        <v>37038.875</v>
      </c>
    </row>
    <row r="3706" spans="1:29" x14ac:dyDescent="0.2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4</v>
      </c>
      <c r="F3706" s="213">
        <f t="shared" si="290"/>
        <v>13000</v>
      </c>
      <c r="G3706" s="202">
        <v>1299109</v>
      </c>
      <c r="H3706" s="198">
        <v>37036.435706018521</v>
      </c>
      <c r="I3706" t="s">
        <v>3204</v>
      </c>
      <c r="M3706" t="s">
        <v>1785</v>
      </c>
      <c r="N3706" t="s">
        <v>3314</v>
      </c>
      <c r="O3706" t="s">
        <v>1055</v>
      </c>
      <c r="P3706" s="199">
        <v>3250</v>
      </c>
      <c r="S3706" t="s">
        <v>1786</v>
      </c>
      <c r="T3706" t="s">
        <v>2230</v>
      </c>
      <c r="U3706" s="201">
        <v>4.1399999999999997</v>
      </c>
      <c r="V3706" t="s">
        <v>3205</v>
      </c>
      <c r="W3706" t="s">
        <v>2800</v>
      </c>
      <c r="X3706" t="s">
        <v>2801</v>
      </c>
      <c r="Y3706" t="s">
        <v>3318</v>
      </c>
      <c r="Z3706" t="s">
        <v>3729</v>
      </c>
      <c r="AA3706">
        <v>812478</v>
      </c>
      <c r="AB3706" s="198">
        <v>37037</v>
      </c>
      <c r="AC3706" s="198">
        <v>37040</v>
      </c>
    </row>
    <row r="3707" spans="1:29" x14ac:dyDescent="0.2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31</v>
      </c>
      <c r="F3707" s="213">
        <f t="shared" si="290"/>
        <v>155000</v>
      </c>
      <c r="G3707" s="202">
        <v>1299113</v>
      </c>
      <c r="H3707" s="198">
        <v>37036.435856481483</v>
      </c>
      <c r="I3707" t="s">
        <v>2170</v>
      </c>
      <c r="M3707" t="s">
        <v>1785</v>
      </c>
      <c r="N3707" t="s">
        <v>3014</v>
      </c>
      <c r="O3707" t="s">
        <v>3327</v>
      </c>
      <c r="P3707" s="199">
        <v>5000</v>
      </c>
      <c r="S3707" t="s">
        <v>1786</v>
      </c>
      <c r="T3707" t="s">
        <v>2230</v>
      </c>
      <c r="U3707" s="201">
        <v>4.0449999999999999</v>
      </c>
      <c r="V3707" t="s">
        <v>2405</v>
      </c>
      <c r="W3707" t="s">
        <v>3587</v>
      </c>
      <c r="X3707" t="s">
        <v>3016</v>
      </c>
      <c r="Y3707" t="s">
        <v>2250</v>
      </c>
      <c r="Z3707" t="s">
        <v>3729</v>
      </c>
      <c r="AA3707" t="s">
        <v>610</v>
      </c>
      <c r="AB3707" s="198">
        <v>37073.875</v>
      </c>
      <c r="AC3707" s="198">
        <v>37103.875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4</v>
      </c>
      <c r="F3708" s="213">
        <f t="shared" si="290"/>
        <v>20000</v>
      </c>
      <c r="G3708" s="202">
        <v>1299115</v>
      </c>
      <c r="H3708" s="198">
        <v>37036.436064814814</v>
      </c>
      <c r="I3708" t="s">
        <v>1843</v>
      </c>
      <c r="M3708" t="s">
        <v>1785</v>
      </c>
      <c r="N3708" t="s">
        <v>3314</v>
      </c>
      <c r="O3708" t="s">
        <v>1044</v>
      </c>
      <c r="P3708" s="199">
        <v>5000</v>
      </c>
      <c r="S3708" t="s">
        <v>1786</v>
      </c>
      <c r="T3708" t="s">
        <v>2230</v>
      </c>
      <c r="U3708" s="201">
        <v>3.7250000000000001</v>
      </c>
      <c r="V3708" t="s">
        <v>3177</v>
      </c>
      <c r="W3708" t="s">
        <v>3159</v>
      </c>
      <c r="X3708" t="s">
        <v>1713</v>
      </c>
      <c r="Y3708" t="s">
        <v>3318</v>
      </c>
      <c r="Z3708" t="s">
        <v>3729</v>
      </c>
      <c r="AA3708">
        <v>812481</v>
      </c>
      <c r="AB3708" s="198">
        <v>37037</v>
      </c>
      <c r="AC3708" s="198">
        <v>37040</v>
      </c>
    </row>
    <row r="3709" spans="1:29" x14ac:dyDescent="0.2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30</v>
      </c>
      <c r="F3709" s="213">
        <f t="shared" si="290"/>
        <v>300000</v>
      </c>
      <c r="G3709" s="202">
        <v>1299116</v>
      </c>
      <c r="H3709" s="198">
        <v>37036.436076388891</v>
      </c>
      <c r="I3709" t="s">
        <v>3004</v>
      </c>
      <c r="M3709" t="s">
        <v>1785</v>
      </c>
      <c r="N3709" t="s">
        <v>3014</v>
      </c>
      <c r="O3709" t="s">
        <v>3015</v>
      </c>
      <c r="P3709" s="199">
        <v>10000</v>
      </c>
      <c r="S3709" t="s">
        <v>1786</v>
      </c>
      <c r="T3709" t="s">
        <v>2230</v>
      </c>
      <c r="U3709" s="201">
        <v>3.9750000000000001</v>
      </c>
      <c r="V3709" t="s">
        <v>3292</v>
      </c>
      <c r="W3709" t="s">
        <v>3587</v>
      </c>
      <c r="X3709" t="s">
        <v>3016</v>
      </c>
      <c r="Y3709" t="s">
        <v>2250</v>
      </c>
      <c r="Z3709" t="s">
        <v>3729</v>
      </c>
      <c r="AA3709" t="s">
        <v>611</v>
      </c>
      <c r="AB3709" s="198">
        <v>37043.875</v>
      </c>
      <c r="AC3709" s="198">
        <v>37072.875</v>
      </c>
    </row>
    <row r="3710" spans="1:29" x14ac:dyDescent="0.2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31</v>
      </c>
      <c r="F3710" s="213">
        <f t="shared" si="290"/>
        <v>310000</v>
      </c>
      <c r="G3710" s="202">
        <v>1299117</v>
      </c>
      <c r="H3710" s="198">
        <v>37036.436157407406</v>
      </c>
      <c r="I3710" t="s">
        <v>3359</v>
      </c>
      <c r="M3710" t="s">
        <v>1785</v>
      </c>
      <c r="N3710" t="s">
        <v>3014</v>
      </c>
      <c r="O3710" t="s">
        <v>3025</v>
      </c>
      <c r="P3710" s="199">
        <v>10000</v>
      </c>
      <c r="S3710" t="s">
        <v>1786</v>
      </c>
      <c r="T3710" t="s">
        <v>2230</v>
      </c>
      <c r="U3710" s="201">
        <v>4.12</v>
      </c>
      <c r="V3710" t="s">
        <v>2765</v>
      </c>
      <c r="W3710" t="s">
        <v>3587</v>
      </c>
      <c r="X3710" t="s">
        <v>3016</v>
      </c>
      <c r="Y3710" t="s">
        <v>2250</v>
      </c>
      <c r="Z3710" t="s">
        <v>3729</v>
      </c>
      <c r="AA3710" t="s">
        <v>612</v>
      </c>
      <c r="AB3710" s="198">
        <v>37104.875</v>
      </c>
      <c r="AC3710" s="198">
        <v>37134.875</v>
      </c>
    </row>
    <row r="3711" spans="1:29" x14ac:dyDescent="0.2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151</v>
      </c>
      <c r="F3711" s="213">
        <f t="shared" si="290"/>
        <v>755000</v>
      </c>
      <c r="G3711" s="202">
        <v>1299121</v>
      </c>
      <c r="H3711" s="198">
        <v>37036.436493055553</v>
      </c>
      <c r="I3711" t="s">
        <v>3322</v>
      </c>
      <c r="M3711" t="s">
        <v>1785</v>
      </c>
      <c r="N3711" t="s">
        <v>3328</v>
      </c>
      <c r="O3711" t="s">
        <v>1062</v>
      </c>
      <c r="Q3711" s="199">
        <v>5000</v>
      </c>
      <c r="S3711" t="s">
        <v>1786</v>
      </c>
      <c r="T3711" t="s">
        <v>2230</v>
      </c>
      <c r="U3711" s="201">
        <v>0.96499999999999997</v>
      </c>
      <c r="V3711" t="s">
        <v>2173</v>
      </c>
      <c r="W3711" t="s">
        <v>3329</v>
      </c>
      <c r="X3711" t="s">
        <v>3330</v>
      </c>
      <c r="Y3711" t="s">
        <v>2250</v>
      </c>
      <c r="Z3711" t="s">
        <v>3729</v>
      </c>
      <c r="AA3711" t="s">
        <v>613</v>
      </c>
      <c r="AB3711" s="198">
        <v>37196</v>
      </c>
      <c r="AC3711" s="198">
        <v>37346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4</v>
      </c>
      <c r="F3712" s="213">
        <f t="shared" si="290"/>
        <v>20000</v>
      </c>
      <c r="G3712" s="202">
        <v>1299120</v>
      </c>
      <c r="H3712" s="198">
        <v>37036.436493055553</v>
      </c>
      <c r="I3712" t="s">
        <v>1843</v>
      </c>
      <c r="M3712" t="s">
        <v>1785</v>
      </c>
      <c r="N3712" t="s">
        <v>3314</v>
      </c>
      <c r="O3712" t="s">
        <v>1044</v>
      </c>
      <c r="P3712" s="199">
        <v>5000</v>
      </c>
      <c r="S3712" t="s">
        <v>1786</v>
      </c>
      <c r="T3712" t="s">
        <v>2230</v>
      </c>
      <c r="U3712" s="201">
        <v>3.72</v>
      </c>
      <c r="V3712" t="s">
        <v>3382</v>
      </c>
      <c r="W3712" t="s">
        <v>3159</v>
      </c>
      <c r="X3712" t="s">
        <v>1713</v>
      </c>
      <c r="Y3712" t="s">
        <v>3318</v>
      </c>
      <c r="Z3712" t="s">
        <v>3729</v>
      </c>
      <c r="AA3712">
        <v>812483</v>
      </c>
      <c r="AB3712" s="198">
        <v>37037</v>
      </c>
      <c r="AC3712" s="198">
        <v>37040</v>
      </c>
    </row>
    <row r="3713" spans="1:29" x14ac:dyDescent="0.2">
      <c r="A3713" s="44" t="str">
        <f t="shared" si="286"/>
        <v>US Crude Financial</v>
      </c>
      <c r="B3713" s="44" t="str">
        <f t="shared" si="287"/>
        <v>US</v>
      </c>
      <c r="C3713" s="44" t="str">
        <f t="shared" si="288"/>
        <v>Crude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50000</v>
      </c>
      <c r="G3713" s="202">
        <v>1299122</v>
      </c>
      <c r="H3713" s="198">
        <v>37036.436574074076</v>
      </c>
      <c r="I3713" t="s">
        <v>3013</v>
      </c>
      <c r="M3713" t="s">
        <v>1994</v>
      </c>
      <c r="N3713" t="s">
        <v>2731</v>
      </c>
      <c r="O3713" t="s">
        <v>1815</v>
      </c>
      <c r="P3713" s="199">
        <v>50000</v>
      </c>
      <c r="S3713" t="s">
        <v>1792</v>
      </c>
      <c r="T3713" t="s">
        <v>2230</v>
      </c>
      <c r="U3713" s="201">
        <v>28.21</v>
      </c>
      <c r="V3713" t="s">
        <v>3296</v>
      </c>
      <c r="W3713" t="s">
        <v>2733</v>
      </c>
      <c r="X3713" t="s">
        <v>2734</v>
      </c>
      <c r="Y3713" t="s">
        <v>3473</v>
      </c>
      <c r="Z3713" t="s">
        <v>3729</v>
      </c>
      <c r="AA3713">
        <v>108109</v>
      </c>
      <c r="AB3713" s="198">
        <v>37073</v>
      </c>
      <c r="AC3713" s="198">
        <v>37103</v>
      </c>
    </row>
    <row r="3714" spans="1:29" x14ac:dyDescent="0.2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30</v>
      </c>
      <c r="F3714" s="213">
        <f t="shared" si="290"/>
        <v>750000</v>
      </c>
      <c r="G3714" s="202">
        <v>1299123</v>
      </c>
      <c r="H3714" s="198">
        <v>37036.43677083333</v>
      </c>
      <c r="I3714" t="s">
        <v>1783</v>
      </c>
      <c r="M3714" t="s">
        <v>1785</v>
      </c>
      <c r="N3714" t="s">
        <v>2263</v>
      </c>
      <c r="O3714" t="s">
        <v>2271</v>
      </c>
      <c r="Q3714" s="199">
        <v>25000</v>
      </c>
      <c r="S3714" t="s">
        <v>2265</v>
      </c>
      <c r="T3714" t="s">
        <v>2266</v>
      </c>
      <c r="U3714" s="201">
        <v>20.5</v>
      </c>
      <c r="V3714" t="s">
        <v>2713</v>
      </c>
      <c r="W3714" t="s">
        <v>2267</v>
      </c>
      <c r="X3714" t="s">
        <v>2268</v>
      </c>
      <c r="Y3714" t="s">
        <v>2269</v>
      </c>
      <c r="Z3714" t="s">
        <v>2235</v>
      </c>
      <c r="AA3714">
        <v>105013</v>
      </c>
      <c r="AB3714" s="198">
        <v>37043.875</v>
      </c>
      <c r="AC3714" s="198">
        <v>37072.875</v>
      </c>
    </row>
    <row r="3715" spans="1:29" x14ac:dyDescent="0.2">
      <c r="A3715" s="44" t="str">
        <f t="shared" si="286"/>
        <v>US Crude Financial</v>
      </c>
      <c r="B3715" s="44" t="str">
        <f t="shared" si="287"/>
        <v>US</v>
      </c>
      <c r="C3715" s="44" t="str">
        <f t="shared" si="288"/>
        <v>Crude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50000</v>
      </c>
      <c r="G3715" s="202">
        <v>1299124</v>
      </c>
      <c r="H3715" s="198">
        <v>37036.437025462961</v>
      </c>
      <c r="I3715" t="s">
        <v>3013</v>
      </c>
      <c r="M3715" t="s">
        <v>1994</v>
      </c>
      <c r="N3715" t="s">
        <v>2731</v>
      </c>
      <c r="O3715" t="s">
        <v>1815</v>
      </c>
      <c r="P3715" s="199">
        <v>50000</v>
      </c>
      <c r="S3715" t="s">
        <v>1792</v>
      </c>
      <c r="T3715" t="s">
        <v>2230</v>
      </c>
      <c r="U3715" s="201">
        <v>28.19</v>
      </c>
      <c r="V3715" t="s">
        <v>2317</v>
      </c>
      <c r="W3715" t="s">
        <v>2733</v>
      </c>
      <c r="X3715" t="s">
        <v>2734</v>
      </c>
      <c r="Y3715" t="s">
        <v>3473</v>
      </c>
      <c r="Z3715" t="s">
        <v>3729</v>
      </c>
      <c r="AA3715">
        <v>108110</v>
      </c>
      <c r="AB3715" s="198">
        <v>37073</v>
      </c>
      <c r="AC3715" s="198">
        <v>37103</v>
      </c>
    </row>
    <row r="3716" spans="1:29" x14ac:dyDescent="0.2">
      <c r="A3716" s="44" t="str">
        <f t="shared" si="286"/>
        <v xml:space="preserve"> Metals Financial</v>
      </c>
      <c r="B3716" s="44" t="str">
        <f t="shared" si="287"/>
        <v/>
      </c>
      <c r="C3716" s="44" t="str">
        <f t="shared" si="288"/>
        <v>Metals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20</v>
      </c>
      <c r="G3716" s="202">
        <v>1299125</v>
      </c>
      <c r="H3716" s="198">
        <v>37036.437060185184</v>
      </c>
      <c r="I3716" t="s">
        <v>2290</v>
      </c>
      <c r="M3716" t="s">
        <v>1791</v>
      </c>
      <c r="N3716" t="s">
        <v>2297</v>
      </c>
      <c r="O3716" t="s">
        <v>2298</v>
      </c>
      <c r="P3716" s="199">
        <v>20</v>
      </c>
      <c r="S3716" t="s">
        <v>2229</v>
      </c>
      <c r="T3716" t="s">
        <v>2230</v>
      </c>
      <c r="U3716" s="201">
        <v>944</v>
      </c>
      <c r="V3716" t="s">
        <v>2086</v>
      </c>
      <c r="W3716" t="s">
        <v>2258</v>
      </c>
      <c r="X3716" t="s">
        <v>2232</v>
      </c>
      <c r="Y3716" t="s">
        <v>2233</v>
      </c>
      <c r="Z3716" t="s">
        <v>2234</v>
      </c>
      <c r="AA3716">
        <v>2153260</v>
      </c>
    </row>
    <row r="3717" spans="1:29" x14ac:dyDescent="0.2">
      <c r="A3717" s="44" t="str">
        <f t="shared" si="286"/>
        <v>US Power Physical</v>
      </c>
      <c r="B3717" s="44" t="str">
        <f t="shared" si="287"/>
        <v>US</v>
      </c>
      <c r="C3717" s="44" t="str">
        <f t="shared" si="288"/>
        <v>Power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62</v>
      </c>
      <c r="F3717" s="213">
        <f t="shared" si="290"/>
        <v>3100</v>
      </c>
      <c r="G3717" s="202">
        <v>1299126</v>
      </c>
      <c r="H3717" s="198">
        <v>37036.437060185184</v>
      </c>
      <c r="I3717" t="s">
        <v>2964</v>
      </c>
      <c r="M3717" t="s">
        <v>3451</v>
      </c>
      <c r="N3717" t="s">
        <v>1827</v>
      </c>
      <c r="O3717" t="s">
        <v>2098</v>
      </c>
      <c r="Q3717" s="199">
        <v>50</v>
      </c>
      <c r="S3717" t="s">
        <v>1784</v>
      </c>
      <c r="T3717" t="s">
        <v>2230</v>
      </c>
      <c r="U3717" s="201">
        <v>82.5</v>
      </c>
      <c r="V3717" t="s">
        <v>2915</v>
      </c>
      <c r="W3717" t="s">
        <v>2998</v>
      </c>
      <c r="X3717" t="s">
        <v>1852</v>
      </c>
      <c r="Y3717" t="s">
        <v>2741</v>
      </c>
      <c r="Z3717" t="s">
        <v>3724</v>
      </c>
      <c r="AA3717">
        <v>623239.1</v>
      </c>
      <c r="AB3717" s="198">
        <v>37073.71597222222</v>
      </c>
      <c r="AC3717" s="198">
        <v>37134.71597222222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151</v>
      </c>
      <c r="F3718" s="213">
        <f t="shared" si="290"/>
        <v>755000</v>
      </c>
      <c r="G3718" s="202">
        <v>1299127</v>
      </c>
      <c r="H3718" s="198">
        <v>37036.437256944446</v>
      </c>
      <c r="I3718" t="s">
        <v>1826</v>
      </c>
      <c r="M3718" t="s">
        <v>1785</v>
      </c>
      <c r="N3718" t="s">
        <v>3014</v>
      </c>
      <c r="O3718" t="s">
        <v>3345</v>
      </c>
      <c r="Q3718" s="199">
        <v>5000</v>
      </c>
      <c r="S3718" t="s">
        <v>1786</v>
      </c>
      <c r="T3718" t="s">
        <v>2230</v>
      </c>
      <c r="U3718" s="201">
        <v>4.4850000000000003</v>
      </c>
      <c r="V3718" t="s">
        <v>2197</v>
      </c>
      <c r="W3718" t="s">
        <v>3587</v>
      </c>
      <c r="X3718" t="s">
        <v>3016</v>
      </c>
      <c r="Y3718" t="s">
        <v>2250</v>
      </c>
      <c r="Z3718" t="s">
        <v>3729</v>
      </c>
      <c r="AA3718" t="s">
        <v>614</v>
      </c>
      <c r="AB3718" s="198">
        <v>37196</v>
      </c>
      <c r="AC3718" s="198">
        <v>37346</v>
      </c>
    </row>
    <row r="3719" spans="1:29" x14ac:dyDescent="0.2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30</v>
      </c>
      <c r="F3719" s="213">
        <f t="shared" si="290"/>
        <v>300000</v>
      </c>
      <c r="G3719" s="202">
        <v>1299128</v>
      </c>
      <c r="H3719" s="198">
        <v>37036.437511574077</v>
      </c>
      <c r="I3719" t="s">
        <v>3024</v>
      </c>
      <c r="M3719" t="s">
        <v>1785</v>
      </c>
      <c r="N3719" t="s">
        <v>3014</v>
      </c>
      <c r="O3719" t="s">
        <v>2313</v>
      </c>
      <c r="Q3719" s="199">
        <v>10000</v>
      </c>
      <c r="S3719" t="s">
        <v>1786</v>
      </c>
      <c r="T3719" t="s">
        <v>2230</v>
      </c>
      <c r="U3719" s="201">
        <v>3.86</v>
      </c>
      <c r="V3719" t="s">
        <v>1774</v>
      </c>
      <c r="W3719" t="s">
        <v>1775</v>
      </c>
      <c r="X3719" t="s">
        <v>1776</v>
      </c>
      <c r="Y3719" t="s">
        <v>2250</v>
      </c>
      <c r="Z3719" t="s">
        <v>3729</v>
      </c>
      <c r="AA3719" t="s">
        <v>615</v>
      </c>
      <c r="AB3719" s="198">
        <v>37043.875</v>
      </c>
      <c r="AC3719" s="198">
        <v>37072.875</v>
      </c>
    </row>
    <row r="3720" spans="1:29" x14ac:dyDescent="0.2">
      <c r="A3720" s="44" t="str">
        <f t="shared" si="286"/>
        <v>US Oil Products Financial</v>
      </c>
      <c r="B3720" s="44" t="str">
        <f t="shared" si="287"/>
        <v>US</v>
      </c>
      <c r="C3720" s="44" t="str">
        <f t="shared" si="288"/>
        <v>Oil Products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10000</v>
      </c>
      <c r="G3720" s="202">
        <v>1299129</v>
      </c>
      <c r="H3720" s="198">
        <v>37036.437777777777</v>
      </c>
      <c r="I3720" t="s">
        <v>1783</v>
      </c>
      <c r="M3720" t="s">
        <v>1789</v>
      </c>
      <c r="N3720" t="s">
        <v>2152</v>
      </c>
      <c r="O3720" t="s">
        <v>1825</v>
      </c>
      <c r="P3720" s="199">
        <v>10000</v>
      </c>
      <c r="S3720" t="s">
        <v>3388</v>
      </c>
      <c r="T3720" t="s">
        <v>2230</v>
      </c>
      <c r="U3720" s="201">
        <v>84.25</v>
      </c>
      <c r="V3720" t="s">
        <v>2855</v>
      </c>
      <c r="W3720" t="s">
        <v>2153</v>
      </c>
      <c r="X3720" t="s">
        <v>2154</v>
      </c>
      <c r="Y3720" t="s">
        <v>3473</v>
      </c>
      <c r="Z3720" t="s">
        <v>3729</v>
      </c>
      <c r="AA3720">
        <v>108111</v>
      </c>
      <c r="AB3720" s="198">
        <v>37043.875</v>
      </c>
      <c r="AC3720" s="198">
        <v>37072.875</v>
      </c>
    </row>
    <row r="3721" spans="1:29" x14ac:dyDescent="0.2">
      <c r="A3721" s="44" t="str">
        <f t="shared" si="286"/>
        <v xml:space="preserve"> Natural Gas Physical</v>
      </c>
      <c r="B3721" s="44" t="str">
        <f t="shared" si="287"/>
        <v/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30</v>
      </c>
      <c r="F3721" s="213">
        <f t="shared" si="290"/>
        <v>150000</v>
      </c>
      <c r="G3721" s="202">
        <v>1299130</v>
      </c>
      <c r="H3721" s="198">
        <v>37036.437835648147</v>
      </c>
      <c r="I3721" t="s">
        <v>2334</v>
      </c>
      <c r="M3721" t="s">
        <v>1785</v>
      </c>
      <c r="N3721" t="s">
        <v>1724</v>
      </c>
      <c r="O3721" t="s">
        <v>2043</v>
      </c>
      <c r="Q3721" s="199">
        <v>5000</v>
      </c>
      <c r="S3721" t="s">
        <v>2308</v>
      </c>
      <c r="T3721" t="s">
        <v>1725</v>
      </c>
      <c r="U3721" s="201">
        <v>5.2949999999999999</v>
      </c>
      <c r="V3721" t="s">
        <v>2399</v>
      </c>
      <c r="W3721" t="s">
        <v>3285</v>
      </c>
      <c r="X3721" t="s">
        <v>1727</v>
      </c>
      <c r="Y3721" t="s">
        <v>3318</v>
      </c>
      <c r="Z3721" t="s">
        <v>3730</v>
      </c>
      <c r="AA3721">
        <v>812489</v>
      </c>
      <c r="AB3721" s="198">
        <v>37043.875</v>
      </c>
      <c r="AC3721" s="198">
        <v>37072.875</v>
      </c>
    </row>
    <row r="3722" spans="1:29" x14ac:dyDescent="0.2">
      <c r="A3722" s="44" t="str">
        <f t="shared" si="286"/>
        <v>US Oil Products Financial</v>
      </c>
      <c r="B3722" s="44" t="str">
        <f t="shared" si="287"/>
        <v>US</v>
      </c>
      <c r="C3722" s="44" t="str">
        <f t="shared" si="288"/>
        <v>Oil Products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1299131</v>
      </c>
      <c r="H3722" s="198">
        <v>37036.437847222223</v>
      </c>
      <c r="I3722" t="s">
        <v>1783</v>
      </c>
      <c r="M3722" t="s">
        <v>1789</v>
      </c>
      <c r="N3722" t="s">
        <v>2152</v>
      </c>
      <c r="O3722" t="s">
        <v>1825</v>
      </c>
      <c r="P3722" s="199">
        <v>10000</v>
      </c>
      <c r="S3722" t="s">
        <v>3388</v>
      </c>
      <c r="T3722" t="s">
        <v>2230</v>
      </c>
      <c r="U3722" s="201">
        <v>84</v>
      </c>
      <c r="V3722" t="s">
        <v>2855</v>
      </c>
      <c r="W3722" t="s">
        <v>2153</v>
      </c>
      <c r="X3722" t="s">
        <v>2154</v>
      </c>
      <c r="Y3722" t="s">
        <v>3473</v>
      </c>
      <c r="Z3722" t="s">
        <v>3729</v>
      </c>
      <c r="AA3722">
        <v>108112</v>
      </c>
      <c r="AB3722" s="198">
        <v>37043.875</v>
      </c>
      <c r="AC3722" s="198">
        <v>37072.875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4</v>
      </c>
      <c r="F3723" s="213">
        <f t="shared" ref="F3723:F3786" si="295">E3723*SUM(P3723:Q3723)</f>
        <v>20000</v>
      </c>
      <c r="G3723" s="202">
        <v>1299132</v>
      </c>
      <c r="H3723" s="198">
        <v>37036.437858796293</v>
      </c>
      <c r="I3723" t="s">
        <v>1921</v>
      </c>
      <c r="M3723" t="s">
        <v>1785</v>
      </c>
      <c r="N3723" t="s">
        <v>3314</v>
      </c>
      <c r="O3723" t="s">
        <v>1044</v>
      </c>
      <c r="Q3723" s="199">
        <v>5000</v>
      </c>
      <c r="S3723" t="s">
        <v>1786</v>
      </c>
      <c r="T3723" t="s">
        <v>2230</v>
      </c>
      <c r="U3723" s="201">
        <v>3.7450000000000001</v>
      </c>
      <c r="V3723" t="s">
        <v>1922</v>
      </c>
      <c r="W3723" t="s">
        <v>3159</v>
      </c>
      <c r="X3723" t="s">
        <v>1713</v>
      </c>
      <c r="Y3723" t="s">
        <v>3318</v>
      </c>
      <c r="Z3723" t="s">
        <v>3729</v>
      </c>
      <c r="AA3723">
        <v>812490</v>
      </c>
      <c r="AB3723" s="198">
        <v>37037</v>
      </c>
      <c r="AC3723" s="198">
        <v>37040</v>
      </c>
    </row>
    <row r="3724" spans="1:29" x14ac:dyDescent="0.2">
      <c r="A3724" s="44" t="str">
        <f t="shared" si="291"/>
        <v>US Natural Gas Physical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4</v>
      </c>
      <c r="F3724" s="213">
        <f t="shared" si="295"/>
        <v>20000</v>
      </c>
      <c r="G3724" s="202">
        <v>1299133</v>
      </c>
      <c r="H3724" s="198">
        <v>37036.438067129631</v>
      </c>
      <c r="I3724" t="s">
        <v>3204</v>
      </c>
      <c r="M3724" t="s">
        <v>1785</v>
      </c>
      <c r="N3724" t="s">
        <v>3314</v>
      </c>
      <c r="O3724" t="s">
        <v>1044</v>
      </c>
      <c r="P3724" s="199">
        <v>5000</v>
      </c>
      <c r="S3724" t="s">
        <v>1786</v>
      </c>
      <c r="T3724" t="s">
        <v>2230</v>
      </c>
      <c r="U3724" s="201">
        <v>3.7250000000000001</v>
      </c>
      <c r="V3724" t="s">
        <v>3234</v>
      </c>
      <c r="W3724" t="s">
        <v>3159</v>
      </c>
      <c r="X3724" t="s">
        <v>1713</v>
      </c>
      <c r="Y3724" t="s">
        <v>3318</v>
      </c>
      <c r="Z3724" t="s">
        <v>3729</v>
      </c>
      <c r="AA3724">
        <v>812492</v>
      </c>
      <c r="AB3724" s="198">
        <v>37037</v>
      </c>
      <c r="AC3724" s="198">
        <v>37040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4</v>
      </c>
      <c r="F3725" s="213">
        <f t="shared" si="295"/>
        <v>20000</v>
      </c>
      <c r="G3725" s="202">
        <v>1299134</v>
      </c>
      <c r="H3725" s="198">
        <v>37036.438148148147</v>
      </c>
      <c r="I3725" t="s">
        <v>3204</v>
      </c>
      <c r="M3725" t="s">
        <v>1785</v>
      </c>
      <c r="N3725" t="s">
        <v>3314</v>
      </c>
      <c r="O3725" t="s">
        <v>1044</v>
      </c>
      <c r="P3725" s="199">
        <v>5000</v>
      </c>
      <c r="S3725" t="s">
        <v>1786</v>
      </c>
      <c r="T3725" t="s">
        <v>2230</v>
      </c>
      <c r="U3725" s="201">
        <v>3.7250000000000001</v>
      </c>
      <c r="V3725" t="s">
        <v>3234</v>
      </c>
      <c r="W3725" t="s">
        <v>3159</v>
      </c>
      <c r="X3725" t="s">
        <v>1713</v>
      </c>
      <c r="Y3725" t="s">
        <v>3318</v>
      </c>
      <c r="Z3725" t="s">
        <v>3729</v>
      </c>
      <c r="AA3725">
        <v>812493</v>
      </c>
      <c r="AB3725" s="198">
        <v>37037</v>
      </c>
      <c r="AC3725" s="198">
        <v>37040</v>
      </c>
    </row>
    <row r="3726" spans="1:29" x14ac:dyDescent="0.2">
      <c r="A3726" s="44" t="str">
        <f t="shared" si="291"/>
        <v xml:space="preserve"> Metals Financial</v>
      </c>
      <c r="B3726" s="44" t="str">
        <f t="shared" si="292"/>
        <v/>
      </c>
      <c r="C3726" s="44" t="str">
        <f t="shared" si="293"/>
        <v>Metals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20</v>
      </c>
      <c r="G3726" s="202">
        <v>1299135</v>
      </c>
      <c r="H3726" s="198">
        <v>37036.43854166667</v>
      </c>
      <c r="I3726" t="s">
        <v>2200</v>
      </c>
      <c r="M3726" t="s">
        <v>1791</v>
      </c>
      <c r="N3726" t="s">
        <v>2240</v>
      </c>
      <c r="O3726" t="s">
        <v>2241</v>
      </c>
      <c r="P3726" s="199">
        <v>20</v>
      </c>
      <c r="S3726" t="s">
        <v>2229</v>
      </c>
      <c r="T3726" t="s">
        <v>2230</v>
      </c>
      <c r="U3726" s="201">
        <v>1537</v>
      </c>
      <c r="V3726" t="s">
        <v>2244</v>
      </c>
      <c r="W3726" t="s">
        <v>2236</v>
      </c>
      <c r="X3726" t="s">
        <v>2232</v>
      </c>
      <c r="Y3726" t="s">
        <v>2233</v>
      </c>
      <c r="Z3726" t="s">
        <v>2234</v>
      </c>
      <c r="AA3726">
        <v>2153262</v>
      </c>
    </row>
    <row r="3727" spans="1:29" x14ac:dyDescent="0.2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92</v>
      </c>
      <c r="F3727" s="213">
        <f t="shared" si="295"/>
        <v>460000</v>
      </c>
      <c r="G3727" s="202">
        <v>1299136</v>
      </c>
      <c r="H3727" s="198">
        <v>37036.43854166667</v>
      </c>
      <c r="I3727" t="s">
        <v>2792</v>
      </c>
      <c r="M3727" t="s">
        <v>1785</v>
      </c>
      <c r="N3727" t="s">
        <v>3328</v>
      </c>
      <c r="O3727" t="s">
        <v>1489</v>
      </c>
      <c r="Q3727" s="199">
        <v>5000</v>
      </c>
      <c r="S3727" t="s">
        <v>1786</v>
      </c>
      <c r="T3727" t="s">
        <v>2230</v>
      </c>
      <c r="U3727" s="201">
        <v>0.47249999999999998</v>
      </c>
      <c r="V3727" t="s">
        <v>2892</v>
      </c>
      <c r="W3727" t="s">
        <v>3329</v>
      </c>
      <c r="X3727" t="s">
        <v>3330</v>
      </c>
      <c r="Y3727" t="s">
        <v>2250</v>
      </c>
      <c r="Z3727" t="s">
        <v>3729</v>
      </c>
      <c r="AA3727" t="s">
        <v>616</v>
      </c>
      <c r="AB3727" s="198">
        <v>37073</v>
      </c>
      <c r="AC3727" s="198">
        <v>37164</v>
      </c>
    </row>
    <row r="3728" spans="1:29" x14ac:dyDescent="0.2">
      <c r="A3728" s="44" t="str">
        <f t="shared" si="291"/>
        <v>US Natural Gas Physical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4</v>
      </c>
      <c r="F3728" s="213">
        <f t="shared" si="295"/>
        <v>6956</v>
      </c>
      <c r="G3728" s="202">
        <v>1299137</v>
      </c>
      <c r="H3728" s="198">
        <v>37036.438634259262</v>
      </c>
      <c r="I3728" t="s">
        <v>2780</v>
      </c>
      <c r="M3728" t="s">
        <v>1785</v>
      </c>
      <c r="N3728" t="s">
        <v>3314</v>
      </c>
      <c r="O3728" t="s">
        <v>1546</v>
      </c>
      <c r="Q3728" s="199">
        <v>1739</v>
      </c>
      <c r="S3728" t="s">
        <v>1786</v>
      </c>
      <c r="T3728" t="s">
        <v>2230</v>
      </c>
      <c r="U3728" s="201">
        <v>3.6</v>
      </c>
      <c r="V3728" t="s">
        <v>115</v>
      </c>
      <c r="W3728" t="s">
        <v>3130</v>
      </c>
      <c r="X3728" t="s">
        <v>3338</v>
      </c>
      <c r="Y3728" t="s">
        <v>3318</v>
      </c>
      <c r="Z3728" t="s">
        <v>3729</v>
      </c>
      <c r="AA3728">
        <v>812494</v>
      </c>
      <c r="AB3728" s="198">
        <v>37037</v>
      </c>
      <c r="AC3728" s="198">
        <v>37040</v>
      </c>
    </row>
    <row r="3729" spans="1:29" x14ac:dyDescent="0.2">
      <c r="A3729" s="44" t="str">
        <f t="shared" si="291"/>
        <v xml:space="preserve"> Natural Gas Physical</v>
      </c>
      <c r="B3729" s="44" t="str">
        <f t="shared" si="292"/>
        <v/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3</v>
      </c>
      <c r="F3729" s="213">
        <f t="shared" si="295"/>
        <v>150000</v>
      </c>
      <c r="G3729" s="202">
        <v>1299139</v>
      </c>
      <c r="H3729" s="198">
        <v>37036.439247685186</v>
      </c>
      <c r="I3729" t="s">
        <v>2279</v>
      </c>
      <c r="M3729" t="s">
        <v>1785</v>
      </c>
      <c r="N3729" t="s">
        <v>2263</v>
      </c>
      <c r="O3729" t="s">
        <v>3113</v>
      </c>
      <c r="Q3729" s="199">
        <v>50000</v>
      </c>
      <c r="S3729" t="s">
        <v>2265</v>
      </c>
      <c r="T3729" t="s">
        <v>2266</v>
      </c>
      <c r="U3729" s="201">
        <v>20.399999999999999</v>
      </c>
      <c r="V3729" t="s">
        <v>3311</v>
      </c>
      <c r="W3729" t="s">
        <v>2278</v>
      </c>
      <c r="X3729" t="s">
        <v>2268</v>
      </c>
      <c r="Y3729" t="s">
        <v>2269</v>
      </c>
      <c r="Z3729" t="s">
        <v>2235</v>
      </c>
      <c r="AA3729">
        <v>105014</v>
      </c>
      <c r="AB3729" s="198">
        <v>37037.875</v>
      </c>
      <c r="AC3729" s="198">
        <v>37039.875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30</v>
      </c>
      <c r="F3730" s="213">
        <f t="shared" si="295"/>
        <v>150000</v>
      </c>
      <c r="G3730" s="202">
        <v>1299140</v>
      </c>
      <c r="H3730" s="198">
        <v>37036.439328703702</v>
      </c>
      <c r="I3730" t="s">
        <v>2796</v>
      </c>
      <c r="M3730" t="s">
        <v>1785</v>
      </c>
      <c r="N3730" t="s">
        <v>3328</v>
      </c>
      <c r="O3730" t="s">
        <v>617</v>
      </c>
      <c r="Q3730" s="199">
        <v>5000</v>
      </c>
      <c r="S3730" t="s">
        <v>1786</v>
      </c>
      <c r="T3730" t="s">
        <v>2230</v>
      </c>
      <c r="U3730" s="201">
        <v>0.02</v>
      </c>
      <c r="V3730" t="s">
        <v>1060</v>
      </c>
      <c r="W3730" t="s">
        <v>3211</v>
      </c>
      <c r="X3730" t="s">
        <v>3212</v>
      </c>
      <c r="Y3730" t="s">
        <v>2250</v>
      </c>
      <c r="Z3730" t="s">
        <v>3729</v>
      </c>
      <c r="AA3730" t="s">
        <v>618</v>
      </c>
      <c r="AB3730" s="198">
        <v>37043.875</v>
      </c>
      <c r="AC3730" s="198">
        <v>37072.875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6</v>
      </c>
      <c r="F3731" s="213">
        <f t="shared" si="295"/>
        <v>60000</v>
      </c>
      <c r="G3731" s="202">
        <v>1299141</v>
      </c>
      <c r="H3731" s="198">
        <v>37036.439432870371</v>
      </c>
      <c r="I3731" t="s">
        <v>1826</v>
      </c>
      <c r="M3731" t="s">
        <v>1785</v>
      </c>
      <c r="N3731" t="s">
        <v>3014</v>
      </c>
      <c r="O3731" t="s">
        <v>1933</v>
      </c>
      <c r="Q3731" s="199">
        <v>10000</v>
      </c>
      <c r="S3731" t="s">
        <v>1786</v>
      </c>
      <c r="T3731" t="s">
        <v>2230</v>
      </c>
      <c r="U3731" s="201">
        <v>3.86</v>
      </c>
      <c r="V3731" t="s">
        <v>2188</v>
      </c>
      <c r="W3731" t="s">
        <v>3372</v>
      </c>
      <c r="X3731" t="s">
        <v>2774</v>
      </c>
      <c r="Y3731" t="s">
        <v>2250</v>
      </c>
      <c r="Z3731" t="s">
        <v>3729</v>
      </c>
      <c r="AA3731" t="s">
        <v>619</v>
      </c>
      <c r="AB3731" s="198">
        <v>37037.875</v>
      </c>
      <c r="AC3731" s="198">
        <v>37042.875</v>
      </c>
    </row>
    <row r="3732" spans="1:29" x14ac:dyDescent="0.2">
      <c r="A3732" s="44" t="str">
        <f t="shared" si="291"/>
        <v>US Oil Products Financial</v>
      </c>
      <c r="B3732" s="44" t="str">
        <f t="shared" si="292"/>
        <v>US</v>
      </c>
      <c r="C3732" s="44" t="str">
        <f t="shared" si="293"/>
        <v>Oil Products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25000</v>
      </c>
      <c r="G3732" s="202">
        <v>1299143</v>
      </c>
      <c r="H3732" s="198">
        <v>37036.43953703704</v>
      </c>
      <c r="I3732" t="s">
        <v>2730</v>
      </c>
      <c r="M3732" t="s">
        <v>1789</v>
      </c>
      <c r="N3732" t="s">
        <v>2351</v>
      </c>
      <c r="O3732" t="s">
        <v>2352</v>
      </c>
      <c r="Q3732" s="199">
        <v>25000</v>
      </c>
      <c r="S3732" t="s">
        <v>3388</v>
      </c>
      <c r="T3732" t="s">
        <v>2230</v>
      </c>
      <c r="U3732" s="201">
        <v>78.400000000000006</v>
      </c>
      <c r="V3732" t="s">
        <v>2732</v>
      </c>
      <c r="W3732" t="s">
        <v>2627</v>
      </c>
      <c r="X3732" t="s">
        <v>2628</v>
      </c>
      <c r="Y3732" t="s">
        <v>3473</v>
      </c>
      <c r="Z3732" t="s">
        <v>3729</v>
      </c>
      <c r="AA3732">
        <v>108113</v>
      </c>
      <c r="AB3732" s="198">
        <v>37043</v>
      </c>
      <c r="AC3732" s="198">
        <v>37072</v>
      </c>
    </row>
    <row r="3733" spans="1:29" x14ac:dyDescent="0.2">
      <c r="A3733" s="44" t="str">
        <f t="shared" si="291"/>
        <v>US Natural Gas Financial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31</v>
      </c>
      <c r="F3733" s="213">
        <f t="shared" si="295"/>
        <v>310000</v>
      </c>
      <c r="G3733" s="202">
        <v>1299145</v>
      </c>
      <c r="H3733" s="198">
        <v>37036.439814814818</v>
      </c>
      <c r="I3733" t="s">
        <v>3359</v>
      </c>
      <c r="M3733" t="s">
        <v>1785</v>
      </c>
      <c r="N3733" t="s">
        <v>3328</v>
      </c>
      <c r="O3733" t="s">
        <v>190</v>
      </c>
      <c r="P3733" s="199">
        <v>10000</v>
      </c>
      <c r="S3733" t="s">
        <v>1786</v>
      </c>
      <c r="T3733" t="s">
        <v>2230</v>
      </c>
      <c r="U3733" s="201">
        <v>2.75E-2</v>
      </c>
      <c r="V3733" t="s">
        <v>3076</v>
      </c>
      <c r="W3733" t="s">
        <v>3179</v>
      </c>
      <c r="X3733" t="s">
        <v>3180</v>
      </c>
      <c r="Y3733" t="s">
        <v>2250</v>
      </c>
      <c r="Z3733" t="s">
        <v>3729</v>
      </c>
      <c r="AA3733" t="s">
        <v>620</v>
      </c>
      <c r="AB3733" s="198">
        <v>37073.875</v>
      </c>
      <c r="AC3733" s="198">
        <v>37103.875</v>
      </c>
    </row>
    <row r="3734" spans="1:29" x14ac:dyDescent="0.2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31</v>
      </c>
      <c r="F3734" s="213">
        <f t="shared" si="295"/>
        <v>310000</v>
      </c>
      <c r="G3734" s="202">
        <v>1299146</v>
      </c>
      <c r="H3734" s="198">
        <v>37036.440034722225</v>
      </c>
      <c r="I3734" t="s">
        <v>3266</v>
      </c>
      <c r="M3734" t="s">
        <v>1785</v>
      </c>
      <c r="N3734" t="s">
        <v>3014</v>
      </c>
      <c r="O3734" t="s">
        <v>3327</v>
      </c>
      <c r="P3734" s="199">
        <v>10000</v>
      </c>
      <c r="S3734" t="s">
        <v>1786</v>
      </c>
      <c r="T3734" t="s">
        <v>2230</v>
      </c>
      <c r="U3734" s="201">
        <v>4.0350000000000001</v>
      </c>
      <c r="V3734" t="s">
        <v>3281</v>
      </c>
      <c r="W3734" t="s">
        <v>3587</v>
      </c>
      <c r="X3734" t="s">
        <v>3016</v>
      </c>
      <c r="Y3734" t="s">
        <v>2250</v>
      </c>
      <c r="Z3734" t="s">
        <v>3729</v>
      </c>
      <c r="AA3734" t="s">
        <v>621</v>
      </c>
      <c r="AB3734" s="198">
        <v>37073.875</v>
      </c>
      <c r="AC3734" s="198">
        <v>37103.875</v>
      </c>
    </row>
    <row r="3735" spans="1:29" x14ac:dyDescent="0.2">
      <c r="A3735" s="44" t="str">
        <f t="shared" si="291"/>
        <v>US Natural Gas Physical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30</v>
      </c>
      <c r="F3735" s="213">
        <f t="shared" si="295"/>
        <v>150000</v>
      </c>
      <c r="G3735" s="202">
        <v>1299148</v>
      </c>
      <c r="H3735" s="198">
        <v>37036.440104166664</v>
      </c>
      <c r="I3735" t="s">
        <v>3023</v>
      </c>
      <c r="M3735" t="s">
        <v>1785</v>
      </c>
      <c r="N3735" t="s">
        <v>3238</v>
      </c>
      <c r="O3735" t="s">
        <v>2876</v>
      </c>
      <c r="Q3735" s="199">
        <v>5000</v>
      </c>
      <c r="S3735" t="s">
        <v>1786</v>
      </c>
      <c r="T3735" t="s">
        <v>2230</v>
      </c>
      <c r="U3735" s="201">
        <v>0.155</v>
      </c>
      <c r="V3735" t="s">
        <v>3381</v>
      </c>
      <c r="W3735" t="s">
        <v>1717</v>
      </c>
      <c r="X3735" t="s">
        <v>3368</v>
      </c>
      <c r="Y3735" t="s">
        <v>3318</v>
      </c>
      <c r="Z3735" t="s">
        <v>3729</v>
      </c>
      <c r="AA3735" t="s">
        <v>622</v>
      </c>
      <c r="AB3735" s="198">
        <v>37043.875</v>
      </c>
      <c r="AC3735" s="198">
        <v>37072.875</v>
      </c>
    </row>
    <row r="3736" spans="1:29" x14ac:dyDescent="0.2">
      <c r="A3736" s="44" t="str">
        <f t="shared" si="291"/>
        <v>US Crude Financial</v>
      </c>
      <c r="B3736" s="44" t="str">
        <f t="shared" si="292"/>
        <v>US</v>
      </c>
      <c r="C3736" s="44" t="str">
        <f t="shared" si="293"/>
        <v>Crude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50000</v>
      </c>
      <c r="G3736" s="202">
        <v>1299151</v>
      </c>
      <c r="H3736" s="198">
        <v>37036.440625000003</v>
      </c>
      <c r="I3736" t="s">
        <v>2730</v>
      </c>
      <c r="M3736" t="s">
        <v>1994</v>
      </c>
      <c r="N3736" t="s">
        <v>2731</v>
      </c>
      <c r="O3736" t="s">
        <v>1815</v>
      </c>
      <c r="Q3736" s="199">
        <v>50000</v>
      </c>
      <c r="S3736" t="s">
        <v>1792</v>
      </c>
      <c r="T3736" t="s">
        <v>2230</v>
      </c>
      <c r="U3736" s="201">
        <v>28.21</v>
      </c>
      <c r="V3736" t="s">
        <v>1707</v>
      </c>
      <c r="W3736" t="s">
        <v>2733</v>
      </c>
      <c r="X3736" t="s">
        <v>2734</v>
      </c>
      <c r="Y3736" t="s">
        <v>3473</v>
      </c>
      <c r="Z3736" t="s">
        <v>3729</v>
      </c>
      <c r="AA3736">
        <v>108115</v>
      </c>
      <c r="AB3736" s="198">
        <v>37073</v>
      </c>
      <c r="AC3736" s="198">
        <v>37103</v>
      </c>
    </row>
    <row r="3737" spans="1:29" x14ac:dyDescent="0.2">
      <c r="A3737" s="44" t="str">
        <f t="shared" si="291"/>
        <v>US Natural Gas Financial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30</v>
      </c>
      <c r="F3737" s="213">
        <f t="shared" si="295"/>
        <v>300000</v>
      </c>
      <c r="G3737" s="202">
        <v>1299154</v>
      </c>
      <c r="H3737" s="198">
        <v>37036.441018518519</v>
      </c>
      <c r="I3737" t="s">
        <v>3078</v>
      </c>
      <c r="M3737" t="s">
        <v>1785</v>
      </c>
      <c r="N3737" t="s">
        <v>3014</v>
      </c>
      <c r="O3737" t="s">
        <v>3015</v>
      </c>
      <c r="P3737" s="199">
        <v>10000</v>
      </c>
      <c r="S3737" t="s">
        <v>1786</v>
      </c>
      <c r="T3737" t="s">
        <v>2230</v>
      </c>
      <c r="U3737" s="201">
        <v>3.97</v>
      </c>
      <c r="V3737" t="s">
        <v>2852</v>
      </c>
      <c r="W3737" t="s">
        <v>3587</v>
      </c>
      <c r="X3737" t="s">
        <v>3016</v>
      </c>
      <c r="Y3737" t="s">
        <v>2250</v>
      </c>
      <c r="Z3737" t="s">
        <v>3729</v>
      </c>
      <c r="AA3737" t="s">
        <v>623</v>
      </c>
      <c r="AB3737" s="198">
        <v>37043.875</v>
      </c>
      <c r="AC3737" s="198">
        <v>37072.875</v>
      </c>
    </row>
    <row r="3738" spans="1:29" x14ac:dyDescent="0.2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30</v>
      </c>
      <c r="F3738" s="213">
        <f t="shared" si="295"/>
        <v>150000</v>
      </c>
      <c r="G3738" s="202">
        <v>1299157</v>
      </c>
      <c r="H3738" s="198">
        <v>37036.441238425927</v>
      </c>
      <c r="I3738" t="s">
        <v>2618</v>
      </c>
      <c r="M3738" t="s">
        <v>1785</v>
      </c>
      <c r="N3738" t="s">
        <v>3328</v>
      </c>
      <c r="O3738" t="s">
        <v>3045</v>
      </c>
      <c r="Q3738" s="199">
        <v>5000</v>
      </c>
      <c r="S3738" t="s">
        <v>1786</v>
      </c>
      <c r="T3738" t="s">
        <v>2230</v>
      </c>
      <c r="U3738" s="201">
        <v>6.41</v>
      </c>
      <c r="V3738" t="s">
        <v>2047</v>
      </c>
      <c r="W3738" t="s">
        <v>1735</v>
      </c>
      <c r="X3738" t="s">
        <v>1736</v>
      </c>
      <c r="Y3738" t="s">
        <v>2250</v>
      </c>
      <c r="Z3738" t="s">
        <v>3729</v>
      </c>
      <c r="AA3738" t="s">
        <v>624</v>
      </c>
      <c r="AB3738" s="198">
        <v>37043.875</v>
      </c>
      <c r="AC3738" s="198">
        <v>37072.875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4</v>
      </c>
      <c r="F3739" s="213">
        <f t="shared" si="295"/>
        <v>16000</v>
      </c>
      <c r="G3739" s="202">
        <v>1299156</v>
      </c>
      <c r="H3739" s="198">
        <v>37036.441238425927</v>
      </c>
      <c r="I3739" t="s">
        <v>1733</v>
      </c>
      <c r="M3739" t="s">
        <v>1785</v>
      </c>
      <c r="N3739" t="s">
        <v>3314</v>
      </c>
      <c r="O3739" t="s">
        <v>1056</v>
      </c>
      <c r="P3739" s="199">
        <v>4000</v>
      </c>
      <c r="S3739" t="s">
        <v>1786</v>
      </c>
      <c r="T3739" t="s">
        <v>2230</v>
      </c>
      <c r="U3739" s="201">
        <v>3.82</v>
      </c>
      <c r="V3739" t="s">
        <v>2336</v>
      </c>
      <c r="W3739" t="s">
        <v>2790</v>
      </c>
      <c r="X3739" t="s">
        <v>1713</v>
      </c>
      <c r="Y3739" t="s">
        <v>3318</v>
      </c>
      <c r="Z3739" t="s">
        <v>3729</v>
      </c>
      <c r="AA3739">
        <v>812505</v>
      </c>
      <c r="AB3739" s="198">
        <v>37037</v>
      </c>
      <c r="AC3739" s="198">
        <v>37040</v>
      </c>
    </row>
    <row r="3740" spans="1:29" x14ac:dyDescent="0.2">
      <c r="A3740" s="44" t="str">
        <f t="shared" si="291"/>
        <v>US Weather Financial</v>
      </c>
      <c r="B3740" s="44" t="str">
        <f t="shared" si="292"/>
        <v>US</v>
      </c>
      <c r="C3740" s="44" t="str">
        <f t="shared" si="293"/>
        <v>Weather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30</v>
      </c>
      <c r="F3740" s="213">
        <f t="shared" si="295"/>
        <v>90</v>
      </c>
      <c r="G3740" s="202">
        <v>1299158</v>
      </c>
      <c r="H3740" s="198">
        <v>37036.441250000003</v>
      </c>
      <c r="I3740" t="s">
        <v>1927</v>
      </c>
      <c r="M3740" t="s">
        <v>3389</v>
      </c>
      <c r="N3740" t="s">
        <v>2193</v>
      </c>
      <c r="O3740" t="s">
        <v>625</v>
      </c>
      <c r="Q3740" s="199">
        <v>3</v>
      </c>
      <c r="S3740" t="s">
        <v>3390</v>
      </c>
      <c r="T3740" t="s">
        <v>2230</v>
      </c>
      <c r="U3740" s="201">
        <v>800</v>
      </c>
      <c r="V3740" t="s">
        <v>1928</v>
      </c>
      <c r="W3740" t="s">
        <v>626</v>
      </c>
      <c r="X3740" t="s">
        <v>2194</v>
      </c>
      <c r="Y3740" t="s">
        <v>3389</v>
      </c>
      <c r="Z3740" t="s">
        <v>3729</v>
      </c>
      <c r="AA3740">
        <v>1299158</v>
      </c>
      <c r="AB3740" s="198">
        <v>37043.915972222225</v>
      </c>
      <c r="AC3740" s="198">
        <v>37072.915972222225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4</v>
      </c>
      <c r="F3741" s="213">
        <f t="shared" si="295"/>
        <v>14000</v>
      </c>
      <c r="G3741" s="202">
        <v>1299159</v>
      </c>
      <c r="H3741" s="198">
        <v>37036.441331018519</v>
      </c>
      <c r="I3741" t="s">
        <v>3237</v>
      </c>
      <c r="M3741" t="s">
        <v>1785</v>
      </c>
      <c r="N3741" t="s">
        <v>3314</v>
      </c>
      <c r="O3741" t="s">
        <v>1580</v>
      </c>
      <c r="P3741" s="199">
        <v>3500</v>
      </c>
      <c r="S3741" t="s">
        <v>1786</v>
      </c>
      <c r="T3741" t="s">
        <v>2230</v>
      </c>
      <c r="U3741" s="201">
        <v>3.84</v>
      </c>
      <c r="V3741" t="s">
        <v>2345</v>
      </c>
      <c r="W3741" t="s">
        <v>2790</v>
      </c>
      <c r="X3741" t="s">
        <v>2791</v>
      </c>
      <c r="Y3741" t="s">
        <v>3318</v>
      </c>
      <c r="Z3741" t="s">
        <v>3729</v>
      </c>
      <c r="AA3741">
        <v>812506</v>
      </c>
      <c r="AB3741" s="198">
        <v>37037</v>
      </c>
      <c r="AC3741" s="198">
        <v>37040</v>
      </c>
    </row>
    <row r="3742" spans="1:29" x14ac:dyDescent="0.2">
      <c r="A3742" s="44" t="str">
        <f t="shared" si="291"/>
        <v xml:space="preserve"> Metals Financial</v>
      </c>
      <c r="B3742" s="44" t="str">
        <f t="shared" si="292"/>
        <v/>
      </c>
      <c r="C3742" s="44" t="str">
        <f t="shared" si="293"/>
        <v>Metals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20</v>
      </c>
      <c r="G3742" s="202">
        <v>1299162</v>
      </c>
      <c r="H3742" s="198">
        <v>37036.441481481481</v>
      </c>
      <c r="I3742" t="s">
        <v>2621</v>
      </c>
      <c r="M3742" t="s">
        <v>1791</v>
      </c>
      <c r="N3742" t="s">
        <v>2227</v>
      </c>
      <c r="O3742" t="s">
        <v>2228</v>
      </c>
      <c r="P3742" s="199">
        <v>20</v>
      </c>
      <c r="S3742" t="s">
        <v>2229</v>
      </c>
      <c r="T3742" t="s">
        <v>2230</v>
      </c>
      <c r="U3742" s="201">
        <v>1731</v>
      </c>
      <c r="V3742" t="s">
        <v>2622</v>
      </c>
      <c r="W3742" t="s">
        <v>2236</v>
      </c>
      <c r="X3742" t="s">
        <v>2232</v>
      </c>
      <c r="Y3742" t="s">
        <v>2233</v>
      </c>
      <c r="Z3742" t="s">
        <v>2234</v>
      </c>
      <c r="AA3742">
        <v>2153268</v>
      </c>
    </row>
    <row r="3743" spans="1:29" x14ac:dyDescent="0.2">
      <c r="A3743" s="44" t="str">
        <f t="shared" si="291"/>
        <v xml:space="preserve"> Natural Gas Physical</v>
      </c>
      <c r="B3743" s="44" t="str">
        <f t="shared" si="292"/>
        <v/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5000</v>
      </c>
      <c r="G3743" s="202">
        <v>1299163</v>
      </c>
      <c r="H3743" s="198">
        <v>37036.441666666666</v>
      </c>
      <c r="I3743" t="s">
        <v>3243</v>
      </c>
      <c r="M3743" t="s">
        <v>1785</v>
      </c>
      <c r="N3743" t="s">
        <v>1724</v>
      </c>
      <c r="O3743" t="s">
        <v>1925</v>
      </c>
      <c r="P3743" s="199">
        <v>5000</v>
      </c>
      <c r="S3743" t="s">
        <v>2308</v>
      </c>
      <c r="T3743" t="s">
        <v>1725</v>
      </c>
      <c r="U3743" s="201">
        <v>5.24</v>
      </c>
      <c r="V3743" t="s">
        <v>2325</v>
      </c>
      <c r="W3743" t="s">
        <v>1726</v>
      </c>
      <c r="X3743" t="s">
        <v>1727</v>
      </c>
      <c r="Y3743" t="s">
        <v>3318</v>
      </c>
      <c r="Z3743" t="s">
        <v>3730</v>
      </c>
      <c r="AA3743">
        <v>812508</v>
      </c>
      <c r="AB3743" s="198">
        <v>37036.875</v>
      </c>
      <c r="AC3743" s="198">
        <v>37036.875</v>
      </c>
    </row>
    <row r="3744" spans="1:29" x14ac:dyDescent="0.2">
      <c r="A3744" s="44" t="str">
        <f t="shared" si="291"/>
        <v>US Natural Gas Financial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30</v>
      </c>
      <c r="F3744" s="213">
        <f t="shared" si="295"/>
        <v>300000</v>
      </c>
      <c r="G3744" s="202">
        <v>1299164</v>
      </c>
      <c r="H3744" s="198">
        <v>37036.441724537035</v>
      </c>
      <c r="I3744" t="s">
        <v>3013</v>
      </c>
      <c r="M3744" t="s">
        <v>1785</v>
      </c>
      <c r="N3744" t="s">
        <v>3014</v>
      </c>
      <c r="O3744" t="s">
        <v>3015</v>
      </c>
      <c r="Q3744" s="199">
        <v>10000</v>
      </c>
      <c r="S3744" t="s">
        <v>1786</v>
      </c>
      <c r="T3744" t="s">
        <v>2230</v>
      </c>
      <c r="U3744" s="201">
        <v>3.97</v>
      </c>
      <c r="V3744" t="s">
        <v>2910</v>
      </c>
      <c r="W3744" t="s">
        <v>3587</v>
      </c>
      <c r="X3744" t="s">
        <v>3016</v>
      </c>
      <c r="Y3744" t="s">
        <v>2250</v>
      </c>
      <c r="Z3744" t="s">
        <v>3729</v>
      </c>
      <c r="AA3744" t="s">
        <v>627</v>
      </c>
      <c r="AB3744" s="198">
        <v>37043.875</v>
      </c>
      <c r="AC3744" s="198">
        <v>37072.875</v>
      </c>
    </row>
    <row r="3745" spans="1:29" x14ac:dyDescent="0.2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30</v>
      </c>
      <c r="F3745" s="213">
        <f t="shared" si="295"/>
        <v>300000</v>
      </c>
      <c r="G3745" s="202">
        <v>1299165</v>
      </c>
      <c r="H3745" s="198">
        <v>37036.441805555558</v>
      </c>
      <c r="I3745" t="s">
        <v>2730</v>
      </c>
      <c r="M3745" t="s">
        <v>1785</v>
      </c>
      <c r="N3745" t="s">
        <v>3014</v>
      </c>
      <c r="O3745" t="s">
        <v>3015</v>
      </c>
      <c r="Q3745" s="199">
        <v>10000</v>
      </c>
      <c r="S3745" t="s">
        <v>1786</v>
      </c>
      <c r="T3745" t="s">
        <v>2230</v>
      </c>
      <c r="U3745" s="201">
        <v>3.97</v>
      </c>
      <c r="V3745" t="s">
        <v>2125</v>
      </c>
      <c r="W3745" t="s">
        <v>3587</v>
      </c>
      <c r="X3745" t="s">
        <v>3016</v>
      </c>
      <c r="Y3745" t="s">
        <v>2250</v>
      </c>
      <c r="Z3745" t="s">
        <v>3729</v>
      </c>
      <c r="AA3745" t="s">
        <v>628</v>
      </c>
      <c r="AB3745" s="198">
        <v>37043.875</v>
      </c>
      <c r="AC3745" s="198">
        <v>37072.875</v>
      </c>
    </row>
    <row r="3746" spans="1:29" x14ac:dyDescent="0.2">
      <c r="A3746" s="44" t="str">
        <f t="shared" si="291"/>
        <v xml:space="preserve"> Metals Financial</v>
      </c>
      <c r="B3746" s="44" t="str">
        <f t="shared" si="292"/>
        <v/>
      </c>
      <c r="C3746" s="44" t="str">
        <f t="shared" si="293"/>
        <v>Metals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1</v>
      </c>
      <c r="F3746" s="213">
        <f t="shared" si="295"/>
        <v>20</v>
      </c>
      <c r="G3746" s="202">
        <v>1299166</v>
      </c>
      <c r="H3746" s="198">
        <v>37036.442048611112</v>
      </c>
      <c r="I3746" t="s">
        <v>2200</v>
      </c>
      <c r="M3746" t="s">
        <v>1791</v>
      </c>
      <c r="N3746" t="s">
        <v>2227</v>
      </c>
      <c r="O3746" t="s">
        <v>2228</v>
      </c>
      <c r="Q3746" s="199">
        <v>20</v>
      </c>
      <c r="S3746" t="s">
        <v>2229</v>
      </c>
      <c r="T3746" t="s">
        <v>2230</v>
      </c>
      <c r="U3746" s="201">
        <v>1732</v>
      </c>
      <c r="V3746" t="s">
        <v>2243</v>
      </c>
      <c r="W3746" t="s">
        <v>2236</v>
      </c>
      <c r="X3746" t="s">
        <v>2232</v>
      </c>
      <c r="Y3746" t="s">
        <v>2233</v>
      </c>
      <c r="Z3746" t="s">
        <v>2234</v>
      </c>
      <c r="AA3746">
        <v>2153270</v>
      </c>
    </row>
    <row r="3747" spans="1:29" x14ac:dyDescent="0.2">
      <c r="A3747" s="44" t="str">
        <f t="shared" si="291"/>
        <v xml:space="preserve"> Natural Gas Physical</v>
      </c>
      <c r="B3747" s="44" t="str">
        <f t="shared" si="292"/>
        <v/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3</v>
      </c>
      <c r="F3747" s="213">
        <f t="shared" si="295"/>
        <v>7500</v>
      </c>
      <c r="G3747" s="202">
        <v>1299167</v>
      </c>
      <c r="H3747" s="198">
        <v>37036.442071759258</v>
      </c>
      <c r="I3747" t="s">
        <v>2340</v>
      </c>
      <c r="M3747" t="s">
        <v>1785</v>
      </c>
      <c r="N3747" t="s">
        <v>1724</v>
      </c>
      <c r="O3747" t="s">
        <v>103</v>
      </c>
      <c r="P3747" s="199">
        <v>2500</v>
      </c>
      <c r="S3747" t="s">
        <v>2308</v>
      </c>
      <c r="T3747" t="s">
        <v>1725</v>
      </c>
      <c r="U3747" s="201">
        <v>5.2249999999999996</v>
      </c>
      <c r="V3747" t="s">
        <v>296</v>
      </c>
      <c r="W3747" t="s">
        <v>1726</v>
      </c>
      <c r="X3747" t="s">
        <v>1727</v>
      </c>
      <c r="Y3747" t="s">
        <v>3318</v>
      </c>
      <c r="Z3747" t="s">
        <v>3730</v>
      </c>
      <c r="AA3747">
        <v>812511</v>
      </c>
      <c r="AB3747" s="198">
        <v>37036.875</v>
      </c>
      <c r="AC3747" s="198">
        <v>37038.875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30</v>
      </c>
      <c r="F3748" s="213">
        <f t="shared" si="295"/>
        <v>225000</v>
      </c>
      <c r="G3748" s="202">
        <v>1299169</v>
      </c>
      <c r="H3748" s="198">
        <v>37036.442152777781</v>
      </c>
      <c r="I3748" t="s">
        <v>2794</v>
      </c>
      <c r="M3748" t="s">
        <v>1785</v>
      </c>
      <c r="N3748" t="s">
        <v>3328</v>
      </c>
      <c r="O3748" t="s">
        <v>1816</v>
      </c>
      <c r="Q3748" s="199">
        <v>7500</v>
      </c>
      <c r="S3748" t="s">
        <v>1786</v>
      </c>
      <c r="T3748" t="s">
        <v>2230</v>
      </c>
      <c r="U3748" s="201">
        <v>-9.5000000000000001E-2</v>
      </c>
      <c r="V3748" t="s">
        <v>629</v>
      </c>
      <c r="W3748" t="s">
        <v>1775</v>
      </c>
      <c r="X3748" t="s">
        <v>1776</v>
      </c>
      <c r="Y3748" t="s">
        <v>2250</v>
      </c>
      <c r="Z3748" t="s">
        <v>3729</v>
      </c>
      <c r="AA3748" t="s">
        <v>630</v>
      </c>
      <c r="AB3748" s="198">
        <v>37043.875</v>
      </c>
      <c r="AC3748" s="198">
        <v>37072.875</v>
      </c>
    </row>
    <row r="3749" spans="1:29" x14ac:dyDescent="0.2">
      <c r="A3749" s="44" t="str">
        <f t="shared" si="291"/>
        <v>US Crude Financial</v>
      </c>
      <c r="B3749" s="44" t="str">
        <f t="shared" si="292"/>
        <v>US</v>
      </c>
      <c r="C3749" s="44" t="str">
        <f t="shared" si="293"/>
        <v>Crude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50000</v>
      </c>
      <c r="G3749" s="202">
        <v>1299168</v>
      </c>
      <c r="H3749" s="198">
        <v>37036.442152777781</v>
      </c>
      <c r="I3749" t="s">
        <v>3013</v>
      </c>
      <c r="M3749" t="s">
        <v>1994</v>
      </c>
      <c r="N3749" t="s">
        <v>2731</v>
      </c>
      <c r="O3749" t="s">
        <v>1815</v>
      </c>
      <c r="Q3749" s="199">
        <v>50000</v>
      </c>
      <c r="S3749" t="s">
        <v>1792</v>
      </c>
      <c r="T3749" t="s">
        <v>2230</v>
      </c>
      <c r="U3749" s="201">
        <v>28.23</v>
      </c>
      <c r="V3749" t="s">
        <v>3296</v>
      </c>
      <c r="W3749" t="s">
        <v>2733</v>
      </c>
      <c r="X3749" t="s">
        <v>2734</v>
      </c>
      <c r="Y3749" t="s">
        <v>3473</v>
      </c>
      <c r="Z3749" t="s">
        <v>3729</v>
      </c>
      <c r="AA3749">
        <v>108117</v>
      </c>
      <c r="AB3749" s="198">
        <v>37073</v>
      </c>
      <c r="AC3749" s="198">
        <v>37103</v>
      </c>
    </row>
    <row r="3750" spans="1:29" x14ac:dyDescent="0.2">
      <c r="A3750" s="44" t="str">
        <f t="shared" si="291"/>
        <v xml:space="preserve"> Metals Financial</v>
      </c>
      <c r="B3750" s="44" t="str">
        <f t="shared" si="292"/>
        <v/>
      </c>
      <c r="C3750" s="44" t="str">
        <f t="shared" si="293"/>
        <v>Metals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1</v>
      </c>
      <c r="F3750" s="213">
        <f t="shared" si="295"/>
        <v>20</v>
      </c>
      <c r="G3750" s="202">
        <v>1299170</v>
      </c>
      <c r="H3750" s="198">
        <v>37036.442627314813</v>
      </c>
      <c r="I3750" t="s">
        <v>2284</v>
      </c>
      <c r="M3750" t="s">
        <v>1791</v>
      </c>
      <c r="N3750" t="s">
        <v>2240</v>
      </c>
      <c r="O3750" t="s">
        <v>2241</v>
      </c>
      <c r="Q3750" s="199">
        <v>20</v>
      </c>
      <c r="S3750" t="s">
        <v>2229</v>
      </c>
      <c r="T3750" t="s">
        <v>2230</v>
      </c>
      <c r="U3750" s="201">
        <v>1538</v>
      </c>
      <c r="V3750" t="s">
        <v>2300</v>
      </c>
      <c r="W3750" t="s">
        <v>2236</v>
      </c>
      <c r="X3750" t="s">
        <v>2232</v>
      </c>
      <c r="Y3750" t="s">
        <v>2233</v>
      </c>
      <c r="Z3750" t="s">
        <v>2234</v>
      </c>
      <c r="AA3750">
        <v>2153272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4</v>
      </c>
      <c r="F3751" s="213">
        <f t="shared" si="295"/>
        <v>20000</v>
      </c>
      <c r="G3751" s="202">
        <v>1299171</v>
      </c>
      <c r="H3751" s="198">
        <v>37036.442685185182</v>
      </c>
      <c r="I3751" t="s">
        <v>3204</v>
      </c>
      <c r="M3751" t="s">
        <v>1785</v>
      </c>
      <c r="N3751" t="s">
        <v>3314</v>
      </c>
      <c r="O3751" t="s">
        <v>1044</v>
      </c>
      <c r="P3751" s="199">
        <v>5000</v>
      </c>
      <c r="S3751" t="s">
        <v>1786</v>
      </c>
      <c r="T3751" t="s">
        <v>2230</v>
      </c>
      <c r="U3751" s="201">
        <v>3.7450000000000001</v>
      </c>
      <c r="V3751" t="s">
        <v>3234</v>
      </c>
      <c r="W3751" t="s">
        <v>3159</v>
      </c>
      <c r="X3751" t="s">
        <v>1713</v>
      </c>
      <c r="Y3751" t="s">
        <v>3318</v>
      </c>
      <c r="Z3751" t="s">
        <v>3729</v>
      </c>
      <c r="AA3751">
        <v>812515</v>
      </c>
      <c r="AB3751" s="198">
        <v>37037</v>
      </c>
      <c r="AC3751" s="198">
        <v>37040</v>
      </c>
    </row>
    <row r="3752" spans="1:29" x14ac:dyDescent="0.2">
      <c r="A3752" s="44" t="str">
        <f t="shared" si="291"/>
        <v xml:space="preserve"> Metals Financial</v>
      </c>
      <c r="B3752" s="44" t="str">
        <f t="shared" si="292"/>
        <v/>
      </c>
      <c r="C3752" s="44" t="str">
        <f t="shared" si="293"/>
        <v>Metals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2</v>
      </c>
      <c r="G3752" s="202">
        <v>1299172</v>
      </c>
      <c r="H3752" s="198">
        <v>37036.442719907405</v>
      </c>
      <c r="I3752" t="s">
        <v>2252</v>
      </c>
      <c r="M3752" t="s">
        <v>1791</v>
      </c>
      <c r="N3752" t="s">
        <v>2227</v>
      </c>
      <c r="O3752" t="s">
        <v>2228</v>
      </c>
      <c r="Q3752" s="199">
        <v>2</v>
      </c>
      <c r="S3752" t="s">
        <v>2229</v>
      </c>
      <c r="T3752" t="s">
        <v>2230</v>
      </c>
      <c r="U3752" s="201">
        <v>1733</v>
      </c>
      <c r="V3752" t="s">
        <v>2296</v>
      </c>
      <c r="W3752" t="s">
        <v>2236</v>
      </c>
      <c r="X3752" t="s">
        <v>2232</v>
      </c>
      <c r="Y3752" t="s">
        <v>2233</v>
      </c>
      <c r="Z3752" t="s">
        <v>2234</v>
      </c>
      <c r="AA3752">
        <v>2153274</v>
      </c>
    </row>
    <row r="3753" spans="1:29" x14ac:dyDescent="0.2">
      <c r="A3753" s="44" t="str">
        <f t="shared" si="291"/>
        <v xml:space="preserve"> Metals Financial</v>
      </c>
      <c r="B3753" s="44" t="str">
        <f t="shared" si="292"/>
        <v/>
      </c>
      <c r="C3753" s="44" t="str">
        <f t="shared" si="293"/>
        <v>Metals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20</v>
      </c>
      <c r="G3753" s="202">
        <v>1299175</v>
      </c>
      <c r="H3753" s="198">
        <v>37036.442997685182</v>
      </c>
      <c r="I3753" t="s">
        <v>2200</v>
      </c>
      <c r="M3753" t="s">
        <v>1791</v>
      </c>
      <c r="N3753" t="s">
        <v>2227</v>
      </c>
      <c r="O3753" t="s">
        <v>2228</v>
      </c>
      <c r="P3753" s="199">
        <v>20</v>
      </c>
      <c r="S3753" t="s">
        <v>2229</v>
      </c>
      <c r="T3753" t="s">
        <v>2230</v>
      </c>
      <c r="U3753" s="201">
        <v>1734</v>
      </c>
      <c r="V3753" t="s">
        <v>2243</v>
      </c>
      <c r="W3753" t="s">
        <v>2236</v>
      </c>
      <c r="X3753" t="s">
        <v>2232</v>
      </c>
      <c r="Y3753" t="s">
        <v>2233</v>
      </c>
      <c r="Z3753" t="s">
        <v>2234</v>
      </c>
      <c r="AA3753">
        <v>2153276</v>
      </c>
    </row>
    <row r="3754" spans="1:29" x14ac:dyDescent="0.2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30</v>
      </c>
      <c r="F3754" s="213">
        <f t="shared" si="295"/>
        <v>75000</v>
      </c>
      <c r="G3754" s="202">
        <v>1299176</v>
      </c>
      <c r="H3754" s="198">
        <v>37036.443020833336</v>
      </c>
      <c r="I3754" t="s">
        <v>3161</v>
      </c>
      <c r="M3754" t="s">
        <v>1785</v>
      </c>
      <c r="N3754" t="s">
        <v>3314</v>
      </c>
      <c r="O3754" t="s">
        <v>1902</v>
      </c>
      <c r="Q3754" s="199">
        <v>2500</v>
      </c>
      <c r="S3754" t="s">
        <v>1786</v>
      </c>
      <c r="T3754" t="s">
        <v>2230</v>
      </c>
      <c r="U3754" s="201">
        <v>2.665</v>
      </c>
      <c r="V3754" t="s">
        <v>3162</v>
      </c>
      <c r="W3754" t="s">
        <v>2117</v>
      </c>
      <c r="X3754" t="s">
        <v>1761</v>
      </c>
      <c r="Y3754" t="s">
        <v>3318</v>
      </c>
      <c r="Z3754" t="s">
        <v>3729</v>
      </c>
      <c r="AA3754" t="s">
        <v>631</v>
      </c>
      <c r="AB3754" s="198">
        <v>37043.875</v>
      </c>
      <c r="AC3754" s="198">
        <v>37072.875</v>
      </c>
    </row>
    <row r="3755" spans="1:29" x14ac:dyDescent="0.2">
      <c r="A3755" s="44" t="str">
        <f t="shared" si="291"/>
        <v xml:space="preserve"> Natural Gas Physical</v>
      </c>
      <c r="B3755" s="44" t="str">
        <f t="shared" si="292"/>
        <v/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3</v>
      </c>
      <c r="F3755" s="213">
        <f t="shared" si="295"/>
        <v>22500</v>
      </c>
      <c r="G3755" s="202">
        <v>1299177</v>
      </c>
      <c r="H3755" s="198">
        <v>37036.443159722221</v>
      </c>
      <c r="I3755" t="s">
        <v>2384</v>
      </c>
      <c r="M3755" t="s">
        <v>1785</v>
      </c>
      <c r="N3755" t="s">
        <v>1724</v>
      </c>
      <c r="O3755" t="s">
        <v>103</v>
      </c>
      <c r="P3755" s="199">
        <v>7500</v>
      </c>
      <c r="S3755" t="s">
        <v>2308</v>
      </c>
      <c r="T3755" t="s">
        <v>1725</v>
      </c>
      <c r="U3755" s="201">
        <v>5.2249999999999996</v>
      </c>
      <c r="V3755" t="s">
        <v>2823</v>
      </c>
      <c r="W3755" t="s">
        <v>1726</v>
      </c>
      <c r="X3755" t="s">
        <v>1727</v>
      </c>
      <c r="Y3755" t="s">
        <v>3318</v>
      </c>
      <c r="Z3755" t="s">
        <v>3730</v>
      </c>
      <c r="AA3755">
        <v>812518</v>
      </c>
      <c r="AB3755" s="198">
        <v>37036.875</v>
      </c>
      <c r="AC3755" s="198">
        <v>37038.875</v>
      </c>
    </row>
    <row r="3756" spans="1:29" x14ac:dyDescent="0.2">
      <c r="A3756" s="44" t="str">
        <f t=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</v>
      </c>
      <c r="F3756" s="213">
        <f t="shared" si="295"/>
        <v>30000</v>
      </c>
      <c r="G3756" s="202">
        <v>1299179</v>
      </c>
      <c r="H3756" s="198">
        <v>37036.443229166667</v>
      </c>
      <c r="I3756" t="s">
        <v>2384</v>
      </c>
      <c r="M3756" t="s">
        <v>1785</v>
      </c>
      <c r="N3756" t="s">
        <v>1724</v>
      </c>
      <c r="O3756" t="s">
        <v>103</v>
      </c>
      <c r="P3756" s="199">
        <v>10000</v>
      </c>
      <c r="S3756" t="s">
        <v>2308</v>
      </c>
      <c r="T3756" t="s">
        <v>1725</v>
      </c>
      <c r="U3756" s="201">
        <v>5.22</v>
      </c>
      <c r="V3756" t="s">
        <v>2823</v>
      </c>
      <c r="W3756" t="s">
        <v>1726</v>
      </c>
      <c r="X3756" t="s">
        <v>1727</v>
      </c>
      <c r="Y3756" t="s">
        <v>3318</v>
      </c>
      <c r="Z3756" t="s">
        <v>3730</v>
      </c>
      <c r="AA3756">
        <v>812520</v>
      </c>
      <c r="AB3756" s="198">
        <v>37036.875</v>
      </c>
      <c r="AC3756" s="198">
        <v>37038.875</v>
      </c>
    </row>
    <row r="3757" spans="1:29" x14ac:dyDescent="0.2">
      <c r="A3757" s="44" t="str">
        <f t="shared" si="291"/>
        <v xml:space="preserve"> Natural Gas Physical</v>
      </c>
      <c r="B3757" s="44" t="str">
        <f t="shared" si="292"/>
        <v/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4</v>
      </c>
      <c r="F3757" s="213">
        <f t="shared" si="295"/>
        <v>40000</v>
      </c>
      <c r="G3757" s="202">
        <v>1299180</v>
      </c>
      <c r="H3757" s="198">
        <v>37036.443240740744</v>
      </c>
      <c r="I3757" t="s">
        <v>2964</v>
      </c>
      <c r="M3757" t="s">
        <v>1785</v>
      </c>
      <c r="N3757" t="s">
        <v>1724</v>
      </c>
      <c r="O3757" t="s">
        <v>172</v>
      </c>
      <c r="Q3757" s="199">
        <v>10000</v>
      </c>
      <c r="S3757" t="s">
        <v>2308</v>
      </c>
      <c r="T3757" t="s">
        <v>1725</v>
      </c>
      <c r="U3757" s="201">
        <v>5.2249999999999996</v>
      </c>
      <c r="V3757" t="s">
        <v>2867</v>
      </c>
      <c r="W3757" t="s">
        <v>1726</v>
      </c>
      <c r="X3757" t="s">
        <v>1727</v>
      </c>
      <c r="Y3757" t="s">
        <v>3318</v>
      </c>
      <c r="Z3757" t="s">
        <v>3730</v>
      </c>
      <c r="AA3757">
        <v>812521</v>
      </c>
      <c r="AB3757" s="198">
        <v>37036</v>
      </c>
      <c r="AC3757" s="198">
        <v>37039</v>
      </c>
    </row>
    <row r="3758" spans="1:29" x14ac:dyDescent="0.2">
      <c r="A3758" s="44" t="str">
        <f t="shared" si="291"/>
        <v xml:space="preserve"> Natural Gas Physical</v>
      </c>
      <c r="B3758" s="44" t="str">
        <f t="shared" si="292"/>
        <v/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3</v>
      </c>
      <c r="F3758" s="213">
        <f t="shared" si="295"/>
        <v>30000</v>
      </c>
      <c r="G3758" s="202">
        <v>1299181</v>
      </c>
      <c r="H3758" s="198">
        <v>37036.443298611113</v>
      </c>
      <c r="I3758" t="s">
        <v>2384</v>
      </c>
      <c r="M3758" t="s">
        <v>1785</v>
      </c>
      <c r="N3758" t="s">
        <v>1724</v>
      </c>
      <c r="O3758" t="s">
        <v>103</v>
      </c>
      <c r="P3758" s="199">
        <v>10000</v>
      </c>
      <c r="S3758" t="s">
        <v>2308</v>
      </c>
      <c r="T3758" t="s">
        <v>1725</v>
      </c>
      <c r="U3758" s="201">
        <v>5.22</v>
      </c>
      <c r="V3758" t="s">
        <v>2823</v>
      </c>
      <c r="W3758" t="s">
        <v>1726</v>
      </c>
      <c r="X3758" t="s">
        <v>1727</v>
      </c>
      <c r="Y3758" t="s">
        <v>3318</v>
      </c>
      <c r="Z3758" t="s">
        <v>3730</v>
      </c>
      <c r="AA3758">
        <v>812522</v>
      </c>
      <c r="AB3758" s="198">
        <v>37036.875</v>
      </c>
      <c r="AC3758" s="198">
        <v>37038.875</v>
      </c>
    </row>
    <row r="3759" spans="1:29" x14ac:dyDescent="0.2">
      <c r="A3759" s="44" t="str">
        <f t="shared" si="291"/>
        <v xml:space="preserve"> Metals Financial</v>
      </c>
      <c r="B3759" s="44" t="str">
        <f t="shared" si="292"/>
        <v/>
      </c>
      <c r="C3759" s="44" t="str">
        <f t="shared" si="293"/>
        <v>Metals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1</v>
      </c>
      <c r="F3759" s="213">
        <f t="shared" si="295"/>
        <v>20</v>
      </c>
      <c r="G3759" s="202">
        <v>1299182</v>
      </c>
      <c r="H3759" s="198">
        <v>37036.443402777775</v>
      </c>
      <c r="I3759" t="s">
        <v>2200</v>
      </c>
      <c r="M3759" t="s">
        <v>1791</v>
      </c>
      <c r="N3759" t="s">
        <v>2240</v>
      </c>
      <c r="O3759" t="s">
        <v>2241</v>
      </c>
      <c r="P3759" s="199">
        <v>20</v>
      </c>
      <c r="S3759" t="s">
        <v>2229</v>
      </c>
      <c r="T3759" t="s">
        <v>2230</v>
      </c>
      <c r="U3759" s="201">
        <v>1540</v>
      </c>
      <c r="V3759" t="s">
        <v>2244</v>
      </c>
      <c r="W3759" t="s">
        <v>2236</v>
      </c>
      <c r="X3759" t="s">
        <v>2232</v>
      </c>
      <c r="Y3759" t="s">
        <v>2233</v>
      </c>
      <c r="Z3759" t="s">
        <v>2234</v>
      </c>
      <c r="AA3759">
        <v>2153279</v>
      </c>
    </row>
    <row r="3760" spans="1:29" x14ac:dyDescent="0.2">
      <c r="A3760" s="44" t="str">
        <f t="shared" si="291"/>
        <v xml:space="preserve"> Natural Gas Physical</v>
      </c>
      <c r="B3760" s="44" t="str">
        <f t="shared" si="292"/>
        <v/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4</v>
      </c>
      <c r="F3760" s="213">
        <f t="shared" si="295"/>
        <v>40000</v>
      </c>
      <c r="G3760" s="202">
        <v>1299183</v>
      </c>
      <c r="H3760" s="198">
        <v>37036.443530092591</v>
      </c>
      <c r="I3760" t="s">
        <v>3199</v>
      </c>
      <c r="M3760" t="s">
        <v>1785</v>
      </c>
      <c r="N3760" t="s">
        <v>1724</v>
      </c>
      <c r="O3760" t="s">
        <v>172</v>
      </c>
      <c r="Q3760" s="199">
        <v>10000</v>
      </c>
      <c r="S3760" t="s">
        <v>2308</v>
      </c>
      <c r="T3760" t="s">
        <v>1725</v>
      </c>
      <c r="U3760" s="201">
        <v>5.2249999999999996</v>
      </c>
      <c r="V3760" t="s">
        <v>3219</v>
      </c>
      <c r="W3760" t="s">
        <v>1726</v>
      </c>
      <c r="X3760" t="s">
        <v>1727</v>
      </c>
      <c r="Y3760" t="s">
        <v>3318</v>
      </c>
      <c r="Z3760" t="s">
        <v>3730</v>
      </c>
      <c r="AA3760">
        <v>812524</v>
      </c>
      <c r="AB3760" s="198">
        <v>37036</v>
      </c>
      <c r="AC3760" s="198">
        <v>37039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92</v>
      </c>
      <c r="F3761" s="213">
        <f t="shared" si="295"/>
        <v>460000</v>
      </c>
      <c r="G3761" s="202">
        <v>1299185</v>
      </c>
      <c r="H3761" s="198">
        <v>37036.443784722222</v>
      </c>
      <c r="I3761" t="s">
        <v>2618</v>
      </c>
      <c r="M3761" t="s">
        <v>1785</v>
      </c>
      <c r="N3761" t="s">
        <v>3328</v>
      </c>
      <c r="O3761" t="s">
        <v>1489</v>
      </c>
      <c r="P3761" s="199">
        <v>5000</v>
      </c>
      <c r="S3761" t="s">
        <v>1786</v>
      </c>
      <c r="T3761" t="s">
        <v>2230</v>
      </c>
      <c r="U3761" s="201">
        <v>0.46750000000000003</v>
      </c>
      <c r="V3761" t="s">
        <v>2363</v>
      </c>
      <c r="W3761" t="s">
        <v>3329</v>
      </c>
      <c r="X3761" t="s">
        <v>3330</v>
      </c>
      <c r="Y3761" t="s">
        <v>2250</v>
      </c>
      <c r="Z3761" t="s">
        <v>3729</v>
      </c>
      <c r="AA3761" t="s">
        <v>632</v>
      </c>
      <c r="AB3761" s="198">
        <v>37073</v>
      </c>
      <c r="AC3761" s="198">
        <v>37164</v>
      </c>
    </row>
    <row r="3762" spans="1:31" x14ac:dyDescent="0.2">
      <c r="A3762" s="44" t="str">
        <f t="shared" si="291"/>
        <v xml:space="preserve"> Metals Financial</v>
      </c>
      <c r="B3762" s="44" t="str">
        <f t="shared" si="292"/>
        <v/>
      </c>
      <c r="C3762" s="44" t="str">
        <f t="shared" si="293"/>
        <v>Metals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20</v>
      </c>
      <c r="G3762" s="202">
        <v>1299186</v>
      </c>
      <c r="H3762" s="198">
        <v>37036.44390046296</v>
      </c>
      <c r="I3762" t="s">
        <v>2245</v>
      </c>
      <c r="M3762" t="s">
        <v>1791</v>
      </c>
      <c r="N3762" t="s">
        <v>2227</v>
      </c>
      <c r="O3762" t="s">
        <v>2228</v>
      </c>
      <c r="P3762" s="199">
        <v>20</v>
      </c>
      <c r="S3762" t="s">
        <v>2229</v>
      </c>
      <c r="T3762" t="s">
        <v>2230</v>
      </c>
      <c r="U3762" s="201">
        <v>1735</v>
      </c>
      <c r="V3762" t="s">
        <v>2091</v>
      </c>
      <c r="W3762" t="s">
        <v>2236</v>
      </c>
      <c r="X3762" t="s">
        <v>2232</v>
      </c>
      <c r="Y3762" t="s">
        <v>2233</v>
      </c>
      <c r="Z3762" t="s">
        <v>2234</v>
      </c>
      <c r="AA3762">
        <v>2153282</v>
      </c>
    </row>
    <row r="3763" spans="1:31" x14ac:dyDescent="0.2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20</v>
      </c>
      <c r="G3763" s="202">
        <v>1299187</v>
      </c>
      <c r="H3763" s="198">
        <v>37036.443981481483</v>
      </c>
      <c r="I3763" t="s">
        <v>2282</v>
      </c>
      <c r="M3763" t="s">
        <v>1791</v>
      </c>
      <c r="N3763" t="s">
        <v>2227</v>
      </c>
      <c r="O3763" t="s">
        <v>2228</v>
      </c>
      <c r="P3763" s="199">
        <v>20</v>
      </c>
      <c r="S3763" t="s">
        <v>2229</v>
      </c>
      <c r="T3763" t="s">
        <v>2230</v>
      </c>
      <c r="U3763" s="201">
        <v>1734</v>
      </c>
      <c r="V3763" t="s">
        <v>1841</v>
      </c>
      <c r="W3763" t="s">
        <v>2236</v>
      </c>
      <c r="X3763" t="s">
        <v>2232</v>
      </c>
      <c r="Y3763" t="s">
        <v>2233</v>
      </c>
      <c r="Z3763" t="s">
        <v>2234</v>
      </c>
      <c r="AA3763">
        <v>2153284</v>
      </c>
    </row>
    <row r="3764" spans="1:31" x14ac:dyDescent="0.2">
      <c r="A3764" s="44" t="str">
        <f t="shared" si="291"/>
        <v xml:space="preserve"> Metals Financial</v>
      </c>
      <c r="B3764" s="44" t="str">
        <f t="shared" si="292"/>
        <v/>
      </c>
      <c r="C3764" s="44" t="str">
        <f t="shared" si="293"/>
        <v>Metals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18</v>
      </c>
      <c r="G3764" s="202">
        <v>1299188</v>
      </c>
      <c r="H3764" s="198">
        <v>37036.444189814814</v>
      </c>
      <c r="I3764" t="s">
        <v>2692</v>
      </c>
      <c r="M3764" t="s">
        <v>1791</v>
      </c>
      <c r="N3764" t="s">
        <v>2227</v>
      </c>
      <c r="O3764" t="s">
        <v>2228</v>
      </c>
      <c r="Q3764" s="199">
        <v>18</v>
      </c>
      <c r="S3764" t="s">
        <v>2229</v>
      </c>
      <c r="T3764" t="s">
        <v>2230</v>
      </c>
      <c r="U3764" s="201">
        <v>1735</v>
      </c>
      <c r="V3764" t="s">
        <v>2693</v>
      </c>
      <c r="W3764" t="s">
        <v>2236</v>
      </c>
      <c r="X3764" t="s">
        <v>2232</v>
      </c>
      <c r="Y3764" t="s">
        <v>2233</v>
      </c>
      <c r="Z3764" t="s">
        <v>2234</v>
      </c>
      <c r="AA3764">
        <v>2153287</v>
      </c>
    </row>
    <row r="3765" spans="1:31" x14ac:dyDescent="0.2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30</v>
      </c>
      <c r="F3765" s="213">
        <f t="shared" si="295"/>
        <v>450000</v>
      </c>
      <c r="G3765" s="202">
        <v>1299191</v>
      </c>
      <c r="H3765" s="198">
        <v>37036.444282407407</v>
      </c>
      <c r="I3765" t="s">
        <v>1704</v>
      </c>
      <c r="M3765" t="s">
        <v>1785</v>
      </c>
      <c r="N3765" t="s">
        <v>3328</v>
      </c>
      <c r="O3765" t="s">
        <v>2111</v>
      </c>
      <c r="P3765" s="199">
        <v>15000</v>
      </c>
      <c r="S3765" t="s">
        <v>1786</v>
      </c>
      <c r="T3765" t="s">
        <v>2230</v>
      </c>
      <c r="U3765" s="201">
        <v>0.20499999999999999</v>
      </c>
      <c r="V3765" t="s">
        <v>2879</v>
      </c>
      <c r="W3765" t="s">
        <v>3329</v>
      </c>
      <c r="X3765" t="s">
        <v>3330</v>
      </c>
      <c r="Y3765" t="s">
        <v>2250</v>
      </c>
      <c r="Z3765" t="s">
        <v>3729</v>
      </c>
      <c r="AA3765" t="s">
        <v>633</v>
      </c>
      <c r="AB3765" s="198">
        <v>37043.875</v>
      </c>
      <c r="AC3765" s="198">
        <v>37072.875</v>
      </c>
    </row>
    <row r="3766" spans="1:31" x14ac:dyDescent="0.2">
      <c r="A3766" s="44" t="str">
        <f t="shared" si="291"/>
        <v xml:space="preserve"> Metals Financial</v>
      </c>
      <c r="B3766" s="44" t="str">
        <f t="shared" si="292"/>
        <v/>
      </c>
      <c r="C3766" s="44" t="str">
        <f t="shared" si="293"/>
        <v>Metals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10</v>
      </c>
      <c r="G3766" s="202">
        <v>1299192</v>
      </c>
      <c r="H3766" s="198">
        <v>37036.444351851853</v>
      </c>
      <c r="I3766" t="s">
        <v>2736</v>
      </c>
      <c r="M3766" t="s">
        <v>1791</v>
      </c>
      <c r="N3766" t="s">
        <v>2240</v>
      </c>
      <c r="O3766" t="s">
        <v>2241</v>
      </c>
      <c r="P3766" s="199">
        <v>10</v>
      </c>
      <c r="S3766" t="s">
        <v>2229</v>
      </c>
      <c r="T3766" t="s">
        <v>2230</v>
      </c>
      <c r="U3766" s="201">
        <v>1540</v>
      </c>
      <c r="V3766" t="s">
        <v>1411</v>
      </c>
      <c r="W3766" t="s">
        <v>2236</v>
      </c>
      <c r="X3766" t="s">
        <v>2232</v>
      </c>
      <c r="Y3766" t="s">
        <v>2233</v>
      </c>
      <c r="Z3766" t="s">
        <v>2234</v>
      </c>
      <c r="AA3766">
        <v>2153289</v>
      </c>
    </row>
    <row r="3767" spans="1:31" x14ac:dyDescent="0.2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10</v>
      </c>
      <c r="G3767" s="202">
        <v>1299194</v>
      </c>
      <c r="H3767" s="198">
        <v>37036.444386574076</v>
      </c>
      <c r="I3767" t="s">
        <v>2245</v>
      </c>
      <c r="M3767" t="s">
        <v>1791</v>
      </c>
      <c r="N3767" t="s">
        <v>2240</v>
      </c>
      <c r="O3767" t="s">
        <v>2241</v>
      </c>
      <c r="P3767" s="199">
        <v>10</v>
      </c>
      <c r="S3767" t="s">
        <v>2229</v>
      </c>
      <c r="T3767" t="s">
        <v>2230</v>
      </c>
      <c r="U3767" s="201">
        <v>1540</v>
      </c>
      <c r="V3767" t="s">
        <v>2091</v>
      </c>
      <c r="W3767" t="s">
        <v>2236</v>
      </c>
      <c r="X3767" t="s">
        <v>2232</v>
      </c>
      <c r="Y3767" t="s">
        <v>2233</v>
      </c>
      <c r="Z3767" t="s">
        <v>2234</v>
      </c>
      <c r="AA3767">
        <v>2153291</v>
      </c>
    </row>
    <row r="3768" spans="1:31" x14ac:dyDescent="0.2">
      <c r="A3768" s="44" t="str">
        <f t="shared" si="291"/>
        <v xml:space="preserve"> Metals Financial</v>
      </c>
      <c r="B3768" s="44" t="str">
        <f t="shared" si="292"/>
        <v/>
      </c>
      <c r="C3768" s="44" t="str">
        <f t="shared" si="293"/>
        <v>Metals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13">
        <f t="shared" si="295"/>
        <v>20</v>
      </c>
      <c r="G3768" s="202">
        <v>1299195</v>
      </c>
      <c r="H3768" s="198">
        <v>37036.444421296299</v>
      </c>
      <c r="I3768" t="s">
        <v>2200</v>
      </c>
      <c r="M3768" t="s">
        <v>1791</v>
      </c>
      <c r="N3768" t="s">
        <v>2227</v>
      </c>
      <c r="O3768" t="s">
        <v>2228</v>
      </c>
      <c r="P3768" s="199">
        <v>20</v>
      </c>
      <c r="S3768" t="s">
        <v>2229</v>
      </c>
      <c r="T3768" t="s">
        <v>2230</v>
      </c>
      <c r="U3768" s="201">
        <v>1734</v>
      </c>
      <c r="V3768" t="s">
        <v>2243</v>
      </c>
      <c r="W3768" t="s">
        <v>2236</v>
      </c>
      <c r="X3768" t="s">
        <v>2232</v>
      </c>
      <c r="Y3768" t="s">
        <v>2233</v>
      </c>
      <c r="Z3768" t="s">
        <v>2234</v>
      </c>
      <c r="AA3768">
        <v>2153293</v>
      </c>
    </row>
    <row r="3769" spans="1:31" x14ac:dyDescent="0.2">
      <c r="A3769" s="44" t="str">
        <f t="shared" si="291"/>
        <v>US Crude Financial</v>
      </c>
      <c r="B3769" s="44" t="str">
        <f t="shared" si="292"/>
        <v>US</v>
      </c>
      <c r="C3769" s="44" t="str">
        <f t="shared" si="293"/>
        <v>Crude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50000</v>
      </c>
      <c r="G3769" s="202">
        <v>1299196</v>
      </c>
      <c r="H3769" s="198">
        <v>37036.444421296299</v>
      </c>
      <c r="I3769" t="s">
        <v>3013</v>
      </c>
      <c r="M3769" t="s">
        <v>1994</v>
      </c>
      <c r="N3769" t="s">
        <v>2731</v>
      </c>
      <c r="O3769" t="s">
        <v>1815</v>
      </c>
      <c r="Q3769" s="199">
        <v>50000</v>
      </c>
      <c r="S3769" t="s">
        <v>1792</v>
      </c>
      <c r="T3769" t="s">
        <v>2230</v>
      </c>
      <c r="U3769" s="201">
        <v>28.21</v>
      </c>
      <c r="V3769" t="s">
        <v>3296</v>
      </c>
      <c r="W3769" t="s">
        <v>2733</v>
      </c>
      <c r="X3769" t="s">
        <v>2734</v>
      </c>
      <c r="Y3769" t="s">
        <v>3473</v>
      </c>
      <c r="Z3769" t="s">
        <v>3729</v>
      </c>
      <c r="AA3769">
        <v>108123</v>
      </c>
      <c r="AB3769" s="198">
        <v>37073</v>
      </c>
      <c r="AC3769" s="198">
        <v>37103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61</v>
      </c>
      <c r="F3770" s="213">
        <f t="shared" si="295"/>
        <v>305000</v>
      </c>
      <c r="G3770" s="202">
        <v>1299197</v>
      </c>
      <c r="H3770" s="198">
        <v>37036.444456018522</v>
      </c>
      <c r="I3770" t="s">
        <v>2200</v>
      </c>
      <c r="M3770" t="s">
        <v>1785</v>
      </c>
      <c r="N3770" t="s">
        <v>3328</v>
      </c>
      <c r="O3770" t="s">
        <v>3233</v>
      </c>
      <c r="P3770" s="199">
        <v>5000</v>
      </c>
      <c r="S3770" t="s">
        <v>1786</v>
      </c>
      <c r="T3770" t="s">
        <v>2230</v>
      </c>
      <c r="U3770" s="201">
        <v>5.0999999999999996</v>
      </c>
      <c r="V3770" t="s">
        <v>3217</v>
      </c>
      <c r="W3770" t="s">
        <v>3188</v>
      </c>
      <c r="X3770" t="s">
        <v>3189</v>
      </c>
      <c r="Y3770" t="s">
        <v>2250</v>
      </c>
      <c r="Z3770" t="s">
        <v>3729</v>
      </c>
      <c r="AA3770" t="s">
        <v>634</v>
      </c>
      <c r="AB3770" s="198">
        <v>37196</v>
      </c>
      <c r="AC3770" s="198">
        <v>37256</v>
      </c>
    </row>
    <row r="3771" spans="1:31" x14ac:dyDescent="0.2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1299198</v>
      </c>
      <c r="H3771" s="198">
        <v>37036.444502314815</v>
      </c>
      <c r="I3771" t="s">
        <v>2200</v>
      </c>
      <c r="M3771" t="s">
        <v>1994</v>
      </c>
      <c r="N3771" t="s">
        <v>2731</v>
      </c>
      <c r="O3771" t="s">
        <v>1815</v>
      </c>
      <c r="Q3771" s="199">
        <v>50000</v>
      </c>
      <c r="S3771" t="s">
        <v>1792</v>
      </c>
      <c r="T3771" t="s">
        <v>2230</v>
      </c>
      <c r="U3771" s="201">
        <v>28.23</v>
      </c>
      <c r="V3771" t="s">
        <v>2829</v>
      </c>
      <c r="W3771" t="s">
        <v>2733</v>
      </c>
      <c r="X3771" t="s">
        <v>2734</v>
      </c>
      <c r="Y3771" t="s">
        <v>3473</v>
      </c>
      <c r="Z3771" t="s">
        <v>3729</v>
      </c>
      <c r="AA3771">
        <v>108124</v>
      </c>
      <c r="AB3771" s="198">
        <v>37073</v>
      </c>
      <c r="AC3771" s="198">
        <v>37103</v>
      </c>
    </row>
    <row r="3772" spans="1:31" x14ac:dyDescent="0.2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2</v>
      </c>
      <c r="G3772" s="202">
        <v>1299199</v>
      </c>
      <c r="H3772" s="198">
        <v>37036.444791666669</v>
      </c>
      <c r="I3772" t="s">
        <v>2692</v>
      </c>
      <c r="M3772" t="s">
        <v>1791</v>
      </c>
      <c r="N3772" t="s">
        <v>2227</v>
      </c>
      <c r="O3772" t="s">
        <v>2228</v>
      </c>
      <c r="Q3772" s="199">
        <v>2</v>
      </c>
      <c r="S3772" t="s">
        <v>2229</v>
      </c>
      <c r="T3772" t="s">
        <v>2230</v>
      </c>
      <c r="U3772" s="201">
        <v>1734</v>
      </c>
      <c r="V3772" t="s">
        <v>2693</v>
      </c>
      <c r="W3772" t="s">
        <v>2236</v>
      </c>
      <c r="X3772" t="s">
        <v>2232</v>
      </c>
      <c r="Y3772" t="s">
        <v>2233</v>
      </c>
      <c r="Z3772" t="s">
        <v>2234</v>
      </c>
      <c r="AA3772">
        <v>2153295</v>
      </c>
    </row>
    <row r="3773" spans="1:31" x14ac:dyDescent="0.2">
      <c r="A3773" s="44" t="str">
        <f t="shared" si="291"/>
        <v xml:space="preserve"> Natural Gas Physical</v>
      </c>
      <c r="B3773" s="44" t="str">
        <f t="shared" si="292"/>
        <v/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3</v>
      </c>
      <c r="F3773" s="213">
        <f t="shared" si="295"/>
        <v>30000</v>
      </c>
      <c r="G3773" s="202">
        <v>1299200</v>
      </c>
      <c r="H3773" s="198">
        <v>37036.444837962961</v>
      </c>
      <c r="I3773" t="s">
        <v>2384</v>
      </c>
      <c r="M3773" t="s">
        <v>1785</v>
      </c>
      <c r="N3773" t="s">
        <v>1724</v>
      </c>
      <c r="O3773" t="s">
        <v>103</v>
      </c>
      <c r="P3773" s="199">
        <v>10000</v>
      </c>
      <c r="S3773" t="s">
        <v>2308</v>
      </c>
      <c r="T3773" t="s">
        <v>1725</v>
      </c>
      <c r="U3773" s="201">
        <v>5.22</v>
      </c>
      <c r="V3773" t="s">
        <v>2823</v>
      </c>
      <c r="W3773" t="s">
        <v>1726</v>
      </c>
      <c r="X3773" t="s">
        <v>1727</v>
      </c>
      <c r="Y3773" t="s">
        <v>3318</v>
      </c>
      <c r="Z3773" t="s">
        <v>3730</v>
      </c>
      <c r="AA3773">
        <v>812531</v>
      </c>
      <c r="AB3773" s="198">
        <v>37036.875</v>
      </c>
      <c r="AC3773" s="198">
        <v>37038.875</v>
      </c>
      <c r="AE3773" s="116">
        <f>IF(S3773="Gallon",F3773/42,F3773)</f>
        <v>30000</v>
      </c>
    </row>
    <row r="3774" spans="1:31" x14ac:dyDescent="0.2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30</v>
      </c>
      <c r="F3774" s="213">
        <f t="shared" si="295"/>
        <v>600000</v>
      </c>
      <c r="G3774" s="202">
        <v>1299201</v>
      </c>
      <c r="H3774" s="198">
        <v>37036.445034722223</v>
      </c>
      <c r="I3774" t="s">
        <v>3013</v>
      </c>
      <c r="M3774" t="s">
        <v>1785</v>
      </c>
      <c r="N3774" t="s">
        <v>3014</v>
      </c>
      <c r="O3774" t="s">
        <v>3015</v>
      </c>
      <c r="Q3774" s="199">
        <v>20000</v>
      </c>
      <c r="S3774" t="s">
        <v>1786</v>
      </c>
      <c r="T3774" t="s">
        <v>2230</v>
      </c>
      <c r="U3774" s="201">
        <v>3.9750000000000001</v>
      </c>
      <c r="V3774" t="s">
        <v>3149</v>
      </c>
      <c r="W3774" t="s">
        <v>3587</v>
      </c>
      <c r="X3774" t="s">
        <v>3016</v>
      </c>
      <c r="Y3774" t="s">
        <v>2250</v>
      </c>
      <c r="Z3774" t="s">
        <v>3729</v>
      </c>
      <c r="AA3774" t="s">
        <v>635</v>
      </c>
      <c r="AB3774" s="198">
        <v>37043.875</v>
      </c>
      <c r="AC3774" s="198">
        <v>37072.875</v>
      </c>
    </row>
    <row r="3775" spans="1:31" x14ac:dyDescent="0.2">
      <c r="A3775" s="44" t="str">
        <f t="shared" si="291"/>
        <v xml:space="preserve"> Natural Gas Physical</v>
      </c>
      <c r="B3775" s="44" t="str">
        <f t="shared" si="292"/>
        <v/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4</v>
      </c>
      <c r="F3775" s="213">
        <f t="shared" si="295"/>
        <v>40000</v>
      </c>
      <c r="G3775" s="202">
        <v>1299202</v>
      </c>
      <c r="H3775" s="198">
        <v>37036.4450462963</v>
      </c>
      <c r="I3775" t="s">
        <v>3385</v>
      </c>
      <c r="M3775" t="s">
        <v>1785</v>
      </c>
      <c r="N3775" t="s">
        <v>1724</v>
      </c>
      <c r="O3775" t="s">
        <v>172</v>
      </c>
      <c r="Q3775" s="199">
        <v>10000</v>
      </c>
      <c r="S3775" t="s">
        <v>2308</v>
      </c>
      <c r="T3775" t="s">
        <v>1725</v>
      </c>
      <c r="U3775" s="201">
        <v>5.2249999999999996</v>
      </c>
      <c r="V3775" t="s">
        <v>3386</v>
      </c>
      <c r="W3775" t="s">
        <v>1726</v>
      </c>
      <c r="X3775" t="s">
        <v>1727</v>
      </c>
      <c r="Y3775" t="s">
        <v>3318</v>
      </c>
      <c r="Z3775" t="s">
        <v>3730</v>
      </c>
      <c r="AA3775">
        <v>812532</v>
      </c>
      <c r="AB3775" s="198">
        <v>37036</v>
      </c>
      <c r="AC3775" s="198">
        <v>37039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30</v>
      </c>
      <c r="F3776" s="213">
        <f t="shared" si="295"/>
        <v>150000</v>
      </c>
      <c r="G3776" s="202">
        <v>1299203</v>
      </c>
      <c r="H3776" s="198">
        <v>37036.445138888892</v>
      </c>
      <c r="I3776" t="s">
        <v>2200</v>
      </c>
      <c r="M3776" t="s">
        <v>1785</v>
      </c>
      <c r="N3776" t="s">
        <v>3328</v>
      </c>
      <c r="O3776" t="s">
        <v>3192</v>
      </c>
      <c r="P3776" s="199">
        <v>5000</v>
      </c>
      <c r="S3776" t="s">
        <v>1786</v>
      </c>
      <c r="T3776" t="s">
        <v>2230</v>
      </c>
      <c r="U3776" s="201">
        <v>6.83</v>
      </c>
      <c r="V3776" t="s">
        <v>3217</v>
      </c>
      <c r="W3776" t="s">
        <v>3188</v>
      </c>
      <c r="X3776" t="s">
        <v>3189</v>
      </c>
      <c r="Y3776" t="s">
        <v>2250</v>
      </c>
      <c r="Z3776" t="s">
        <v>3729</v>
      </c>
      <c r="AA3776" t="s">
        <v>636</v>
      </c>
      <c r="AB3776" s="198">
        <v>37135.875</v>
      </c>
      <c r="AC3776" s="198">
        <v>37164.875</v>
      </c>
    </row>
    <row r="3777" spans="1:29" x14ac:dyDescent="0.2">
      <c r="A3777" s="44" t="str">
        <f t="shared" si="291"/>
        <v xml:space="preserve"> Natural Gas Physical</v>
      </c>
      <c r="B3777" s="44" t="str">
        <f t="shared" si="292"/>
        <v/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3</v>
      </c>
      <c r="F3777" s="213">
        <f t="shared" si="295"/>
        <v>30000</v>
      </c>
      <c r="G3777" s="202">
        <v>1299204</v>
      </c>
      <c r="H3777" s="198">
        <v>37036.445162037038</v>
      </c>
      <c r="I3777" t="s">
        <v>2384</v>
      </c>
      <c r="M3777" t="s">
        <v>1785</v>
      </c>
      <c r="N3777" t="s">
        <v>1724</v>
      </c>
      <c r="O3777" t="s">
        <v>103</v>
      </c>
      <c r="P3777" s="199">
        <v>10000</v>
      </c>
      <c r="S3777" t="s">
        <v>2308</v>
      </c>
      <c r="T3777" t="s">
        <v>1725</v>
      </c>
      <c r="U3777" s="201">
        <v>5.22</v>
      </c>
      <c r="V3777" t="s">
        <v>2823</v>
      </c>
      <c r="W3777" t="s">
        <v>1726</v>
      </c>
      <c r="X3777" t="s">
        <v>1727</v>
      </c>
      <c r="Y3777" t="s">
        <v>3318</v>
      </c>
      <c r="Z3777" t="s">
        <v>3730</v>
      </c>
      <c r="AA3777">
        <v>812533</v>
      </c>
      <c r="AB3777" s="198">
        <v>37036.875</v>
      </c>
      <c r="AC3777" s="198">
        <v>37038.875</v>
      </c>
    </row>
    <row r="3778" spans="1:29" x14ac:dyDescent="0.2">
      <c r="A3778" s="44" t="str">
        <f t="shared" si="291"/>
        <v xml:space="preserve"> Metals Financial</v>
      </c>
      <c r="B3778" s="44" t="str">
        <f t="shared" si="292"/>
        <v/>
      </c>
      <c r="C3778" s="44" t="str">
        <f t="shared" si="293"/>
        <v>Metals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20</v>
      </c>
      <c r="G3778" s="202">
        <v>1299205</v>
      </c>
      <c r="H3778" s="198">
        <v>37036.445185185185</v>
      </c>
      <c r="I3778" t="s">
        <v>2290</v>
      </c>
      <c r="M3778" t="s">
        <v>1791</v>
      </c>
      <c r="N3778" t="s">
        <v>2240</v>
      </c>
      <c r="O3778" t="s">
        <v>2241</v>
      </c>
      <c r="Q3778" s="199">
        <v>20</v>
      </c>
      <c r="S3778" t="s">
        <v>2229</v>
      </c>
      <c r="T3778" t="s">
        <v>2230</v>
      </c>
      <c r="U3778" s="201">
        <v>1540</v>
      </c>
      <c r="V3778" t="s">
        <v>2086</v>
      </c>
      <c r="W3778" t="s">
        <v>2236</v>
      </c>
      <c r="X3778" t="s">
        <v>2232</v>
      </c>
      <c r="Y3778" t="s">
        <v>2233</v>
      </c>
      <c r="Z3778" t="s">
        <v>2234</v>
      </c>
      <c r="AA3778">
        <v>2153300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30</v>
      </c>
      <c r="F3779" s="213">
        <f t="shared" si="295"/>
        <v>150000</v>
      </c>
      <c r="G3779" s="202">
        <v>1299206</v>
      </c>
      <c r="H3779" s="198">
        <v>37036.445196759261</v>
      </c>
      <c r="I3779" t="s">
        <v>3254</v>
      </c>
      <c r="M3779" t="s">
        <v>1785</v>
      </c>
      <c r="N3779" t="s">
        <v>3328</v>
      </c>
      <c r="O3779" t="s">
        <v>2862</v>
      </c>
      <c r="P3779" s="199">
        <v>5000</v>
      </c>
      <c r="S3779" t="s">
        <v>1786</v>
      </c>
      <c r="T3779" t="s">
        <v>2230</v>
      </c>
      <c r="U3779" s="201">
        <v>-0.08</v>
      </c>
      <c r="V3779" t="s">
        <v>2894</v>
      </c>
      <c r="W3779" t="s">
        <v>1775</v>
      </c>
      <c r="X3779" t="s">
        <v>1776</v>
      </c>
      <c r="Y3779" t="s">
        <v>2250</v>
      </c>
      <c r="Z3779" t="s">
        <v>3729</v>
      </c>
      <c r="AA3779" t="s">
        <v>637</v>
      </c>
      <c r="AB3779" s="198">
        <v>37043.875</v>
      </c>
      <c r="AC3779" s="198">
        <v>37072.875</v>
      </c>
    </row>
    <row r="3780" spans="1:29" x14ac:dyDescent="0.2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30</v>
      </c>
      <c r="F3780" s="213">
        <f t="shared" si="295"/>
        <v>150000</v>
      </c>
      <c r="G3780" s="202">
        <v>1299207</v>
      </c>
      <c r="H3780" s="198">
        <v>37036.445277777777</v>
      </c>
      <c r="I3780" t="s">
        <v>3013</v>
      </c>
      <c r="M3780" t="s">
        <v>1785</v>
      </c>
      <c r="N3780" t="s">
        <v>3314</v>
      </c>
      <c r="O3780" t="s">
        <v>1936</v>
      </c>
      <c r="Q3780" s="199">
        <v>5000</v>
      </c>
      <c r="S3780" t="s">
        <v>1786</v>
      </c>
      <c r="T3780" t="s">
        <v>2230</v>
      </c>
      <c r="U3780" s="201">
        <v>2.5049999999999999</v>
      </c>
      <c r="V3780" t="s">
        <v>638</v>
      </c>
      <c r="W3780" t="s">
        <v>2117</v>
      </c>
      <c r="X3780" t="s">
        <v>1761</v>
      </c>
      <c r="Y3780" t="s">
        <v>3318</v>
      </c>
      <c r="Z3780" t="s">
        <v>3729</v>
      </c>
      <c r="AA3780" t="s">
        <v>639</v>
      </c>
      <c r="AB3780" s="198">
        <v>37043.875</v>
      </c>
      <c r="AC3780" s="198">
        <v>37072.875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31</v>
      </c>
      <c r="F3781" s="213">
        <f t="shared" si="295"/>
        <v>155000</v>
      </c>
      <c r="G3781" s="202">
        <v>1299208</v>
      </c>
      <c r="H3781" s="198">
        <v>37036.445405092592</v>
      </c>
      <c r="I3781" t="s">
        <v>2170</v>
      </c>
      <c r="M3781" t="s">
        <v>1785</v>
      </c>
      <c r="N3781" t="s">
        <v>3014</v>
      </c>
      <c r="O3781" t="s">
        <v>3025</v>
      </c>
      <c r="P3781" s="199">
        <v>5000</v>
      </c>
      <c r="S3781" t="s">
        <v>1786</v>
      </c>
      <c r="T3781" t="s">
        <v>2230</v>
      </c>
      <c r="U3781" s="201">
        <v>4.1150000000000002</v>
      </c>
      <c r="V3781" t="s">
        <v>2405</v>
      </c>
      <c r="W3781" t="s">
        <v>3587</v>
      </c>
      <c r="X3781" t="s">
        <v>3016</v>
      </c>
      <c r="Y3781" t="s">
        <v>2250</v>
      </c>
      <c r="Z3781" t="s">
        <v>3729</v>
      </c>
      <c r="AA3781" t="s">
        <v>640</v>
      </c>
      <c r="AB3781" s="198">
        <v>37104.875</v>
      </c>
      <c r="AC3781" s="198">
        <v>37134.875</v>
      </c>
    </row>
    <row r="3782" spans="1:29" x14ac:dyDescent="0.2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10</v>
      </c>
      <c r="G3782" s="202">
        <v>1299212</v>
      </c>
      <c r="H3782" s="198">
        <v>37036.445439814815</v>
      </c>
      <c r="I3782" t="s">
        <v>2252</v>
      </c>
      <c r="M3782" t="s">
        <v>1791</v>
      </c>
      <c r="N3782" t="s">
        <v>2227</v>
      </c>
      <c r="O3782" t="s">
        <v>2228</v>
      </c>
      <c r="Q3782" s="199">
        <v>10</v>
      </c>
      <c r="S3782" t="s">
        <v>2229</v>
      </c>
      <c r="T3782" t="s">
        <v>2230</v>
      </c>
      <c r="U3782" s="201">
        <v>1736</v>
      </c>
      <c r="V3782" t="s">
        <v>2296</v>
      </c>
      <c r="W3782" t="s">
        <v>2236</v>
      </c>
      <c r="X3782" t="s">
        <v>2232</v>
      </c>
      <c r="Y3782" t="s">
        <v>2233</v>
      </c>
      <c r="Z3782" t="s">
        <v>2234</v>
      </c>
      <c r="AA3782">
        <v>2153303</v>
      </c>
    </row>
    <row r="3783" spans="1:29" x14ac:dyDescent="0.2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153</v>
      </c>
      <c r="F3783" s="213">
        <f t="shared" si="295"/>
        <v>765000</v>
      </c>
      <c r="G3783" s="202">
        <v>1299213</v>
      </c>
      <c r="H3783" s="198">
        <v>37036.445520833331</v>
      </c>
      <c r="I3783" t="s">
        <v>2986</v>
      </c>
      <c r="M3783" t="s">
        <v>1785</v>
      </c>
      <c r="N3783" t="s">
        <v>3014</v>
      </c>
      <c r="O3783" t="s">
        <v>2777</v>
      </c>
      <c r="Q3783" s="199">
        <v>5000</v>
      </c>
      <c r="S3783" t="s">
        <v>1786</v>
      </c>
      <c r="T3783" t="s">
        <v>2230</v>
      </c>
      <c r="U3783" s="201">
        <v>4.0949999999999998</v>
      </c>
      <c r="V3783" t="s">
        <v>2380</v>
      </c>
      <c r="W3783" t="s">
        <v>3587</v>
      </c>
      <c r="X3783" t="s">
        <v>3016</v>
      </c>
      <c r="Y3783" t="s">
        <v>2250</v>
      </c>
      <c r="Z3783" t="s">
        <v>3729</v>
      </c>
      <c r="AA3783" t="s">
        <v>641</v>
      </c>
      <c r="AB3783" s="198">
        <v>37043</v>
      </c>
      <c r="AC3783" s="198">
        <v>37195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750000</v>
      </c>
      <c r="G3784" s="202">
        <v>1299214</v>
      </c>
      <c r="H3784" s="198">
        <v>37036.445671296293</v>
      </c>
      <c r="I3784" t="s">
        <v>3393</v>
      </c>
      <c r="M3784" t="s">
        <v>1785</v>
      </c>
      <c r="N3784" t="s">
        <v>3328</v>
      </c>
      <c r="O3784" t="s">
        <v>2893</v>
      </c>
      <c r="Q3784" s="199">
        <v>25000</v>
      </c>
      <c r="S3784" t="s">
        <v>1786</v>
      </c>
      <c r="T3784" t="s">
        <v>2230</v>
      </c>
      <c r="U3784" s="201">
        <v>-6.7500000000000004E-2</v>
      </c>
      <c r="V3784" t="s">
        <v>481</v>
      </c>
      <c r="W3784" t="s">
        <v>1752</v>
      </c>
      <c r="X3784" t="s">
        <v>1753</v>
      </c>
      <c r="Y3784" t="s">
        <v>2250</v>
      </c>
      <c r="Z3784" t="s">
        <v>3729</v>
      </c>
      <c r="AA3784" t="s">
        <v>642</v>
      </c>
      <c r="AB3784" s="198">
        <v>37043.875</v>
      </c>
      <c r="AC3784" s="198">
        <v>37072.875</v>
      </c>
    </row>
    <row r="3785" spans="1:29" x14ac:dyDescent="0.2">
      <c r="A3785" s="44" t="str">
        <f t="shared" si="291"/>
        <v>US Crude Financial</v>
      </c>
      <c r="B3785" s="44" t="str">
        <f t="shared" si="292"/>
        <v>US</v>
      </c>
      <c r="C3785" s="44" t="str">
        <f t="shared" si="293"/>
        <v>Crude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50000</v>
      </c>
      <c r="G3785" s="202">
        <v>1299215</v>
      </c>
      <c r="H3785" s="198">
        <v>37036.445694444446</v>
      </c>
      <c r="I3785" t="s">
        <v>2730</v>
      </c>
      <c r="M3785" t="s">
        <v>1994</v>
      </c>
      <c r="N3785" t="s">
        <v>2731</v>
      </c>
      <c r="O3785" t="s">
        <v>1815</v>
      </c>
      <c r="Q3785" s="199">
        <v>50000</v>
      </c>
      <c r="S3785" t="s">
        <v>1792</v>
      </c>
      <c r="T3785" t="s">
        <v>2230</v>
      </c>
      <c r="U3785" s="201">
        <v>28.25</v>
      </c>
      <c r="V3785" t="s">
        <v>2732</v>
      </c>
      <c r="W3785" t="s">
        <v>2733</v>
      </c>
      <c r="X3785" t="s">
        <v>2734</v>
      </c>
      <c r="Y3785" t="s">
        <v>3473</v>
      </c>
      <c r="Z3785" t="s">
        <v>3729</v>
      </c>
      <c r="AA3785">
        <v>108125</v>
      </c>
      <c r="AB3785" s="198">
        <v>37073</v>
      </c>
      <c r="AC3785" s="198">
        <v>37103</v>
      </c>
    </row>
    <row r="3786" spans="1:29" x14ac:dyDescent="0.2">
      <c r="A3786" s="44" t="str">
        <f t="shared" si="291"/>
        <v xml:space="preserve"> Natural Gas Physical</v>
      </c>
      <c r="B3786" s="44" t="str">
        <f t="shared" si="292"/>
        <v/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4</v>
      </c>
      <c r="F3786" s="213">
        <f t="shared" si="295"/>
        <v>40000</v>
      </c>
      <c r="G3786" s="202">
        <v>1299216</v>
      </c>
      <c r="H3786" s="198">
        <v>37036.445706018516</v>
      </c>
      <c r="I3786" t="s">
        <v>3385</v>
      </c>
      <c r="M3786" t="s">
        <v>1785</v>
      </c>
      <c r="N3786" t="s">
        <v>1724</v>
      </c>
      <c r="O3786" t="s">
        <v>172</v>
      </c>
      <c r="Q3786" s="199">
        <v>10000</v>
      </c>
      <c r="S3786" t="s">
        <v>2308</v>
      </c>
      <c r="T3786" t="s">
        <v>1725</v>
      </c>
      <c r="U3786" s="201">
        <v>5.2249999999999996</v>
      </c>
      <c r="V3786" t="s">
        <v>3386</v>
      </c>
      <c r="W3786" t="s">
        <v>1726</v>
      </c>
      <c r="X3786" t="s">
        <v>1727</v>
      </c>
      <c r="Y3786" t="s">
        <v>3318</v>
      </c>
      <c r="Z3786" t="s">
        <v>3730</v>
      </c>
      <c r="AA3786">
        <v>812539</v>
      </c>
      <c r="AB3786" s="198">
        <v>37036</v>
      </c>
      <c r="AC3786" s="198">
        <v>37039</v>
      </c>
    </row>
    <row r="3787" spans="1:29" x14ac:dyDescent="0.2">
      <c r="A3787" s="44" t="str">
        <f t="shared" ref="A3787:A3850" si="296">B3787&amp;" "&amp;C3787&amp;" "&amp;D3787</f>
        <v xml:space="preserve"> Metals Financial</v>
      </c>
      <c r="B3787" s="44" t="str">
        <f t="shared" ref="B3787:B3850" si="297">IF((LEFT(N3787,2)="US"),"US","")</f>
        <v/>
      </c>
      <c r="C3787" s="44" t="str">
        <f t="shared" ref="C3787:C3850" si="298">M3787</f>
        <v>Metals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</v>
      </c>
      <c r="G3787" s="202">
        <v>1299217</v>
      </c>
      <c r="H3787" s="198">
        <v>37036.445856481485</v>
      </c>
      <c r="I3787" t="s">
        <v>2200</v>
      </c>
      <c r="M3787" t="s">
        <v>1791</v>
      </c>
      <c r="N3787" t="s">
        <v>2246</v>
      </c>
      <c r="O3787" t="s">
        <v>2247</v>
      </c>
      <c r="Q3787" s="199">
        <v>10</v>
      </c>
      <c r="S3787" t="s">
        <v>2248</v>
      </c>
      <c r="T3787" t="s">
        <v>2230</v>
      </c>
      <c r="U3787" s="201">
        <v>1269</v>
      </c>
      <c r="V3787" t="s">
        <v>2244</v>
      </c>
      <c r="W3787" t="s">
        <v>2249</v>
      </c>
      <c r="X3787" t="s">
        <v>2232</v>
      </c>
      <c r="Y3787" t="s">
        <v>2233</v>
      </c>
      <c r="Z3787" t="s">
        <v>2234</v>
      </c>
      <c r="AA3787">
        <v>2153306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4</v>
      </c>
      <c r="F3788" s="213">
        <f t="shared" si="300"/>
        <v>100000</v>
      </c>
      <c r="G3788" s="202">
        <v>1299219</v>
      </c>
      <c r="H3788" s="198">
        <v>37036.445937500001</v>
      </c>
      <c r="I3788" t="s">
        <v>1826</v>
      </c>
      <c r="M3788" t="s">
        <v>1785</v>
      </c>
      <c r="N3788" t="s">
        <v>3314</v>
      </c>
      <c r="O3788" t="s">
        <v>1034</v>
      </c>
      <c r="P3788" s="199">
        <v>25000</v>
      </c>
      <c r="S3788" t="s">
        <v>1786</v>
      </c>
      <c r="T3788" t="s">
        <v>2230</v>
      </c>
      <c r="U3788" s="201">
        <v>3.86</v>
      </c>
      <c r="V3788" t="s">
        <v>2322</v>
      </c>
      <c r="W3788" t="s">
        <v>2783</v>
      </c>
      <c r="X3788" t="s">
        <v>2784</v>
      </c>
      <c r="Y3788" t="s">
        <v>3318</v>
      </c>
      <c r="Z3788" t="s">
        <v>3729</v>
      </c>
      <c r="AA3788">
        <v>812540</v>
      </c>
      <c r="AB3788" s="198">
        <v>37037</v>
      </c>
      <c r="AC3788" s="198">
        <v>37040</v>
      </c>
    </row>
    <row r="3789" spans="1:29" x14ac:dyDescent="0.2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10</v>
      </c>
      <c r="G3789" s="202">
        <v>1299221</v>
      </c>
      <c r="H3789" s="198">
        <v>37036.446064814816</v>
      </c>
      <c r="I3789" t="s">
        <v>2245</v>
      </c>
      <c r="M3789" t="s">
        <v>1791</v>
      </c>
      <c r="N3789" t="s">
        <v>2255</v>
      </c>
      <c r="O3789" t="s">
        <v>2256</v>
      </c>
      <c r="Q3789" s="199">
        <v>10</v>
      </c>
      <c r="S3789" t="s">
        <v>2257</v>
      </c>
      <c r="T3789" t="s">
        <v>2230</v>
      </c>
      <c r="U3789" s="201">
        <v>7240</v>
      </c>
      <c r="V3789" t="s">
        <v>2091</v>
      </c>
      <c r="W3789" t="s">
        <v>2258</v>
      </c>
      <c r="X3789" t="s">
        <v>2232</v>
      </c>
      <c r="Y3789" t="s">
        <v>2233</v>
      </c>
      <c r="Z3789" t="s">
        <v>2234</v>
      </c>
      <c r="AA3789">
        <v>2153308</v>
      </c>
    </row>
    <row r="3790" spans="1:29" x14ac:dyDescent="0.2">
      <c r="A3790" s="44" t="str">
        <f t="shared" si="296"/>
        <v>US Natural Gas Physical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4</v>
      </c>
      <c r="F3790" s="213">
        <f t="shared" si="300"/>
        <v>18000</v>
      </c>
      <c r="G3790" s="202">
        <v>1299222</v>
      </c>
      <c r="H3790" s="198">
        <v>37036.446261574078</v>
      </c>
      <c r="I3790" t="s">
        <v>1826</v>
      </c>
      <c r="M3790" t="s">
        <v>1785</v>
      </c>
      <c r="N3790" t="s">
        <v>3314</v>
      </c>
      <c r="O3790" t="s">
        <v>1580</v>
      </c>
      <c r="P3790" s="199">
        <v>4500</v>
      </c>
      <c r="S3790" t="s">
        <v>1786</v>
      </c>
      <c r="T3790" t="s">
        <v>2230</v>
      </c>
      <c r="U3790" s="201">
        <v>3.855</v>
      </c>
      <c r="V3790" t="s">
        <v>2322</v>
      </c>
      <c r="W3790" t="s">
        <v>2790</v>
      </c>
      <c r="X3790" t="s">
        <v>2791</v>
      </c>
      <c r="Y3790" t="s">
        <v>3318</v>
      </c>
      <c r="Z3790" t="s">
        <v>3729</v>
      </c>
      <c r="AA3790">
        <v>812541</v>
      </c>
      <c r="AB3790" s="198">
        <v>37037</v>
      </c>
      <c r="AC3790" s="198">
        <v>37040</v>
      </c>
    </row>
    <row r="3791" spans="1:29" x14ac:dyDescent="0.2">
      <c r="A3791" s="44" t="str">
        <f t="shared" si="296"/>
        <v xml:space="preserve"> Metals Financial</v>
      </c>
      <c r="B3791" s="44" t="str">
        <f t="shared" si="297"/>
        <v/>
      </c>
      <c r="C3791" s="44" t="str">
        <f t="shared" si="298"/>
        <v>Metals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10</v>
      </c>
      <c r="G3791" s="202">
        <v>1299223</v>
      </c>
      <c r="H3791" s="198">
        <v>37036.446516203701</v>
      </c>
      <c r="I3791" t="s">
        <v>2284</v>
      </c>
      <c r="M3791" t="s">
        <v>1791</v>
      </c>
      <c r="N3791" t="s">
        <v>2240</v>
      </c>
      <c r="O3791" t="s">
        <v>2241</v>
      </c>
      <c r="P3791" s="199">
        <v>10</v>
      </c>
      <c r="S3791" t="s">
        <v>2229</v>
      </c>
      <c r="T3791" t="s">
        <v>2230</v>
      </c>
      <c r="U3791" s="201">
        <v>1542</v>
      </c>
      <c r="V3791" t="s">
        <v>2300</v>
      </c>
      <c r="W3791" t="s">
        <v>2236</v>
      </c>
      <c r="X3791" t="s">
        <v>2232</v>
      </c>
      <c r="Y3791" t="s">
        <v>2233</v>
      </c>
      <c r="Z3791" t="s">
        <v>2234</v>
      </c>
      <c r="AA3791">
        <v>2153312</v>
      </c>
    </row>
    <row r="3792" spans="1:29" x14ac:dyDescent="0.2">
      <c r="A3792" s="44" t="str">
        <f t="shared" si="296"/>
        <v>US Crude Financial</v>
      </c>
      <c r="B3792" s="44" t="str">
        <f t="shared" si="297"/>
        <v>US</v>
      </c>
      <c r="C3792" s="44" t="str">
        <f t="shared" si="298"/>
        <v>Crude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50000</v>
      </c>
      <c r="G3792" s="202">
        <v>1299224</v>
      </c>
      <c r="H3792" s="198">
        <v>37036.446539351855</v>
      </c>
      <c r="I3792" t="s">
        <v>2200</v>
      </c>
      <c r="M3792" t="s">
        <v>1994</v>
      </c>
      <c r="N3792" t="s">
        <v>2731</v>
      </c>
      <c r="O3792" t="s">
        <v>1815</v>
      </c>
      <c r="Q3792" s="199">
        <v>50000</v>
      </c>
      <c r="S3792" t="s">
        <v>1792</v>
      </c>
      <c r="T3792" t="s">
        <v>2230</v>
      </c>
      <c r="U3792" s="201">
        <v>28.27</v>
      </c>
      <c r="V3792" t="s">
        <v>2829</v>
      </c>
      <c r="W3792" t="s">
        <v>2733</v>
      </c>
      <c r="X3792" t="s">
        <v>2734</v>
      </c>
      <c r="Y3792" t="s">
        <v>3473</v>
      </c>
      <c r="Z3792" t="s">
        <v>3729</v>
      </c>
      <c r="AA3792">
        <v>108126</v>
      </c>
      <c r="AB3792" s="198">
        <v>37073</v>
      </c>
      <c r="AC3792" s="198">
        <v>37103</v>
      </c>
    </row>
    <row r="3793" spans="1:29" x14ac:dyDescent="0.2">
      <c r="A3793" s="44" t="str">
        <f t="shared" si="296"/>
        <v xml:space="preserve"> Metals Financial</v>
      </c>
      <c r="B3793" s="44" t="str">
        <f t="shared" si="297"/>
        <v/>
      </c>
      <c r="C3793" s="44" t="str">
        <f t="shared" si="298"/>
        <v>Metals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10</v>
      </c>
      <c r="G3793" s="202">
        <v>1299226</v>
      </c>
      <c r="H3793" s="198">
        <v>37036.446597222224</v>
      </c>
      <c r="I3793" t="s">
        <v>2245</v>
      </c>
      <c r="M3793" t="s">
        <v>1791</v>
      </c>
      <c r="N3793" t="s">
        <v>2227</v>
      </c>
      <c r="O3793" t="s">
        <v>2228</v>
      </c>
      <c r="P3793" s="199">
        <v>10</v>
      </c>
      <c r="S3793" t="s">
        <v>2229</v>
      </c>
      <c r="T3793" t="s">
        <v>2230</v>
      </c>
      <c r="U3793" s="201">
        <v>1735</v>
      </c>
      <c r="V3793" t="s">
        <v>2091</v>
      </c>
      <c r="W3793" t="s">
        <v>2236</v>
      </c>
      <c r="X3793" t="s">
        <v>2232</v>
      </c>
      <c r="Y3793" t="s">
        <v>2233</v>
      </c>
      <c r="Z3793" t="s">
        <v>2234</v>
      </c>
      <c r="AA3793">
        <v>2153317</v>
      </c>
    </row>
    <row r="3794" spans="1:29" x14ac:dyDescent="0.2">
      <c r="A3794" s="44" t="str">
        <f t="shared" si="296"/>
        <v xml:space="preserve"> Metals Financial</v>
      </c>
      <c r="B3794" s="44" t="str">
        <f t="shared" si="297"/>
        <v/>
      </c>
      <c r="C3794" s="44" t="str">
        <f t="shared" si="298"/>
        <v>Metals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20</v>
      </c>
      <c r="G3794" s="202">
        <v>1299225</v>
      </c>
      <c r="H3794" s="198">
        <v>37036.446597222224</v>
      </c>
      <c r="I3794" t="s">
        <v>2200</v>
      </c>
      <c r="M3794" t="s">
        <v>1791</v>
      </c>
      <c r="N3794" t="s">
        <v>2240</v>
      </c>
      <c r="O3794" t="s">
        <v>2241</v>
      </c>
      <c r="Q3794" s="199">
        <v>20</v>
      </c>
      <c r="S3794" t="s">
        <v>2229</v>
      </c>
      <c r="T3794" t="s">
        <v>2230</v>
      </c>
      <c r="U3794" s="201">
        <v>1543</v>
      </c>
      <c r="V3794" t="s">
        <v>2244</v>
      </c>
      <c r="W3794" t="s">
        <v>2236</v>
      </c>
      <c r="X3794" t="s">
        <v>2232</v>
      </c>
      <c r="Y3794" t="s">
        <v>2233</v>
      </c>
      <c r="Z3794" t="s">
        <v>2234</v>
      </c>
      <c r="AA3794">
        <v>2153315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30</v>
      </c>
      <c r="F3795" s="213">
        <f t="shared" si="300"/>
        <v>600000</v>
      </c>
      <c r="G3795" s="202">
        <v>1299227</v>
      </c>
      <c r="H3795" s="198">
        <v>37036.44672453704</v>
      </c>
      <c r="I3795" t="s">
        <v>3393</v>
      </c>
      <c r="M3795" t="s">
        <v>1785</v>
      </c>
      <c r="N3795" t="s">
        <v>3014</v>
      </c>
      <c r="O3795" t="s">
        <v>3015</v>
      </c>
      <c r="Q3795" s="199">
        <v>20000</v>
      </c>
      <c r="S3795" t="s">
        <v>1786</v>
      </c>
      <c r="T3795" t="s">
        <v>2230</v>
      </c>
      <c r="U3795" s="201">
        <v>3.98</v>
      </c>
      <c r="V3795" t="s">
        <v>2029</v>
      </c>
      <c r="W3795" t="s">
        <v>3587</v>
      </c>
      <c r="X3795" t="s">
        <v>3016</v>
      </c>
      <c r="Y3795" t="s">
        <v>2250</v>
      </c>
      <c r="Z3795" t="s">
        <v>3729</v>
      </c>
      <c r="AA3795" t="s">
        <v>643</v>
      </c>
      <c r="AB3795" s="198">
        <v>37043.875</v>
      </c>
      <c r="AC3795" s="198">
        <v>37072.875</v>
      </c>
    </row>
    <row r="3796" spans="1:29" x14ac:dyDescent="0.2">
      <c r="A3796" s="44" t="str">
        <f t="shared" si="296"/>
        <v xml:space="preserve"> Metals Financial</v>
      </c>
      <c r="B3796" s="44" t="str">
        <f t="shared" si="297"/>
        <v/>
      </c>
      <c r="C3796" s="44" t="str">
        <f t="shared" si="298"/>
        <v>Metals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</v>
      </c>
      <c r="G3796" s="202">
        <v>1299228</v>
      </c>
      <c r="H3796" s="198">
        <v>37036.446817129632</v>
      </c>
      <c r="I3796" t="s">
        <v>2245</v>
      </c>
      <c r="M3796" t="s">
        <v>1791</v>
      </c>
      <c r="N3796" t="s">
        <v>2255</v>
      </c>
      <c r="O3796" t="s">
        <v>2256</v>
      </c>
      <c r="P3796" s="199">
        <v>10</v>
      </c>
      <c r="S3796" t="s">
        <v>2257</v>
      </c>
      <c r="T3796" t="s">
        <v>2230</v>
      </c>
      <c r="U3796" s="201">
        <v>7235</v>
      </c>
      <c r="V3796" t="s">
        <v>2091</v>
      </c>
      <c r="W3796" t="s">
        <v>2258</v>
      </c>
      <c r="X3796" t="s">
        <v>2232</v>
      </c>
      <c r="Y3796" t="s">
        <v>2233</v>
      </c>
      <c r="Z3796" t="s">
        <v>2234</v>
      </c>
      <c r="AA3796">
        <v>2153319</v>
      </c>
    </row>
    <row r="3797" spans="1:29" x14ac:dyDescent="0.2">
      <c r="A3797" s="44" t="str">
        <f t="shared" si="296"/>
        <v xml:space="preserve"> Metals Financial</v>
      </c>
      <c r="B3797" s="44" t="str">
        <f t="shared" si="297"/>
        <v/>
      </c>
      <c r="C3797" s="44" t="str">
        <f t="shared" si="298"/>
        <v>Metals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20</v>
      </c>
      <c r="G3797" s="202">
        <v>1299229</v>
      </c>
      <c r="H3797" s="198">
        <v>37036.446840277778</v>
      </c>
      <c r="I3797" t="s">
        <v>2286</v>
      </c>
      <c r="M3797" t="s">
        <v>1791</v>
      </c>
      <c r="N3797" t="s">
        <v>2297</v>
      </c>
      <c r="O3797" t="s">
        <v>2298</v>
      </c>
      <c r="P3797" s="199">
        <v>20</v>
      </c>
      <c r="S3797" t="s">
        <v>2229</v>
      </c>
      <c r="T3797" t="s">
        <v>2230</v>
      </c>
      <c r="U3797" s="201">
        <v>942</v>
      </c>
      <c r="V3797" t="s">
        <v>644</v>
      </c>
      <c r="W3797" t="s">
        <v>2258</v>
      </c>
      <c r="X3797" t="s">
        <v>2232</v>
      </c>
      <c r="Y3797" t="s">
        <v>2233</v>
      </c>
      <c r="Z3797" t="s">
        <v>2234</v>
      </c>
      <c r="AA3797">
        <v>2153322</v>
      </c>
    </row>
    <row r="3798" spans="1:29" x14ac:dyDescent="0.2">
      <c r="A3798" s="44" t="str">
        <f t="shared" si="296"/>
        <v xml:space="preserve"> Natural Gas Physical</v>
      </c>
      <c r="B3798" s="44" t="str">
        <f t="shared" si="297"/>
        <v/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3</v>
      </c>
      <c r="F3798" s="213">
        <f t="shared" si="300"/>
        <v>30000</v>
      </c>
      <c r="G3798" s="202">
        <v>1299233</v>
      </c>
      <c r="H3798" s="198">
        <v>37036.446979166663</v>
      </c>
      <c r="I3798" t="s">
        <v>2775</v>
      </c>
      <c r="M3798" t="s">
        <v>1785</v>
      </c>
      <c r="N3798" t="s">
        <v>1724</v>
      </c>
      <c r="O3798" t="s">
        <v>103</v>
      </c>
      <c r="P3798" s="199">
        <v>10000</v>
      </c>
      <c r="S3798" t="s">
        <v>2308</v>
      </c>
      <c r="T3798" t="s">
        <v>1725</v>
      </c>
      <c r="U3798" s="201">
        <v>5.22</v>
      </c>
      <c r="V3798" t="s">
        <v>2349</v>
      </c>
      <c r="W3798" t="s">
        <v>1726</v>
      </c>
      <c r="X3798" t="s">
        <v>1727</v>
      </c>
      <c r="Y3798" t="s">
        <v>3318</v>
      </c>
      <c r="Z3798" t="s">
        <v>3730</v>
      </c>
      <c r="AA3798">
        <v>812545</v>
      </c>
      <c r="AB3798" s="198">
        <v>37036.875</v>
      </c>
      <c r="AC3798" s="198">
        <v>37038.875</v>
      </c>
    </row>
    <row r="3799" spans="1:29" x14ac:dyDescent="0.2">
      <c r="A3799" s="44" t="str">
        <f t="shared" si="296"/>
        <v xml:space="preserve"> Metals Financial</v>
      </c>
      <c r="B3799" s="44" t="str">
        <f t="shared" si="297"/>
        <v/>
      </c>
      <c r="C3799" s="44" t="str">
        <f t="shared" si="298"/>
        <v>Metals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20</v>
      </c>
      <c r="G3799" s="202">
        <v>1299234</v>
      </c>
      <c r="H3799" s="198">
        <v>37036.44699074074</v>
      </c>
      <c r="I3799" t="s">
        <v>2200</v>
      </c>
      <c r="M3799" t="s">
        <v>1791</v>
      </c>
      <c r="N3799" t="s">
        <v>2297</v>
      </c>
      <c r="O3799" t="s">
        <v>2298</v>
      </c>
      <c r="Q3799" s="199">
        <v>20</v>
      </c>
      <c r="S3799" t="s">
        <v>2229</v>
      </c>
      <c r="T3799" t="s">
        <v>2230</v>
      </c>
      <c r="U3799" s="201">
        <v>942</v>
      </c>
      <c r="V3799" t="s">
        <v>2243</v>
      </c>
      <c r="W3799" t="s">
        <v>2258</v>
      </c>
      <c r="X3799" t="s">
        <v>2232</v>
      </c>
      <c r="Y3799" t="s">
        <v>2233</v>
      </c>
      <c r="Z3799" t="s">
        <v>2234</v>
      </c>
      <c r="AA3799">
        <v>2153324</v>
      </c>
    </row>
    <row r="3800" spans="1:29" x14ac:dyDescent="0.2">
      <c r="A3800" s="44" t="str">
        <f t="shared" si="296"/>
        <v xml:space="preserve"> Metals Financial</v>
      </c>
      <c r="B3800" s="44" t="str">
        <f t="shared" si="297"/>
        <v/>
      </c>
      <c r="C3800" s="44" t="str">
        <f t="shared" si="298"/>
        <v>Metals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20</v>
      </c>
      <c r="G3800" s="202">
        <v>1299235</v>
      </c>
      <c r="H3800" s="198">
        <v>37036.447164351855</v>
      </c>
      <c r="I3800" t="s">
        <v>2200</v>
      </c>
      <c r="M3800" t="s">
        <v>1791</v>
      </c>
      <c r="N3800" t="s">
        <v>2240</v>
      </c>
      <c r="O3800" t="s">
        <v>2241</v>
      </c>
      <c r="Q3800" s="199">
        <v>20</v>
      </c>
      <c r="S3800" t="s">
        <v>2229</v>
      </c>
      <c r="T3800" t="s">
        <v>2230</v>
      </c>
      <c r="U3800" s="201">
        <v>1543</v>
      </c>
      <c r="V3800" t="s">
        <v>2244</v>
      </c>
      <c r="W3800" t="s">
        <v>2236</v>
      </c>
      <c r="X3800" t="s">
        <v>2232</v>
      </c>
      <c r="Y3800" t="s">
        <v>2233</v>
      </c>
      <c r="Z3800" t="s">
        <v>2234</v>
      </c>
      <c r="AA3800">
        <v>2153329</v>
      </c>
    </row>
    <row r="3801" spans="1:29" x14ac:dyDescent="0.2">
      <c r="A3801" s="44" t="str">
        <f t="shared" si="296"/>
        <v>US Power Physical</v>
      </c>
      <c r="B3801" s="44" t="str">
        <f t="shared" si="297"/>
        <v>US</v>
      </c>
      <c r="C3801" s="44" t="str">
        <f t="shared" si="298"/>
        <v>Power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30</v>
      </c>
      <c r="F3801" s="213">
        <f t="shared" si="300"/>
        <v>750</v>
      </c>
      <c r="G3801" s="202">
        <v>1299239</v>
      </c>
      <c r="H3801" s="198">
        <v>37036.447245370371</v>
      </c>
      <c r="I3801" t="s">
        <v>1843</v>
      </c>
      <c r="M3801" t="s">
        <v>3451</v>
      </c>
      <c r="N3801" t="s">
        <v>1737</v>
      </c>
      <c r="O3801" t="s">
        <v>3047</v>
      </c>
      <c r="P3801" s="199">
        <v>25</v>
      </c>
      <c r="S3801" t="s">
        <v>1784</v>
      </c>
      <c r="T3801" t="s">
        <v>2230</v>
      </c>
      <c r="U3801" s="201">
        <v>286</v>
      </c>
      <c r="V3801" t="s">
        <v>1057</v>
      </c>
      <c r="W3801" t="s">
        <v>1743</v>
      </c>
      <c r="X3801" t="s">
        <v>1738</v>
      </c>
      <c r="Y3801" t="s">
        <v>2741</v>
      </c>
      <c r="Z3801" t="s">
        <v>3724</v>
      </c>
      <c r="AA3801">
        <v>623262.1</v>
      </c>
      <c r="AB3801" s="198">
        <v>37043.875</v>
      </c>
      <c r="AC3801" s="198">
        <v>37072.875</v>
      </c>
    </row>
    <row r="3802" spans="1:29" x14ac:dyDescent="0.2">
      <c r="A3802" s="44" t="str">
        <f t="shared" si="296"/>
        <v>US Natural Gas Financial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31</v>
      </c>
      <c r="F3802" s="213">
        <f t="shared" si="300"/>
        <v>155000</v>
      </c>
      <c r="G3802" s="202">
        <v>1299240</v>
      </c>
      <c r="H3802" s="198">
        <v>37036.44736111111</v>
      </c>
      <c r="I3802" t="s">
        <v>3359</v>
      </c>
      <c r="M3802" t="s">
        <v>1785</v>
      </c>
      <c r="N3802" t="s">
        <v>3328</v>
      </c>
      <c r="O3802" t="s">
        <v>3198</v>
      </c>
      <c r="P3802" s="199">
        <v>5000</v>
      </c>
      <c r="S3802" t="s">
        <v>1786</v>
      </c>
      <c r="T3802" t="s">
        <v>2230</v>
      </c>
      <c r="U3802" s="201">
        <v>5.57</v>
      </c>
      <c r="V3802" t="s">
        <v>3076</v>
      </c>
      <c r="W3802" t="s">
        <v>3188</v>
      </c>
      <c r="X3802" t="s">
        <v>3189</v>
      </c>
      <c r="Y3802" t="s">
        <v>2250</v>
      </c>
      <c r="Z3802" t="s">
        <v>3729</v>
      </c>
      <c r="AA3802" t="s">
        <v>645</v>
      </c>
      <c r="AB3802" s="198">
        <v>37165</v>
      </c>
      <c r="AC3802" s="198">
        <v>37195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155000</v>
      </c>
      <c r="G3803" s="202">
        <v>1299245</v>
      </c>
      <c r="H3803" s="198">
        <v>37036.447511574072</v>
      </c>
      <c r="I3803" t="s">
        <v>2127</v>
      </c>
      <c r="M3803" t="s">
        <v>1785</v>
      </c>
      <c r="N3803" t="s">
        <v>3328</v>
      </c>
      <c r="O3803" t="s">
        <v>3198</v>
      </c>
      <c r="P3803" s="199">
        <v>5000</v>
      </c>
      <c r="S3803" t="s">
        <v>1786</v>
      </c>
      <c r="T3803" t="s">
        <v>2230</v>
      </c>
      <c r="U3803" s="201">
        <v>5.47</v>
      </c>
      <c r="V3803" t="s">
        <v>2128</v>
      </c>
      <c r="W3803" t="s">
        <v>3188</v>
      </c>
      <c r="X3803" t="s">
        <v>3189</v>
      </c>
      <c r="Y3803" t="s">
        <v>2250</v>
      </c>
      <c r="Z3803" t="s">
        <v>3729</v>
      </c>
      <c r="AA3803" t="s">
        <v>646</v>
      </c>
      <c r="AB3803" s="198">
        <v>37165</v>
      </c>
      <c r="AC3803" s="198">
        <v>37195</v>
      </c>
    </row>
    <row r="3804" spans="1:29" x14ac:dyDescent="0.2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30</v>
      </c>
      <c r="F3804" s="213">
        <f t="shared" si="300"/>
        <v>150000</v>
      </c>
      <c r="G3804" s="202">
        <v>1299244</v>
      </c>
      <c r="H3804" s="198">
        <v>37036.447511574072</v>
      </c>
      <c r="I3804" t="s">
        <v>3319</v>
      </c>
      <c r="M3804" t="s">
        <v>1785</v>
      </c>
      <c r="N3804" t="s">
        <v>3328</v>
      </c>
      <c r="O3804" t="s">
        <v>2914</v>
      </c>
      <c r="P3804" s="199">
        <v>5000</v>
      </c>
      <c r="S3804" t="s">
        <v>1786</v>
      </c>
      <c r="T3804" t="s">
        <v>2230</v>
      </c>
      <c r="U3804" s="201">
        <v>-0.12</v>
      </c>
      <c r="V3804" t="s">
        <v>1903</v>
      </c>
      <c r="W3804" t="s">
        <v>1775</v>
      </c>
      <c r="X3804" t="s">
        <v>1776</v>
      </c>
      <c r="Y3804" t="s">
        <v>2250</v>
      </c>
      <c r="Z3804" t="s">
        <v>3729</v>
      </c>
      <c r="AA3804" t="s">
        <v>647</v>
      </c>
      <c r="AB3804" s="198">
        <v>37043.875</v>
      </c>
      <c r="AC3804" s="198">
        <v>37072.875</v>
      </c>
    </row>
    <row r="3805" spans="1:29" x14ac:dyDescent="0.2">
      <c r="A3805" s="44" t="str">
        <f t="shared" si="296"/>
        <v>US Natural Gas Financial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30</v>
      </c>
      <c r="F3805" s="213">
        <f t="shared" si="300"/>
        <v>1200000</v>
      </c>
      <c r="G3805" s="202">
        <v>1299247</v>
      </c>
      <c r="H3805" s="198">
        <v>37036.447581018518</v>
      </c>
      <c r="I3805" t="s">
        <v>3322</v>
      </c>
      <c r="M3805" t="s">
        <v>1785</v>
      </c>
      <c r="N3805" t="s">
        <v>3328</v>
      </c>
      <c r="O3805" t="s">
        <v>3030</v>
      </c>
      <c r="Q3805" s="199">
        <v>40000</v>
      </c>
      <c r="S3805" t="s">
        <v>1786</v>
      </c>
      <c r="T3805" t="s">
        <v>2230</v>
      </c>
      <c r="U3805" s="201">
        <v>0</v>
      </c>
      <c r="V3805" t="s">
        <v>2173</v>
      </c>
      <c r="W3805" t="s">
        <v>3211</v>
      </c>
      <c r="X3805" t="s">
        <v>3212</v>
      </c>
      <c r="Y3805" t="s">
        <v>2250</v>
      </c>
      <c r="Z3805" t="s">
        <v>3729</v>
      </c>
      <c r="AA3805" t="s">
        <v>648</v>
      </c>
      <c r="AB3805" s="198">
        <v>37043.875</v>
      </c>
      <c r="AC3805" s="198">
        <v>37072.875</v>
      </c>
    </row>
    <row r="3806" spans="1:29" x14ac:dyDescent="0.2">
      <c r="A3806" s="44" t="str">
        <f t="shared" si="296"/>
        <v>US Natural Gas Financial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30</v>
      </c>
      <c r="F3806" s="213">
        <f t="shared" si="300"/>
        <v>150000</v>
      </c>
      <c r="G3806" s="202">
        <v>1299248</v>
      </c>
      <c r="H3806" s="198">
        <v>37036.447662037041</v>
      </c>
      <c r="I3806" t="s">
        <v>2794</v>
      </c>
      <c r="M3806" t="s">
        <v>1785</v>
      </c>
      <c r="N3806" t="s">
        <v>3328</v>
      </c>
      <c r="O3806" t="s">
        <v>1816</v>
      </c>
      <c r="Q3806" s="199">
        <v>5000</v>
      </c>
      <c r="S3806" t="s">
        <v>1786</v>
      </c>
      <c r="T3806" t="s">
        <v>2230</v>
      </c>
      <c r="U3806" s="201">
        <v>-0.09</v>
      </c>
      <c r="V3806" t="s">
        <v>629</v>
      </c>
      <c r="W3806" t="s">
        <v>1775</v>
      </c>
      <c r="X3806" t="s">
        <v>1776</v>
      </c>
      <c r="Y3806" t="s">
        <v>2250</v>
      </c>
      <c r="Z3806" t="s">
        <v>3729</v>
      </c>
      <c r="AA3806" t="s">
        <v>649</v>
      </c>
      <c r="AB3806" s="198">
        <v>37043.875</v>
      </c>
      <c r="AC3806" s="198">
        <v>37072.875</v>
      </c>
    </row>
    <row r="3807" spans="1:29" x14ac:dyDescent="0.2">
      <c r="A3807" s="44" t="str">
        <f t="shared" si="296"/>
        <v xml:space="preserve"> Metals Financial</v>
      </c>
      <c r="B3807" s="44" t="str">
        <f t="shared" si="297"/>
        <v/>
      </c>
      <c r="C3807" s="44" t="str">
        <f t="shared" si="298"/>
        <v>Metals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</v>
      </c>
      <c r="G3807" s="202">
        <v>1299249</v>
      </c>
      <c r="H3807" s="198">
        <v>37036.447754629633</v>
      </c>
      <c r="I3807" t="s">
        <v>2245</v>
      </c>
      <c r="M3807" t="s">
        <v>1791</v>
      </c>
      <c r="N3807" t="s">
        <v>2297</v>
      </c>
      <c r="O3807" t="s">
        <v>2298</v>
      </c>
      <c r="Q3807" s="199">
        <v>5</v>
      </c>
      <c r="S3807" t="s">
        <v>2229</v>
      </c>
      <c r="T3807" t="s">
        <v>2230</v>
      </c>
      <c r="U3807" s="201">
        <v>943</v>
      </c>
      <c r="V3807" t="s">
        <v>2081</v>
      </c>
      <c r="W3807" t="s">
        <v>2258</v>
      </c>
      <c r="X3807" t="s">
        <v>2232</v>
      </c>
      <c r="Y3807" t="s">
        <v>2233</v>
      </c>
      <c r="Z3807" t="s">
        <v>2234</v>
      </c>
      <c r="AA3807">
        <v>2153339</v>
      </c>
    </row>
    <row r="3808" spans="1:29" x14ac:dyDescent="0.2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31</v>
      </c>
      <c r="F3808" s="213">
        <f t="shared" si="300"/>
        <v>3100</v>
      </c>
      <c r="G3808" s="202">
        <v>1299250</v>
      </c>
      <c r="H3808" s="198">
        <v>37036.447800925926</v>
      </c>
      <c r="I3808" t="s">
        <v>3013</v>
      </c>
      <c r="M3808" t="s">
        <v>1785</v>
      </c>
      <c r="N3808" t="s">
        <v>3290</v>
      </c>
      <c r="O3808" t="s">
        <v>413</v>
      </c>
      <c r="Q3808" s="199">
        <v>100</v>
      </c>
      <c r="S3808" t="s">
        <v>3221</v>
      </c>
      <c r="T3808" t="s">
        <v>2230</v>
      </c>
      <c r="U3808" s="201">
        <v>0.20250000000000001</v>
      </c>
      <c r="V3808" t="s">
        <v>3103</v>
      </c>
      <c r="W3808" t="s">
        <v>3222</v>
      </c>
      <c r="X3808" t="s">
        <v>3223</v>
      </c>
      <c r="Y3808" t="s">
        <v>2250</v>
      </c>
      <c r="Z3808" t="s">
        <v>3729</v>
      </c>
      <c r="AA3808" t="s">
        <v>650</v>
      </c>
      <c r="AB3808" s="198">
        <v>37104</v>
      </c>
      <c r="AC3808" s="198">
        <v>37134</v>
      </c>
    </row>
    <row r="3809" spans="1:29" x14ac:dyDescent="0.2">
      <c r="A3809" s="44" t="str">
        <f t="shared" si="296"/>
        <v xml:space="preserve"> Natural Gas Physical</v>
      </c>
      <c r="B3809" s="44" t="str">
        <f t="shared" si="297"/>
        <v/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4</v>
      </c>
      <c r="F3809" s="213">
        <f t="shared" si="300"/>
        <v>40000</v>
      </c>
      <c r="G3809" s="202">
        <v>1299254</v>
      </c>
      <c r="H3809" s="198">
        <v>37036.447824074072</v>
      </c>
      <c r="I3809" t="s">
        <v>2964</v>
      </c>
      <c r="M3809" t="s">
        <v>1785</v>
      </c>
      <c r="N3809" t="s">
        <v>1724</v>
      </c>
      <c r="O3809" t="s">
        <v>172</v>
      </c>
      <c r="Q3809" s="199">
        <v>10000</v>
      </c>
      <c r="S3809" t="s">
        <v>2308</v>
      </c>
      <c r="T3809" t="s">
        <v>1725</v>
      </c>
      <c r="U3809" s="201">
        <v>5.2249999999999996</v>
      </c>
      <c r="V3809" t="s">
        <v>2867</v>
      </c>
      <c r="W3809" t="s">
        <v>1726</v>
      </c>
      <c r="X3809" t="s">
        <v>1727</v>
      </c>
      <c r="Y3809" t="s">
        <v>3318</v>
      </c>
      <c r="Z3809" t="s">
        <v>3730</v>
      </c>
      <c r="AA3809">
        <v>812550</v>
      </c>
      <c r="AB3809" s="198">
        <v>37036</v>
      </c>
      <c r="AC3809" s="198">
        <v>37039</v>
      </c>
    </row>
    <row r="3810" spans="1:29" x14ac:dyDescent="0.2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31</v>
      </c>
      <c r="F3810" s="213">
        <f t="shared" si="300"/>
        <v>3100</v>
      </c>
      <c r="G3810" s="202">
        <v>1299255</v>
      </c>
      <c r="H3810" s="198">
        <v>37036.448055555556</v>
      </c>
      <c r="I3810" t="s">
        <v>3013</v>
      </c>
      <c r="M3810" t="s">
        <v>1785</v>
      </c>
      <c r="N3810" t="s">
        <v>3290</v>
      </c>
      <c r="O3810" t="s">
        <v>413</v>
      </c>
      <c r="Q3810" s="199">
        <v>100</v>
      </c>
      <c r="S3810" t="s">
        <v>3221</v>
      </c>
      <c r="T3810" t="s">
        <v>2230</v>
      </c>
      <c r="U3810" s="201">
        <v>0.20250000000000001</v>
      </c>
      <c r="V3810" t="s">
        <v>3103</v>
      </c>
      <c r="W3810" t="s">
        <v>3222</v>
      </c>
      <c r="X3810" t="s">
        <v>3223</v>
      </c>
      <c r="Y3810" t="s">
        <v>2250</v>
      </c>
      <c r="Z3810" t="s">
        <v>3729</v>
      </c>
      <c r="AA3810" t="s">
        <v>651</v>
      </c>
      <c r="AB3810" s="198">
        <v>37104</v>
      </c>
      <c r="AC3810" s="198">
        <v>37134</v>
      </c>
    </row>
    <row r="3811" spans="1:29" x14ac:dyDescent="0.2">
      <c r="A3811" s="44" t="str">
        <f t="shared" si="296"/>
        <v xml:space="preserve"> Metals Financial</v>
      </c>
      <c r="B3811" s="44" t="str">
        <f t="shared" si="297"/>
        <v/>
      </c>
      <c r="C3811" s="44" t="str">
        <f t="shared" si="298"/>
        <v>Metals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</v>
      </c>
      <c r="G3811" s="202">
        <v>1299259</v>
      </c>
      <c r="H3811" s="198">
        <v>37036.448101851849</v>
      </c>
      <c r="I3811" t="s">
        <v>2245</v>
      </c>
      <c r="M3811" t="s">
        <v>1791</v>
      </c>
      <c r="N3811" t="s">
        <v>2297</v>
      </c>
      <c r="O3811" t="s">
        <v>2298</v>
      </c>
      <c r="Q3811" s="199">
        <v>5</v>
      </c>
      <c r="S3811" t="s">
        <v>2229</v>
      </c>
      <c r="T3811" t="s">
        <v>2230</v>
      </c>
      <c r="U3811" s="201">
        <v>943</v>
      </c>
      <c r="V3811" t="s">
        <v>2081</v>
      </c>
      <c r="W3811" t="s">
        <v>2258</v>
      </c>
      <c r="X3811" t="s">
        <v>2232</v>
      </c>
      <c r="Y3811" t="s">
        <v>2233</v>
      </c>
      <c r="Z3811" t="s">
        <v>2234</v>
      </c>
      <c r="AA3811">
        <v>2153346</v>
      </c>
    </row>
    <row r="3812" spans="1:29" x14ac:dyDescent="0.2">
      <c r="A3812" s="44" t="str">
        <f t="shared" si="296"/>
        <v>US Natural Gas Financial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31</v>
      </c>
      <c r="F3812" s="213">
        <f t="shared" si="300"/>
        <v>3100</v>
      </c>
      <c r="G3812" s="202">
        <v>1299260</v>
      </c>
      <c r="H3812" s="198">
        <v>37036.448206018518</v>
      </c>
      <c r="I3812" t="s">
        <v>3013</v>
      </c>
      <c r="M3812" t="s">
        <v>1785</v>
      </c>
      <c r="N3812" t="s">
        <v>3290</v>
      </c>
      <c r="O3812" t="s">
        <v>413</v>
      </c>
      <c r="Q3812" s="199">
        <v>100</v>
      </c>
      <c r="S3812" t="s">
        <v>3221</v>
      </c>
      <c r="T3812" t="s">
        <v>2230</v>
      </c>
      <c r="U3812" s="201">
        <v>0.20499999999999999</v>
      </c>
      <c r="V3812" t="s">
        <v>3103</v>
      </c>
      <c r="W3812" t="s">
        <v>3222</v>
      </c>
      <c r="X3812" t="s">
        <v>3223</v>
      </c>
      <c r="Y3812" t="s">
        <v>2250</v>
      </c>
      <c r="Z3812" t="s">
        <v>3729</v>
      </c>
      <c r="AA3812" t="s">
        <v>652</v>
      </c>
      <c r="AB3812" s="198">
        <v>37104</v>
      </c>
      <c r="AC3812" s="198">
        <v>37134</v>
      </c>
    </row>
    <row r="3813" spans="1:29" x14ac:dyDescent="0.2">
      <c r="A3813" s="44" t="str">
        <f t="shared" si="296"/>
        <v>US Natural Gas Physical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Physical</v>
      </c>
      <c r="E3813" s="44">
        <f>IF(VLOOKUP(S3813,'DD-Lookup'!$J$6:$L$50,3,FALSE)="Monthly",(YEAR(AC3813)-YEAR(AB3813))*12+MONTH(AC3813)-MONTH(AB3813)+1,(AC3813-AB3813+1))</f>
        <v>30</v>
      </c>
      <c r="F3813" s="213">
        <f t="shared" si="300"/>
        <v>150000</v>
      </c>
      <c r="G3813" s="202">
        <v>1299264</v>
      </c>
      <c r="H3813" s="198">
        <v>37036.448298611111</v>
      </c>
      <c r="I3813" t="s">
        <v>1702</v>
      </c>
      <c r="M3813" t="s">
        <v>1785</v>
      </c>
      <c r="N3813" t="s">
        <v>3314</v>
      </c>
      <c r="O3813" t="s">
        <v>1947</v>
      </c>
      <c r="Q3813" s="199">
        <v>5000</v>
      </c>
      <c r="S3813" t="s">
        <v>1786</v>
      </c>
      <c r="T3813" t="s">
        <v>2230</v>
      </c>
      <c r="U3813" s="201">
        <v>3.9449999999999998</v>
      </c>
      <c r="V3813" t="s">
        <v>3246</v>
      </c>
      <c r="W3813" t="s">
        <v>2790</v>
      </c>
      <c r="X3813" t="s">
        <v>2791</v>
      </c>
      <c r="Y3813" t="s">
        <v>3318</v>
      </c>
      <c r="Z3813" t="s">
        <v>3729</v>
      </c>
      <c r="AA3813" t="s">
        <v>653</v>
      </c>
      <c r="AB3813" s="198">
        <v>37043.875</v>
      </c>
      <c r="AC3813" s="198">
        <v>37072.875</v>
      </c>
    </row>
    <row r="3814" spans="1:29" x14ac:dyDescent="0.2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30</v>
      </c>
      <c r="F3814" s="213">
        <f t="shared" si="300"/>
        <v>150000</v>
      </c>
      <c r="G3814" s="202">
        <v>1299266</v>
      </c>
      <c r="H3814" s="198">
        <v>37036.448414351849</v>
      </c>
      <c r="I3814" t="s">
        <v>1842</v>
      </c>
      <c r="M3814" t="s">
        <v>1785</v>
      </c>
      <c r="N3814" t="s">
        <v>3014</v>
      </c>
      <c r="O3814" t="s">
        <v>3015</v>
      </c>
      <c r="Q3814" s="199">
        <v>5000</v>
      </c>
      <c r="S3814" t="s">
        <v>1786</v>
      </c>
      <c r="T3814" t="s">
        <v>2230</v>
      </c>
      <c r="U3814" s="201">
        <v>3.9750000000000001</v>
      </c>
      <c r="V3814" t="s">
        <v>534</v>
      </c>
      <c r="W3814" t="s">
        <v>3587</v>
      </c>
      <c r="X3814" t="s">
        <v>3016</v>
      </c>
      <c r="Y3814" t="s">
        <v>2250</v>
      </c>
      <c r="Z3814" t="s">
        <v>3729</v>
      </c>
      <c r="AA3814" t="s">
        <v>654</v>
      </c>
      <c r="AB3814" s="198">
        <v>37043.875</v>
      </c>
      <c r="AC3814" s="198">
        <v>37072.875</v>
      </c>
    </row>
    <row r="3815" spans="1:29" x14ac:dyDescent="0.2">
      <c r="A3815" s="44" t="str">
        <f t="shared" si="296"/>
        <v xml:space="preserve"> Natural Gas Physical</v>
      </c>
      <c r="B3815" s="44" t="str">
        <f t="shared" si="297"/>
        <v/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4</v>
      </c>
      <c r="F3815" s="213">
        <f t="shared" si="300"/>
        <v>20000</v>
      </c>
      <c r="G3815" s="202">
        <v>1299267</v>
      </c>
      <c r="H3815" s="198">
        <v>37036.448414351849</v>
      </c>
      <c r="I3815" t="s">
        <v>3385</v>
      </c>
      <c r="M3815" t="s">
        <v>1785</v>
      </c>
      <c r="N3815" t="s">
        <v>1724</v>
      </c>
      <c r="O3815" t="s">
        <v>172</v>
      </c>
      <c r="Q3815" s="199">
        <v>5000</v>
      </c>
      <c r="S3815" t="s">
        <v>2308</v>
      </c>
      <c r="T3815" t="s">
        <v>1725</v>
      </c>
      <c r="U3815" s="201">
        <v>5.23</v>
      </c>
      <c r="V3815" t="s">
        <v>3386</v>
      </c>
      <c r="W3815" t="s">
        <v>1726</v>
      </c>
      <c r="X3815" t="s">
        <v>1727</v>
      </c>
      <c r="Y3815" t="s">
        <v>3318</v>
      </c>
      <c r="Z3815" t="s">
        <v>3730</v>
      </c>
      <c r="AA3815">
        <v>812553</v>
      </c>
      <c r="AB3815" s="198">
        <v>37036</v>
      </c>
      <c r="AC3815" s="198">
        <v>37039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2</v>
      </c>
      <c r="G3816" s="202">
        <v>1299268</v>
      </c>
      <c r="H3816" s="198">
        <v>37036.448449074072</v>
      </c>
      <c r="I3816" t="s">
        <v>2252</v>
      </c>
      <c r="M3816" t="s">
        <v>1791</v>
      </c>
      <c r="N3816" t="s">
        <v>2240</v>
      </c>
      <c r="O3816" t="s">
        <v>2241</v>
      </c>
      <c r="P3816" s="199">
        <v>2</v>
      </c>
      <c r="S3816" t="s">
        <v>2229</v>
      </c>
      <c r="T3816" t="s">
        <v>2230</v>
      </c>
      <c r="U3816" s="201">
        <v>1542</v>
      </c>
      <c r="V3816" t="s">
        <v>2296</v>
      </c>
      <c r="W3816" t="s">
        <v>2236</v>
      </c>
      <c r="X3816" t="s">
        <v>2232</v>
      </c>
      <c r="Y3816" t="s">
        <v>2233</v>
      </c>
      <c r="Z3816" t="s">
        <v>2234</v>
      </c>
      <c r="AA3816">
        <v>2153353</v>
      </c>
    </row>
    <row r="3817" spans="1:29" x14ac:dyDescent="0.2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30</v>
      </c>
      <c r="F3817" s="213">
        <f t="shared" si="300"/>
        <v>300000</v>
      </c>
      <c r="G3817" s="202">
        <v>1299269</v>
      </c>
      <c r="H3817" s="198">
        <v>37036.448506944442</v>
      </c>
      <c r="I3817" t="s">
        <v>2006</v>
      </c>
      <c r="M3817" t="s">
        <v>1785</v>
      </c>
      <c r="N3817" t="s">
        <v>3014</v>
      </c>
      <c r="O3817" t="s">
        <v>3015</v>
      </c>
      <c r="Q3817" s="199">
        <v>10000</v>
      </c>
      <c r="S3817" t="s">
        <v>1786</v>
      </c>
      <c r="T3817" t="s">
        <v>2230</v>
      </c>
      <c r="U3817" s="201">
        <v>3.9750000000000001</v>
      </c>
      <c r="V3817" t="s">
        <v>2872</v>
      </c>
      <c r="W3817" t="s">
        <v>3587</v>
      </c>
      <c r="X3817" t="s">
        <v>3016</v>
      </c>
      <c r="Y3817" t="s">
        <v>2250</v>
      </c>
      <c r="Z3817" t="s">
        <v>3729</v>
      </c>
      <c r="AA3817" t="s">
        <v>655</v>
      </c>
      <c r="AB3817" s="198">
        <v>37043.875</v>
      </c>
      <c r="AC3817" s="198">
        <v>37072.875</v>
      </c>
    </row>
    <row r="3818" spans="1:29" x14ac:dyDescent="0.2">
      <c r="A3818" s="44" t="str">
        <f t="shared" si="296"/>
        <v>US Natural Gas Financial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Financial</v>
      </c>
      <c r="E3818" s="44">
        <f>IF(VLOOKUP(S3818,'DD-Lookup'!$J$6:$L$50,3,FALSE)="Monthly",(YEAR(AC3818)-YEAR(AB3818))*12+MONTH(AC3818)-MONTH(AB3818)+1,(AC3818-AB3818+1))</f>
        <v>153</v>
      </c>
      <c r="F3818" s="213">
        <f t="shared" si="300"/>
        <v>765000</v>
      </c>
      <c r="G3818" s="202">
        <v>1299270</v>
      </c>
      <c r="H3818" s="198">
        <v>37036.448761574073</v>
      </c>
      <c r="I3818" t="s">
        <v>2036</v>
      </c>
      <c r="M3818" t="s">
        <v>1785</v>
      </c>
      <c r="N3818" t="s">
        <v>3014</v>
      </c>
      <c r="O3818" t="s">
        <v>2777</v>
      </c>
      <c r="P3818" s="199">
        <v>5000</v>
      </c>
      <c r="S3818" t="s">
        <v>1786</v>
      </c>
      <c r="T3818" t="s">
        <v>2230</v>
      </c>
      <c r="U3818" s="201">
        <v>4.0949999999999998</v>
      </c>
      <c r="V3818" t="s">
        <v>656</v>
      </c>
      <c r="W3818" t="s">
        <v>3587</v>
      </c>
      <c r="X3818" t="s">
        <v>3016</v>
      </c>
      <c r="Y3818" t="s">
        <v>2250</v>
      </c>
      <c r="Z3818" t="s">
        <v>3729</v>
      </c>
      <c r="AA3818" t="s">
        <v>657</v>
      </c>
      <c r="AB3818" s="198">
        <v>37043</v>
      </c>
      <c r="AC3818" s="198">
        <v>37195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30</v>
      </c>
      <c r="F3819" s="213">
        <f t="shared" si="300"/>
        <v>150000</v>
      </c>
      <c r="G3819" s="202">
        <v>1299271</v>
      </c>
      <c r="H3819" s="198">
        <v>37036.448784722219</v>
      </c>
      <c r="I3819" t="s">
        <v>1722</v>
      </c>
      <c r="M3819" t="s">
        <v>1785</v>
      </c>
      <c r="N3819" t="s">
        <v>3314</v>
      </c>
      <c r="O3819" t="s">
        <v>2834</v>
      </c>
      <c r="P3819" s="199">
        <v>5000</v>
      </c>
      <c r="S3819" t="s">
        <v>1786</v>
      </c>
      <c r="T3819" t="s">
        <v>2230</v>
      </c>
      <c r="U3819" s="201">
        <v>6.14</v>
      </c>
      <c r="V3819" t="s">
        <v>1723</v>
      </c>
      <c r="W3819" t="s">
        <v>2813</v>
      </c>
      <c r="X3819" t="s">
        <v>1710</v>
      </c>
      <c r="Y3819" t="s">
        <v>3318</v>
      </c>
      <c r="Z3819" t="s">
        <v>3729</v>
      </c>
      <c r="AA3819" t="s">
        <v>658</v>
      </c>
      <c r="AB3819" s="198">
        <v>37043.875</v>
      </c>
      <c r="AC3819" s="198">
        <v>37072.875</v>
      </c>
    </row>
    <row r="3820" spans="1:29" x14ac:dyDescent="0.2">
      <c r="A3820" s="44" t="str">
        <f t="shared" si="296"/>
        <v>US Natural Gas Physical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Physical</v>
      </c>
      <c r="E3820" s="44">
        <f>IF(VLOOKUP(S3820,'DD-Lookup'!$J$6:$L$50,3,FALSE)="Monthly",(YEAR(AC3820)-YEAR(AB3820))*12+MONTH(AC3820)-MONTH(AB3820)+1,(AC3820-AB3820+1))</f>
        <v>4</v>
      </c>
      <c r="F3820" s="213">
        <f t="shared" si="300"/>
        <v>20000</v>
      </c>
      <c r="G3820" s="202">
        <v>1299272</v>
      </c>
      <c r="H3820" s="198">
        <v>37036.448854166665</v>
      </c>
      <c r="I3820" t="s">
        <v>3242</v>
      </c>
      <c r="M3820" t="s">
        <v>1785</v>
      </c>
      <c r="N3820" t="s">
        <v>3314</v>
      </c>
      <c r="O3820" t="s">
        <v>1055</v>
      </c>
      <c r="Q3820" s="199">
        <v>5000</v>
      </c>
      <c r="S3820" t="s">
        <v>1786</v>
      </c>
      <c r="T3820" t="s">
        <v>2230</v>
      </c>
      <c r="U3820" s="201">
        <v>4.2</v>
      </c>
      <c r="V3820">
        <v>10041965</v>
      </c>
      <c r="W3820" t="s">
        <v>2800</v>
      </c>
      <c r="X3820" t="s">
        <v>2801</v>
      </c>
      <c r="Y3820" t="s">
        <v>3318</v>
      </c>
      <c r="Z3820" t="s">
        <v>3729</v>
      </c>
      <c r="AA3820">
        <v>812556</v>
      </c>
      <c r="AB3820" s="198">
        <v>37037</v>
      </c>
      <c r="AC3820" s="198">
        <v>37040</v>
      </c>
    </row>
    <row r="3821" spans="1:29" x14ac:dyDescent="0.2">
      <c r="A3821" s="44" t="str">
        <f t="shared" si="296"/>
        <v xml:space="preserve"> Metals Financial</v>
      </c>
      <c r="B3821" s="44" t="str">
        <f t="shared" si="297"/>
        <v/>
      </c>
      <c r="C3821" s="44" t="str">
        <f t="shared" si="298"/>
        <v>Metals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10</v>
      </c>
      <c r="G3821" s="202">
        <v>1299274</v>
      </c>
      <c r="H3821" s="198">
        <v>37036.449004629627</v>
      </c>
      <c r="I3821" t="s">
        <v>2245</v>
      </c>
      <c r="M3821" t="s">
        <v>1791</v>
      </c>
      <c r="N3821" t="s">
        <v>2240</v>
      </c>
      <c r="O3821" t="s">
        <v>2241</v>
      </c>
      <c r="P3821" s="199">
        <v>10</v>
      </c>
      <c r="S3821" t="s">
        <v>2229</v>
      </c>
      <c r="T3821" t="s">
        <v>2230</v>
      </c>
      <c r="U3821" s="201">
        <v>1542</v>
      </c>
      <c r="V3821" t="s">
        <v>2091</v>
      </c>
      <c r="W3821" t="s">
        <v>2236</v>
      </c>
      <c r="X3821" t="s">
        <v>2232</v>
      </c>
      <c r="Y3821" t="s">
        <v>2233</v>
      </c>
      <c r="Z3821" t="s">
        <v>2234</v>
      </c>
      <c r="AA3821">
        <v>2153359</v>
      </c>
    </row>
    <row r="3822" spans="1:29" x14ac:dyDescent="0.2">
      <c r="A3822" s="44" t="str">
        <f t="shared" si="296"/>
        <v xml:space="preserve"> Metals Financial</v>
      </c>
      <c r="B3822" s="44" t="str">
        <f t="shared" si="297"/>
        <v/>
      </c>
      <c r="C3822" s="44" t="str">
        <f t="shared" si="298"/>
        <v>Metals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1</v>
      </c>
      <c r="F3822" s="213">
        <f t="shared" si="300"/>
        <v>8</v>
      </c>
      <c r="G3822" s="202">
        <v>1299275</v>
      </c>
      <c r="H3822" s="198">
        <v>37036.449050925927</v>
      </c>
      <c r="I3822" t="s">
        <v>2245</v>
      </c>
      <c r="M3822" t="s">
        <v>1791</v>
      </c>
      <c r="N3822" t="s">
        <v>2240</v>
      </c>
      <c r="O3822" t="s">
        <v>2241</v>
      </c>
      <c r="P3822" s="199">
        <v>8</v>
      </c>
      <c r="S3822" t="s">
        <v>2229</v>
      </c>
      <c r="T3822" t="s">
        <v>2230</v>
      </c>
      <c r="U3822" s="201">
        <v>1542</v>
      </c>
      <c r="V3822" t="s">
        <v>2091</v>
      </c>
      <c r="W3822" t="s">
        <v>2236</v>
      </c>
      <c r="X3822" t="s">
        <v>2232</v>
      </c>
      <c r="Y3822" t="s">
        <v>2233</v>
      </c>
      <c r="Z3822" t="s">
        <v>2234</v>
      </c>
      <c r="AA3822">
        <v>2153361</v>
      </c>
    </row>
    <row r="3823" spans="1:29" x14ac:dyDescent="0.2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30</v>
      </c>
      <c r="F3823" s="213">
        <f t="shared" si="300"/>
        <v>45000</v>
      </c>
      <c r="G3823" s="202">
        <v>1299276</v>
      </c>
      <c r="H3823" s="198">
        <v>37036.449247685188</v>
      </c>
      <c r="I3823" t="s">
        <v>2986</v>
      </c>
      <c r="M3823" t="s">
        <v>1785</v>
      </c>
      <c r="N3823" t="s">
        <v>3328</v>
      </c>
      <c r="O3823" t="s">
        <v>3202</v>
      </c>
      <c r="Q3823" s="199">
        <v>1500</v>
      </c>
      <c r="S3823" t="s">
        <v>1786</v>
      </c>
      <c r="T3823" t="s">
        <v>2230</v>
      </c>
      <c r="U3823" s="201">
        <v>7.95</v>
      </c>
      <c r="V3823" t="s">
        <v>659</v>
      </c>
      <c r="W3823" t="s">
        <v>3188</v>
      </c>
      <c r="X3823" t="s">
        <v>3189</v>
      </c>
      <c r="Y3823" t="s">
        <v>2250</v>
      </c>
      <c r="Z3823" t="s">
        <v>3729</v>
      </c>
      <c r="AA3823" t="s">
        <v>660</v>
      </c>
      <c r="AB3823" s="198">
        <v>37043.875</v>
      </c>
      <c r="AC3823" s="198">
        <v>37072.875</v>
      </c>
    </row>
    <row r="3824" spans="1:29" x14ac:dyDescent="0.2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4</v>
      </c>
      <c r="F3824" s="213">
        <f t="shared" si="300"/>
        <v>40000</v>
      </c>
      <c r="G3824" s="202">
        <v>1299278</v>
      </c>
      <c r="H3824" s="198">
        <v>37036.44935185185</v>
      </c>
      <c r="I3824" t="s">
        <v>3196</v>
      </c>
      <c r="M3824" t="s">
        <v>1785</v>
      </c>
      <c r="N3824" t="s">
        <v>3314</v>
      </c>
      <c r="O3824" t="s">
        <v>1034</v>
      </c>
      <c r="P3824" s="199">
        <v>10000</v>
      </c>
      <c r="S3824" t="s">
        <v>1786</v>
      </c>
      <c r="T3824" t="s">
        <v>2230</v>
      </c>
      <c r="U3824" s="201">
        <v>3.87</v>
      </c>
      <c r="V3824" t="s">
        <v>1797</v>
      </c>
      <c r="W3824" t="s">
        <v>2783</v>
      </c>
      <c r="X3824" t="s">
        <v>2784</v>
      </c>
      <c r="Y3824" t="s">
        <v>3318</v>
      </c>
      <c r="Z3824" t="s">
        <v>3729</v>
      </c>
      <c r="AA3824">
        <v>812559</v>
      </c>
      <c r="AB3824" s="198">
        <v>37037</v>
      </c>
      <c r="AC3824" s="198">
        <v>37040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4</v>
      </c>
      <c r="F3825" s="213">
        <f t="shared" si="300"/>
        <v>5044</v>
      </c>
      <c r="G3825" s="202">
        <v>1299280</v>
      </c>
      <c r="H3825" s="198">
        <v>37036.449502314812</v>
      </c>
      <c r="I3825" t="s">
        <v>1704</v>
      </c>
      <c r="M3825" t="s">
        <v>1785</v>
      </c>
      <c r="N3825" t="s">
        <v>3314</v>
      </c>
      <c r="O3825" t="s">
        <v>1059</v>
      </c>
      <c r="P3825" s="199">
        <v>1261</v>
      </c>
      <c r="S3825" t="s">
        <v>1786</v>
      </c>
      <c r="T3825" t="s">
        <v>2230</v>
      </c>
      <c r="U3825" s="201">
        <v>3.85</v>
      </c>
      <c r="V3825" t="s">
        <v>2925</v>
      </c>
      <c r="W3825" t="s">
        <v>2790</v>
      </c>
      <c r="X3825" t="s">
        <v>2791</v>
      </c>
      <c r="Y3825" t="s">
        <v>3318</v>
      </c>
      <c r="Z3825" t="s">
        <v>3729</v>
      </c>
      <c r="AA3825">
        <v>812560</v>
      </c>
      <c r="AB3825" s="198">
        <v>37037</v>
      </c>
      <c r="AC3825" s="198">
        <v>37040</v>
      </c>
    </row>
    <row r="3826" spans="1:31" x14ac:dyDescent="0.2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151</v>
      </c>
      <c r="F3826" s="213">
        <f t="shared" si="300"/>
        <v>755000</v>
      </c>
      <c r="G3826" s="202">
        <v>1299281</v>
      </c>
      <c r="H3826" s="198">
        <v>37036.449675925927</v>
      </c>
      <c r="I3826" t="s">
        <v>2618</v>
      </c>
      <c r="M3826" t="s">
        <v>1785</v>
      </c>
      <c r="N3826" t="s">
        <v>3014</v>
      </c>
      <c r="O3826" t="s">
        <v>3345</v>
      </c>
      <c r="Q3826" s="199">
        <v>5000</v>
      </c>
      <c r="S3826" t="s">
        <v>1786</v>
      </c>
      <c r="T3826" t="s">
        <v>2230</v>
      </c>
      <c r="U3826" s="201">
        <v>4.49</v>
      </c>
      <c r="V3826" t="s">
        <v>2047</v>
      </c>
      <c r="W3826" t="s">
        <v>3587</v>
      </c>
      <c r="X3826" t="s">
        <v>3016</v>
      </c>
      <c r="Y3826" t="s">
        <v>2250</v>
      </c>
      <c r="Z3826" t="s">
        <v>3729</v>
      </c>
      <c r="AA3826" t="s">
        <v>661</v>
      </c>
      <c r="AB3826" s="198">
        <v>37196</v>
      </c>
      <c r="AC3826" s="198">
        <v>37346</v>
      </c>
    </row>
    <row r="3827" spans="1:31" x14ac:dyDescent="0.2">
      <c r="A3827" s="44" t="str">
        <f t="shared" si="296"/>
        <v>US Natural Gas Financial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30</v>
      </c>
      <c r="F3827" s="213">
        <f t="shared" si="300"/>
        <v>150000</v>
      </c>
      <c r="G3827" s="202">
        <v>1299282</v>
      </c>
      <c r="H3827" s="198">
        <v>37036.449999999997</v>
      </c>
      <c r="I3827" t="s">
        <v>1702</v>
      </c>
      <c r="M3827" t="s">
        <v>1785</v>
      </c>
      <c r="N3827" t="s">
        <v>3328</v>
      </c>
      <c r="O3827" t="s">
        <v>1072</v>
      </c>
      <c r="Q3827" s="199">
        <v>5000</v>
      </c>
      <c r="S3827" t="s">
        <v>1786</v>
      </c>
      <c r="T3827" t="s">
        <v>2230</v>
      </c>
      <c r="U3827" s="201">
        <v>0.4425</v>
      </c>
      <c r="V3827" t="s">
        <v>3155</v>
      </c>
      <c r="W3827" t="s">
        <v>3329</v>
      </c>
      <c r="X3827" t="s">
        <v>3330</v>
      </c>
      <c r="Y3827" t="s">
        <v>2250</v>
      </c>
      <c r="Z3827" t="s">
        <v>3729</v>
      </c>
      <c r="AA3827" t="s">
        <v>662</v>
      </c>
      <c r="AB3827" s="198">
        <v>37043.875</v>
      </c>
      <c r="AC3827" s="198">
        <v>37072.875</v>
      </c>
    </row>
    <row r="3828" spans="1:31" x14ac:dyDescent="0.2">
      <c r="A3828" s="44" t="str">
        <f t="shared" si="296"/>
        <v>US Power Physical</v>
      </c>
      <c r="B3828" s="44" t="str">
        <f t="shared" si="297"/>
        <v>US</v>
      </c>
      <c r="C3828" s="44" t="str">
        <f t="shared" si="298"/>
        <v>Power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30</v>
      </c>
      <c r="F3828" s="213">
        <f t="shared" si="300"/>
        <v>1500</v>
      </c>
      <c r="G3828" s="202">
        <v>1299283</v>
      </c>
      <c r="H3828" s="198">
        <v>37036.450138888889</v>
      </c>
      <c r="I3828" t="s">
        <v>2203</v>
      </c>
      <c r="M3828" t="s">
        <v>3451</v>
      </c>
      <c r="N3828" t="s">
        <v>1827</v>
      </c>
      <c r="O3828" t="s">
        <v>1686</v>
      </c>
      <c r="P3828" s="199">
        <v>50</v>
      </c>
      <c r="S3828" t="s">
        <v>1784</v>
      </c>
      <c r="T3828" t="s">
        <v>2230</v>
      </c>
      <c r="U3828" s="201">
        <v>65.5</v>
      </c>
      <c r="V3828" t="s">
        <v>2982</v>
      </c>
      <c r="W3828" t="s">
        <v>1836</v>
      </c>
      <c r="X3828" t="s">
        <v>3012</v>
      </c>
      <c r="Y3828" t="s">
        <v>2741</v>
      </c>
      <c r="Z3828" t="s">
        <v>3724</v>
      </c>
      <c r="AA3828">
        <v>623270.1</v>
      </c>
      <c r="AB3828" s="198">
        <v>37043.594444444447</v>
      </c>
      <c r="AC3828" s="198">
        <v>37072.594444444447</v>
      </c>
    </row>
    <row r="3829" spans="1:31" x14ac:dyDescent="0.2">
      <c r="A3829" s="44" t="str">
        <f t="shared" si="296"/>
        <v>US Crude Financial</v>
      </c>
      <c r="B3829" s="44" t="str">
        <f t="shared" si="297"/>
        <v>US</v>
      </c>
      <c r="C3829" s="44" t="str">
        <f t="shared" si="298"/>
        <v>Crude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50000</v>
      </c>
      <c r="G3829" s="202">
        <v>1299284</v>
      </c>
      <c r="H3829" s="198">
        <v>37036.450208333335</v>
      </c>
      <c r="I3829" t="s">
        <v>3013</v>
      </c>
      <c r="M3829" t="s">
        <v>1994</v>
      </c>
      <c r="N3829" t="s">
        <v>2731</v>
      </c>
      <c r="O3829" t="s">
        <v>1815</v>
      </c>
      <c r="Q3829" s="199">
        <v>50000</v>
      </c>
      <c r="S3829" t="s">
        <v>1792</v>
      </c>
      <c r="T3829" t="s">
        <v>2230</v>
      </c>
      <c r="U3829" s="201">
        <v>28.25</v>
      </c>
      <c r="V3829" t="s">
        <v>2167</v>
      </c>
      <c r="W3829" t="s">
        <v>2733</v>
      </c>
      <c r="X3829" t="s">
        <v>2734</v>
      </c>
      <c r="Y3829" t="s">
        <v>3473</v>
      </c>
      <c r="Z3829" t="s">
        <v>3729</v>
      </c>
      <c r="AA3829">
        <v>108136</v>
      </c>
      <c r="AB3829" s="198">
        <v>37073</v>
      </c>
      <c r="AC3829" s="198">
        <v>37103</v>
      </c>
    </row>
    <row r="3830" spans="1:31" x14ac:dyDescent="0.2">
      <c r="A3830" s="44" t="str">
        <f t="shared" si="296"/>
        <v xml:space="preserve"> Natural Gas Physical</v>
      </c>
      <c r="B3830" s="44" t="str">
        <f t="shared" si="297"/>
        <v/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50000</v>
      </c>
      <c r="G3830" s="202">
        <v>1299285</v>
      </c>
      <c r="H3830" s="198">
        <v>37036.450474537036</v>
      </c>
      <c r="I3830" t="s">
        <v>3107</v>
      </c>
      <c r="M3830" t="s">
        <v>1785</v>
      </c>
      <c r="N3830" t="s">
        <v>2263</v>
      </c>
      <c r="O3830" t="s">
        <v>2699</v>
      </c>
      <c r="Q3830" s="199">
        <v>50000</v>
      </c>
      <c r="S3830" t="s">
        <v>2265</v>
      </c>
      <c r="T3830" t="s">
        <v>2266</v>
      </c>
      <c r="U3830" s="201">
        <v>20.100000000000001</v>
      </c>
      <c r="V3830" t="s">
        <v>1385</v>
      </c>
      <c r="W3830" t="s">
        <v>2278</v>
      </c>
      <c r="X3830" t="s">
        <v>2268</v>
      </c>
      <c r="Y3830" t="s">
        <v>2269</v>
      </c>
      <c r="Z3830" t="s">
        <v>2235</v>
      </c>
      <c r="AA3830">
        <v>105016</v>
      </c>
      <c r="AB3830" s="198">
        <v>37036.875</v>
      </c>
      <c r="AC3830" s="198">
        <v>37036.875</v>
      </c>
    </row>
    <row r="3831" spans="1:31" x14ac:dyDescent="0.2">
      <c r="A3831" s="44" t="str">
        <f t="shared" si="296"/>
        <v>US Crude Financial</v>
      </c>
      <c r="B3831" s="44" t="str">
        <f t="shared" si="297"/>
        <v>US</v>
      </c>
      <c r="C3831" s="44" t="str">
        <f t="shared" si="298"/>
        <v>Crude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50000</v>
      </c>
      <c r="G3831" s="202">
        <v>1299286</v>
      </c>
      <c r="H3831" s="198">
        <v>37036.450798611113</v>
      </c>
      <c r="I3831" t="s">
        <v>2200</v>
      </c>
      <c r="M3831" t="s">
        <v>1994</v>
      </c>
      <c r="N3831" t="s">
        <v>2731</v>
      </c>
      <c r="O3831" t="s">
        <v>1815</v>
      </c>
      <c r="Q3831" s="199">
        <v>50000</v>
      </c>
      <c r="S3831" t="s">
        <v>1792</v>
      </c>
      <c r="T3831" t="s">
        <v>2230</v>
      </c>
      <c r="U3831" s="201">
        <v>28.27</v>
      </c>
      <c r="V3831" t="s">
        <v>2829</v>
      </c>
      <c r="W3831" t="s">
        <v>2733</v>
      </c>
      <c r="X3831" t="s">
        <v>2734</v>
      </c>
      <c r="Y3831" t="s">
        <v>3473</v>
      </c>
      <c r="Z3831" t="s">
        <v>3729</v>
      </c>
      <c r="AA3831">
        <v>108137</v>
      </c>
      <c r="AB3831" s="198">
        <v>37073</v>
      </c>
      <c r="AC3831" s="198">
        <v>37103</v>
      </c>
    </row>
    <row r="3832" spans="1:31" x14ac:dyDescent="0.2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30</v>
      </c>
      <c r="F3832" s="213">
        <f t="shared" si="300"/>
        <v>300000</v>
      </c>
      <c r="G3832" s="202">
        <v>1299287</v>
      </c>
      <c r="H3832" s="198">
        <v>37036.451041666667</v>
      </c>
      <c r="I3832" t="s">
        <v>1704</v>
      </c>
      <c r="M3832" t="s">
        <v>1785</v>
      </c>
      <c r="N3832" t="s">
        <v>3238</v>
      </c>
      <c r="O3832" t="s">
        <v>1051</v>
      </c>
      <c r="P3832" s="199">
        <v>10000</v>
      </c>
      <c r="S3832" t="s">
        <v>1786</v>
      </c>
      <c r="T3832" t="s">
        <v>2230</v>
      </c>
      <c r="U3832" s="201">
        <v>-1.7500000000000002E-2</v>
      </c>
      <c r="V3832" t="s">
        <v>2925</v>
      </c>
      <c r="W3832" t="s">
        <v>3159</v>
      </c>
      <c r="X3832" t="s">
        <v>1713</v>
      </c>
      <c r="Y3832" t="s">
        <v>3318</v>
      </c>
      <c r="Z3832" t="s">
        <v>3729</v>
      </c>
      <c r="AA3832" t="s">
        <v>663</v>
      </c>
      <c r="AB3832" s="198">
        <v>37043.875</v>
      </c>
      <c r="AC3832" s="198">
        <v>37072.875</v>
      </c>
    </row>
    <row r="3833" spans="1:31" x14ac:dyDescent="0.2">
      <c r="A3833" s="44" t="str">
        <f t="shared" si="296"/>
        <v>US Natural Gas Financial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92</v>
      </c>
      <c r="F3833" s="213">
        <f t="shared" si="300"/>
        <v>230000</v>
      </c>
      <c r="G3833" s="202">
        <v>1299289</v>
      </c>
      <c r="H3833" s="198">
        <v>37036.451412037037</v>
      </c>
      <c r="I3833" t="s">
        <v>3359</v>
      </c>
      <c r="M3833" t="s">
        <v>1785</v>
      </c>
      <c r="N3833" t="s">
        <v>3328</v>
      </c>
      <c r="O3833" t="s">
        <v>664</v>
      </c>
      <c r="P3833" s="199">
        <v>2500</v>
      </c>
      <c r="S3833" t="s">
        <v>1786</v>
      </c>
      <c r="T3833" t="s">
        <v>2230</v>
      </c>
      <c r="U3833" s="201">
        <v>-1.36</v>
      </c>
      <c r="V3833" t="s">
        <v>3193</v>
      </c>
      <c r="W3833" t="s">
        <v>1735</v>
      </c>
      <c r="X3833" t="s">
        <v>1736</v>
      </c>
      <c r="Y3833" t="s">
        <v>2250</v>
      </c>
      <c r="Z3833" t="s">
        <v>3729</v>
      </c>
      <c r="AA3833" t="s">
        <v>665</v>
      </c>
      <c r="AB3833" s="198">
        <v>37073</v>
      </c>
      <c r="AC3833" s="198">
        <v>37164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30</v>
      </c>
      <c r="F3834" s="213">
        <f t="shared" si="300"/>
        <v>150000</v>
      </c>
      <c r="G3834" s="202">
        <v>1299290</v>
      </c>
      <c r="H3834" s="198">
        <v>37036.451550925929</v>
      </c>
      <c r="I3834" t="s">
        <v>3254</v>
      </c>
      <c r="M3834" t="s">
        <v>1785</v>
      </c>
      <c r="N3834" t="s">
        <v>3314</v>
      </c>
      <c r="O3834" t="s">
        <v>2827</v>
      </c>
      <c r="Q3834" s="199">
        <v>5000</v>
      </c>
      <c r="S3834" t="s">
        <v>1786</v>
      </c>
      <c r="T3834" t="s">
        <v>2230</v>
      </c>
      <c r="U3834" s="201">
        <v>2.61</v>
      </c>
      <c r="V3834" t="s">
        <v>81</v>
      </c>
      <c r="W3834" t="s">
        <v>2813</v>
      </c>
      <c r="X3834" t="s">
        <v>1710</v>
      </c>
      <c r="Y3834" t="s">
        <v>3318</v>
      </c>
      <c r="Z3834" t="s">
        <v>3729</v>
      </c>
      <c r="AA3834" t="s">
        <v>666</v>
      </c>
      <c r="AB3834" s="198">
        <v>37043.875</v>
      </c>
      <c r="AC3834" s="198">
        <v>37072.875</v>
      </c>
    </row>
    <row r="3835" spans="1:31" x14ac:dyDescent="0.2">
      <c r="A3835" s="44" t="str">
        <f t="shared" si="296"/>
        <v xml:space="preserve"> Natural Gas Physical</v>
      </c>
      <c r="B3835" s="44" t="str">
        <f t="shared" si="297"/>
        <v/>
      </c>
      <c r="C3835" s="44" t="str">
        <f t="shared" si="298"/>
        <v>Natural Gas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3</v>
      </c>
      <c r="F3835" s="213">
        <f t="shared" si="300"/>
        <v>15000</v>
      </c>
      <c r="G3835" s="202">
        <v>1299291</v>
      </c>
      <c r="H3835" s="198">
        <v>37036.452106481483</v>
      </c>
      <c r="I3835" t="s">
        <v>2353</v>
      </c>
      <c r="M3835" t="s">
        <v>1785</v>
      </c>
      <c r="N3835" t="s">
        <v>1724</v>
      </c>
      <c r="O3835" t="s">
        <v>103</v>
      </c>
      <c r="P3835" s="199">
        <v>5000</v>
      </c>
      <c r="S3835" t="s">
        <v>2308</v>
      </c>
      <c r="T3835" t="s">
        <v>1725</v>
      </c>
      <c r="U3835" s="201">
        <v>5.22</v>
      </c>
      <c r="V3835" t="s">
        <v>2354</v>
      </c>
      <c r="W3835" t="s">
        <v>1726</v>
      </c>
      <c r="X3835" t="s">
        <v>1727</v>
      </c>
      <c r="Y3835" t="s">
        <v>3318</v>
      </c>
      <c r="Z3835" t="s">
        <v>3730</v>
      </c>
      <c r="AA3835">
        <v>812574</v>
      </c>
      <c r="AB3835" s="198">
        <v>37036.875</v>
      </c>
      <c r="AC3835" s="198">
        <v>37038.875</v>
      </c>
    </row>
    <row r="3836" spans="1:31" x14ac:dyDescent="0.2">
      <c r="A3836" s="44" t="str">
        <f t="shared" si="296"/>
        <v xml:space="preserve"> Natural Gas Physical</v>
      </c>
      <c r="B3836" s="44" t="str">
        <f t="shared" si="297"/>
        <v/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3</v>
      </c>
      <c r="F3836" s="213">
        <f t="shared" si="300"/>
        <v>15000</v>
      </c>
      <c r="G3836" s="202">
        <v>1299292</v>
      </c>
      <c r="H3836" s="198">
        <v>37036.452152777776</v>
      </c>
      <c r="I3836" t="s">
        <v>3243</v>
      </c>
      <c r="M3836" t="s">
        <v>1785</v>
      </c>
      <c r="N3836" t="s">
        <v>1724</v>
      </c>
      <c r="O3836" t="s">
        <v>103</v>
      </c>
      <c r="P3836" s="199">
        <v>5000</v>
      </c>
      <c r="S3836" t="s">
        <v>2308</v>
      </c>
      <c r="T3836" t="s">
        <v>1725</v>
      </c>
      <c r="U3836" s="201">
        <v>5.22</v>
      </c>
      <c r="V3836" t="s">
        <v>2325</v>
      </c>
      <c r="W3836" t="s">
        <v>1726</v>
      </c>
      <c r="X3836" t="s">
        <v>1727</v>
      </c>
      <c r="Y3836" t="s">
        <v>3318</v>
      </c>
      <c r="Z3836" t="s">
        <v>3730</v>
      </c>
      <c r="AA3836">
        <v>812576</v>
      </c>
      <c r="AB3836" s="198">
        <v>37036.875</v>
      </c>
      <c r="AC3836" s="198">
        <v>37038.875</v>
      </c>
    </row>
    <row r="3837" spans="1:31" x14ac:dyDescent="0.2">
      <c r="A3837" s="44" t="str">
        <f t="shared" si="296"/>
        <v xml:space="preserve"> Metals Financial</v>
      </c>
      <c r="B3837" s="44" t="str">
        <f t="shared" si="297"/>
        <v/>
      </c>
      <c r="C3837" s="44" t="str">
        <f t="shared" si="298"/>
        <v>Metals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20</v>
      </c>
      <c r="G3837" s="202">
        <v>1299293</v>
      </c>
      <c r="H3837" s="198">
        <v>37036.452175925922</v>
      </c>
      <c r="I3837" t="s">
        <v>2282</v>
      </c>
      <c r="M3837" t="s">
        <v>1791</v>
      </c>
      <c r="N3837" t="s">
        <v>2240</v>
      </c>
      <c r="O3837" t="s">
        <v>2241</v>
      </c>
      <c r="P3837" s="199">
        <v>20</v>
      </c>
      <c r="S3837" t="s">
        <v>2229</v>
      </c>
      <c r="T3837" t="s">
        <v>2230</v>
      </c>
      <c r="U3837" s="201">
        <v>1541</v>
      </c>
      <c r="V3837" t="s">
        <v>1841</v>
      </c>
      <c r="W3837" t="s">
        <v>2236</v>
      </c>
      <c r="X3837" t="s">
        <v>2232</v>
      </c>
      <c r="Y3837" t="s">
        <v>2233</v>
      </c>
      <c r="Z3837" t="s">
        <v>2234</v>
      </c>
      <c r="AA3837">
        <v>2153387</v>
      </c>
      <c r="AE3837" s="116">
        <f>IF(S3837="Gallon",F3837/42,F3837)</f>
        <v>20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2</v>
      </c>
      <c r="G3838" s="202">
        <v>1299294</v>
      </c>
      <c r="H3838" s="198">
        <v>37036.452372685184</v>
      </c>
      <c r="I3838" t="s">
        <v>2252</v>
      </c>
      <c r="M3838" t="s">
        <v>1791</v>
      </c>
      <c r="N3838" t="s">
        <v>2227</v>
      </c>
      <c r="O3838" t="s">
        <v>2228</v>
      </c>
      <c r="P3838" s="199">
        <v>2</v>
      </c>
      <c r="S3838" t="s">
        <v>2229</v>
      </c>
      <c r="T3838" t="s">
        <v>2230</v>
      </c>
      <c r="U3838" s="201">
        <v>1733</v>
      </c>
      <c r="V3838" t="s">
        <v>2296</v>
      </c>
      <c r="W3838" t="s">
        <v>2236</v>
      </c>
      <c r="X3838" t="s">
        <v>2232</v>
      </c>
      <c r="Y3838" t="s">
        <v>2233</v>
      </c>
      <c r="Z3838" t="s">
        <v>2234</v>
      </c>
      <c r="AA3838">
        <v>2153389</v>
      </c>
    </row>
    <row r="3839" spans="1:31" x14ac:dyDescent="0.2">
      <c r="A3839" s="44" t="str">
        <f t="shared" si="296"/>
        <v xml:space="preserve"> Natural Gas Physical</v>
      </c>
      <c r="B3839" s="44" t="str">
        <f t="shared" si="297"/>
        <v/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30</v>
      </c>
      <c r="F3839" s="213">
        <f t="shared" si="300"/>
        <v>150000</v>
      </c>
      <c r="G3839" s="202">
        <v>1299295</v>
      </c>
      <c r="H3839" s="198">
        <v>37036.452499999999</v>
      </c>
      <c r="I3839" t="s">
        <v>3360</v>
      </c>
      <c r="M3839" t="s">
        <v>1785</v>
      </c>
      <c r="N3839" t="s">
        <v>1724</v>
      </c>
      <c r="O3839" t="s">
        <v>2043</v>
      </c>
      <c r="Q3839" s="199">
        <v>5000</v>
      </c>
      <c r="S3839" t="s">
        <v>2308</v>
      </c>
      <c r="T3839" t="s">
        <v>1725</v>
      </c>
      <c r="U3839" s="201">
        <v>5.31</v>
      </c>
      <c r="V3839" t="s">
        <v>2339</v>
      </c>
      <c r="W3839" t="s">
        <v>3285</v>
      </c>
      <c r="X3839" t="s">
        <v>1727</v>
      </c>
      <c r="Y3839" t="s">
        <v>3318</v>
      </c>
      <c r="Z3839" t="s">
        <v>3730</v>
      </c>
      <c r="AA3839">
        <v>812578</v>
      </c>
      <c r="AB3839" s="198">
        <v>37043.875</v>
      </c>
      <c r="AC3839" s="198">
        <v>37072.875</v>
      </c>
    </row>
    <row r="3840" spans="1:31" x14ac:dyDescent="0.2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4</v>
      </c>
      <c r="F3840" s="213">
        <f t="shared" si="300"/>
        <v>60000</v>
      </c>
      <c r="G3840" s="202">
        <v>1299296</v>
      </c>
      <c r="H3840" s="198">
        <v>37036.452743055554</v>
      </c>
      <c r="I3840" t="s">
        <v>2202</v>
      </c>
      <c r="M3840" t="s">
        <v>1785</v>
      </c>
      <c r="N3840" t="s">
        <v>3314</v>
      </c>
      <c r="O3840" t="s">
        <v>1034</v>
      </c>
      <c r="Q3840" s="199">
        <v>15000</v>
      </c>
      <c r="S3840" t="s">
        <v>1786</v>
      </c>
      <c r="T3840" t="s">
        <v>2230</v>
      </c>
      <c r="U3840" s="201">
        <v>3.93</v>
      </c>
      <c r="V3840" t="s">
        <v>2805</v>
      </c>
      <c r="W3840" t="s">
        <v>2783</v>
      </c>
      <c r="X3840" t="s">
        <v>2784</v>
      </c>
      <c r="Y3840" t="s">
        <v>3318</v>
      </c>
      <c r="Z3840" t="s">
        <v>3729</v>
      </c>
      <c r="AA3840">
        <v>812579</v>
      </c>
      <c r="AB3840" s="198">
        <v>37037</v>
      </c>
      <c r="AC3840" s="198">
        <v>37040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4</v>
      </c>
      <c r="F3841" s="213">
        <f t="shared" si="300"/>
        <v>40000</v>
      </c>
      <c r="G3841" s="202">
        <v>1299297</v>
      </c>
      <c r="H3841" s="198">
        <v>37036.452824074076</v>
      </c>
      <c r="I3841" t="s">
        <v>3336</v>
      </c>
      <c r="M3841" t="s">
        <v>1785</v>
      </c>
      <c r="N3841" t="s">
        <v>3314</v>
      </c>
      <c r="O3841" t="s">
        <v>1055</v>
      </c>
      <c r="P3841" s="199">
        <v>10000</v>
      </c>
      <c r="S3841" t="s">
        <v>1786</v>
      </c>
      <c r="T3841" t="s">
        <v>2230</v>
      </c>
      <c r="U3841" s="201">
        <v>4.16</v>
      </c>
      <c r="V3841" t="s">
        <v>2166</v>
      </c>
      <c r="W3841" t="s">
        <v>2800</v>
      </c>
      <c r="X3841" t="s">
        <v>2801</v>
      </c>
      <c r="Y3841" t="s">
        <v>3318</v>
      </c>
      <c r="Z3841" t="s">
        <v>3729</v>
      </c>
      <c r="AA3841">
        <v>812581</v>
      </c>
      <c r="AB3841" s="198">
        <v>37037</v>
      </c>
      <c r="AC3841" s="198">
        <v>37040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4</v>
      </c>
      <c r="F3842" s="213">
        <f t="shared" si="300"/>
        <v>20000</v>
      </c>
      <c r="G3842" s="202">
        <v>1299298</v>
      </c>
      <c r="H3842" s="198">
        <v>37036.452824074076</v>
      </c>
      <c r="I3842" t="s">
        <v>1702</v>
      </c>
      <c r="M3842" t="s">
        <v>1785</v>
      </c>
      <c r="N3842" t="s">
        <v>3314</v>
      </c>
      <c r="O3842" t="s">
        <v>1034</v>
      </c>
      <c r="P3842" s="199">
        <v>5000</v>
      </c>
      <c r="S3842" t="s">
        <v>1786</v>
      </c>
      <c r="T3842" t="s">
        <v>2230</v>
      </c>
      <c r="U3842" s="201">
        <v>3.88</v>
      </c>
      <c r="V3842" t="s">
        <v>1703</v>
      </c>
      <c r="W3842" t="s">
        <v>2783</v>
      </c>
      <c r="X3842" t="s">
        <v>2784</v>
      </c>
      <c r="Y3842" t="s">
        <v>3318</v>
      </c>
      <c r="Z3842" t="s">
        <v>3729</v>
      </c>
      <c r="AA3842">
        <v>812582</v>
      </c>
      <c r="AB3842" s="198">
        <v>37037</v>
      </c>
      <c r="AC3842" s="198">
        <v>37040</v>
      </c>
    </row>
    <row r="3843" spans="1:29" x14ac:dyDescent="0.2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30</v>
      </c>
      <c r="F3843" s="213">
        <f t="shared" si="300"/>
        <v>3000000</v>
      </c>
      <c r="G3843" s="202">
        <v>1299299</v>
      </c>
      <c r="H3843" s="198">
        <v>37036.452847222223</v>
      </c>
      <c r="I3843" t="s">
        <v>2202</v>
      </c>
      <c r="M3843" t="s">
        <v>1785</v>
      </c>
      <c r="N3843" t="s">
        <v>3328</v>
      </c>
      <c r="O3843" t="s">
        <v>3030</v>
      </c>
      <c r="Q3843" s="199">
        <v>100000</v>
      </c>
      <c r="S3843" t="s">
        <v>1786</v>
      </c>
      <c r="T3843" t="s">
        <v>2230</v>
      </c>
      <c r="U3843" s="201">
        <v>0</v>
      </c>
      <c r="V3843" t="s">
        <v>1899</v>
      </c>
      <c r="W3843" t="s">
        <v>3211</v>
      </c>
      <c r="X3843" t="s">
        <v>3212</v>
      </c>
      <c r="Y3843" t="s">
        <v>2250</v>
      </c>
      <c r="Z3843" t="s">
        <v>3729</v>
      </c>
      <c r="AA3843" t="s">
        <v>667</v>
      </c>
      <c r="AB3843" s="198">
        <v>37043.875</v>
      </c>
      <c r="AC3843" s="198">
        <v>37072.875</v>
      </c>
    </row>
    <row r="3844" spans="1:29" x14ac:dyDescent="0.2">
      <c r="A3844" s="44" t="str">
        <f t="shared" si="296"/>
        <v>US Natural Gas Physical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30</v>
      </c>
      <c r="F3844" s="213">
        <f t="shared" si="300"/>
        <v>150000</v>
      </c>
      <c r="G3844" s="202">
        <v>1299300</v>
      </c>
      <c r="H3844" s="198">
        <v>37036.452893518515</v>
      </c>
      <c r="I3844" t="s">
        <v>3013</v>
      </c>
      <c r="M3844" t="s">
        <v>1785</v>
      </c>
      <c r="N3844" t="s">
        <v>3314</v>
      </c>
      <c r="O3844" t="s">
        <v>2827</v>
      </c>
      <c r="Q3844" s="199">
        <v>5000</v>
      </c>
      <c r="S3844" t="s">
        <v>1786</v>
      </c>
      <c r="T3844" t="s">
        <v>2230</v>
      </c>
      <c r="U3844" s="201">
        <v>2.61</v>
      </c>
      <c r="V3844" t="s">
        <v>638</v>
      </c>
      <c r="W3844" t="s">
        <v>2813</v>
      </c>
      <c r="X3844" t="s">
        <v>1710</v>
      </c>
      <c r="Y3844" t="s">
        <v>3318</v>
      </c>
      <c r="Z3844" t="s">
        <v>3729</v>
      </c>
      <c r="AA3844" t="s">
        <v>668</v>
      </c>
      <c r="AB3844" s="198">
        <v>37043.875</v>
      </c>
      <c r="AC3844" s="198">
        <v>37072.875</v>
      </c>
    </row>
    <row r="3845" spans="1:29" x14ac:dyDescent="0.2">
      <c r="A3845" s="44" t="str">
        <f t="shared" si="296"/>
        <v xml:space="preserve"> Metals Financial</v>
      </c>
      <c r="B3845" s="44" t="str">
        <f t="shared" si="297"/>
        <v/>
      </c>
      <c r="C3845" s="44" t="str">
        <f t="shared" si="298"/>
        <v>Metals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18</v>
      </c>
      <c r="G3845" s="202">
        <v>1299301</v>
      </c>
      <c r="H3845" s="198">
        <v>37036.452951388892</v>
      </c>
      <c r="I3845" t="s">
        <v>2245</v>
      </c>
      <c r="M3845" t="s">
        <v>1791</v>
      </c>
      <c r="N3845" t="s">
        <v>2227</v>
      </c>
      <c r="O3845" t="s">
        <v>2228</v>
      </c>
      <c r="P3845" s="199">
        <v>18</v>
      </c>
      <c r="S3845" t="s">
        <v>2229</v>
      </c>
      <c r="T3845" t="s">
        <v>2230</v>
      </c>
      <c r="U3845" s="201">
        <v>1733</v>
      </c>
      <c r="V3845" t="s">
        <v>2091</v>
      </c>
      <c r="W3845" t="s">
        <v>2236</v>
      </c>
      <c r="X3845" t="s">
        <v>2232</v>
      </c>
      <c r="Y3845" t="s">
        <v>2233</v>
      </c>
      <c r="Z3845" t="s">
        <v>2234</v>
      </c>
      <c r="AA3845">
        <v>2153393</v>
      </c>
    </row>
    <row r="3846" spans="1:29" x14ac:dyDescent="0.2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17</v>
      </c>
      <c r="G3846" s="202">
        <v>1299302</v>
      </c>
      <c r="H3846" s="198">
        <v>37036.453182870369</v>
      </c>
      <c r="I3846" t="s">
        <v>2621</v>
      </c>
      <c r="M3846" t="s">
        <v>1791</v>
      </c>
      <c r="N3846" t="s">
        <v>2297</v>
      </c>
      <c r="O3846" t="s">
        <v>2298</v>
      </c>
      <c r="P3846" s="199">
        <v>17</v>
      </c>
      <c r="S3846" t="s">
        <v>2229</v>
      </c>
      <c r="T3846" t="s">
        <v>2230</v>
      </c>
      <c r="U3846" s="201">
        <v>940</v>
      </c>
      <c r="V3846" t="s">
        <v>2622</v>
      </c>
      <c r="W3846" t="s">
        <v>2258</v>
      </c>
      <c r="X3846" t="s">
        <v>2232</v>
      </c>
      <c r="Y3846" t="s">
        <v>2233</v>
      </c>
      <c r="Z3846" t="s">
        <v>2234</v>
      </c>
      <c r="AA3846">
        <v>2153395</v>
      </c>
    </row>
    <row r="3847" spans="1:29" x14ac:dyDescent="0.2">
      <c r="A3847" s="44" t="str">
        <f t="shared" si="296"/>
        <v>US Natural Gas Financial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Financial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60000</v>
      </c>
      <c r="G3847" s="202">
        <v>1299303</v>
      </c>
      <c r="H3847" s="198">
        <v>37036.453229166669</v>
      </c>
      <c r="I3847" t="s">
        <v>3161</v>
      </c>
      <c r="M3847" t="s">
        <v>1785</v>
      </c>
      <c r="N3847" t="s">
        <v>3014</v>
      </c>
      <c r="O3847" t="s">
        <v>1077</v>
      </c>
      <c r="Q3847" s="199">
        <v>2000</v>
      </c>
      <c r="S3847" t="s">
        <v>1786</v>
      </c>
      <c r="T3847" t="s">
        <v>2230</v>
      </c>
      <c r="U3847" s="201">
        <v>-3.2500000000000001E-2</v>
      </c>
      <c r="V3847" t="s">
        <v>3162</v>
      </c>
      <c r="W3847" t="s">
        <v>1775</v>
      </c>
      <c r="X3847" t="s">
        <v>1776</v>
      </c>
      <c r="Y3847" t="s">
        <v>2250</v>
      </c>
      <c r="Z3847" t="s">
        <v>3729</v>
      </c>
      <c r="AA3847" t="s">
        <v>669</v>
      </c>
      <c r="AB3847" s="198">
        <v>37043.875</v>
      </c>
      <c r="AC3847" s="198">
        <v>37072.875</v>
      </c>
    </row>
    <row r="3848" spans="1:29" x14ac:dyDescent="0.2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30</v>
      </c>
      <c r="F3848" s="213">
        <f t="shared" si="300"/>
        <v>150000</v>
      </c>
      <c r="G3848" s="202">
        <v>1299304</v>
      </c>
      <c r="H3848" s="198">
        <v>37036.453483796293</v>
      </c>
      <c r="I3848" t="s">
        <v>3013</v>
      </c>
      <c r="M3848" t="s">
        <v>1785</v>
      </c>
      <c r="N3848" t="s">
        <v>3314</v>
      </c>
      <c r="O3848" t="s">
        <v>1936</v>
      </c>
      <c r="Q3848" s="199">
        <v>5000</v>
      </c>
      <c r="S3848" t="s">
        <v>1786</v>
      </c>
      <c r="T3848" t="s">
        <v>2230</v>
      </c>
      <c r="U3848" s="201">
        <v>2.5150000000000001</v>
      </c>
      <c r="V3848" t="s">
        <v>638</v>
      </c>
      <c r="W3848" t="s">
        <v>2117</v>
      </c>
      <c r="X3848" t="s">
        <v>1761</v>
      </c>
      <c r="Y3848" t="s">
        <v>3318</v>
      </c>
      <c r="Z3848" t="s">
        <v>3729</v>
      </c>
      <c r="AA3848" t="s">
        <v>670</v>
      </c>
      <c r="AB3848" s="198">
        <v>37043.875</v>
      </c>
      <c r="AC3848" s="198">
        <v>37072.875</v>
      </c>
    </row>
    <row r="3849" spans="1:29" x14ac:dyDescent="0.2">
      <c r="A3849" s="44" t="str">
        <f t="shared" si="296"/>
        <v>US Natural Gas Financial</v>
      </c>
      <c r="B3849" s="44" t="str">
        <f t="shared" si="297"/>
        <v>US</v>
      </c>
      <c r="C3849" s="44" t="str">
        <f t="shared" si="298"/>
        <v>Natural Gas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153</v>
      </c>
      <c r="F3849" s="213">
        <f t="shared" si="300"/>
        <v>382500</v>
      </c>
      <c r="G3849" s="202">
        <v>1299305</v>
      </c>
      <c r="H3849" s="198">
        <v>37036.453692129631</v>
      </c>
      <c r="I3849" t="s">
        <v>3336</v>
      </c>
      <c r="M3849" t="s">
        <v>1785</v>
      </c>
      <c r="N3849" t="s">
        <v>3014</v>
      </c>
      <c r="O3849" t="s">
        <v>2777</v>
      </c>
      <c r="Q3849" s="199">
        <v>2500</v>
      </c>
      <c r="S3849" t="s">
        <v>1786</v>
      </c>
      <c r="T3849" t="s">
        <v>2230</v>
      </c>
      <c r="U3849" s="201">
        <v>4.0999999999999996</v>
      </c>
      <c r="V3849" t="s">
        <v>3287</v>
      </c>
      <c r="W3849" t="s">
        <v>3587</v>
      </c>
      <c r="X3849" t="s">
        <v>3016</v>
      </c>
      <c r="Y3849" t="s">
        <v>2250</v>
      </c>
      <c r="Z3849" t="s">
        <v>3729</v>
      </c>
      <c r="AA3849" t="s">
        <v>671</v>
      </c>
      <c r="AB3849" s="198">
        <v>37043</v>
      </c>
      <c r="AC3849" s="198">
        <v>37195</v>
      </c>
    </row>
    <row r="3850" spans="1:29" x14ac:dyDescent="0.2">
      <c r="A3850" s="44" t="str">
        <f t="shared" si="296"/>
        <v>US Natural Gas Financial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151</v>
      </c>
      <c r="F3850" s="213">
        <f t="shared" si="300"/>
        <v>377500</v>
      </c>
      <c r="G3850" s="202">
        <v>1299308</v>
      </c>
      <c r="H3850" s="198">
        <v>37036.453958333332</v>
      </c>
      <c r="I3850" t="s">
        <v>3336</v>
      </c>
      <c r="M3850" t="s">
        <v>1785</v>
      </c>
      <c r="N3850" t="s">
        <v>3014</v>
      </c>
      <c r="O3850" t="s">
        <v>3345</v>
      </c>
      <c r="Q3850" s="199">
        <v>2500</v>
      </c>
      <c r="S3850" t="s">
        <v>1786</v>
      </c>
      <c r="T3850" t="s">
        <v>2230</v>
      </c>
      <c r="U3850" s="201">
        <v>4.5</v>
      </c>
      <c r="V3850" t="s">
        <v>3287</v>
      </c>
      <c r="W3850" t="s">
        <v>3587</v>
      </c>
      <c r="X3850" t="s">
        <v>3016</v>
      </c>
      <c r="Y3850" t="s">
        <v>2250</v>
      </c>
      <c r="Z3850" t="s">
        <v>3729</v>
      </c>
      <c r="AA3850" t="s">
        <v>672</v>
      </c>
      <c r="AB3850" s="198">
        <v>37196</v>
      </c>
      <c r="AC3850" s="198">
        <v>37346</v>
      </c>
    </row>
    <row r="3851" spans="1:29" x14ac:dyDescent="0.2">
      <c r="A3851" s="44" t="str">
        <f t="shared" ref="A3851:A3914" si="301">B3851&amp;" "&amp;C3851&amp;" "&amp;D3851</f>
        <v>US Natural Gas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30</v>
      </c>
      <c r="F3851" s="213">
        <f t="shared" ref="F3851:F3914" si="305">E3851*SUM(P3851:Q3851)</f>
        <v>150000</v>
      </c>
      <c r="G3851" s="202">
        <v>1299310</v>
      </c>
      <c r="H3851" s="198">
        <v>37036.453969907408</v>
      </c>
      <c r="I3851" t="s">
        <v>2200</v>
      </c>
      <c r="M3851" t="s">
        <v>1785</v>
      </c>
      <c r="N3851" t="s">
        <v>3314</v>
      </c>
      <c r="O3851" t="s">
        <v>2835</v>
      </c>
      <c r="Q3851" s="199">
        <v>5000</v>
      </c>
      <c r="S3851" t="s">
        <v>1786</v>
      </c>
      <c r="T3851" t="s">
        <v>2230</v>
      </c>
      <c r="U3851" s="201">
        <v>3.8174999999999999</v>
      </c>
      <c r="V3851" t="s">
        <v>3217</v>
      </c>
      <c r="W3851" t="s">
        <v>2813</v>
      </c>
      <c r="X3851" t="s">
        <v>1710</v>
      </c>
      <c r="Y3851" t="s">
        <v>3318</v>
      </c>
      <c r="Z3851" t="s">
        <v>3729</v>
      </c>
      <c r="AA3851" t="s">
        <v>673</v>
      </c>
      <c r="AB3851" s="198">
        <v>37043.875</v>
      </c>
      <c r="AC3851" s="198">
        <v>37072.875</v>
      </c>
    </row>
    <row r="3852" spans="1:29" x14ac:dyDescent="0.2">
      <c r="A3852" s="44" t="str">
        <f t="shared" si="301"/>
        <v>US Natural Gas Financial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30</v>
      </c>
      <c r="F3852" s="213">
        <f t="shared" si="305"/>
        <v>3000000</v>
      </c>
      <c r="G3852" s="202">
        <v>1299311</v>
      </c>
      <c r="H3852" s="198">
        <v>37036.454039351855</v>
      </c>
      <c r="I3852" t="s">
        <v>3322</v>
      </c>
      <c r="M3852" t="s">
        <v>1785</v>
      </c>
      <c r="N3852" t="s">
        <v>3328</v>
      </c>
      <c r="O3852" t="s">
        <v>3030</v>
      </c>
      <c r="Q3852" s="199">
        <v>100000</v>
      </c>
      <c r="S3852" t="s">
        <v>1786</v>
      </c>
      <c r="T3852" t="s">
        <v>2230</v>
      </c>
      <c r="U3852" s="201">
        <v>-5.0000000000000001E-3</v>
      </c>
      <c r="V3852" t="s">
        <v>2173</v>
      </c>
      <c r="W3852" t="s">
        <v>3211</v>
      </c>
      <c r="X3852" t="s">
        <v>3212</v>
      </c>
      <c r="Y3852" t="s">
        <v>2250</v>
      </c>
      <c r="Z3852" t="s">
        <v>3729</v>
      </c>
      <c r="AA3852" t="s">
        <v>674</v>
      </c>
      <c r="AB3852" s="198">
        <v>37043.875</v>
      </c>
      <c r="AC3852" s="198">
        <v>37072.875</v>
      </c>
    </row>
    <row r="3853" spans="1:29" x14ac:dyDescent="0.2">
      <c r="A3853" s="44" t="str">
        <f t="shared" si="301"/>
        <v>US Natural Gas Financial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30</v>
      </c>
      <c r="F3853" s="213">
        <f t="shared" si="305"/>
        <v>150000</v>
      </c>
      <c r="G3853" s="202">
        <v>1299312</v>
      </c>
      <c r="H3853" s="198">
        <v>37036.454039351855</v>
      </c>
      <c r="I3853" t="s">
        <v>3254</v>
      </c>
      <c r="M3853" t="s">
        <v>1785</v>
      </c>
      <c r="N3853" t="s">
        <v>3328</v>
      </c>
      <c r="O3853" t="s">
        <v>2914</v>
      </c>
      <c r="Q3853" s="199">
        <v>5000</v>
      </c>
      <c r="S3853" t="s">
        <v>1786</v>
      </c>
      <c r="T3853" t="s">
        <v>2230</v>
      </c>
      <c r="U3853" s="201">
        <v>-0.115</v>
      </c>
      <c r="V3853" t="s">
        <v>2894</v>
      </c>
      <c r="W3853" t="s">
        <v>1775</v>
      </c>
      <c r="X3853" t="s">
        <v>1776</v>
      </c>
      <c r="Y3853" t="s">
        <v>2250</v>
      </c>
      <c r="Z3853" t="s">
        <v>3729</v>
      </c>
      <c r="AA3853" t="s">
        <v>675</v>
      </c>
      <c r="AB3853" s="198">
        <v>37043.875</v>
      </c>
      <c r="AC3853" s="198">
        <v>37072.875</v>
      </c>
    </row>
    <row r="3854" spans="1:29" x14ac:dyDescent="0.2">
      <c r="A3854" s="44" t="str">
        <f t="shared" si="301"/>
        <v xml:space="preserve"> Metals Financial</v>
      </c>
      <c r="B3854" s="44" t="str">
        <f t="shared" si="302"/>
        <v/>
      </c>
      <c r="C3854" s="44" t="str">
        <f t="shared" si="303"/>
        <v>Metals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</v>
      </c>
      <c r="G3854" s="202">
        <v>1299313</v>
      </c>
      <c r="H3854" s="198">
        <v>37036.454212962963</v>
      </c>
      <c r="I3854" t="s">
        <v>2252</v>
      </c>
      <c r="M3854" t="s">
        <v>1791</v>
      </c>
      <c r="N3854" t="s">
        <v>2297</v>
      </c>
      <c r="O3854" t="s">
        <v>2298</v>
      </c>
      <c r="Q3854" s="199">
        <v>5</v>
      </c>
      <c r="S3854" t="s">
        <v>2229</v>
      </c>
      <c r="T3854" t="s">
        <v>2230</v>
      </c>
      <c r="U3854" s="201">
        <v>941</v>
      </c>
      <c r="V3854" t="s">
        <v>2296</v>
      </c>
      <c r="W3854" t="s">
        <v>2258</v>
      </c>
      <c r="X3854" t="s">
        <v>2232</v>
      </c>
      <c r="Y3854" t="s">
        <v>2233</v>
      </c>
      <c r="Z3854" t="s">
        <v>2234</v>
      </c>
      <c r="AA3854">
        <v>2153399</v>
      </c>
    </row>
    <row r="3855" spans="1:29" x14ac:dyDescent="0.2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</v>
      </c>
      <c r="G3855" s="202">
        <v>1299314</v>
      </c>
      <c r="H3855" s="198">
        <v>37036.454270833332</v>
      </c>
      <c r="I3855" t="s">
        <v>2252</v>
      </c>
      <c r="M3855" t="s">
        <v>1791</v>
      </c>
      <c r="N3855" t="s">
        <v>2297</v>
      </c>
      <c r="O3855" t="s">
        <v>2298</v>
      </c>
      <c r="Q3855" s="199">
        <v>5</v>
      </c>
      <c r="S3855" t="s">
        <v>2229</v>
      </c>
      <c r="T3855" t="s">
        <v>2230</v>
      </c>
      <c r="U3855" s="201">
        <v>941</v>
      </c>
      <c r="V3855" t="s">
        <v>2296</v>
      </c>
      <c r="W3855" t="s">
        <v>2258</v>
      </c>
      <c r="X3855" t="s">
        <v>2232</v>
      </c>
      <c r="Y3855" t="s">
        <v>2233</v>
      </c>
      <c r="Z3855" t="s">
        <v>2234</v>
      </c>
      <c r="AA3855">
        <v>2153401</v>
      </c>
    </row>
    <row r="3856" spans="1:29" x14ac:dyDescent="0.2">
      <c r="A3856" s="44" t="str">
        <f t="shared" si="301"/>
        <v xml:space="preserve"> Natural Gas Physical</v>
      </c>
      <c r="B3856" s="44" t="str">
        <f t="shared" si="302"/>
        <v/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4</v>
      </c>
      <c r="F3856" s="213">
        <f t="shared" si="305"/>
        <v>40000</v>
      </c>
      <c r="G3856" s="202">
        <v>1299315</v>
      </c>
      <c r="H3856" s="198">
        <v>37036.454432870371</v>
      </c>
      <c r="I3856" t="s">
        <v>2332</v>
      </c>
      <c r="M3856" t="s">
        <v>1785</v>
      </c>
      <c r="N3856" t="s">
        <v>1724</v>
      </c>
      <c r="O3856" t="s">
        <v>172</v>
      </c>
      <c r="Q3856" s="199">
        <v>10000</v>
      </c>
      <c r="S3856" t="s">
        <v>2308</v>
      </c>
      <c r="T3856" t="s">
        <v>1725</v>
      </c>
      <c r="U3856" s="201">
        <v>5.2249999999999996</v>
      </c>
      <c r="V3856" t="s">
        <v>2333</v>
      </c>
      <c r="W3856" t="s">
        <v>1726</v>
      </c>
      <c r="X3856" t="s">
        <v>1727</v>
      </c>
      <c r="Y3856" t="s">
        <v>3318</v>
      </c>
      <c r="Z3856" t="s">
        <v>3730</v>
      </c>
      <c r="AA3856">
        <v>812591</v>
      </c>
      <c r="AB3856" s="198">
        <v>37036</v>
      </c>
      <c r="AC3856" s="198">
        <v>37039</v>
      </c>
    </row>
    <row r="3857" spans="1:31" x14ac:dyDescent="0.2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20</v>
      </c>
      <c r="G3857" s="202">
        <v>1299316</v>
      </c>
      <c r="H3857" s="198">
        <v>37036.454560185186</v>
      </c>
      <c r="I3857" t="s">
        <v>2282</v>
      </c>
      <c r="M3857" t="s">
        <v>1791</v>
      </c>
      <c r="N3857" t="s">
        <v>2227</v>
      </c>
      <c r="O3857" t="s">
        <v>2228</v>
      </c>
      <c r="P3857" s="199">
        <v>20</v>
      </c>
      <c r="S3857" t="s">
        <v>2229</v>
      </c>
      <c r="T3857" t="s">
        <v>2230</v>
      </c>
      <c r="U3857" s="201">
        <v>1732</v>
      </c>
      <c r="V3857" t="s">
        <v>1841</v>
      </c>
      <c r="W3857" t="s">
        <v>2236</v>
      </c>
      <c r="X3857" t="s">
        <v>2232</v>
      </c>
      <c r="Y3857" t="s">
        <v>2233</v>
      </c>
      <c r="Z3857" t="s">
        <v>2234</v>
      </c>
      <c r="AA3857">
        <v>2153403</v>
      </c>
    </row>
    <row r="3858" spans="1:31" x14ac:dyDescent="0.2">
      <c r="A3858" s="44" t="str">
        <f t="shared" si="301"/>
        <v xml:space="preserve"> Metals Financial</v>
      </c>
      <c r="B3858" s="44" t="str">
        <f t="shared" si="302"/>
        <v/>
      </c>
      <c r="C3858" s="44" t="str">
        <f t="shared" si="303"/>
        <v>Metals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20</v>
      </c>
      <c r="G3858" s="202">
        <v>1299317</v>
      </c>
      <c r="H3858" s="198">
        <v>37036.454884259256</v>
      </c>
      <c r="I3858" t="s">
        <v>2284</v>
      </c>
      <c r="M3858" t="s">
        <v>1791</v>
      </c>
      <c r="N3858" t="s">
        <v>2240</v>
      </c>
      <c r="O3858" t="s">
        <v>2241</v>
      </c>
      <c r="Q3858" s="199">
        <v>20</v>
      </c>
      <c r="S3858" t="s">
        <v>2229</v>
      </c>
      <c r="T3858" t="s">
        <v>2230</v>
      </c>
      <c r="U3858" s="201">
        <v>1541</v>
      </c>
      <c r="V3858" t="s">
        <v>2300</v>
      </c>
      <c r="W3858" t="s">
        <v>2236</v>
      </c>
      <c r="X3858" t="s">
        <v>2232</v>
      </c>
      <c r="Y3858" t="s">
        <v>2233</v>
      </c>
      <c r="Z3858" t="s">
        <v>2234</v>
      </c>
      <c r="AA3858">
        <v>2153405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30</v>
      </c>
      <c r="F3859" s="213">
        <f t="shared" si="305"/>
        <v>300000</v>
      </c>
      <c r="G3859" s="202">
        <v>1299318</v>
      </c>
      <c r="H3859" s="198">
        <v>37036.454942129632</v>
      </c>
      <c r="I3859" t="s">
        <v>1704</v>
      </c>
      <c r="M3859" t="s">
        <v>1785</v>
      </c>
      <c r="N3859" t="s">
        <v>3238</v>
      </c>
      <c r="O3859" t="s">
        <v>1051</v>
      </c>
      <c r="P3859" s="199">
        <v>10000</v>
      </c>
      <c r="S3859" t="s">
        <v>1786</v>
      </c>
      <c r="T3859" t="s">
        <v>2230</v>
      </c>
      <c r="U3859" s="201">
        <v>-0.02</v>
      </c>
      <c r="V3859" t="s">
        <v>2925</v>
      </c>
      <c r="W3859" t="s">
        <v>3159</v>
      </c>
      <c r="X3859" t="s">
        <v>1713</v>
      </c>
      <c r="Y3859" t="s">
        <v>3318</v>
      </c>
      <c r="Z3859" t="s">
        <v>3729</v>
      </c>
      <c r="AA3859" t="s">
        <v>676</v>
      </c>
      <c r="AB3859" s="198">
        <v>37043.875</v>
      </c>
      <c r="AC3859" s="198">
        <v>37072.875</v>
      </c>
    </row>
    <row r="3860" spans="1:31" x14ac:dyDescent="0.2">
      <c r="A3860" s="44" t="str">
        <f t="shared" si="301"/>
        <v xml:space="preserve"> Metals Financial</v>
      </c>
      <c r="B3860" s="44" t="str">
        <f t="shared" si="302"/>
        <v/>
      </c>
      <c r="C3860" s="44" t="str">
        <f t="shared" si="303"/>
        <v>Metals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8</v>
      </c>
      <c r="G3860" s="202">
        <v>1299319</v>
      </c>
      <c r="H3860" s="198">
        <v>37036.454965277779</v>
      </c>
      <c r="I3860" t="s">
        <v>2254</v>
      </c>
      <c r="M3860" t="s">
        <v>1791</v>
      </c>
      <c r="N3860" t="s">
        <v>2227</v>
      </c>
      <c r="O3860" t="s">
        <v>2228</v>
      </c>
      <c r="Q3860" s="199">
        <v>8</v>
      </c>
      <c r="S3860" t="s">
        <v>2229</v>
      </c>
      <c r="T3860" t="s">
        <v>2230</v>
      </c>
      <c r="U3860" s="201">
        <v>1732</v>
      </c>
      <c r="V3860" t="s">
        <v>2287</v>
      </c>
      <c r="W3860" t="s">
        <v>2236</v>
      </c>
      <c r="X3860" t="s">
        <v>2232</v>
      </c>
      <c r="Y3860" t="s">
        <v>2233</v>
      </c>
      <c r="Z3860" t="s">
        <v>2234</v>
      </c>
      <c r="AA3860">
        <v>2153407</v>
      </c>
    </row>
    <row r="3861" spans="1:31" x14ac:dyDescent="0.2">
      <c r="A3861" s="44" t="str">
        <f t="shared" si="301"/>
        <v xml:space="preserve"> Metals Financial</v>
      </c>
      <c r="B3861" s="44" t="str">
        <f t="shared" si="302"/>
        <v/>
      </c>
      <c r="C3861" s="44" t="str">
        <f t="shared" si="303"/>
        <v>Metals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1</v>
      </c>
      <c r="F3861" s="213">
        <f t="shared" si="305"/>
        <v>3</v>
      </c>
      <c r="G3861" s="202">
        <v>1299320</v>
      </c>
      <c r="H3861" s="198">
        <v>37036.455069444448</v>
      </c>
      <c r="I3861" t="s">
        <v>2284</v>
      </c>
      <c r="M3861" t="s">
        <v>1791</v>
      </c>
      <c r="N3861" t="s">
        <v>2255</v>
      </c>
      <c r="O3861" t="s">
        <v>2256</v>
      </c>
      <c r="P3861" s="199">
        <v>3</v>
      </c>
      <c r="S3861" t="s">
        <v>2257</v>
      </c>
      <c r="T3861" t="s">
        <v>2230</v>
      </c>
      <c r="U3861" s="201">
        <v>7240</v>
      </c>
      <c r="V3861" t="s">
        <v>2300</v>
      </c>
      <c r="W3861" t="s">
        <v>2258</v>
      </c>
      <c r="X3861" t="s">
        <v>2232</v>
      </c>
      <c r="Y3861" t="s">
        <v>2233</v>
      </c>
      <c r="Z3861" t="s">
        <v>2234</v>
      </c>
      <c r="AA3861">
        <v>2153409</v>
      </c>
    </row>
    <row r="3862" spans="1:31" x14ac:dyDescent="0.2">
      <c r="A3862" s="44" t="str">
        <f t="shared" si="301"/>
        <v>US Natural Gas Financial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365</v>
      </c>
      <c r="F3862" s="213">
        <f t="shared" si="305"/>
        <v>1825000</v>
      </c>
      <c r="G3862" s="202">
        <v>1299321</v>
      </c>
      <c r="H3862" s="198">
        <v>37036.455335648148</v>
      </c>
      <c r="I3862" t="s">
        <v>1843</v>
      </c>
      <c r="M3862" t="s">
        <v>1785</v>
      </c>
      <c r="N3862" t="s">
        <v>3014</v>
      </c>
      <c r="O3862" t="s">
        <v>3370</v>
      </c>
      <c r="P3862" s="199">
        <v>5000</v>
      </c>
      <c r="S3862" t="s">
        <v>1786</v>
      </c>
      <c r="T3862" t="s">
        <v>2230</v>
      </c>
      <c r="U3862" s="201">
        <v>4.21</v>
      </c>
      <c r="V3862" t="s">
        <v>3493</v>
      </c>
      <c r="W3862" t="s">
        <v>3587</v>
      </c>
      <c r="X3862" t="s">
        <v>3016</v>
      </c>
      <c r="Y3862" t="s">
        <v>2250</v>
      </c>
      <c r="Z3862" t="s">
        <v>3729</v>
      </c>
      <c r="AA3862" t="s">
        <v>677</v>
      </c>
      <c r="AB3862" s="198">
        <v>37257.875</v>
      </c>
      <c r="AC3862" s="198">
        <v>37621.875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365</v>
      </c>
      <c r="F3863" s="213">
        <f t="shared" si="305"/>
        <v>912500</v>
      </c>
      <c r="G3863" s="202">
        <v>1299322</v>
      </c>
      <c r="H3863" s="198">
        <v>37036.455428240741</v>
      </c>
      <c r="I3863" t="s">
        <v>3313</v>
      </c>
      <c r="M3863" t="s">
        <v>1785</v>
      </c>
      <c r="N3863" t="s">
        <v>3014</v>
      </c>
      <c r="O3863" t="s">
        <v>3370</v>
      </c>
      <c r="P3863" s="199">
        <v>2500</v>
      </c>
      <c r="S3863" t="s">
        <v>1786</v>
      </c>
      <c r="T3863" t="s">
        <v>2230</v>
      </c>
      <c r="U3863" s="201">
        <v>4.2</v>
      </c>
      <c r="V3863" t="s">
        <v>2798</v>
      </c>
      <c r="W3863" t="s">
        <v>3587</v>
      </c>
      <c r="X3863" t="s">
        <v>3016</v>
      </c>
      <c r="Y3863" t="s">
        <v>2250</v>
      </c>
      <c r="Z3863" t="s">
        <v>3729</v>
      </c>
      <c r="AA3863" t="s">
        <v>678</v>
      </c>
      <c r="AB3863" s="198">
        <v>37257.875</v>
      </c>
      <c r="AC3863" s="198">
        <v>37621.875</v>
      </c>
    </row>
    <row r="3864" spans="1:31" x14ac:dyDescent="0.2">
      <c r="A3864" s="44" t="str">
        <f t="shared" si="301"/>
        <v>US Power Physical</v>
      </c>
      <c r="B3864" s="44" t="str">
        <f t="shared" si="302"/>
        <v>US</v>
      </c>
      <c r="C3864" s="44" t="str">
        <f t="shared" si="303"/>
        <v>Power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5</v>
      </c>
      <c r="F3864" s="213">
        <f t="shared" si="305"/>
        <v>250</v>
      </c>
      <c r="G3864" s="202">
        <v>1299323</v>
      </c>
      <c r="H3864" s="198">
        <v>37036.455474537041</v>
      </c>
      <c r="I3864" t="s">
        <v>3004</v>
      </c>
      <c r="M3864" t="s">
        <v>3451</v>
      </c>
      <c r="N3864" t="s">
        <v>1827</v>
      </c>
      <c r="O3864" t="s">
        <v>2863</v>
      </c>
      <c r="Q3864" s="199">
        <v>50</v>
      </c>
      <c r="S3864" t="s">
        <v>1784</v>
      </c>
      <c r="T3864" t="s">
        <v>2230</v>
      </c>
      <c r="U3864" s="201">
        <v>56.25</v>
      </c>
      <c r="V3864" t="s">
        <v>1432</v>
      </c>
      <c r="W3864" t="s">
        <v>1844</v>
      </c>
      <c r="X3864" t="s">
        <v>1845</v>
      </c>
      <c r="Y3864" t="s">
        <v>2741</v>
      </c>
      <c r="Z3864" t="s">
        <v>3724</v>
      </c>
      <c r="AA3864">
        <v>623286.1</v>
      </c>
      <c r="AB3864" s="198">
        <v>37046.875</v>
      </c>
      <c r="AC3864" s="198">
        <v>37050.875</v>
      </c>
    </row>
    <row r="3865" spans="1:31" x14ac:dyDescent="0.2">
      <c r="A3865" s="44" t="str">
        <f t="shared" si="301"/>
        <v xml:space="preserve"> Natural Gas Physical</v>
      </c>
      <c r="B3865" s="44" t="str">
        <f t="shared" si="302"/>
        <v/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3</v>
      </c>
      <c r="F3865" s="213">
        <f t="shared" si="305"/>
        <v>30000</v>
      </c>
      <c r="G3865" s="202">
        <v>1299324</v>
      </c>
      <c r="H3865" s="198">
        <v>37036.455787037034</v>
      </c>
      <c r="I3865" t="s">
        <v>2332</v>
      </c>
      <c r="M3865" t="s">
        <v>1785</v>
      </c>
      <c r="N3865" t="s">
        <v>1724</v>
      </c>
      <c r="O3865" t="s">
        <v>103</v>
      </c>
      <c r="P3865" s="199">
        <v>10000</v>
      </c>
      <c r="S3865" t="s">
        <v>2308</v>
      </c>
      <c r="T3865" t="s">
        <v>1725</v>
      </c>
      <c r="U3865" s="201">
        <v>5.22</v>
      </c>
      <c r="V3865" t="s">
        <v>2333</v>
      </c>
      <c r="W3865" t="s">
        <v>1726</v>
      </c>
      <c r="X3865" t="s">
        <v>1727</v>
      </c>
      <c r="Y3865" t="s">
        <v>3318</v>
      </c>
      <c r="Z3865" t="s">
        <v>3730</v>
      </c>
      <c r="AA3865">
        <v>812595</v>
      </c>
      <c r="AB3865" s="198">
        <v>37036.875</v>
      </c>
      <c r="AC3865" s="198">
        <v>37038.875</v>
      </c>
    </row>
    <row r="3866" spans="1:31" x14ac:dyDescent="0.2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153</v>
      </c>
      <c r="F3866" s="213">
        <f t="shared" si="305"/>
        <v>765000</v>
      </c>
      <c r="G3866" s="202">
        <v>1299325</v>
      </c>
      <c r="H3866" s="198">
        <v>37036.45585648148</v>
      </c>
      <c r="I3866" t="s">
        <v>3313</v>
      </c>
      <c r="M3866" t="s">
        <v>1785</v>
      </c>
      <c r="N3866" t="s">
        <v>3014</v>
      </c>
      <c r="O3866" t="s">
        <v>2777</v>
      </c>
      <c r="Q3866" s="199">
        <v>5000</v>
      </c>
      <c r="S3866" t="s">
        <v>1786</v>
      </c>
      <c r="T3866" t="s">
        <v>2230</v>
      </c>
      <c r="U3866" s="201">
        <v>4.0999999999999996</v>
      </c>
      <c r="V3866" t="s">
        <v>2798</v>
      </c>
      <c r="W3866" t="s">
        <v>3587</v>
      </c>
      <c r="X3866" t="s">
        <v>3016</v>
      </c>
      <c r="Y3866" t="s">
        <v>2250</v>
      </c>
      <c r="Z3866" t="s">
        <v>3729</v>
      </c>
      <c r="AA3866" t="s">
        <v>679</v>
      </c>
      <c r="AB3866" s="198">
        <v>37043</v>
      </c>
      <c r="AC3866" s="198">
        <v>37195</v>
      </c>
    </row>
    <row r="3867" spans="1:31" x14ac:dyDescent="0.2">
      <c r="A3867" s="44" t="str">
        <f t="shared" si="301"/>
        <v xml:space="preserve"> Metals Financial</v>
      </c>
      <c r="B3867" s="44" t="str">
        <f t="shared" si="302"/>
        <v/>
      </c>
      <c r="C3867" s="44" t="str">
        <f t="shared" si="303"/>
        <v>Metals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3</v>
      </c>
      <c r="G3867" s="202">
        <v>1299326</v>
      </c>
      <c r="H3867" s="198">
        <v>37036.455868055556</v>
      </c>
      <c r="I3867" t="s">
        <v>2200</v>
      </c>
      <c r="M3867" t="s">
        <v>1791</v>
      </c>
      <c r="N3867" t="s">
        <v>2297</v>
      </c>
      <c r="O3867" t="s">
        <v>2298</v>
      </c>
      <c r="P3867" s="199">
        <v>3</v>
      </c>
      <c r="S3867" t="s">
        <v>2229</v>
      </c>
      <c r="T3867" t="s">
        <v>2230</v>
      </c>
      <c r="U3867" s="201">
        <v>940</v>
      </c>
      <c r="V3867" t="s">
        <v>2243</v>
      </c>
      <c r="W3867" t="s">
        <v>2258</v>
      </c>
      <c r="X3867" t="s">
        <v>2232</v>
      </c>
      <c r="Y3867" t="s">
        <v>2233</v>
      </c>
      <c r="Z3867" t="s">
        <v>2234</v>
      </c>
      <c r="AA3867">
        <v>2153419</v>
      </c>
    </row>
    <row r="3868" spans="1:31" x14ac:dyDescent="0.2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20</v>
      </c>
      <c r="G3868" s="202">
        <v>1299327</v>
      </c>
      <c r="H3868" s="198">
        <v>37036.45616898148</v>
      </c>
      <c r="I3868" t="s">
        <v>2245</v>
      </c>
      <c r="M3868" t="s">
        <v>1791</v>
      </c>
      <c r="N3868" t="s">
        <v>2240</v>
      </c>
      <c r="O3868" t="s">
        <v>2241</v>
      </c>
      <c r="P3868" s="199">
        <v>20</v>
      </c>
      <c r="S3868" t="s">
        <v>2229</v>
      </c>
      <c r="T3868" t="s">
        <v>2230</v>
      </c>
      <c r="U3868" s="201">
        <v>1540</v>
      </c>
      <c r="V3868" t="s">
        <v>2091</v>
      </c>
      <c r="W3868" t="s">
        <v>2236</v>
      </c>
      <c r="X3868" t="s">
        <v>2232</v>
      </c>
      <c r="Y3868" t="s">
        <v>2233</v>
      </c>
      <c r="Z3868" t="s">
        <v>2234</v>
      </c>
      <c r="AA3868">
        <v>2153421</v>
      </c>
      <c r="AE3868" s="116">
        <f>IF(S3868="Gallon",F3868/42,F3868)</f>
        <v>20</v>
      </c>
    </row>
    <row r="3869" spans="1:31" x14ac:dyDescent="0.2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20</v>
      </c>
      <c r="G3869" s="202">
        <v>1299328</v>
      </c>
      <c r="H3869" s="198">
        <v>37036.456377314818</v>
      </c>
      <c r="I3869" t="s">
        <v>2299</v>
      </c>
      <c r="M3869" t="s">
        <v>1791</v>
      </c>
      <c r="N3869" t="s">
        <v>2240</v>
      </c>
      <c r="O3869" t="s">
        <v>2241</v>
      </c>
      <c r="Q3869" s="199">
        <v>20</v>
      </c>
      <c r="S3869" t="s">
        <v>2229</v>
      </c>
      <c r="T3869" t="s">
        <v>2230</v>
      </c>
      <c r="U3869" s="201">
        <v>1541</v>
      </c>
      <c r="V3869" t="s">
        <v>3031</v>
      </c>
      <c r="W3869" t="s">
        <v>2236</v>
      </c>
      <c r="X3869" t="s">
        <v>2232</v>
      </c>
      <c r="Y3869" t="s">
        <v>2233</v>
      </c>
      <c r="Z3869" t="s">
        <v>2234</v>
      </c>
      <c r="AA3869">
        <v>2153423</v>
      </c>
    </row>
    <row r="3870" spans="1:31" x14ac:dyDescent="0.2">
      <c r="A3870" s="44" t="str">
        <f t="shared" si="301"/>
        <v>US Crude Financial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50000</v>
      </c>
      <c r="G3870" s="202">
        <v>1299329</v>
      </c>
      <c r="H3870" s="198">
        <v>37036.456458333334</v>
      </c>
      <c r="I3870" t="s">
        <v>3013</v>
      </c>
      <c r="M3870" t="s">
        <v>1994</v>
      </c>
      <c r="N3870" t="s">
        <v>2731</v>
      </c>
      <c r="O3870" t="s">
        <v>1815</v>
      </c>
      <c r="P3870" s="199">
        <v>50000</v>
      </c>
      <c r="S3870" t="s">
        <v>1792</v>
      </c>
      <c r="T3870" t="s">
        <v>2230</v>
      </c>
      <c r="U3870" s="201">
        <v>28.25</v>
      </c>
      <c r="V3870" t="s">
        <v>2317</v>
      </c>
      <c r="W3870" t="s">
        <v>2733</v>
      </c>
      <c r="X3870" t="s">
        <v>2734</v>
      </c>
      <c r="Y3870" t="s">
        <v>3473</v>
      </c>
      <c r="Z3870" t="s">
        <v>3729</v>
      </c>
      <c r="AA3870">
        <v>108143</v>
      </c>
      <c r="AB3870" s="198">
        <v>37073</v>
      </c>
      <c r="AC3870" s="198">
        <v>37103</v>
      </c>
    </row>
    <row r="3871" spans="1:31" x14ac:dyDescent="0.2">
      <c r="A3871" s="44" t="str">
        <f t="shared" si="301"/>
        <v>US Natural Gas Physical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Physical</v>
      </c>
      <c r="E3871" s="44">
        <f>IF(VLOOKUP(S3871,'DD-Lookup'!$J$6:$L$50,3,FALSE)="Monthly",(YEAR(AC3871)-YEAR(AB3871))*12+MONTH(AC3871)-MONTH(AB3871)+1,(AC3871-AB3871+1))</f>
        <v>30</v>
      </c>
      <c r="F3871" s="213">
        <f t="shared" si="305"/>
        <v>300000</v>
      </c>
      <c r="G3871" s="202">
        <v>1299330</v>
      </c>
      <c r="H3871" s="198">
        <v>37036.456516203703</v>
      </c>
      <c r="I3871" t="s">
        <v>3013</v>
      </c>
      <c r="M3871" t="s">
        <v>1785</v>
      </c>
      <c r="N3871" t="s">
        <v>3314</v>
      </c>
      <c r="O3871" t="s">
        <v>2827</v>
      </c>
      <c r="Q3871" s="199">
        <v>10000</v>
      </c>
      <c r="S3871" t="s">
        <v>1786</v>
      </c>
      <c r="T3871" t="s">
        <v>2230</v>
      </c>
      <c r="U3871" s="201">
        <v>2.62</v>
      </c>
      <c r="V3871" t="s">
        <v>638</v>
      </c>
      <c r="W3871" t="s">
        <v>2813</v>
      </c>
      <c r="X3871" t="s">
        <v>1710</v>
      </c>
      <c r="Y3871" t="s">
        <v>3318</v>
      </c>
      <c r="Z3871" t="s">
        <v>3729</v>
      </c>
      <c r="AA3871" t="s">
        <v>680</v>
      </c>
      <c r="AB3871" s="198">
        <v>37043.875</v>
      </c>
      <c r="AC3871" s="198">
        <v>37072.875</v>
      </c>
    </row>
    <row r="3872" spans="1:31" x14ac:dyDescent="0.2">
      <c r="A3872" s="44" t="str">
        <f t="shared" si="301"/>
        <v xml:space="preserve"> Metals Financial</v>
      </c>
      <c r="B3872" s="44" t="str">
        <f t="shared" si="302"/>
        <v/>
      </c>
      <c r="C3872" s="44" t="str">
        <f t="shared" si="303"/>
        <v>Metals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2</v>
      </c>
      <c r="G3872" s="202">
        <v>1299331</v>
      </c>
      <c r="H3872" s="198">
        <v>37036.456585648149</v>
      </c>
      <c r="I3872" t="s">
        <v>2245</v>
      </c>
      <c r="M3872" t="s">
        <v>1791</v>
      </c>
      <c r="N3872" t="s">
        <v>2255</v>
      </c>
      <c r="O3872" t="s">
        <v>2256</v>
      </c>
      <c r="P3872" s="199">
        <v>2</v>
      </c>
      <c r="S3872" t="s">
        <v>2257</v>
      </c>
      <c r="T3872" t="s">
        <v>2230</v>
      </c>
      <c r="U3872" s="201">
        <v>7250</v>
      </c>
      <c r="V3872" t="s">
        <v>2196</v>
      </c>
      <c r="W3872" t="s">
        <v>2258</v>
      </c>
      <c r="X3872" t="s">
        <v>2232</v>
      </c>
      <c r="Y3872" t="s">
        <v>2233</v>
      </c>
      <c r="Z3872" t="s">
        <v>2234</v>
      </c>
      <c r="AA3872">
        <v>2153427</v>
      </c>
    </row>
    <row r="3873" spans="1:29" x14ac:dyDescent="0.2">
      <c r="A3873" s="44" t="str">
        <f t="shared" si="301"/>
        <v>US Natural Gas Financial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30</v>
      </c>
      <c r="F3873" s="213">
        <f t="shared" si="305"/>
        <v>150000</v>
      </c>
      <c r="G3873" s="202">
        <v>1299332</v>
      </c>
      <c r="H3873" s="198">
        <v>37036.456643518519</v>
      </c>
      <c r="I3873" t="s">
        <v>3254</v>
      </c>
      <c r="M3873" t="s">
        <v>1785</v>
      </c>
      <c r="N3873" t="s">
        <v>3328</v>
      </c>
      <c r="O3873" t="s">
        <v>1734</v>
      </c>
      <c r="P3873" s="199">
        <v>5000</v>
      </c>
      <c r="S3873" t="s">
        <v>1786</v>
      </c>
      <c r="T3873" t="s">
        <v>2230</v>
      </c>
      <c r="U3873" s="201">
        <v>-1.2849999999999999</v>
      </c>
      <c r="V3873" t="s">
        <v>681</v>
      </c>
      <c r="W3873" t="s">
        <v>1735</v>
      </c>
      <c r="X3873" t="s">
        <v>1736</v>
      </c>
      <c r="Y3873" t="s">
        <v>2250</v>
      </c>
      <c r="Z3873" t="s">
        <v>3729</v>
      </c>
      <c r="AA3873" t="s">
        <v>682</v>
      </c>
      <c r="AB3873" s="198">
        <v>37043.875</v>
      </c>
      <c r="AC3873" s="198">
        <v>37072.875</v>
      </c>
    </row>
    <row r="3874" spans="1:29" x14ac:dyDescent="0.2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151</v>
      </c>
      <c r="F3874" s="213">
        <f t="shared" si="305"/>
        <v>755000</v>
      </c>
      <c r="G3874" s="202">
        <v>1299333</v>
      </c>
      <c r="H3874" s="198">
        <v>37036.456759259258</v>
      </c>
      <c r="I3874" t="s">
        <v>3322</v>
      </c>
      <c r="M3874" t="s">
        <v>1785</v>
      </c>
      <c r="N3874" t="s">
        <v>3014</v>
      </c>
      <c r="O3874" t="s">
        <v>3345</v>
      </c>
      <c r="Q3874" s="199">
        <v>5000</v>
      </c>
      <c r="S3874" t="s">
        <v>1786</v>
      </c>
      <c r="T3874" t="s">
        <v>2230</v>
      </c>
      <c r="U3874" s="201">
        <v>4.4950000000000001</v>
      </c>
      <c r="V3874" t="s">
        <v>1751</v>
      </c>
      <c r="W3874" t="s">
        <v>3587</v>
      </c>
      <c r="X3874" t="s">
        <v>3016</v>
      </c>
      <c r="Y3874" t="s">
        <v>2250</v>
      </c>
      <c r="Z3874" t="s">
        <v>3729</v>
      </c>
      <c r="AA3874" t="s">
        <v>683</v>
      </c>
      <c r="AB3874" s="198">
        <v>37196</v>
      </c>
      <c r="AC3874" s="198">
        <v>37346</v>
      </c>
    </row>
    <row r="3875" spans="1:29" x14ac:dyDescent="0.2">
      <c r="A3875" s="44" t="str">
        <f t="shared" si="301"/>
        <v xml:space="preserve"> Metals Financial</v>
      </c>
      <c r="B3875" s="44" t="str">
        <f t="shared" si="302"/>
        <v/>
      </c>
      <c r="C3875" s="44" t="str">
        <f t="shared" si="303"/>
        <v>Metals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20</v>
      </c>
      <c r="G3875" s="202">
        <v>1299334</v>
      </c>
      <c r="H3875" s="198">
        <v>37036.457152777781</v>
      </c>
      <c r="I3875" t="s">
        <v>2290</v>
      </c>
      <c r="M3875" t="s">
        <v>1791</v>
      </c>
      <c r="N3875" t="s">
        <v>2240</v>
      </c>
      <c r="O3875" t="s">
        <v>2241</v>
      </c>
      <c r="Q3875" s="199">
        <v>20</v>
      </c>
      <c r="S3875" t="s">
        <v>2229</v>
      </c>
      <c r="T3875" t="s">
        <v>2230</v>
      </c>
      <c r="U3875" s="201">
        <v>1543</v>
      </c>
      <c r="V3875" t="s">
        <v>2086</v>
      </c>
      <c r="W3875" t="s">
        <v>2236</v>
      </c>
      <c r="X3875" t="s">
        <v>2232</v>
      </c>
      <c r="Y3875" t="s">
        <v>2233</v>
      </c>
      <c r="Z3875" t="s">
        <v>2234</v>
      </c>
      <c r="AA3875">
        <v>2153429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14</v>
      </c>
      <c r="G3876" s="202">
        <v>1299335</v>
      </c>
      <c r="H3876" s="198">
        <v>37036.45722222222</v>
      </c>
      <c r="I3876" t="s">
        <v>2245</v>
      </c>
      <c r="M3876" t="s">
        <v>1791</v>
      </c>
      <c r="N3876" t="s">
        <v>2227</v>
      </c>
      <c r="O3876" t="s">
        <v>2228</v>
      </c>
      <c r="Q3876" s="199">
        <v>14</v>
      </c>
      <c r="S3876" t="s">
        <v>2229</v>
      </c>
      <c r="T3876" t="s">
        <v>2230</v>
      </c>
      <c r="U3876" s="201">
        <v>1733</v>
      </c>
      <c r="V3876" t="s">
        <v>2091</v>
      </c>
      <c r="W3876" t="s">
        <v>2236</v>
      </c>
      <c r="X3876" t="s">
        <v>2232</v>
      </c>
      <c r="Y3876" t="s">
        <v>2233</v>
      </c>
      <c r="Z3876" t="s">
        <v>2234</v>
      </c>
      <c r="AA3876">
        <v>2153433</v>
      </c>
    </row>
    <row r="3877" spans="1:29" x14ac:dyDescent="0.2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4</v>
      </c>
      <c r="G3877" s="202">
        <v>1299336</v>
      </c>
      <c r="H3877" s="198">
        <v>37036.457245370373</v>
      </c>
      <c r="I3877" t="s">
        <v>2252</v>
      </c>
      <c r="M3877" t="s">
        <v>1791</v>
      </c>
      <c r="N3877" t="s">
        <v>2227</v>
      </c>
      <c r="O3877" t="s">
        <v>2228</v>
      </c>
      <c r="Q3877" s="199">
        <v>4</v>
      </c>
      <c r="S3877" t="s">
        <v>2229</v>
      </c>
      <c r="T3877" t="s">
        <v>2230</v>
      </c>
      <c r="U3877" s="201">
        <v>1733</v>
      </c>
      <c r="V3877" t="s">
        <v>2296</v>
      </c>
      <c r="W3877" t="s">
        <v>2236</v>
      </c>
      <c r="X3877" t="s">
        <v>2232</v>
      </c>
      <c r="Y3877" t="s">
        <v>2233</v>
      </c>
      <c r="Z3877" t="s">
        <v>2234</v>
      </c>
      <c r="AA3877">
        <v>2153435</v>
      </c>
    </row>
    <row r="3878" spans="1:29" x14ac:dyDescent="0.2">
      <c r="A3878" s="44" t="str">
        <f t="shared" si="301"/>
        <v xml:space="preserve"> Metals Financial</v>
      </c>
      <c r="B3878" s="44" t="str">
        <f t="shared" si="302"/>
        <v/>
      </c>
      <c r="C3878" s="44" t="str">
        <f t="shared" si="303"/>
        <v>Metals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1</v>
      </c>
      <c r="F3878" s="213">
        <f t="shared" si="305"/>
        <v>20</v>
      </c>
      <c r="G3878" s="202">
        <v>1299337</v>
      </c>
      <c r="H3878" s="198">
        <v>37036.457280092596</v>
      </c>
      <c r="I3878" t="s">
        <v>2245</v>
      </c>
      <c r="M3878" t="s">
        <v>1791</v>
      </c>
      <c r="N3878" t="s">
        <v>2240</v>
      </c>
      <c r="O3878" t="s">
        <v>2241</v>
      </c>
      <c r="Q3878" s="199">
        <v>20</v>
      </c>
      <c r="S3878" t="s">
        <v>2229</v>
      </c>
      <c r="T3878" t="s">
        <v>2230</v>
      </c>
      <c r="U3878" s="201">
        <v>1544</v>
      </c>
      <c r="V3878" t="s">
        <v>2091</v>
      </c>
      <c r="W3878" t="s">
        <v>2236</v>
      </c>
      <c r="X3878" t="s">
        <v>2232</v>
      </c>
      <c r="Y3878" t="s">
        <v>2233</v>
      </c>
      <c r="Z3878" t="s">
        <v>2234</v>
      </c>
      <c r="AA3878">
        <v>2153437</v>
      </c>
    </row>
    <row r="3879" spans="1:29" x14ac:dyDescent="0.2">
      <c r="A3879" s="44" t="str">
        <f t="shared" si="301"/>
        <v xml:space="preserve"> Metals Financial</v>
      </c>
      <c r="B3879" s="44" t="str">
        <f t="shared" si="302"/>
        <v/>
      </c>
      <c r="C3879" s="44" t="str">
        <f t="shared" si="303"/>
        <v>Metals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2</v>
      </c>
      <c r="G3879" s="202">
        <v>1299338</v>
      </c>
      <c r="H3879" s="198">
        <v>37036.457291666666</v>
      </c>
      <c r="I3879" t="s">
        <v>2254</v>
      </c>
      <c r="M3879" t="s">
        <v>1791</v>
      </c>
      <c r="N3879" t="s">
        <v>2227</v>
      </c>
      <c r="O3879" t="s">
        <v>2228</v>
      </c>
      <c r="Q3879" s="199">
        <v>2</v>
      </c>
      <c r="S3879" t="s">
        <v>2229</v>
      </c>
      <c r="T3879" t="s">
        <v>2230</v>
      </c>
      <c r="U3879" s="201">
        <v>1733</v>
      </c>
      <c r="V3879" t="s">
        <v>2287</v>
      </c>
      <c r="W3879" t="s">
        <v>2236</v>
      </c>
      <c r="X3879" t="s">
        <v>2232</v>
      </c>
      <c r="Y3879" t="s">
        <v>2233</v>
      </c>
      <c r="Z3879" t="s">
        <v>2234</v>
      </c>
      <c r="AA3879">
        <v>2153439</v>
      </c>
    </row>
    <row r="3880" spans="1:29" x14ac:dyDescent="0.2">
      <c r="A3880" s="44" t="str">
        <f t="shared" si="301"/>
        <v>US Natural Gas Financial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30</v>
      </c>
      <c r="F3880" s="213">
        <f t="shared" si="305"/>
        <v>150000</v>
      </c>
      <c r="G3880" s="202">
        <v>1299339</v>
      </c>
      <c r="H3880" s="198">
        <v>37036.457337962966</v>
      </c>
      <c r="I3880" t="s">
        <v>1826</v>
      </c>
      <c r="M3880" t="s">
        <v>1785</v>
      </c>
      <c r="N3880" t="s">
        <v>3014</v>
      </c>
      <c r="O3880" t="s">
        <v>3015</v>
      </c>
      <c r="Q3880" s="199">
        <v>5000</v>
      </c>
      <c r="S3880" t="s">
        <v>1786</v>
      </c>
      <c r="T3880" t="s">
        <v>2230</v>
      </c>
      <c r="U3880" s="201">
        <v>3.98</v>
      </c>
      <c r="V3880" t="s">
        <v>2197</v>
      </c>
      <c r="W3880" t="s">
        <v>3587</v>
      </c>
      <c r="X3880" t="s">
        <v>3016</v>
      </c>
      <c r="Y3880" t="s">
        <v>2250</v>
      </c>
      <c r="Z3880" t="s">
        <v>3729</v>
      </c>
      <c r="AA3880" t="s">
        <v>684</v>
      </c>
      <c r="AB3880" s="198">
        <v>37043.875</v>
      </c>
      <c r="AC3880" s="198">
        <v>37072.875</v>
      </c>
    </row>
    <row r="3881" spans="1:29" x14ac:dyDescent="0.2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48</v>
      </c>
      <c r="G3881" s="202">
        <v>1299342</v>
      </c>
      <c r="H3881" s="198">
        <v>37036.457372685189</v>
      </c>
      <c r="I3881" t="s">
        <v>1665</v>
      </c>
      <c r="M3881" t="s">
        <v>1791</v>
      </c>
      <c r="N3881" t="s">
        <v>2227</v>
      </c>
      <c r="O3881" t="s">
        <v>2178</v>
      </c>
      <c r="P3881" s="199">
        <v>48</v>
      </c>
      <c r="S3881" t="s">
        <v>2229</v>
      </c>
      <c r="T3881" t="s">
        <v>2230</v>
      </c>
      <c r="U3881" s="201">
        <v>1740.5</v>
      </c>
      <c r="V3881" t="s">
        <v>1666</v>
      </c>
      <c r="W3881" t="s">
        <v>2283</v>
      </c>
      <c r="X3881" t="s">
        <v>2232</v>
      </c>
      <c r="Y3881" t="s">
        <v>2233</v>
      </c>
      <c r="Z3881" t="s">
        <v>2234</v>
      </c>
      <c r="AA3881">
        <v>2153443</v>
      </c>
      <c r="AB3881" s="198">
        <v>37090.647222222222</v>
      </c>
      <c r="AC3881" s="198">
        <v>37090.647222222222</v>
      </c>
    </row>
    <row r="3882" spans="1:29" x14ac:dyDescent="0.2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48</v>
      </c>
      <c r="G3882" s="202">
        <v>1299341</v>
      </c>
      <c r="H3882" s="198">
        <v>37036.457372685189</v>
      </c>
      <c r="I3882" t="s">
        <v>1665</v>
      </c>
      <c r="M3882" t="s">
        <v>1791</v>
      </c>
      <c r="N3882" t="s">
        <v>2227</v>
      </c>
      <c r="O3882" t="s">
        <v>3304</v>
      </c>
      <c r="Q3882" s="199">
        <v>48</v>
      </c>
      <c r="S3882" t="s">
        <v>2229</v>
      </c>
      <c r="T3882" t="s">
        <v>2230</v>
      </c>
      <c r="U3882" s="201">
        <v>1731</v>
      </c>
      <c r="V3882" t="s">
        <v>1666</v>
      </c>
      <c r="W3882" t="s">
        <v>2283</v>
      </c>
      <c r="X3882" t="s">
        <v>2232</v>
      </c>
      <c r="Y3882" t="s">
        <v>2233</v>
      </c>
      <c r="Z3882" t="s">
        <v>2234</v>
      </c>
      <c r="AA3882">
        <v>2153441</v>
      </c>
      <c r="AB3882" s="198">
        <v>37062.647222222222</v>
      </c>
      <c r="AC3882" s="198">
        <v>37062.647222222222</v>
      </c>
    </row>
    <row r="3883" spans="1:29" x14ac:dyDescent="0.2">
      <c r="A3883" s="44" t="str">
        <f t="shared" si="301"/>
        <v xml:space="preserve"> Metals Financial</v>
      </c>
      <c r="B3883" s="44" t="str">
        <f t="shared" si="302"/>
        <v/>
      </c>
      <c r="C3883" s="44" t="str">
        <f t="shared" si="303"/>
        <v>Metals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20</v>
      </c>
      <c r="G3883" s="202">
        <v>1299343</v>
      </c>
      <c r="H3883" s="198">
        <v>37036.457488425927</v>
      </c>
      <c r="I3883" t="s">
        <v>2293</v>
      </c>
      <c r="M3883" t="s">
        <v>1791</v>
      </c>
      <c r="N3883" t="s">
        <v>2297</v>
      </c>
      <c r="O3883" t="s">
        <v>2298</v>
      </c>
      <c r="Q3883" s="199">
        <v>20</v>
      </c>
      <c r="S3883" t="s">
        <v>2229</v>
      </c>
      <c r="T3883" t="s">
        <v>2230</v>
      </c>
      <c r="U3883" s="201">
        <v>941</v>
      </c>
      <c r="V3883" t="s">
        <v>1643</v>
      </c>
      <c r="W3883" t="s">
        <v>2258</v>
      </c>
      <c r="X3883" t="s">
        <v>2232</v>
      </c>
      <c r="Y3883" t="s">
        <v>2233</v>
      </c>
      <c r="Z3883" t="s">
        <v>2234</v>
      </c>
      <c r="AA3883">
        <v>2153445</v>
      </c>
    </row>
    <row r="3884" spans="1:29" x14ac:dyDescent="0.2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2</v>
      </c>
      <c r="G3884" s="202">
        <v>1299344</v>
      </c>
      <c r="H3884" s="198">
        <v>37036.458171296297</v>
      </c>
      <c r="I3884" t="s">
        <v>2252</v>
      </c>
      <c r="M3884" t="s">
        <v>1791</v>
      </c>
      <c r="N3884" t="s">
        <v>2240</v>
      </c>
      <c r="O3884" t="s">
        <v>2241</v>
      </c>
      <c r="P3884" s="199">
        <v>2</v>
      </c>
      <c r="S3884" t="s">
        <v>2229</v>
      </c>
      <c r="T3884" t="s">
        <v>2230</v>
      </c>
      <c r="U3884" s="201">
        <v>1544</v>
      </c>
      <c r="V3884" t="s">
        <v>2296</v>
      </c>
      <c r="W3884" t="s">
        <v>2236</v>
      </c>
      <c r="X3884" t="s">
        <v>2232</v>
      </c>
      <c r="Y3884" t="s">
        <v>2233</v>
      </c>
      <c r="Z3884" t="s">
        <v>2234</v>
      </c>
      <c r="AA3884">
        <v>2153447</v>
      </c>
    </row>
    <row r="3885" spans="1:29" x14ac:dyDescent="0.2">
      <c r="A3885" s="44" t="str">
        <f t="shared" si="301"/>
        <v>US Natural Gas Financial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30</v>
      </c>
      <c r="F3885" s="213">
        <f t="shared" si="305"/>
        <v>150000</v>
      </c>
      <c r="G3885" s="202">
        <v>1299345</v>
      </c>
      <c r="H3885" s="198">
        <v>37036.45820601852</v>
      </c>
      <c r="I3885" t="s">
        <v>3322</v>
      </c>
      <c r="M3885" t="s">
        <v>1785</v>
      </c>
      <c r="N3885" t="s">
        <v>3328</v>
      </c>
      <c r="O3885" t="s">
        <v>1816</v>
      </c>
      <c r="P3885" s="199">
        <v>5000</v>
      </c>
      <c r="S3885" t="s">
        <v>1786</v>
      </c>
      <c r="T3885" t="s">
        <v>2230</v>
      </c>
      <c r="U3885" s="201">
        <v>-9.5000000000000001E-2</v>
      </c>
      <c r="V3885" t="s">
        <v>685</v>
      </c>
      <c r="W3885" t="s">
        <v>1775</v>
      </c>
      <c r="X3885" t="s">
        <v>1776</v>
      </c>
      <c r="Y3885" t="s">
        <v>2250</v>
      </c>
      <c r="Z3885" t="s">
        <v>3729</v>
      </c>
      <c r="AA3885" t="s">
        <v>686</v>
      </c>
      <c r="AB3885" s="198">
        <v>37043.875</v>
      </c>
      <c r="AC3885" s="198">
        <v>37072.875</v>
      </c>
    </row>
    <row r="3886" spans="1:29" x14ac:dyDescent="0.2">
      <c r="A3886" s="44" t="str">
        <f t="shared" si="301"/>
        <v xml:space="preserve"> Metals Financial</v>
      </c>
      <c r="B3886" s="44" t="str">
        <f t="shared" si="302"/>
        <v/>
      </c>
      <c r="C3886" s="44" t="str">
        <f t="shared" si="303"/>
        <v>Metals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</v>
      </c>
      <c r="F3886" s="213">
        <f t="shared" si="305"/>
        <v>2</v>
      </c>
      <c r="G3886" s="202">
        <v>1299346</v>
      </c>
      <c r="H3886" s="198">
        <v>37036.458344907405</v>
      </c>
      <c r="I3886" t="s">
        <v>2245</v>
      </c>
      <c r="M3886" t="s">
        <v>1791</v>
      </c>
      <c r="N3886" t="s">
        <v>2240</v>
      </c>
      <c r="O3886" t="s">
        <v>2241</v>
      </c>
      <c r="P3886" s="199">
        <v>2</v>
      </c>
      <c r="S3886" t="s">
        <v>2229</v>
      </c>
      <c r="T3886" t="s">
        <v>2230</v>
      </c>
      <c r="U3886" s="201">
        <v>1544</v>
      </c>
      <c r="V3886" t="s">
        <v>2091</v>
      </c>
      <c r="W3886" t="s">
        <v>2236</v>
      </c>
      <c r="X3886" t="s">
        <v>2232</v>
      </c>
      <c r="Y3886" t="s">
        <v>2233</v>
      </c>
      <c r="Z3886" t="s">
        <v>2234</v>
      </c>
      <c r="AA3886">
        <v>2153943</v>
      </c>
    </row>
    <row r="3887" spans="1:29" x14ac:dyDescent="0.2">
      <c r="A3887" s="44" t="str">
        <f t="shared" si="301"/>
        <v xml:space="preserve"> Natural Gas Physical</v>
      </c>
      <c r="B3887" s="44" t="str">
        <f t="shared" si="302"/>
        <v/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3</v>
      </c>
      <c r="F3887" s="213">
        <f t="shared" si="305"/>
        <v>30000</v>
      </c>
      <c r="G3887" s="202">
        <v>1299347</v>
      </c>
      <c r="H3887" s="198">
        <v>37036.458368055559</v>
      </c>
      <c r="I3887" t="s">
        <v>2775</v>
      </c>
      <c r="M3887" t="s">
        <v>1785</v>
      </c>
      <c r="N3887" t="s">
        <v>1724</v>
      </c>
      <c r="O3887" t="s">
        <v>103</v>
      </c>
      <c r="P3887" s="199">
        <v>10000</v>
      </c>
      <c r="S3887" t="s">
        <v>2308</v>
      </c>
      <c r="T3887" t="s">
        <v>1725</v>
      </c>
      <c r="U3887" s="201">
        <v>5.21</v>
      </c>
      <c r="V3887" t="s">
        <v>2349</v>
      </c>
      <c r="W3887" t="s">
        <v>1726</v>
      </c>
      <c r="X3887" t="s">
        <v>1727</v>
      </c>
      <c r="Y3887" t="s">
        <v>3318</v>
      </c>
      <c r="Z3887" t="s">
        <v>3730</v>
      </c>
      <c r="AA3887">
        <v>812604</v>
      </c>
      <c r="AB3887" s="198">
        <v>37036.875</v>
      </c>
      <c r="AC3887" s="198">
        <v>37038.875</v>
      </c>
    </row>
    <row r="3888" spans="1:29" x14ac:dyDescent="0.2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12</v>
      </c>
      <c r="G3888" s="202">
        <v>1299348</v>
      </c>
      <c r="H3888" s="198">
        <v>37036.458379629628</v>
      </c>
      <c r="I3888" t="s">
        <v>2261</v>
      </c>
      <c r="M3888" t="s">
        <v>1791</v>
      </c>
      <c r="N3888" t="s">
        <v>2297</v>
      </c>
      <c r="O3888" t="s">
        <v>2298</v>
      </c>
      <c r="Q3888" s="199">
        <v>12</v>
      </c>
      <c r="S3888" t="s">
        <v>2229</v>
      </c>
      <c r="T3888" t="s">
        <v>2230</v>
      </c>
      <c r="U3888" s="201">
        <v>942</v>
      </c>
      <c r="V3888" t="s">
        <v>1447</v>
      </c>
      <c r="W3888" t="s">
        <v>2258</v>
      </c>
      <c r="X3888" t="s">
        <v>2232</v>
      </c>
      <c r="Y3888" t="s">
        <v>2233</v>
      </c>
      <c r="Z3888" t="s">
        <v>2234</v>
      </c>
      <c r="AA3888">
        <v>2153945</v>
      </c>
    </row>
    <row r="3889" spans="1:29" x14ac:dyDescent="0.2">
      <c r="A3889" s="44" t="str">
        <f t="shared" si="301"/>
        <v xml:space="preserve"> Metals Financial</v>
      </c>
      <c r="B3889" s="44" t="str">
        <f t="shared" si="302"/>
        <v/>
      </c>
      <c r="C3889" s="44" t="str">
        <f t="shared" si="303"/>
        <v>Metals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10</v>
      </c>
      <c r="G3889" s="202">
        <v>1299349</v>
      </c>
      <c r="H3889" s="198">
        <v>37036.458437499998</v>
      </c>
      <c r="I3889" t="s">
        <v>2185</v>
      </c>
      <c r="M3889" t="s">
        <v>1791</v>
      </c>
      <c r="N3889" t="s">
        <v>2240</v>
      </c>
      <c r="O3889" t="s">
        <v>2241</v>
      </c>
      <c r="P3889" s="199">
        <v>10</v>
      </c>
      <c r="S3889" t="s">
        <v>2229</v>
      </c>
      <c r="T3889" t="s">
        <v>2230</v>
      </c>
      <c r="U3889" s="201">
        <v>1544</v>
      </c>
      <c r="V3889" t="s">
        <v>2186</v>
      </c>
      <c r="W3889" t="s">
        <v>2236</v>
      </c>
      <c r="X3889" t="s">
        <v>2232</v>
      </c>
      <c r="Y3889" t="s">
        <v>2233</v>
      </c>
      <c r="Z3889" t="s">
        <v>2234</v>
      </c>
      <c r="AA3889">
        <v>2153947</v>
      </c>
    </row>
    <row r="3890" spans="1:29" x14ac:dyDescent="0.2">
      <c r="A3890" s="44" t="str">
        <f t="shared" si="301"/>
        <v>US Oil Products Financial</v>
      </c>
      <c r="B3890" s="44" t="str">
        <f t="shared" si="302"/>
        <v>US</v>
      </c>
      <c r="C3890" s="44" t="str">
        <f t="shared" si="303"/>
        <v>Oil Products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10000</v>
      </c>
      <c r="G3890" s="202">
        <v>1299350</v>
      </c>
      <c r="H3890" s="198">
        <v>37036.458449074074</v>
      </c>
      <c r="I3890" t="s">
        <v>1783</v>
      </c>
      <c r="M3890" t="s">
        <v>1789</v>
      </c>
      <c r="N3890" t="s">
        <v>2152</v>
      </c>
      <c r="O3890" t="s">
        <v>1825</v>
      </c>
      <c r="P3890" s="199">
        <v>10000</v>
      </c>
      <c r="S3890" t="s">
        <v>3388</v>
      </c>
      <c r="T3890" t="s">
        <v>2230</v>
      </c>
      <c r="U3890" s="201">
        <v>84</v>
      </c>
      <c r="V3890" t="s">
        <v>2855</v>
      </c>
      <c r="W3890" t="s">
        <v>2153</v>
      </c>
      <c r="X3890" t="s">
        <v>2154</v>
      </c>
      <c r="Y3890" t="s">
        <v>3473</v>
      </c>
      <c r="Z3890" t="s">
        <v>3729</v>
      </c>
      <c r="AA3890">
        <v>108144</v>
      </c>
      <c r="AB3890" s="198">
        <v>37043.875</v>
      </c>
      <c r="AC3890" s="198">
        <v>37072.875</v>
      </c>
    </row>
    <row r="3891" spans="1:29" x14ac:dyDescent="0.2">
      <c r="A3891" s="44" t="str">
        <f t="shared" si="301"/>
        <v>US Oil Products Financial</v>
      </c>
      <c r="B3891" s="44" t="str">
        <f t="shared" si="302"/>
        <v>US</v>
      </c>
      <c r="C3891" s="44" t="str">
        <f t="shared" si="303"/>
        <v>Oil Products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10000</v>
      </c>
      <c r="G3891" s="202">
        <v>1299351</v>
      </c>
      <c r="H3891" s="198">
        <v>37036.458506944444</v>
      </c>
      <c r="I3891" t="s">
        <v>1783</v>
      </c>
      <c r="M3891" t="s">
        <v>1789</v>
      </c>
      <c r="N3891" t="s">
        <v>2152</v>
      </c>
      <c r="O3891" t="s">
        <v>1825</v>
      </c>
      <c r="P3891" s="199">
        <v>10000</v>
      </c>
      <c r="S3891" t="s">
        <v>3388</v>
      </c>
      <c r="T3891" t="s">
        <v>2230</v>
      </c>
      <c r="U3891" s="201">
        <v>83.85</v>
      </c>
      <c r="V3891" t="s">
        <v>2855</v>
      </c>
      <c r="W3891" t="s">
        <v>2153</v>
      </c>
      <c r="X3891" t="s">
        <v>2154</v>
      </c>
      <c r="Y3891" t="s">
        <v>3473</v>
      </c>
      <c r="Z3891" t="s">
        <v>3729</v>
      </c>
      <c r="AA3891">
        <v>108145</v>
      </c>
      <c r="AB3891" s="198">
        <v>37043.875</v>
      </c>
      <c r="AC3891" s="198">
        <v>37072.875</v>
      </c>
    </row>
    <row r="3892" spans="1:29" x14ac:dyDescent="0.2">
      <c r="A3892" s="44" t="str">
        <f t="shared" si="301"/>
        <v xml:space="preserve"> Metals Financial</v>
      </c>
      <c r="B3892" s="44" t="str">
        <f t="shared" si="302"/>
        <v/>
      </c>
      <c r="C3892" s="44" t="str">
        <f t="shared" si="303"/>
        <v>Metals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6</v>
      </c>
      <c r="G3892" s="202">
        <v>1299352</v>
      </c>
      <c r="H3892" s="198">
        <v>37036.458518518521</v>
      </c>
      <c r="I3892" t="s">
        <v>2299</v>
      </c>
      <c r="M3892" t="s">
        <v>1791</v>
      </c>
      <c r="N3892" t="s">
        <v>2240</v>
      </c>
      <c r="O3892" t="s">
        <v>2241</v>
      </c>
      <c r="P3892" s="199">
        <v>6</v>
      </c>
      <c r="S3892" t="s">
        <v>2229</v>
      </c>
      <c r="T3892" t="s">
        <v>2230</v>
      </c>
      <c r="U3892" s="201">
        <v>1544</v>
      </c>
      <c r="V3892" t="s">
        <v>3031</v>
      </c>
      <c r="W3892" t="s">
        <v>2236</v>
      </c>
      <c r="X3892" t="s">
        <v>2232</v>
      </c>
      <c r="Y3892" t="s">
        <v>2233</v>
      </c>
      <c r="Z3892" t="s">
        <v>2234</v>
      </c>
      <c r="AA3892">
        <v>2153949</v>
      </c>
    </row>
    <row r="3893" spans="1:29" x14ac:dyDescent="0.2">
      <c r="A3893" s="44" t="str">
        <f t="shared" si="301"/>
        <v>US Oil Products Financial</v>
      </c>
      <c r="B3893" s="44" t="str">
        <f t="shared" si="302"/>
        <v>US</v>
      </c>
      <c r="C3893" s="44" t="str">
        <f t="shared" si="303"/>
        <v>Oil Products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10000</v>
      </c>
      <c r="G3893" s="202">
        <v>1299353</v>
      </c>
      <c r="H3893" s="198">
        <v>37036.458564814813</v>
      </c>
      <c r="I3893" t="s">
        <v>1783</v>
      </c>
      <c r="M3893" t="s">
        <v>1789</v>
      </c>
      <c r="N3893" t="s">
        <v>2152</v>
      </c>
      <c r="O3893" t="s">
        <v>1825</v>
      </c>
      <c r="P3893" s="199">
        <v>10000</v>
      </c>
      <c r="S3893" t="s">
        <v>3388</v>
      </c>
      <c r="T3893" t="s">
        <v>2230</v>
      </c>
      <c r="U3893" s="201">
        <v>83.7</v>
      </c>
      <c r="V3893" t="s">
        <v>2855</v>
      </c>
      <c r="W3893" t="s">
        <v>2153</v>
      </c>
      <c r="X3893" t="s">
        <v>2154</v>
      </c>
      <c r="Y3893" t="s">
        <v>3473</v>
      </c>
      <c r="Z3893" t="s">
        <v>3729</v>
      </c>
      <c r="AA3893">
        <v>108146</v>
      </c>
      <c r="AB3893" s="198">
        <v>37043.875</v>
      </c>
      <c r="AC3893" s="198">
        <v>37072.875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30</v>
      </c>
      <c r="F3894" s="213">
        <f t="shared" si="305"/>
        <v>150000</v>
      </c>
      <c r="G3894" s="202">
        <v>1299356</v>
      </c>
      <c r="H3894" s="198">
        <v>37036.459074074075</v>
      </c>
      <c r="I3894" t="s">
        <v>3313</v>
      </c>
      <c r="M3894" t="s">
        <v>1785</v>
      </c>
      <c r="N3894" t="s">
        <v>3314</v>
      </c>
      <c r="O3894" t="s">
        <v>2819</v>
      </c>
      <c r="P3894" s="199">
        <v>5000</v>
      </c>
      <c r="S3894" t="s">
        <v>1786</v>
      </c>
      <c r="T3894" t="s">
        <v>2230</v>
      </c>
      <c r="U3894" s="201">
        <v>9.42</v>
      </c>
      <c r="V3894" t="s">
        <v>2473</v>
      </c>
      <c r="W3894" t="s">
        <v>2813</v>
      </c>
      <c r="X3894" t="s">
        <v>1710</v>
      </c>
      <c r="Y3894" t="s">
        <v>3318</v>
      </c>
      <c r="Z3894" t="s">
        <v>3729</v>
      </c>
      <c r="AA3894" t="s">
        <v>687</v>
      </c>
      <c r="AB3894" s="198">
        <v>37043.875</v>
      </c>
      <c r="AC3894" s="198">
        <v>37072.875</v>
      </c>
    </row>
    <row r="3895" spans="1:29" x14ac:dyDescent="0.2">
      <c r="A3895" s="44" t="str">
        <f t="shared" si="301"/>
        <v>US Natural Gas Financial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30</v>
      </c>
      <c r="F3895" s="213">
        <f t="shared" si="305"/>
        <v>60000</v>
      </c>
      <c r="G3895" s="202">
        <v>1299358</v>
      </c>
      <c r="H3895" s="198">
        <v>37036.459166666667</v>
      </c>
      <c r="I3895" t="s">
        <v>1699</v>
      </c>
      <c r="M3895" t="s">
        <v>1785</v>
      </c>
      <c r="N3895" t="s">
        <v>3328</v>
      </c>
      <c r="O3895" t="s">
        <v>2608</v>
      </c>
      <c r="Q3895" s="199">
        <v>2000</v>
      </c>
      <c r="S3895" t="s">
        <v>1786</v>
      </c>
      <c r="T3895" t="s">
        <v>2230</v>
      </c>
      <c r="U3895" s="201">
        <v>-7.0000000000000007E-2</v>
      </c>
      <c r="V3895" t="s">
        <v>26</v>
      </c>
      <c r="W3895" t="s">
        <v>1775</v>
      </c>
      <c r="X3895" t="s">
        <v>1776</v>
      </c>
      <c r="Y3895" t="s">
        <v>2250</v>
      </c>
      <c r="Z3895" t="s">
        <v>3729</v>
      </c>
      <c r="AA3895" t="s">
        <v>688</v>
      </c>
      <c r="AB3895" s="198">
        <v>37043.875</v>
      </c>
      <c r="AC3895" s="198">
        <v>37072.875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30</v>
      </c>
      <c r="F3896" s="213">
        <f t="shared" si="305"/>
        <v>103860</v>
      </c>
      <c r="G3896" s="202">
        <v>1299359</v>
      </c>
      <c r="H3896" s="198">
        <v>37036.459351851852</v>
      </c>
      <c r="I3896" t="s">
        <v>1704</v>
      </c>
      <c r="M3896" t="s">
        <v>1785</v>
      </c>
      <c r="N3896" t="s">
        <v>3238</v>
      </c>
      <c r="O3896" t="s">
        <v>1900</v>
      </c>
      <c r="Q3896" s="199">
        <v>3462</v>
      </c>
      <c r="S3896" t="s">
        <v>1786</v>
      </c>
      <c r="T3896" t="s">
        <v>2230</v>
      </c>
      <c r="U3896" s="201">
        <v>-2.5000000000000001E-3</v>
      </c>
      <c r="V3896" t="s">
        <v>2879</v>
      </c>
      <c r="W3896" t="s">
        <v>2800</v>
      </c>
      <c r="X3896" t="s">
        <v>2801</v>
      </c>
      <c r="Y3896" t="s">
        <v>3318</v>
      </c>
      <c r="Z3896" t="s">
        <v>3729</v>
      </c>
      <c r="AA3896" t="s">
        <v>689</v>
      </c>
      <c r="AB3896" s="198">
        <v>37043.875</v>
      </c>
      <c r="AC3896" s="198">
        <v>37072.875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31</v>
      </c>
      <c r="F3897" s="213">
        <f t="shared" si="305"/>
        <v>3100</v>
      </c>
      <c r="G3897" s="202">
        <v>1299360</v>
      </c>
      <c r="H3897" s="198">
        <v>37036.459490740737</v>
      </c>
      <c r="I3897" t="s">
        <v>2730</v>
      </c>
      <c r="M3897" t="s">
        <v>1785</v>
      </c>
      <c r="N3897" t="s">
        <v>3220</v>
      </c>
      <c r="O3897" t="s">
        <v>2126</v>
      </c>
      <c r="Q3897" s="199">
        <v>100</v>
      </c>
      <c r="S3897" t="s">
        <v>3221</v>
      </c>
      <c r="T3897" t="s">
        <v>2230</v>
      </c>
      <c r="U3897" s="201">
        <v>0.12</v>
      </c>
      <c r="V3897" t="s">
        <v>2382</v>
      </c>
      <c r="W3897" t="s">
        <v>3222</v>
      </c>
      <c r="X3897" t="s">
        <v>3223</v>
      </c>
      <c r="Y3897" t="s">
        <v>2250</v>
      </c>
      <c r="Z3897" t="s">
        <v>3729</v>
      </c>
      <c r="AA3897" t="s">
        <v>690</v>
      </c>
      <c r="AB3897" s="198">
        <v>37104</v>
      </c>
      <c r="AC3897" s="198">
        <v>37134</v>
      </c>
    </row>
    <row r="3898" spans="1:29" x14ac:dyDescent="0.2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30</v>
      </c>
      <c r="F3898" s="213">
        <f t="shared" si="305"/>
        <v>30000</v>
      </c>
      <c r="G3898" s="202">
        <v>1299366</v>
      </c>
      <c r="H3898" s="198">
        <v>37036.459641203706</v>
      </c>
      <c r="I3898" t="s">
        <v>3275</v>
      </c>
      <c r="M3898" t="s">
        <v>1785</v>
      </c>
      <c r="N3898" t="s">
        <v>3238</v>
      </c>
      <c r="O3898" t="s">
        <v>2876</v>
      </c>
      <c r="Q3898" s="199">
        <v>1000</v>
      </c>
      <c r="S3898" t="s">
        <v>1786</v>
      </c>
      <c r="T3898" t="s">
        <v>2230</v>
      </c>
      <c r="U3898" s="201">
        <v>0.16500000000000001</v>
      </c>
      <c r="V3898" t="s">
        <v>1037</v>
      </c>
      <c r="W3898" t="s">
        <v>1717</v>
      </c>
      <c r="X3898" t="s">
        <v>3368</v>
      </c>
      <c r="Y3898" t="s">
        <v>3318</v>
      </c>
      <c r="Z3898" t="s">
        <v>3729</v>
      </c>
      <c r="AA3898" t="s">
        <v>691</v>
      </c>
      <c r="AB3898" s="198">
        <v>37043.875</v>
      </c>
      <c r="AC3898" s="198">
        <v>37072.875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60000</v>
      </c>
      <c r="G3899" s="202">
        <v>1299368</v>
      </c>
      <c r="H3899" s="198">
        <v>37036.459710648145</v>
      </c>
      <c r="I3899" t="s">
        <v>1699</v>
      </c>
      <c r="M3899" t="s">
        <v>1785</v>
      </c>
      <c r="N3899" t="s">
        <v>3328</v>
      </c>
      <c r="O3899" t="s">
        <v>2888</v>
      </c>
      <c r="P3899" s="199">
        <v>2000</v>
      </c>
      <c r="S3899" t="s">
        <v>1786</v>
      </c>
      <c r="T3899" t="s">
        <v>2230</v>
      </c>
      <c r="U3899" s="201">
        <v>0.16</v>
      </c>
      <c r="V3899" t="s">
        <v>26</v>
      </c>
      <c r="W3899" t="s">
        <v>1717</v>
      </c>
      <c r="X3899" t="s">
        <v>1718</v>
      </c>
      <c r="Y3899" t="s">
        <v>2250</v>
      </c>
      <c r="Z3899" t="s">
        <v>3729</v>
      </c>
      <c r="AA3899" t="s">
        <v>692</v>
      </c>
      <c r="AB3899" s="198">
        <v>37043.875</v>
      </c>
      <c r="AC3899" s="198">
        <v>37072.875</v>
      </c>
    </row>
    <row r="3900" spans="1:29" x14ac:dyDescent="0.2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5</v>
      </c>
      <c r="G3900" s="202">
        <v>1299369</v>
      </c>
      <c r="H3900" s="198">
        <v>37036.459814814814</v>
      </c>
      <c r="I3900" t="s">
        <v>2245</v>
      </c>
      <c r="M3900" t="s">
        <v>1791</v>
      </c>
      <c r="N3900" t="s">
        <v>2227</v>
      </c>
      <c r="O3900" t="s">
        <v>2228</v>
      </c>
      <c r="Q3900" s="199">
        <v>5</v>
      </c>
      <c r="S3900" t="s">
        <v>2229</v>
      </c>
      <c r="T3900" t="s">
        <v>2230</v>
      </c>
      <c r="U3900" s="201">
        <v>1735</v>
      </c>
      <c r="V3900" t="s">
        <v>2081</v>
      </c>
      <c r="W3900" t="s">
        <v>2236</v>
      </c>
      <c r="X3900" t="s">
        <v>2232</v>
      </c>
      <c r="Y3900" t="s">
        <v>2233</v>
      </c>
      <c r="Z3900" t="s">
        <v>2234</v>
      </c>
      <c r="AA3900">
        <v>2153951</v>
      </c>
    </row>
    <row r="3901" spans="1:29" x14ac:dyDescent="0.2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30</v>
      </c>
      <c r="F3901" s="213">
        <f t="shared" si="305"/>
        <v>300000</v>
      </c>
      <c r="G3901" s="202">
        <v>1299370</v>
      </c>
      <c r="H3901" s="198">
        <v>37036.460069444445</v>
      </c>
      <c r="I3901" t="s">
        <v>3360</v>
      </c>
      <c r="M3901" t="s">
        <v>1785</v>
      </c>
      <c r="N3901" t="s">
        <v>3014</v>
      </c>
      <c r="O3901" t="s">
        <v>3015</v>
      </c>
      <c r="P3901" s="199">
        <v>10000</v>
      </c>
      <c r="S3901" t="s">
        <v>1786</v>
      </c>
      <c r="T3901" t="s">
        <v>2230</v>
      </c>
      <c r="U3901" s="201">
        <v>3.9750000000000001</v>
      </c>
      <c r="V3901" t="s">
        <v>3361</v>
      </c>
      <c r="W3901" t="s">
        <v>3587</v>
      </c>
      <c r="X3901" t="s">
        <v>3016</v>
      </c>
      <c r="Y3901" t="s">
        <v>2250</v>
      </c>
      <c r="Z3901" t="s">
        <v>3729</v>
      </c>
      <c r="AA3901" t="s">
        <v>693</v>
      </c>
      <c r="AB3901" s="198">
        <v>37043.875</v>
      </c>
      <c r="AC3901" s="198">
        <v>37072.875</v>
      </c>
    </row>
    <row r="3902" spans="1:29" x14ac:dyDescent="0.2">
      <c r="A3902" s="44" t="str">
        <f t="shared" si="301"/>
        <v>US Natural Gas Financial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30</v>
      </c>
      <c r="F3902" s="213">
        <f t="shared" si="305"/>
        <v>300000</v>
      </c>
      <c r="G3902" s="202">
        <v>1299371</v>
      </c>
      <c r="H3902" s="198">
        <v>37036.46025462963</v>
      </c>
      <c r="I3902" t="s">
        <v>3322</v>
      </c>
      <c r="M3902" t="s">
        <v>1785</v>
      </c>
      <c r="N3902" t="s">
        <v>3328</v>
      </c>
      <c r="O3902" t="s">
        <v>1816</v>
      </c>
      <c r="P3902" s="199">
        <v>10000</v>
      </c>
      <c r="S3902" t="s">
        <v>1786</v>
      </c>
      <c r="T3902" t="s">
        <v>2230</v>
      </c>
      <c r="U3902" s="201">
        <v>-9.5000000000000001E-2</v>
      </c>
      <c r="V3902" t="s">
        <v>685</v>
      </c>
      <c r="W3902" t="s">
        <v>1775</v>
      </c>
      <c r="X3902" t="s">
        <v>1776</v>
      </c>
      <c r="Y3902" t="s">
        <v>2250</v>
      </c>
      <c r="Z3902" t="s">
        <v>3729</v>
      </c>
      <c r="AA3902" t="s">
        <v>694</v>
      </c>
      <c r="AB3902" s="198">
        <v>37043.875</v>
      </c>
      <c r="AC3902" s="198">
        <v>37072.875</v>
      </c>
    </row>
    <row r="3903" spans="1:29" x14ac:dyDescent="0.2">
      <c r="A3903" s="44" t="str">
        <f t="shared" si="301"/>
        <v>US Crude Financial</v>
      </c>
      <c r="B3903" s="44" t="str">
        <f t="shared" si="302"/>
        <v>US</v>
      </c>
      <c r="C3903" s="44" t="str">
        <f t="shared" si="303"/>
        <v>Crude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50000</v>
      </c>
      <c r="G3903" s="202">
        <v>1299372</v>
      </c>
      <c r="H3903" s="198">
        <v>37036.460347222222</v>
      </c>
      <c r="I3903" t="s">
        <v>3013</v>
      </c>
      <c r="M3903" t="s">
        <v>1994</v>
      </c>
      <c r="N3903" t="s">
        <v>2731</v>
      </c>
      <c r="O3903" t="s">
        <v>1815</v>
      </c>
      <c r="Q3903" s="199">
        <v>50000</v>
      </c>
      <c r="S3903" t="s">
        <v>1792</v>
      </c>
      <c r="T3903" t="s">
        <v>2230</v>
      </c>
      <c r="U3903" s="201">
        <v>28.27</v>
      </c>
      <c r="V3903" t="s">
        <v>2167</v>
      </c>
      <c r="W3903" t="s">
        <v>2733</v>
      </c>
      <c r="X3903" t="s">
        <v>2734</v>
      </c>
      <c r="Y3903" t="s">
        <v>3473</v>
      </c>
      <c r="Z3903" t="s">
        <v>3729</v>
      </c>
      <c r="AA3903">
        <v>108153</v>
      </c>
      <c r="AB3903" s="198">
        <v>37073</v>
      </c>
      <c r="AC3903" s="198">
        <v>37103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20</v>
      </c>
      <c r="G3904" s="202">
        <v>1299373</v>
      </c>
      <c r="H3904" s="198">
        <v>37036.460428240738</v>
      </c>
      <c r="I3904" t="s">
        <v>2253</v>
      </c>
      <c r="M3904" t="s">
        <v>1791</v>
      </c>
      <c r="N3904" t="s">
        <v>2240</v>
      </c>
      <c r="O3904" t="s">
        <v>2241</v>
      </c>
      <c r="P3904" s="199">
        <v>20</v>
      </c>
      <c r="S3904" t="s">
        <v>2229</v>
      </c>
      <c r="T3904" t="s">
        <v>2230</v>
      </c>
      <c r="U3904" s="201">
        <v>1543</v>
      </c>
      <c r="V3904" t="s">
        <v>2262</v>
      </c>
      <c r="W3904" t="s">
        <v>2236</v>
      </c>
      <c r="X3904" t="s">
        <v>2232</v>
      </c>
      <c r="Y3904" t="s">
        <v>2233</v>
      </c>
      <c r="Z3904" t="s">
        <v>2234</v>
      </c>
      <c r="AA3904">
        <v>2154234</v>
      </c>
    </row>
    <row r="3905" spans="1:29" x14ac:dyDescent="0.2">
      <c r="A3905" s="44" t="str">
        <f t="shared" si="301"/>
        <v xml:space="preserve"> Natural Gas Physical</v>
      </c>
      <c r="B3905" s="44" t="str">
        <f t="shared" si="302"/>
        <v/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30</v>
      </c>
      <c r="F3905" s="213">
        <f t="shared" si="305"/>
        <v>150000</v>
      </c>
      <c r="G3905" s="202">
        <v>1299374</v>
      </c>
      <c r="H3905" s="198">
        <v>37036.460532407407</v>
      </c>
      <c r="I3905" t="s">
        <v>2794</v>
      </c>
      <c r="M3905" t="s">
        <v>1785</v>
      </c>
      <c r="N3905" t="s">
        <v>1724</v>
      </c>
      <c r="O3905" t="s">
        <v>695</v>
      </c>
      <c r="P3905" s="199">
        <v>5000</v>
      </c>
      <c r="S3905" t="s">
        <v>1786</v>
      </c>
      <c r="T3905" t="s">
        <v>2230</v>
      </c>
      <c r="U3905" s="201">
        <v>3.86</v>
      </c>
      <c r="V3905" t="s">
        <v>2158</v>
      </c>
      <c r="W3905" t="s">
        <v>3269</v>
      </c>
      <c r="X3905" t="s">
        <v>2324</v>
      </c>
      <c r="Y3905" t="s">
        <v>3318</v>
      </c>
      <c r="Z3905" t="s">
        <v>3730</v>
      </c>
      <c r="AA3905">
        <v>812625</v>
      </c>
      <c r="AB3905" s="198">
        <v>37043.875</v>
      </c>
      <c r="AC3905" s="198">
        <v>37072.875</v>
      </c>
    </row>
    <row r="3906" spans="1:29" x14ac:dyDescent="0.2">
      <c r="A3906" s="44" t="str">
        <f t="shared" si="301"/>
        <v>US Power Physical</v>
      </c>
      <c r="B3906" s="44" t="str">
        <f t="shared" si="302"/>
        <v>US</v>
      </c>
      <c r="C3906" s="44" t="str">
        <f t="shared" si="303"/>
        <v>Power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5</v>
      </c>
      <c r="F3906" s="213">
        <f t="shared" si="305"/>
        <v>250</v>
      </c>
      <c r="G3906" s="202">
        <v>1299375</v>
      </c>
      <c r="H3906" s="198">
        <v>37036.4606712963</v>
      </c>
      <c r="I3906" t="s">
        <v>2095</v>
      </c>
      <c r="M3906" t="s">
        <v>3451</v>
      </c>
      <c r="N3906" t="s">
        <v>1827</v>
      </c>
      <c r="O3906" t="s">
        <v>2863</v>
      </c>
      <c r="Q3906" s="199">
        <v>50</v>
      </c>
      <c r="S3906" t="s">
        <v>1784</v>
      </c>
      <c r="T3906" t="s">
        <v>2230</v>
      </c>
      <c r="U3906" s="201">
        <v>56.25</v>
      </c>
      <c r="V3906" t="s">
        <v>696</v>
      </c>
      <c r="W3906" t="s">
        <v>1844</v>
      </c>
      <c r="X3906" t="s">
        <v>1845</v>
      </c>
      <c r="Y3906" t="s">
        <v>2741</v>
      </c>
      <c r="Z3906" t="s">
        <v>3724</v>
      </c>
      <c r="AA3906">
        <v>623300.1</v>
      </c>
      <c r="AB3906" s="198">
        <v>37046.875</v>
      </c>
      <c r="AC3906" s="198">
        <v>37050.875</v>
      </c>
    </row>
    <row r="3907" spans="1:29" x14ac:dyDescent="0.2">
      <c r="A3907" s="44" t="str">
        <f t="shared" si="301"/>
        <v>US Crude Financial</v>
      </c>
      <c r="B3907" s="44" t="str">
        <f t="shared" si="302"/>
        <v>US</v>
      </c>
      <c r="C3907" s="44" t="str">
        <f t="shared" si="303"/>
        <v>Crude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50000</v>
      </c>
      <c r="G3907" s="202">
        <v>1299376</v>
      </c>
      <c r="H3907" s="198">
        <v>37036.4606712963</v>
      </c>
      <c r="I3907" t="s">
        <v>3013</v>
      </c>
      <c r="M3907" t="s">
        <v>1994</v>
      </c>
      <c r="N3907" t="s">
        <v>2731</v>
      </c>
      <c r="O3907" t="s">
        <v>1815</v>
      </c>
      <c r="Q3907" s="199">
        <v>50000</v>
      </c>
      <c r="S3907" t="s">
        <v>1792</v>
      </c>
      <c r="T3907" t="s">
        <v>2230</v>
      </c>
      <c r="U3907" s="201">
        <v>28.29</v>
      </c>
      <c r="V3907" t="s">
        <v>3296</v>
      </c>
      <c r="W3907" t="s">
        <v>2733</v>
      </c>
      <c r="X3907" t="s">
        <v>2734</v>
      </c>
      <c r="Y3907" t="s">
        <v>3473</v>
      </c>
      <c r="Z3907" t="s">
        <v>3729</v>
      </c>
      <c r="AA3907">
        <v>108154</v>
      </c>
      <c r="AB3907" s="198">
        <v>37073</v>
      </c>
      <c r="AC3907" s="198">
        <v>37103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30</v>
      </c>
      <c r="F3908" s="213">
        <f t="shared" si="305"/>
        <v>15000</v>
      </c>
      <c r="G3908" s="202">
        <v>1299377</v>
      </c>
      <c r="H3908" s="198">
        <v>37036.460717592592</v>
      </c>
      <c r="I3908" t="s">
        <v>3275</v>
      </c>
      <c r="M3908" t="s">
        <v>1785</v>
      </c>
      <c r="N3908" t="s">
        <v>3238</v>
      </c>
      <c r="O3908" t="s">
        <v>2344</v>
      </c>
      <c r="Q3908" s="199">
        <v>500</v>
      </c>
      <c r="S3908" t="s">
        <v>1786</v>
      </c>
      <c r="T3908" t="s">
        <v>2230</v>
      </c>
      <c r="U3908" s="201">
        <v>0.17499999999999999</v>
      </c>
      <c r="V3908" t="s">
        <v>1037</v>
      </c>
      <c r="W3908" t="s">
        <v>1717</v>
      </c>
      <c r="X3908" t="s">
        <v>3368</v>
      </c>
      <c r="Y3908" t="s">
        <v>3318</v>
      </c>
      <c r="Z3908" t="s">
        <v>3729</v>
      </c>
      <c r="AA3908" t="s">
        <v>697</v>
      </c>
      <c r="AB3908" s="198">
        <v>37043.875</v>
      </c>
      <c r="AC3908" s="198">
        <v>37072.875</v>
      </c>
    </row>
    <row r="3909" spans="1:29" x14ac:dyDescent="0.2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50000</v>
      </c>
      <c r="G3909" s="202">
        <v>1299379</v>
      </c>
      <c r="H3909" s="198">
        <v>37036.460729166669</v>
      </c>
      <c r="I3909" t="s">
        <v>3013</v>
      </c>
      <c r="M3909" t="s">
        <v>1994</v>
      </c>
      <c r="N3909" t="s">
        <v>2731</v>
      </c>
      <c r="O3909" t="s">
        <v>1815</v>
      </c>
      <c r="Q3909" s="199">
        <v>50000</v>
      </c>
      <c r="S3909" t="s">
        <v>1792</v>
      </c>
      <c r="T3909" t="s">
        <v>2230</v>
      </c>
      <c r="U3909" s="201">
        <v>28.31</v>
      </c>
      <c r="V3909" t="s">
        <v>3296</v>
      </c>
      <c r="W3909" t="s">
        <v>2733</v>
      </c>
      <c r="X3909" t="s">
        <v>2734</v>
      </c>
      <c r="Y3909" t="s">
        <v>3473</v>
      </c>
      <c r="Z3909" t="s">
        <v>3729</v>
      </c>
      <c r="AA3909">
        <v>108155</v>
      </c>
      <c r="AB3909" s="198">
        <v>37073</v>
      </c>
      <c r="AC3909" s="198">
        <v>37103</v>
      </c>
    </row>
    <row r="3910" spans="1:29" x14ac:dyDescent="0.2">
      <c r="A3910" s="44" t="str">
        <f t="shared" si="301"/>
        <v xml:space="preserve"> Natural Gas Physical</v>
      </c>
      <c r="B3910" s="44" t="str">
        <f t="shared" si="302"/>
        <v/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3</v>
      </c>
      <c r="F3910" s="213">
        <f t="shared" si="305"/>
        <v>150000</v>
      </c>
      <c r="G3910" s="202">
        <v>1299380</v>
      </c>
      <c r="H3910" s="198">
        <v>37036.460740740738</v>
      </c>
      <c r="I3910" t="s">
        <v>2624</v>
      </c>
      <c r="M3910" t="s">
        <v>1785</v>
      </c>
      <c r="N3910" t="s">
        <v>2263</v>
      </c>
      <c r="O3910" t="s">
        <v>3113</v>
      </c>
      <c r="P3910" s="199">
        <v>50000</v>
      </c>
      <c r="S3910" t="s">
        <v>2265</v>
      </c>
      <c r="T3910" t="s">
        <v>2266</v>
      </c>
      <c r="U3910" s="201">
        <v>20.25</v>
      </c>
      <c r="V3910" t="s">
        <v>2870</v>
      </c>
      <c r="W3910" t="s">
        <v>2278</v>
      </c>
      <c r="X3910" t="s">
        <v>2268</v>
      </c>
      <c r="Y3910" t="s">
        <v>2269</v>
      </c>
      <c r="Z3910" t="s">
        <v>2235</v>
      </c>
      <c r="AA3910">
        <v>105017</v>
      </c>
      <c r="AB3910" s="198">
        <v>37037.875</v>
      </c>
      <c r="AC3910" s="198">
        <v>37039.875</v>
      </c>
    </row>
    <row r="3911" spans="1:29" x14ac:dyDescent="0.2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30</v>
      </c>
      <c r="F3911" s="213">
        <f t="shared" si="305"/>
        <v>600000</v>
      </c>
      <c r="G3911" s="202">
        <v>1299381</v>
      </c>
      <c r="H3911" s="198">
        <v>37036.461446759262</v>
      </c>
      <c r="I3911" t="s">
        <v>2127</v>
      </c>
      <c r="M3911" t="s">
        <v>1785</v>
      </c>
      <c r="N3911" t="s">
        <v>3014</v>
      </c>
      <c r="O3911" t="s">
        <v>3015</v>
      </c>
      <c r="P3911" s="199">
        <v>20000</v>
      </c>
      <c r="S3911" t="s">
        <v>1786</v>
      </c>
      <c r="T3911" t="s">
        <v>2230</v>
      </c>
      <c r="U3911" s="201">
        <v>3.97</v>
      </c>
      <c r="V3911" t="s">
        <v>2506</v>
      </c>
      <c r="W3911" t="s">
        <v>3587</v>
      </c>
      <c r="X3911" t="s">
        <v>3016</v>
      </c>
      <c r="Y3911" t="s">
        <v>2250</v>
      </c>
      <c r="Z3911" t="s">
        <v>3729</v>
      </c>
      <c r="AA3911" t="s">
        <v>698</v>
      </c>
      <c r="AB3911" s="198">
        <v>37043.875</v>
      </c>
      <c r="AC3911" s="198">
        <v>37072.875</v>
      </c>
    </row>
    <row r="3912" spans="1:29" x14ac:dyDescent="0.2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30</v>
      </c>
      <c r="F3912" s="213">
        <f t="shared" si="305"/>
        <v>150000</v>
      </c>
      <c r="G3912" s="202">
        <v>1299382</v>
      </c>
      <c r="H3912" s="198">
        <v>37036.461643518516</v>
      </c>
      <c r="I3912" t="s">
        <v>2983</v>
      </c>
      <c r="M3912" t="s">
        <v>1785</v>
      </c>
      <c r="N3912" t="s">
        <v>3314</v>
      </c>
      <c r="O3912" t="s">
        <v>2861</v>
      </c>
      <c r="Q3912" s="199">
        <v>5000</v>
      </c>
      <c r="S3912" t="s">
        <v>1786</v>
      </c>
      <c r="T3912" t="s">
        <v>2230</v>
      </c>
      <c r="U3912" s="201">
        <v>3.9725000000000001</v>
      </c>
      <c r="V3912" t="s">
        <v>1809</v>
      </c>
      <c r="W3912" t="s">
        <v>3081</v>
      </c>
      <c r="X3912" t="s">
        <v>2395</v>
      </c>
      <c r="Y3912" t="s">
        <v>3318</v>
      </c>
      <c r="Z3912" t="s">
        <v>3729</v>
      </c>
      <c r="AA3912" t="s">
        <v>699</v>
      </c>
      <c r="AB3912" s="198">
        <v>37043</v>
      </c>
      <c r="AC3912" s="198">
        <v>37072</v>
      </c>
    </row>
    <row r="3913" spans="1:29" x14ac:dyDescent="0.2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20</v>
      </c>
      <c r="G3913" s="202">
        <v>1299383</v>
      </c>
      <c r="H3913" s="198">
        <v>37036.461875000001</v>
      </c>
      <c r="I3913" t="s">
        <v>2185</v>
      </c>
      <c r="M3913" t="s">
        <v>1791</v>
      </c>
      <c r="N3913" t="s">
        <v>2227</v>
      </c>
      <c r="O3913" t="s">
        <v>2228</v>
      </c>
      <c r="P3913" s="199">
        <v>20</v>
      </c>
      <c r="S3913" t="s">
        <v>2229</v>
      </c>
      <c r="T3913" t="s">
        <v>2230</v>
      </c>
      <c r="U3913" s="201">
        <v>1733</v>
      </c>
      <c r="V3913" t="s">
        <v>2186</v>
      </c>
      <c r="W3913" t="s">
        <v>2236</v>
      </c>
      <c r="X3913" t="s">
        <v>2232</v>
      </c>
      <c r="Y3913" t="s">
        <v>2233</v>
      </c>
      <c r="Z3913" t="s">
        <v>2234</v>
      </c>
      <c r="AA3913">
        <v>2154232</v>
      </c>
    </row>
    <row r="3914" spans="1:29" x14ac:dyDescent="0.2">
      <c r="A3914" s="44" t="str">
        <f t="shared" si="301"/>
        <v xml:space="preserve"> Oil Products Financial</v>
      </c>
      <c r="B3914" s="44" t="str">
        <f t="shared" si="302"/>
        <v/>
      </c>
      <c r="C3914" s="44" t="str">
        <f t="shared" si="303"/>
        <v>Oil Products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30</v>
      </c>
      <c r="F3914" s="213">
        <f t="shared" si="305"/>
        <v>150000</v>
      </c>
      <c r="G3914" s="202">
        <v>1299384</v>
      </c>
      <c r="H3914" s="198">
        <v>37036.46193287037</v>
      </c>
      <c r="I3914" t="s">
        <v>2084</v>
      </c>
      <c r="M3914" t="s">
        <v>1789</v>
      </c>
      <c r="N3914" t="s">
        <v>2959</v>
      </c>
      <c r="O3914" t="s">
        <v>2960</v>
      </c>
      <c r="Q3914" s="199">
        <v>5000</v>
      </c>
      <c r="S3914" t="s">
        <v>1793</v>
      </c>
      <c r="T3914" t="s">
        <v>2230</v>
      </c>
      <c r="U3914" s="201">
        <v>237.5</v>
      </c>
      <c r="V3914" t="s">
        <v>2707</v>
      </c>
      <c r="W3914" t="s">
        <v>2962</v>
      </c>
      <c r="X3914" t="s">
        <v>2963</v>
      </c>
      <c r="Y3914" t="s">
        <v>3473</v>
      </c>
      <c r="Z3914" t="s">
        <v>2611</v>
      </c>
      <c r="AA3914">
        <v>108156</v>
      </c>
      <c r="AB3914" s="198">
        <v>37043</v>
      </c>
      <c r="AC3914" s="198">
        <v>37072</v>
      </c>
    </row>
    <row r="3915" spans="1:29" x14ac:dyDescent="0.2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11</v>
      </c>
      <c r="G3915" s="202">
        <v>1299385</v>
      </c>
      <c r="H3915" s="198">
        <v>37036.462025462963</v>
      </c>
      <c r="I3915" t="s">
        <v>700</v>
      </c>
      <c r="M3915" t="s">
        <v>1791</v>
      </c>
      <c r="N3915" t="s">
        <v>2227</v>
      </c>
      <c r="O3915" t="s">
        <v>2228</v>
      </c>
      <c r="Q3915" s="199">
        <v>11</v>
      </c>
      <c r="S3915" t="s">
        <v>2229</v>
      </c>
      <c r="T3915" t="s">
        <v>2230</v>
      </c>
      <c r="U3915" s="201">
        <v>1734</v>
      </c>
      <c r="V3915" t="s">
        <v>701</v>
      </c>
      <c r="W3915" t="s">
        <v>2236</v>
      </c>
      <c r="X3915" t="s">
        <v>2232</v>
      </c>
      <c r="Y3915" t="s">
        <v>2233</v>
      </c>
      <c r="Z3915" t="s">
        <v>2234</v>
      </c>
      <c r="AA3915">
        <v>2154230</v>
      </c>
    </row>
    <row r="3916" spans="1:29" x14ac:dyDescent="0.2">
      <c r="A3916" s="44" t="str">
        <f t="shared" si="306"/>
        <v xml:space="preserve"> Crude Financial</v>
      </c>
      <c r="B3916" s="44" t="str">
        <f t="shared" si="307"/>
        <v/>
      </c>
      <c r="C3916" s="44" t="str">
        <f t="shared" si="308"/>
        <v>Crude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25000</v>
      </c>
      <c r="G3916" s="202">
        <v>1299387</v>
      </c>
      <c r="H3916" s="198">
        <v>37036.462199074071</v>
      </c>
      <c r="I3916" t="s">
        <v>2730</v>
      </c>
      <c r="M3916" t="s">
        <v>1994</v>
      </c>
      <c r="N3916" t="s">
        <v>3037</v>
      </c>
      <c r="O3916" t="s">
        <v>3038</v>
      </c>
      <c r="Q3916" s="199">
        <v>25000</v>
      </c>
      <c r="S3916" t="s">
        <v>3039</v>
      </c>
      <c r="T3916" t="s">
        <v>2230</v>
      </c>
      <c r="U3916" s="201">
        <v>28.51</v>
      </c>
      <c r="V3916" t="s">
        <v>3358</v>
      </c>
      <c r="W3916" t="s">
        <v>2717</v>
      </c>
      <c r="X3916" t="s">
        <v>2718</v>
      </c>
      <c r="Y3916" t="s">
        <v>3473</v>
      </c>
      <c r="Z3916" t="s">
        <v>2611</v>
      </c>
      <c r="AA3916">
        <v>108157</v>
      </c>
      <c r="AB3916" s="198">
        <v>37073</v>
      </c>
      <c r="AC3916" s="198">
        <v>37103</v>
      </c>
    </row>
    <row r="3917" spans="1:29" x14ac:dyDescent="0.2">
      <c r="A3917" s="44" t="str">
        <f t="shared" si="306"/>
        <v xml:space="preserve"> Oil Products Financial</v>
      </c>
      <c r="B3917" s="44" t="str">
        <f t="shared" si="307"/>
        <v/>
      </c>
      <c r="C3917" s="44" t="str">
        <f t="shared" si="308"/>
        <v>Oil Products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30</v>
      </c>
      <c r="F3917" s="213">
        <f t="shared" si="310"/>
        <v>150000</v>
      </c>
      <c r="G3917" s="202">
        <v>1299388</v>
      </c>
      <c r="H3917" s="198">
        <v>37036.462268518517</v>
      </c>
      <c r="I3917" t="s">
        <v>2084</v>
      </c>
      <c r="M3917" t="s">
        <v>1789</v>
      </c>
      <c r="N3917" t="s">
        <v>2959</v>
      </c>
      <c r="O3917" t="s">
        <v>2960</v>
      </c>
      <c r="Q3917" s="199">
        <v>5000</v>
      </c>
      <c r="S3917" t="s">
        <v>1793</v>
      </c>
      <c r="T3917" t="s">
        <v>2230</v>
      </c>
      <c r="U3917" s="201">
        <v>237.5</v>
      </c>
      <c r="V3917" t="s">
        <v>2707</v>
      </c>
      <c r="W3917" t="s">
        <v>2962</v>
      </c>
      <c r="X3917" t="s">
        <v>2963</v>
      </c>
      <c r="Y3917" t="s">
        <v>3473</v>
      </c>
      <c r="Z3917" t="s">
        <v>2611</v>
      </c>
      <c r="AA3917">
        <v>108158</v>
      </c>
      <c r="AB3917" s="198">
        <v>37043</v>
      </c>
      <c r="AC3917" s="198">
        <v>37072</v>
      </c>
    </row>
    <row r="3918" spans="1:29" x14ac:dyDescent="0.2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30</v>
      </c>
      <c r="F3918" s="213">
        <f t="shared" si="310"/>
        <v>300000</v>
      </c>
      <c r="G3918" s="202">
        <v>1299389</v>
      </c>
      <c r="H3918" s="198">
        <v>37036.462511574071</v>
      </c>
      <c r="I3918" t="s">
        <v>3363</v>
      </c>
      <c r="M3918" t="s">
        <v>1785</v>
      </c>
      <c r="N3918" t="s">
        <v>3238</v>
      </c>
      <c r="O3918" t="s">
        <v>702</v>
      </c>
      <c r="Q3918" s="199">
        <v>10000</v>
      </c>
      <c r="S3918" t="s">
        <v>1786</v>
      </c>
      <c r="T3918" t="s">
        <v>2230</v>
      </c>
      <c r="U3918" s="201">
        <v>-1.4999999999999999E-2</v>
      </c>
      <c r="V3918" t="s">
        <v>3036</v>
      </c>
      <c r="W3918" t="s">
        <v>2790</v>
      </c>
      <c r="X3918" t="s">
        <v>2791</v>
      </c>
      <c r="Y3918" t="s">
        <v>3318</v>
      </c>
      <c r="Z3918" t="s">
        <v>3729</v>
      </c>
      <c r="AA3918" t="s">
        <v>703</v>
      </c>
      <c r="AB3918" s="198">
        <v>37043.875</v>
      </c>
      <c r="AC3918" s="198">
        <v>37072.875</v>
      </c>
    </row>
    <row r="3919" spans="1:29" x14ac:dyDescent="0.2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30</v>
      </c>
      <c r="F3919" s="213">
        <f t="shared" si="310"/>
        <v>300000</v>
      </c>
      <c r="G3919" s="202">
        <v>1299390</v>
      </c>
      <c r="H3919" s="198">
        <v>37036.463043981479</v>
      </c>
      <c r="I3919" t="s">
        <v>3019</v>
      </c>
      <c r="M3919" t="s">
        <v>1785</v>
      </c>
      <c r="N3919" t="s">
        <v>3014</v>
      </c>
      <c r="O3919" t="s">
        <v>3015</v>
      </c>
      <c r="Q3919" s="199">
        <v>10000</v>
      </c>
      <c r="S3919" t="s">
        <v>1786</v>
      </c>
      <c r="T3919" t="s">
        <v>2230</v>
      </c>
      <c r="U3919" s="201">
        <v>3.9750000000000001</v>
      </c>
      <c r="V3919" t="s">
        <v>2038</v>
      </c>
      <c r="W3919" t="s">
        <v>3587</v>
      </c>
      <c r="X3919" t="s">
        <v>3016</v>
      </c>
      <c r="Y3919" t="s">
        <v>2250</v>
      </c>
      <c r="Z3919" t="s">
        <v>3729</v>
      </c>
      <c r="AA3919" t="s">
        <v>704</v>
      </c>
      <c r="AB3919" s="198">
        <v>37043.875</v>
      </c>
      <c r="AC3919" s="198">
        <v>37072.875</v>
      </c>
    </row>
    <row r="3920" spans="1:29" x14ac:dyDescent="0.2">
      <c r="A3920" s="44" t="str">
        <f t="shared" si="306"/>
        <v xml:space="preserve"> Metals Financial</v>
      </c>
      <c r="B3920" s="44" t="str">
        <f t="shared" si="307"/>
        <v/>
      </c>
      <c r="C3920" s="44" t="str">
        <f t="shared" si="308"/>
        <v>Metals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5</v>
      </c>
      <c r="G3920" s="202">
        <v>1299391</v>
      </c>
      <c r="H3920" s="198">
        <v>37036.463240740741</v>
      </c>
      <c r="I3920" t="s">
        <v>2621</v>
      </c>
      <c r="M3920" t="s">
        <v>1791</v>
      </c>
      <c r="N3920" t="s">
        <v>2297</v>
      </c>
      <c r="O3920" t="s">
        <v>2298</v>
      </c>
      <c r="Q3920" s="199">
        <v>5</v>
      </c>
      <c r="S3920" t="s">
        <v>2229</v>
      </c>
      <c r="T3920" t="s">
        <v>2230</v>
      </c>
      <c r="U3920" s="201">
        <v>942</v>
      </c>
      <c r="V3920" t="s">
        <v>2622</v>
      </c>
      <c r="W3920" t="s">
        <v>2258</v>
      </c>
      <c r="X3920" t="s">
        <v>2232</v>
      </c>
      <c r="Y3920" t="s">
        <v>2233</v>
      </c>
      <c r="Z3920" t="s">
        <v>2234</v>
      </c>
      <c r="AA3920">
        <v>2154228</v>
      </c>
    </row>
    <row r="3921" spans="1:31" x14ac:dyDescent="0.2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4</v>
      </c>
      <c r="G3921" s="202">
        <v>1299394</v>
      </c>
      <c r="H3921" s="198">
        <v>37036.463865740741</v>
      </c>
      <c r="I3921" t="s">
        <v>2200</v>
      </c>
      <c r="M3921" t="s">
        <v>1791</v>
      </c>
      <c r="N3921" t="s">
        <v>2227</v>
      </c>
      <c r="O3921" t="s">
        <v>2228</v>
      </c>
      <c r="Q3921" s="199">
        <v>4</v>
      </c>
      <c r="S3921" t="s">
        <v>2229</v>
      </c>
      <c r="T3921" t="s">
        <v>2230</v>
      </c>
      <c r="U3921" s="201">
        <v>1734</v>
      </c>
      <c r="V3921" t="s">
        <v>2244</v>
      </c>
      <c r="W3921" t="s">
        <v>2236</v>
      </c>
      <c r="X3921" t="s">
        <v>2232</v>
      </c>
      <c r="Y3921" t="s">
        <v>2233</v>
      </c>
      <c r="Z3921" t="s">
        <v>2234</v>
      </c>
      <c r="AA3921">
        <v>2154226</v>
      </c>
      <c r="AE3921" s="116">
        <f>IF(S3921="Gallon",F3921/42,F3921)</f>
        <v>4</v>
      </c>
    </row>
    <row r="3922" spans="1:31" x14ac:dyDescent="0.2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30</v>
      </c>
      <c r="F3922" s="213">
        <f t="shared" si="310"/>
        <v>300000</v>
      </c>
      <c r="G3922" s="202">
        <v>1299395</v>
      </c>
      <c r="H3922" s="198">
        <v>37036.463888888888</v>
      </c>
      <c r="I3922" t="s">
        <v>3244</v>
      </c>
      <c r="M3922" t="s">
        <v>1785</v>
      </c>
      <c r="N3922" t="s">
        <v>3014</v>
      </c>
      <c r="O3922" t="s">
        <v>3015</v>
      </c>
      <c r="P3922" s="199">
        <v>10000</v>
      </c>
      <c r="S3922" t="s">
        <v>1786</v>
      </c>
      <c r="T3922" t="s">
        <v>2230</v>
      </c>
      <c r="U3922" s="201">
        <v>3.9750000000000001</v>
      </c>
      <c r="V3922" t="s">
        <v>2878</v>
      </c>
      <c r="W3922" t="s">
        <v>3587</v>
      </c>
      <c r="X3922" t="s">
        <v>3016</v>
      </c>
      <c r="Y3922" t="s">
        <v>2250</v>
      </c>
      <c r="Z3922" t="s">
        <v>3729</v>
      </c>
      <c r="AA3922" t="s">
        <v>705</v>
      </c>
      <c r="AB3922" s="198">
        <v>37043.875</v>
      </c>
      <c r="AC3922" s="198">
        <v>37072.875</v>
      </c>
    </row>
    <row r="3923" spans="1:31" x14ac:dyDescent="0.2">
      <c r="A3923" s="44" t="str">
        <f t="shared" si="306"/>
        <v>US Natural Gas Financial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30</v>
      </c>
      <c r="F3923" s="213">
        <f t="shared" si="310"/>
        <v>300000</v>
      </c>
      <c r="G3923" s="202">
        <v>1299396</v>
      </c>
      <c r="H3923" s="198">
        <v>37036.464062500003</v>
      </c>
      <c r="I3923" t="s">
        <v>3266</v>
      </c>
      <c r="M3923" t="s">
        <v>1785</v>
      </c>
      <c r="N3923" t="s">
        <v>3014</v>
      </c>
      <c r="O3923" t="s">
        <v>3015</v>
      </c>
      <c r="P3923" s="199">
        <v>10000</v>
      </c>
      <c r="S3923" t="s">
        <v>1786</v>
      </c>
      <c r="T3923" t="s">
        <v>2230</v>
      </c>
      <c r="U3923" s="201">
        <v>3.9750000000000001</v>
      </c>
      <c r="V3923" t="s">
        <v>2139</v>
      </c>
      <c r="W3923" t="s">
        <v>3587</v>
      </c>
      <c r="X3923" t="s">
        <v>3016</v>
      </c>
      <c r="Y3923" t="s">
        <v>2250</v>
      </c>
      <c r="Z3923" t="s">
        <v>3729</v>
      </c>
      <c r="AA3923" t="s">
        <v>706</v>
      </c>
      <c r="AB3923" s="198">
        <v>37043.875</v>
      </c>
      <c r="AC3923" s="198">
        <v>37072.875</v>
      </c>
    </row>
    <row r="3924" spans="1:31" x14ac:dyDescent="0.2">
      <c r="A3924" s="44" t="str">
        <f t="shared" si="306"/>
        <v xml:space="preserve"> Metals Financial</v>
      </c>
      <c r="B3924" s="44" t="str">
        <f t="shared" si="307"/>
        <v/>
      </c>
      <c r="C3924" s="44" t="str">
        <f t="shared" si="308"/>
        <v>Metals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20</v>
      </c>
      <c r="G3924" s="202">
        <v>1299399</v>
      </c>
      <c r="H3924" s="198">
        <v>37036.464467592596</v>
      </c>
      <c r="I3924" t="s">
        <v>2285</v>
      </c>
      <c r="M3924" t="s">
        <v>1791</v>
      </c>
      <c r="N3924" t="s">
        <v>2227</v>
      </c>
      <c r="O3924" t="s">
        <v>2228</v>
      </c>
      <c r="P3924" s="199">
        <v>20</v>
      </c>
      <c r="S3924" t="s">
        <v>2229</v>
      </c>
      <c r="T3924" t="s">
        <v>2230</v>
      </c>
      <c r="U3924" s="201">
        <v>1733</v>
      </c>
      <c r="V3924" t="s">
        <v>1394</v>
      </c>
      <c r="W3924" t="s">
        <v>2236</v>
      </c>
      <c r="X3924" t="s">
        <v>2232</v>
      </c>
      <c r="Y3924" t="s">
        <v>2233</v>
      </c>
      <c r="Z3924" t="s">
        <v>2234</v>
      </c>
      <c r="AA3924">
        <v>2154224</v>
      </c>
    </row>
    <row r="3925" spans="1:31" x14ac:dyDescent="0.2">
      <c r="A3925" s="44" t="str">
        <f t="shared" si="306"/>
        <v xml:space="preserve"> Oil Products Financial</v>
      </c>
      <c r="B3925" s="44" t="str">
        <f t="shared" si="307"/>
        <v/>
      </c>
      <c r="C3925" s="44" t="str">
        <f t="shared" si="308"/>
        <v>Oil Products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30</v>
      </c>
      <c r="F3925" s="213">
        <f t="shared" si="310"/>
        <v>150000</v>
      </c>
      <c r="G3925" s="202">
        <v>1299400</v>
      </c>
      <c r="H3925" s="198">
        <v>37036.464953703704</v>
      </c>
      <c r="I3925" t="s">
        <v>2084</v>
      </c>
      <c r="M3925" t="s">
        <v>1789</v>
      </c>
      <c r="N3925" t="s">
        <v>2959</v>
      </c>
      <c r="O3925" t="s">
        <v>2960</v>
      </c>
      <c r="P3925" s="199">
        <v>5000</v>
      </c>
      <c r="S3925" t="s">
        <v>1793</v>
      </c>
      <c r="T3925" t="s">
        <v>2230</v>
      </c>
      <c r="U3925" s="201">
        <v>237.5</v>
      </c>
      <c r="V3925" t="s">
        <v>2707</v>
      </c>
      <c r="W3925" t="s">
        <v>2962</v>
      </c>
      <c r="X3925" t="s">
        <v>2963</v>
      </c>
      <c r="Y3925" t="s">
        <v>3473</v>
      </c>
      <c r="Z3925" t="s">
        <v>2611</v>
      </c>
      <c r="AA3925">
        <v>108162</v>
      </c>
      <c r="AB3925" s="198">
        <v>37043</v>
      </c>
      <c r="AC3925" s="198">
        <v>37072</v>
      </c>
    </row>
    <row r="3926" spans="1:31" x14ac:dyDescent="0.2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365</v>
      </c>
      <c r="F3926" s="213">
        <f t="shared" si="310"/>
        <v>1825000</v>
      </c>
      <c r="G3926" s="202">
        <v>1299401</v>
      </c>
      <c r="H3926" s="198">
        <v>37036.465219907404</v>
      </c>
      <c r="I3926" t="s">
        <v>1843</v>
      </c>
      <c r="M3926" t="s">
        <v>1785</v>
      </c>
      <c r="N3926" t="s">
        <v>3014</v>
      </c>
      <c r="O3926" t="s">
        <v>3370</v>
      </c>
      <c r="P3926" s="199">
        <v>5000</v>
      </c>
      <c r="S3926" t="s">
        <v>1786</v>
      </c>
      <c r="T3926" t="s">
        <v>2230</v>
      </c>
      <c r="U3926" s="201">
        <v>4.2050000000000001</v>
      </c>
      <c r="V3926" t="s">
        <v>3493</v>
      </c>
      <c r="W3926" t="s">
        <v>3587</v>
      </c>
      <c r="X3926" t="s">
        <v>3016</v>
      </c>
      <c r="Y3926" t="s">
        <v>2250</v>
      </c>
      <c r="Z3926" t="s">
        <v>3729</v>
      </c>
      <c r="AA3926" t="s">
        <v>707</v>
      </c>
      <c r="AB3926" s="198">
        <v>37257.875</v>
      </c>
      <c r="AC3926" s="198">
        <v>37621.875</v>
      </c>
    </row>
    <row r="3927" spans="1:31" x14ac:dyDescent="0.2">
      <c r="A3927" s="44" t="str">
        <f t="shared" si="306"/>
        <v xml:space="preserve"> Natural Gas Physical</v>
      </c>
      <c r="B3927" s="44" t="str">
        <f t="shared" si="307"/>
        <v/>
      </c>
      <c r="C3927" s="44" t="str">
        <f t="shared" si="308"/>
        <v>Natural Gas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30</v>
      </c>
      <c r="F3927" s="213">
        <f t="shared" si="310"/>
        <v>150000</v>
      </c>
      <c r="G3927" s="202">
        <v>1299403</v>
      </c>
      <c r="H3927" s="198">
        <v>37036.465624999997</v>
      </c>
      <c r="I3927" t="s">
        <v>3243</v>
      </c>
      <c r="M3927" t="s">
        <v>1785</v>
      </c>
      <c r="N3927" t="s">
        <v>1724</v>
      </c>
      <c r="O3927" t="s">
        <v>2043</v>
      </c>
      <c r="P3927" s="199">
        <v>5000</v>
      </c>
      <c r="S3927" t="s">
        <v>2308</v>
      </c>
      <c r="T3927" t="s">
        <v>1725</v>
      </c>
      <c r="U3927" s="201">
        <v>5.3</v>
      </c>
      <c r="V3927" t="s">
        <v>2325</v>
      </c>
      <c r="W3927" t="s">
        <v>3285</v>
      </c>
      <c r="X3927" t="s">
        <v>1727</v>
      </c>
      <c r="Y3927" t="s">
        <v>3318</v>
      </c>
      <c r="Z3927" t="s">
        <v>3730</v>
      </c>
      <c r="AA3927">
        <v>812647</v>
      </c>
      <c r="AB3927" s="198">
        <v>37043.875</v>
      </c>
      <c r="AC3927" s="198">
        <v>37072.875</v>
      </c>
    </row>
    <row r="3928" spans="1:31" x14ac:dyDescent="0.2">
      <c r="A3928" s="44" t="str">
        <f t="shared" si="306"/>
        <v>US Power Physical</v>
      </c>
      <c r="B3928" s="44" t="str">
        <f t="shared" si="307"/>
        <v>US</v>
      </c>
      <c r="C3928" s="44" t="str">
        <f t="shared" si="308"/>
        <v>Power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3</v>
      </c>
      <c r="F3928" s="213">
        <f t="shared" si="310"/>
        <v>150</v>
      </c>
      <c r="G3928" s="202">
        <v>1299404</v>
      </c>
      <c r="H3928" s="198">
        <v>37036.465798611112</v>
      </c>
      <c r="I3928" t="s">
        <v>1842</v>
      </c>
      <c r="M3928" t="s">
        <v>3451</v>
      </c>
      <c r="N3928" t="s">
        <v>1827</v>
      </c>
      <c r="O3928" t="s">
        <v>1533</v>
      </c>
      <c r="P3928" s="199">
        <v>50</v>
      </c>
      <c r="S3928" t="s">
        <v>1784</v>
      </c>
      <c r="T3928" t="s">
        <v>2230</v>
      </c>
      <c r="U3928" s="201">
        <v>33.5</v>
      </c>
      <c r="V3928" t="s">
        <v>3499</v>
      </c>
      <c r="W3928" t="s">
        <v>1844</v>
      </c>
      <c r="X3928" t="s">
        <v>1845</v>
      </c>
      <c r="Y3928" t="s">
        <v>2741</v>
      </c>
      <c r="Z3928" t="s">
        <v>3724</v>
      </c>
      <c r="AA3928">
        <v>623307.1</v>
      </c>
      <c r="AB3928" s="198">
        <v>37041.875</v>
      </c>
      <c r="AC3928" s="198">
        <v>37043.875</v>
      </c>
    </row>
    <row r="3929" spans="1:31" x14ac:dyDescent="0.2">
      <c r="A3929" s="44" t="str">
        <f t="shared" si="306"/>
        <v>US Natural Gas Financial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151</v>
      </c>
      <c r="F3929" s="213">
        <f t="shared" si="310"/>
        <v>755000</v>
      </c>
      <c r="G3929" s="202">
        <v>1299405</v>
      </c>
      <c r="H3929" s="198">
        <v>37036.466064814813</v>
      </c>
      <c r="I3929" t="s">
        <v>3313</v>
      </c>
      <c r="M3929" t="s">
        <v>1785</v>
      </c>
      <c r="N3929" t="s">
        <v>3014</v>
      </c>
      <c r="O3929" t="s">
        <v>3345</v>
      </c>
      <c r="P3929" s="199">
        <v>5000</v>
      </c>
      <c r="S3929" t="s">
        <v>1786</v>
      </c>
      <c r="T3929" t="s">
        <v>2230</v>
      </c>
      <c r="U3929" s="201">
        <v>4.4800000000000004</v>
      </c>
      <c r="V3929" t="s">
        <v>2798</v>
      </c>
      <c r="W3929" t="s">
        <v>3587</v>
      </c>
      <c r="X3929" t="s">
        <v>3016</v>
      </c>
      <c r="Y3929" t="s">
        <v>2250</v>
      </c>
      <c r="Z3929" t="s">
        <v>3729</v>
      </c>
      <c r="AA3929" t="s">
        <v>708</v>
      </c>
      <c r="AB3929" s="198">
        <v>37196</v>
      </c>
      <c r="AC3929" s="198">
        <v>37346</v>
      </c>
    </row>
    <row r="3930" spans="1:31" x14ac:dyDescent="0.2">
      <c r="A3930" s="44" t="str">
        <f t="shared" si="306"/>
        <v xml:space="preserve"> Metals Financial</v>
      </c>
      <c r="B3930" s="44" t="str">
        <f t="shared" si="307"/>
        <v/>
      </c>
      <c r="C3930" s="44" t="str">
        <f t="shared" si="308"/>
        <v>Metals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11</v>
      </c>
      <c r="G3930" s="202">
        <v>1299406</v>
      </c>
      <c r="H3930" s="198">
        <v>37036.466400462959</v>
      </c>
      <c r="I3930" t="s">
        <v>2245</v>
      </c>
      <c r="M3930" t="s">
        <v>1791</v>
      </c>
      <c r="N3930" t="s">
        <v>2227</v>
      </c>
      <c r="O3930" t="s">
        <v>2228</v>
      </c>
      <c r="Q3930" s="199">
        <v>11</v>
      </c>
      <c r="S3930" t="s">
        <v>2229</v>
      </c>
      <c r="T3930" t="s">
        <v>2230</v>
      </c>
      <c r="U3930" s="201">
        <v>1734</v>
      </c>
      <c r="V3930" t="s">
        <v>2196</v>
      </c>
      <c r="W3930" t="s">
        <v>2236</v>
      </c>
      <c r="X3930" t="s">
        <v>2232</v>
      </c>
      <c r="Y3930" t="s">
        <v>2233</v>
      </c>
      <c r="Z3930" t="s">
        <v>2234</v>
      </c>
      <c r="AA3930">
        <v>2154222</v>
      </c>
    </row>
    <row r="3931" spans="1:31" x14ac:dyDescent="0.2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153</v>
      </c>
      <c r="F3931" s="213">
        <f t="shared" si="310"/>
        <v>382500</v>
      </c>
      <c r="G3931" s="202">
        <v>1299408</v>
      </c>
      <c r="H3931" s="198">
        <v>37036.467083333337</v>
      </c>
      <c r="I3931" t="s">
        <v>1694</v>
      </c>
      <c r="M3931" t="s">
        <v>1785</v>
      </c>
      <c r="N3931" t="s">
        <v>3014</v>
      </c>
      <c r="O3931" t="s">
        <v>2777</v>
      </c>
      <c r="Q3931" s="199">
        <v>2500</v>
      </c>
      <c r="S3931" t="s">
        <v>1786</v>
      </c>
      <c r="T3931" t="s">
        <v>2230</v>
      </c>
      <c r="U3931" s="201">
        <v>4.0949999999999998</v>
      </c>
      <c r="V3931" t="s">
        <v>2028</v>
      </c>
      <c r="W3931" t="s">
        <v>3587</v>
      </c>
      <c r="X3931" t="s">
        <v>3016</v>
      </c>
      <c r="Y3931" t="s">
        <v>2250</v>
      </c>
      <c r="Z3931" t="s">
        <v>3729</v>
      </c>
      <c r="AA3931" t="s">
        <v>709</v>
      </c>
      <c r="AB3931" s="198">
        <v>37043</v>
      </c>
      <c r="AC3931" s="198">
        <v>37195</v>
      </c>
    </row>
    <row r="3932" spans="1:31" x14ac:dyDescent="0.2">
      <c r="A3932" s="44" t="str">
        <f t="shared" si="306"/>
        <v xml:space="preserve"> Metals Financial</v>
      </c>
      <c r="B3932" s="44" t="str">
        <f t="shared" si="307"/>
        <v/>
      </c>
      <c r="C3932" s="44" t="str">
        <f t="shared" si="308"/>
        <v>Metals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9</v>
      </c>
      <c r="G3932" s="202">
        <v>1299412</v>
      </c>
      <c r="H3932" s="198">
        <v>37036.467314814814</v>
      </c>
      <c r="I3932" t="s">
        <v>2301</v>
      </c>
      <c r="M3932" t="s">
        <v>1791</v>
      </c>
      <c r="N3932" t="s">
        <v>2227</v>
      </c>
      <c r="O3932" t="s">
        <v>2228</v>
      </c>
      <c r="Q3932" s="199">
        <v>9</v>
      </c>
      <c r="S3932" t="s">
        <v>2229</v>
      </c>
      <c r="T3932" t="s">
        <v>2230</v>
      </c>
      <c r="U3932" s="201">
        <v>1734</v>
      </c>
      <c r="V3932" t="s">
        <v>1664</v>
      </c>
      <c r="W3932" t="s">
        <v>2236</v>
      </c>
      <c r="X3932" t="s">
        <v>2232</v>
      </c>
      <c r="Y3932" t="s">
        <v>2233</v>
      </c>
      <c r="Z3932" t="s">
        <v>2234</v>
      </c>
      <c r="AA3932">
        <v>2154220</v>
      </c>
    </row>
    <row r="3933" spans="1:31" x14ac:dyDescent="0.2">
      <c r="A3933" s="44" t="str">
        <f t="shared" si="306"/>
        <v>US Crude Financial</v>
      </c>
      <c r="B3933" s="44" t="str">
        <f t="shared" si="307"/>
        <v>US</v>
      </c>
      <c r="C3933" s="44" t="str">
        <f t="shared" si="308"/>
        <v>Crude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13">
        <f t="shared" si="310"/>
        <v>50000</v>
      </c>
      <c r="G3933" s="202">
        <v>1299415</v>
      </c>
      <c r="H3933" s="198">
        <v>37036.467395833337</v>
      </c>
      <c r="I3933" t="s">
        <v>2730</v>
      </c>
      <c r="M3933" t="s">
        <v>1994</v>
      </c>
      <c r="N3933" t="s">
        <v>2731</v>
      </c>
      <c r="O3933" t="s">
        <v>1815</v>
      </c>
      <c r="Q3933" s="199">
        <v>50000</v>
      </c>
      <c r="S3933" t="s">
        <v>1792</v>
      </c>
      <c r="T3933" t="s">
        <v>2230</v>
      </c>
      <c r="U3933" s="201">
        <v>28.37</v>
      </c>
      <c r="V3933" t="s">
        <v>3358</v>
      </c>
      <c r="W3933" t="s">
        <v>2733</v>
      </c>
      <c r="X3933" t="s">
        <v>2734</v>
      </c>
      <c r="Y3933" t="s">
        <v>3473</v>
      </c>
      <c r="Z3933" t="s">
        <v>3729</v>
      </c>
      <c r="AA3933">
        <v>108166</v>
      </c>
      <c r="AB3933" s="198">
        <v>37073</v>
      </c>
      <c r="AC3933" s="198">
        <v>37103</v>
      </c>
    </row>
    <row r="3934" spans="1:31" x14ac:dyDescent="0.2">
      <c r="A3934" s="44" t="str">
        <f t="shared" si="306"/>
        <v>US Crude Financial</v>
      </c>
      <c r="B3934" s="44" t="str">
        <f t="shared" si="307"/>
        <v>US</v>
      </c>
      <c r="C3934" s="44" t="str">
        <f t="shared" si="308"/>
        <v>Crude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25000</v>
      </c>
      <c r="G3934" s="202">
        <v>1299416</v>
      </c>
      <c r="H3934" s="198">
        <v>37036.467407407406</v>
      </c>
      <c r="I3934" t="s">
        <v>2084</v>
      </c>
      <c r="M3934" t="s">
        <v>1994</v>
      </c>
      <c r="N3934" t="s">
        <v>2731</v>
      </c>
      <c r="O3934" t="s">
        <v>3104</v>
      </c>
      <c r="P3934" s="199">
        <v>25000</v>
      </c>
      <c r="S3934" t="s">
        <v>1792</v>
      </c>
      <c r="T3934" t="s">
        <v>2230</v>
      </c>
      <c r="U3934" s="201">
        <v>28.35</v>
      </c>
      <c r="V3934" t="s">
        <v>2707</v>
      </c>
      <c r="W3934" t="s">
        <v>2733</v>
      </c>
      <c r="X3934" t="s">
        <v>2803</v>
      </c>
      <c r="Y3934" t="s">
        <v>3473</v>
      </c>
      <c r="Z3934" t="s">
        <v>3729</v>
      </c>
      <c r="AA3934">
        <v>108167</v>
      </c>
      <c r="AB3934" s="198">
        <v>37073</v>
      </c>
      <c r="AC3934" s="198">
        <v>37103</v>
      </c>
    </row>
    <row r="3935" spans="1:31" x14ac:dyDescent="0.2">
      <c r="A3935" s="44" t="str">
        <f t="shared" si="306"/>
        <v>US Crude Financial</v>
      </c>
      <c r="B3935" s="44" t="str">
        <f t="shared" si="307"/>
        <v>US</v>
      </c>
      <c r="C3935" s="44" t="str">
        <f t="shared" si="308"/>
        <v>Crude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50000</v>
      </c>
      <c r="G3935" s="202">
        <v>1299417</v>
      </c>
      <c r="H3935" s="198">
        <v>37036.467453703706</v>
      </c>
      <c r="I3935" t="s">
        <v>3013</v>
      </c>
      <c r="M3935" t="s">
        <v>1994</v>
      </c>
      <c r="N3935" t="s">
        <v>2731</v>
      </c>
      <c r="O3935" t="s">
        <v>1815</v>
      </c>
      <c r="Q3935" s="199">
        <v>50000</v>
      </c>
      <c r="S3935" t="s">
        <v>1792</v>
      </c>
      <c r="T3935" t="s">
        <v>2230</v>
      </c>
      <c r="U3935" s="201">
        <v>28.37</v>
      </c>
      <c r="V3935" t="s">
        <v>2317</v>
      </c>
      <c r="W3935" t="s">
        <v>2733</v>
      </c>
      <c r="X3935" t="s">
        <v>2734</v>
      </c>
      <c r="Y3935" t="s">
        <v>3473</v>
      </c>
      <c r="Z3935" t="s">
        <v>3729</v>
      </c>
      <c r="AA3935">
        <v>108168</v>
      </c>
      <c r="AB3935" s="198">
        <v>37073</v>
      </c>
      <c r="AC3935" s="198">
        <v>37103</v>
      </c>
    </row>
    <row r="3936" spans="1:31" x14ac:dyDescent="0.2">
      <c r="A3936" s="44" t="str">
        <f t="shared" si="306"/>
        <v>US Crude Financial</v>
      </c>
      <c r="B3936" s="44" t="str">
        <f t="shared" si="307"/>
        <v>US</v>
      </c>
      <c r="C3936" s="44" t="str">
        <f t="shared" si="308"/>
        <v>Crude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50000</v>
      </c>
      <c r="G3936" s="202">
        <v>1299419</v>
      </c>
      <c r="H3936" s="198">
        <v>37036.46770833333</v>
      </c>
      <c r="I3936" t="s">
        <v>2730</v>
      </c>
      <c r="M3936" t="s">
        <v>1994</v>
      </c>
      <c r="N3936" t="s">
        <v>2731</v>
      </c>
      <c r="O3936" t="s">
        <v>1815</v>
      </c>
      <c r="Q3936" s="199">
        <v>50000</v>
      </c>
      <c r="S3936" t="s">
        <v>1792</v>
      </c>
      <c r="T3936" t="s">
        <v>2230</v>
      </c>
      <c r="U3936" s="201">
        <v>28.39</v>
      </c>
      <c r="V3936" t="s">
        <v>2732</v>
      </c>
      <c r="W3936" t="s">
        <v>2733</v>
      </c>
      <c r="X3936" t="s">
        <v>2734</v>
      </c>
      <c r="Y3936" t="s">
        <v>3473</v>
      </c>
      <c r="Z3936" t="s">
        <v>3729</v>
      </c>
      <c r="AA3936">
        <v>108169</v>
      </c>
      <c r="AB3936" s="198">
        <v>37073</v>
      </c>
      <c r="AC3936" s="198">
        <v>37103</v>
      </c>
    </row>
    <row r="3937" spans="1:31" x14ac:dyDescent="0.2">
      <c r="A3937" s="44" t="str">
        <f t="shared" si="306"/>
        <v>US Crude Financial</v>
      </c>
      <c r="B3937" s="44" t="str">
        <f t="shared" si="307"/>
        <v>US</v>
      </c>
      <c r="C3937" s="44" t="str">
        <f t="shared" si="308"/>
        <v>Crude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10000</v>
      </c>
      <c r="G3937" s="202">
        <v>1299420</v>
      </c>
      <c r="H3937" s="198">
        <v>37036.467812499999</v>
      </c>
      <c r="I3937" t="s">
        <v>2730</v>
      </c>
      <c r="M3937" t="s">
        <v>1994</v>
      </c>
      <c r="N3937" t="s">
        <v>2731</v>
      </c>
      <c r="O3937" t="s">
        <v>1815</v>
      </c>
      <c r="Q3937" s="199">
        <v>10000</v>
      </c>
      <c r="S3937" t="s">
        <v>1792</v>
      </c>
      <c r="T3937" t="s">
        <v>2230</v>
      </c>
      <c r="U3937" s="201">
        <v>28.41</v>
      </c>
      <c r="V3937" t="s">
        <v>3358</v>
      </c>
      <c r="W3937" t="s">
        <v>2733</v>
      </c>
      <c r="X3937" t="s">
        <v>2734</v>
      </c>
      <c r="Y3937" t="s">
        <v>3473</v>
      </c>
      <c r="Z3937" t="s">
        <v>3729</v>
      </c>
      <c r="AA3937">
        <v>108170</v>
      </c>
      <c r="AB3937" s="198">
        <v>37073</v>
      </c>
      <c r="AC3937" s="198">
        <v>37103</v>
      </c>
    </row>
    <row r="3938" spans="1:31" x14ac:dyDescent="0.2">
      <c r="A3938" s="44" t="str">
        <f t="shared" si="306"/>
        <v xml:space="preserve"> Natural Gas Physical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Physical</v>
      </c>
      <c r="E3938" s="44">
        <f>IF(VLOOKUP(S3938,'DD-Lookup'!$J$6:$L$50,3,FALSE)="Monthly",(YEAR(AC3938)-YEAR(AB3938))*12+MONTH(AC3938)-MONTH(AB3938)+1,(AC3938-AB3938+1))</f>
        <v>30</v>
      </c>
      <c r="F3938" s="213">
        <f t="shared" si="310"/>
        <v>150000</v>
      </c>
      <c r="G3938" s="202">
        <v>1299421</v>
      </c>
      <c r="H3938" s="198">
        <v>37036.467905092592</v>
      </c>
      <c r="I3938" t="s">
        <v>2412</v>
      </c>
      <c r="M3938" t="s">
        <v>1785</v>
      </c>
      <c r="N3938" t="s">
        <v>1724</v>
      </c>
      <c r="O3938" t="s">
        <v>2043</v>
      </c>
      <c r="Q3938" s="199">
        <v>5000</v>
      </c>
      <c r="S3938" t="s">
        <v>2308</v>
      </c>
      <c r="T3938" t="s">
        <v>1725</v>
      </c>
      <c r="U3938" s="201">
        <v>5.31</v>
      </c>
      <c r="V3938" t="s">
        <v>2413</v>
      </c>
      <c r="W3938" t="s">
        <v>3285</v>
      </c>
      <c r="X3938" t="s">
        <v>1727</v>
      </c>
      <c r="Y3938" t="s">
        <v>3318</v>
      </c>
      <c r="Z3938" t="s">
        <v>3730</v>
      </c>
      <c r="AA3938">
        <v>812652</v>
      </c>
      <c r="AB3938" s="198">
        <v>37043.875</v>
      </c>
      <c r="AC3938" s="198">
        <v>37072.875</v>
      </c>
    </row>
    <row r="3939" spans="1:31" x14ac:dyDescent="0.2">
      <c r="A3939" s="44" t="str">
        <f t="shared" si="306"/>
        <v>US Natural Gas Physical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30</v>
      </c>
      <c r="F3939" s="213">
        <f t="shared" si="310"/>
        <v>300000</v>
      </c>
      <c r="G3939" s="202">
        <v>1299422</v>
      </c>
      <c r="H3939" s="198">
        <v>37036.468101851853</v>
      </c>
      <c r="I3939" t="s">
        <v>1704</v>
      </c>
      <c r="M3939" t="s">
        <v>1785</v>
      </c>
      <c r="N3939" t="s">
        <v>3238</v>
      </c>
      <c r="O3939" t="s">
        <v>1051</v>
      </c>
      <c r="P3939" s="199">
        <v>10000</v>
      </c>
      <c r="S3939" t="s">
        <v>1786</v>
      </c>
      <c r="T3939" t="s">
        <v>2230</v>
      </c>
      <c r="U3939" s="201">
        <v>-2.2499999999999999E-2</v>
      </c>
      <c r="V3939" t="s">
        <v>2925</v>
      </c>
      <c r="W3939" t="s">
        <v>3159</v>
      </c>
      <c r="X3939" t="s">
        <v>1713</v>
      </c>
      <c r="Y3939" t="s">
        <v>3318</v>
      </c>
      <c r="Z3939" t="s">
        <v>3729</v>
      </c>
      <c r="AA3939" t="s">
        <v>710</v>
      </c>
      <c r="AB3939" s="198">
        <v>37043.875</v>
      </c>
      <c r="AC3939" s="198">
        <v>37072.875</v>
      </c>
    </row>
    <row r="3940" spans="1:31" x14ac:dyDescent="0.2">
      <c r="A3940" s="44" t="str">
        <f t="shared" si="306"/>
        <v xml:space="preserve"> Coal Physical</v>
      </c>
      <c r="B3940" s="44" t="str">
        <f t="shared" si="307"/>
        <v/>
      </c>
      <c r="C3940" s="44" t="str">
        <f t="shared" si="308"/>
        <v>Coal</v>
      </c>
      <c r="D3940" s="44" t="str">
        <f t="shared" si="309"/>
        <v>Physical</v>
      </c>
      <c r="E3940" s="44" t="e">
        <f>IF(VLOOKUP(S3940,'DD-Lookup'!$J$6:$L$50,3,FALSE)="Monthly",(YEAR(AC3940)-YEAR(AB3940))*12+MONTH(AC3940)-MONTH(AB3940)+1,(AC3940-AB3940+1))</f>
        <v>#N/A</v>
      </c>
      <c r="F3940" s="213" t="e">
        <f t="shared" si="310"/>
        <v>#N/A</v>
      </c>
      <c r="G3940" s="202">
        <v>1299423</v>
      </c>
      <c r="H3940" s="198">
        <v>37036.468113425923</v>
      </c>
      <c r="I3940" t="s">
        <v>711</v>
      </c>
      <c r="M3940" t="s">
        <v>3702</v>
      </c>
      <c r="N3940" t="s">
        <v>712</v>
      </c>
      <c r="O3940" t="s">
        <v>713</v>
      </c>
      <c r="Q3940" s="199">
        <v>3</v>
      </c>
      <c r="S3940" t="s">
        <v>714</v>
      </c>
      <c r="T3940" t="s">
        <v>2230</v>
      </c>
      <c r="U3940" s="201">
        <v>40.9</v>
      </c>
      <c r="V3940" t="s">
        <v>715</v>
      </c>
      <c r="W3940" t="s">
        <v>716</v>
      </c>
      <c r="X3940" t="s">
        <v>717</v>
      </c>
      <c r="Y3940" t="s">
        <v>2250</v>
      </c>
      <c r="Z3940" t="s">
        <v>718</v>
      </c>
      <c r="AA3940" t="s">
        <v>719</v>
      </c>
      <c r="AB3940" s="198">
        <v>37073</v>
      </c>
      <c r="AC3940" s="198">
        <v>37164</v>
      </c>
    </row>
    <row r="3941" spans="1:31" x14ac:dyDescent="0.2">
      <c r="A3941" s="44" t="str">
        <f t="shared" si="306"/>
        <v>US Crude Financial</v>
      </c>
      <c r="B3941" s="44" t="str">
        <f t="shared" si="307"/>
        <v>US</v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50000</v>
      </c>
      <c r="G3941" s="202">
        <v>1299424</v>
      </c>
      <c r="H3941" s="198">
        <v>37036.468252314815</v>
      </c>
      <c r="I3941" t="s">
        <v>3013</v>
      </c>
      <c r="M3941" t="s">
        <v>1994</v>
      </c>
      <c r="N3941" t="s">
        <v>2731</v>
      </c>
      <c r="O3941" t="s">
        <v>1815</v>
      </c>
      <c r="P3941" s="199">
        <v>50000</v>
      </c>
      <c r="S3941" t="s">
        <v>1792</v>
      </c>
      <c r="T3941" t="s">
        <v>2230</v>
      </c>
      <c r="U3941" s="201">
        <v>28.37</v>
      </c>
      <c r="V3941" t="s">
        <v>2167</v>
      </c>
      <c r="W3941" t="s">
        <v>2733</v>
      </c>
      <c r="X3941" t="s">
        <v>2734</v>
      </c>
      <c r="Y3941" t="s">
        <v>3473</v>
      </c>
      <c r="Z3941" t="s">
        <v>3729</v>
      </c>
      <c r="AA3941">
        <v>108173</v>
      </c>
      <c r="AB3941" s="198">
        <v>37073</v>
      </c>
      <c r="AC3941" s="198">
        <v>37103</v>
      </c>
    </row>
    <row r="3942" spans="1:31" x14ac:dyDescent="0.2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31</v>
      </c>
      <c r="F3942" s="213">
        <f t="shared" si="310"/>
        <v>58900</v>
      </c>
      <c r="G3942" s="202">
        <v>1299425</v>
      </c>
      <c r="H3942" s="198">
        <v>37036.468275462961</v>
      </c>
      <c r="I3942" t="s">
        <v>2093</v>
      </c>
      <c r="M3942" t="s">
        <v>1785</v>
      </c>
      <c r="N3942" t="s">
        <v>3328</v>
      </c>
      <c r="O3942" t="s">
        <v>3198</v>
      </c>
      <c r="P3942" s="199">
        <v>1900</v>
      </c>
      <c r="S3942" t="s">
        <v>1786</v>
      </c>
      <c r="T3942" t="s">
        <v>2230</v>
      </c>
      <c r="U3942" s="201">
        <v>5.37</v>
      </c>
      <c r="V3942" t="s">
        <v>1813</v>
      </c>
      <c r="W3942" t="s">
        <v>3188</v>
      </c>
      <c r="X3942" t="s">
        <v>3189</v>
      </c>
      <c r="Y3942" t="s">
        <v>2250</v>
      </c>
      <c r="Z3942" t="s">
        <v>3729</v>
      </c>
      <c r="AA3942" t="s">
        <v>720</v>
      </c>
      <c r="AB3942" s="198">
        <v>37165</v>
      </c>
      <c r="AC3942" s="198">
        <v>37195</v>
      </c>
    </row>
    <row r="3943" spans="1:31" x14ac:dyDescent="0.2">
      <c r="A3943" s="44" t="str">
        <f t="shared" si="306"/>
        <v>US Crude Financial</v>
      </c>
      <c r="B3943" s="44" t="str">
        <f t="shared" si="307"/>
        <v>US</v>
      </c>
      <c r="C3943" s="44" t="str">
        <f t="shared" si="308"/>
        <v>Crude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40000</v>
      </c>
      <c r="G3943" s="202">
        <v>1299427</v>
      </c>
      <c r="H3943" s="198">
        <v>37036.468333333331</v>
      </c>
      <c r="I3943" t="s">
        <v>3013</v>
      </c>
      <c r="M3943" t="s">
        <v>1994</v>
      </c>
      <c r="N3943" t="s">
        <v>2731</v>
      </c>
      <c r="O3943" t="s">
        <v>1815</v>
      </c>
      <c r="Q3943" s="199">
        <v>40000</v>
      </c>
      <c r="S3943" t="s">
        <v>1792</v>
      </c>
      <c r="T3943" t="s">
        <v>2230</v>
      </c>
      <c r="U3943" s="201">
        <v>28.39</v>
      </c>
      <c r="V3943" t="s">
        <v>3296</v>
      </c>
      <c r="W3943" t="s">
        <v>2733</v>
      </c>
      <c r="X3943" t="s">
        <v>2734</v>
      </c>
      <c r="Y3943" t="s">
        <v>3473</v>
      </c>
      <c r="Z3943" t="s">
        <v>3729</v>
      </c>
      <c r="AA3943">
        <v>108174</v>
      </c>
      <c r="AB3943" s="198">
        <v>37073</v>
      </c>
      <c r="AC3943" s="198">
        <v>37103</v>
      </c>
    </row>
    <row r="3944" spans="1:31" x14ac:dyDescent="0.2">
      <c r="A3944" s="44" t="str">
        <f t="shared" si="306"/>
        <v>US Power Physical</v>
      </c>
      <c r="B3944" s="44" t="str">
        <f t="shared" si="307"/>
        <v>US</v>
      </c>
      <c r="C3944" s="44" t="str">
        <f t="shared" si="308"/>
        <v>Power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30</v>
      </c>
      <c r="F3944" s="213">
        <f t="shared" si="310"/>
        <v>1500</v>
      </c>
      <c r="G3944" s="202">
        <v>1299428</v>
      </c>
      <c r="H3944" s="198">
        <v>37036.468391203707</v>
      </c>
      <c r="I3944" t="s">
        <v>2203</v>
      </c>
      <c r="M3944" t="s">
        <v>3451</v>
      </c>
      <c r="N3944" t="s">
        <v>1827</v>
      </c>
      <c r="O3944" t="s">
        <v>1686</v>
      </c>
      <c r="Q3944" s="199">
        <v>50</v>
      </c>
      <c r="S3944" t="s">
        <v>1784</v>
      </c>
      <c r="T3944" t="s">
        <v>2230</v>
      </c>
      <c r="U3944" s="201">
        <v>66</v>
      </c>
      <c r="V3944" t="s">
        <v>2982</v>
      </c>
      <c r="W3944" t="s">
        <v>1836</v>
      </c>
      <c r="X3944" t="s">
        <v>3012</v>
      </c>
      <c r="Y3944" t="s">
        <v>2741</v>
      </c>
      <c r="Z3944" t="s">
        <v>3724</v>
      </c>
      <c r="AA3944">
        <v>623312.1</v>
      </c>
      <c r="AB3944" s="198">
        <v>37043.594444444447</v>
      </c>
      <c r="AC3944" s="198">
        <v>37072.594444444447</v>
      </c>
    </row>
    <row r="3945" spans="1:31" x14ac:dyDescent="0.2">
      <c r="A3945" s="44" t="str">
        <f t="shared" si="306"/>
        <v xml:space="preserve"> Natural Gas Physical</v>
      </c>
      <c r="B3945" s="44" t="str">
        <f t="shared" si="307"/>
        <v/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3</v>
      </c>
      <c r="F3945" s="213">
        <f t="shared" si="310"/>
        <v>30000</v>
      </c>
      <c r="G3945" s="202">
        <v>1299429</v>
      </c>
      <c r="H3945" s="198">
        <v>37036.46875</v>
      </c>
      <c r="I3945" t="s">
        <v>3053</v>
      </c>
      <c r="M3945" t="s">
        <v>1785</v>
      </c>
      <c r="N3945" t="s">
        <v>1724</v>
      </c>
      <c r="O3945" t="s">
        <v>103</v>
      </c>
      <c r="P3945" s="199">
        <v>10000</v>
      </c>
      <c r="S3945" t="s">
        <v>2308</v>
      </c>
      <c r="T3945" t="s">
        <v>1725</v>
      </c>
      <c r="U3945" s="201">
        <v>5.2050000000000001</v>
      </c>
      <c r="V3945" t="s">
        <v>721</v>
      </c>
      <c r="W3945" t="s">
        <v>1726</v>
      </c>
      <c r="X3945" t="s">
        <v>1727</v>
      </c>
      <c r="Y3945" t="s">
        <v>3318</v>
      </c>
      <c r="Z3945" t="s">
        <v>3730</v>
      </c>
      <c r="AA3945">
        <v>812656</v>
      </c>
      <c r="AB3945" s="198">
        <v>37036.875</v>
      </c>
      <c r="AC3945" s="198">
        <v>37038.875</v>
      </c>
    </row>
    <row r="3946" spans="1:31" x14ac:dyDescent="0.2">
      <c r="A3946" s="44" t="str">
        <f t="shared" si="306"/>
        <v xml:space="preserve"> Natural Gas Physical</v>
      </c>
      <c r="B3946" s="44" t="str">
        <f t="shared" si="307"/>
        <v/>
      </c>
      <c r="C3946" s="44" t="str">
        <f t="shared" si="308"/>
        <v>Natural Gas</v>
      </c>
      <c r="D3946" s="44" t="str">
        <f t="shared" si="309"/>
        <v>Physical</v>
      </c>
      <c r="E3946" s="44">
        <f>IF(VLOOKUP(S3946,'DD-Lookup'!$J$6:$L$50,3,FALSE)="Monthly",(YEAR(AC3946)-YEAR(AB3946))*12+MONTH(AC3946)-MONTH(AB3946)+1,(AC3946-AB3946+1))</f>
        <v>3</v>
      </c>
      <c r="F3946" s="213">
        <f t="shared" si="310"/>
        <v>30000</v>
      </c>
      <c r="G3946" s="202">
        <v>1299430</v>
      </c>
      <c r="H3946" s="198">
        <v>37036.468946759262</v>
      </c>
      <c r="I3946" t="s">
        <v>2334</v>
      </c>
      <c r="M3946" t="s">
        <v>1785</v>
      </c>
      <c r="N3946" t="s">
        <v>1724</v>
      </c>
      <c r="O3946" t="s">
        <v>103</v>
      </c>
      <c r="P3946" s="199">
        <v>10000</v>
      </c>
      <c r="S3946" t="s">
        <v>2308</v>
      </c>
      <c r="T3946" t="s">
        <v>1725</v>
      </c>
      <c r="U3946" s="201">
        <v>5.2</v>
      </c>
      <c r="V3946" t="s">
        <v>514</v>
      </c>
      <c r="W3946" t="s">
        <v>1726</v>
      </c>
      <c r="X3946" t="s">
        <v>1727</v>
      </c>
      <c r="Y3946" t="s">
        <v>3318</v>
      </c>
      <c r="Z3946" t="s">
        <v>3730</v>
      </c>
      <c r="AA3946">
        <v>812658</v>
      </c>
      <c r="AB3946" s="198">
        <v>37036.875</v>
      </c>
      <c r="AC3946" s="198">
        <v>37038.875</v>
      </c>
      <c r="AE3946" s="116">
        <f>IF(S3946="Gallon",F3946/42,F3946)</f>
        <v>30000</v>
      </c>
    </row>
    <row r="3947" spans="1:31" x14ac:dyDescent="0.2">
      <c r="A3947" s="44" t="str">
        <f t="shared" si="306"/>
        <v>US Crude Financial</v>
      </c>
      <c r="B3947" s="44" t="str">
        <f t="shared" si="307"/>
        <v>US</v>
      </c>
      <c r="C3947" s="44" t="str">
        <f t="shared" si="308"/>
        <v>Crude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50000</v>
      </c>
      <c r="G3947" s="202">
        <v>1299431</v>
      </c>
      <c r="H3947" s="198">
        <v>37036.468958333331</v>
      </c>
      <c r="I3947" t="s">
        <v>2200</v>
      </c>
      <c r="M3947" t="s">
        <v>1994</v>
      </c>
      <c r="N3947" t="s">
        <v>2731</v>
      </c>
      <c r="O3947" t="s">
        <v>1815</v>
      </c>
      <c r="Q3947" s="199">
        <v>50000</v>
      </c>
      <c r="S3947" t="s">
        <v>1792</v>
      </c>
      <c r="T3947" t="s">
        <v>2230</v>
      </c>
      <c r="U3947" s="201">
        <v>28.41</v>
      </c>
      <c r="V3947" t="s">
        <v>2829</v>
      </c>
      <c r="W3947" t="s">
        <v>2733</v>
      </c>
      <c r="X3947" t="s">
        <v>2734</v>
      </c>
      <c r="Y3947" t="s">
        <v>3473</v>
      </c>
      <c r="Z3947" t="s">
        <v>3729</v>
      </c>
      <c r="AA3947">
        <v>108175</v>
      </c>
      <c r="AB3947" s="198">
        <v>37073</v>
      </c>
      <c r="AC3947" s="198">
        <v>37103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151</v>
      </c>
      <c r="F3948" s="213">
        <f t="shared" si="310"/>
        <v>377500</v>
      </c>
      <c r="G3948" s="202">
        <v>1299432</v>
      </c>
      <c r="H3948" s="198">
        <v>37036.469166666669</v>
      </c>
      <c r="I3948" t="s">
        <v>2202</v>
      </c>
      <c r="M3948" t="s">
        <v>1785</v>
      </c>
      <c r="N3948" t="s">
        <v>3014</v>
      </c>
      <c r="O3948" t="s">
        <v>3345</v>
      </c>
      <c r="Q3948" s="199">
        <v>2500</v>
      </c>
      <c r="S3948" t="s">
        <v>1786</v>
      </c>
      <c r="T3948" t="s">
        <v>2230</v>
      </c>
      <c r="U3948" s="201">
        <v>4.49</v>
      </c>
      <c r="V3948" t="s">
        <v>2168</v>
      </c>
      <c r="W3948" t="s">
        <v>3587</v>
      </c>
      <c r="X3948" t="s">
        <v>3016</v>
      </c>
      <c r="Y3948" t="s">
        <v>2250</v>
      </c>
      <c r="Z3948" t="s">
        <v>3729</v>
      </c>
      <c r="AA3948" t="s">
        <v>722</v>
      </c>
      <c r="AB3948" s="198">
        <v>37196</v>
      </c>
      <c r="AC3948" s="198">
        <v>37346</v>
      </c>
    </row>
    <row r="3949" spans="1:31" x14ac:dyDescent="0.2">
      <c r="A3949" s="44" t="str">
        <f t="shared" si="306"/>
        <v>US Crude Financial</v>
      </c>
      <c r="B3949" s="44" t="str">
        <f t="shared" si="307"/>
        <v>US</v>
      </c>
      <c r="C3949" s="44" t="str">
        <f t="shared" si="308"/>
        <v>Crude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50000</v>
      </c>
      <c r="G3949" s="202">
        <v>1299433</v>
      </c>
      <c r="H3949" s="198">
        <v>37036.469212962962</v>
      </c>
      <c r="I3949" t="s">
        <v>2200</v>
      </c>
      <c r="M3949" t="s">
        <v>1994</v>
      </c>
      <c r="N3949" t="s">
        <v>2731</v>
      </c>
      <c r="O3949" t="s">
        <v>1815</v>
      </c>
      <c r="Q3949" s="199">
        <v>50000</v>
      </c>
      <c r="S3949" t="s">
        <v>1792</v>
      </c>
      <c r="T3949" t="s">
        <v>2230</v>
      </c>
      <c r="U3949" s="201">
        <v>28.43</v>
      </c>
      <c r="V3949" t="s">
        <v>2946</v>
      </c>
      <c r="W3949" t="s">
        <v>2733</v>
      </c>
      <c r="X3949" t="s">
        <v>2734</v>
      </c>
      <c r="Y3949" t="s">
        <v>3473</v>
      </c>
      <c r="Z3949" t="s">
        <v>3729</v>
      </c>
      <c r="AA3949">
        <v>108176</v>
      </c>
      <c r="AB3949" s="198">
        <v>37073</v>
      </c>
      <c r="AC3949" s="198">
        <v>37103</v>
      </c>
    </row>
    <row r="3950" spans="1:31" x14ac:dyDescent="0.2">
      <c r="A3950" s="44" t="str">
        <f t="shared" si="306"/>
        <v>US Crude Financial</v>
      </c>
      <c r="B3950" s="44" t="str">
        <f t="shared" si="307"/>
        <v>US</v>
      </c>
      <c r="C3950" s="44" t="str">
        <f t="shared" si="308"/>
        <v>Crude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50000</v>
      </c>
      <c r="G3950" s="202">
        <v>1299434</v>
      </c>
      <c r="H3950" s="198">
        <v>37036.469259259262</v>
      </c>
      <c r="I3950" t="s">
        <v>2730</v>
      </c>
      <c r="M3950" t="s">
        <v>1994</v>
      </c>
      <c r="N3950" t="s">
        <v>2731</v>
      </c>
      <c r="O3950" t="s">
        <v>1815</v>
      </c>
      <c r="Q3950" s="199">
        <v>50000</v>
      </c>
      <c r="S3950" t="s">
        <v>1792</v>
      </c>
      <c r="T3950" t="s">
        <v>2230</v>
      </c>
      <c r="U3950" s="201">
        <v>28.45</v>
      </c>
      <c r="V3950" t="s">
        <v>3358</v>
      </c>
      <c r="W3950" t="s">
        <v>2733</v>
      </c>
      <c r="X3950" t="s">
        <v>2734</v>
      </c>
      <c r="Y3950" t="s">
        <v>3473</v>
      </c>
      <c r="Z3950" t="s">
        <v>3729</v>
      </c>
      <c r="AA3950">
        <v>108177</v>
      </c>
      <c r="AB3950" s="198">
        <v>37073</v>
      </c>
      <c r="AC3950" s="198">
        <v>37103</v>
      </c>
    </row>
    <row r="3951" spans="1:31" x14ac:dyDescent="0.2">
      <c r="A3951" s="44" t="str">
        <f t="shared" si="306"/>
        <v>US Natural Gas Financial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151</v>
      </c>
      <c r="F3951" s="213">
        <f t="shared" si="310"/>
        <v>377500</v>
      </c>
      <c r="G3951" s="202">
        <v>1299435</v>
      </c>
      <c r="H3951" s="198">
        <v>37036.469293981485</v>
      </c>
      <c r="I3951" t="s">
        <v>2202</v>
      </c>
      <c r="M3951" t="s">
        <v>1785</v>
      </c>
      <c r="N3951" t="s">
        <v>3014</v>
      </c>
      <c r="O3951" t="s">
        <v>3345</v>
      </c>
      <c r="Q3951" s="199">
        <v>2500</v>
      </c>
      <c r="S3951" t="s">
        <v>1786</v>
      </c>
      <c r="T3951" t="s">
        <v>2230</v>
      </c>
      <c r="U3951" s="201">
        <v>4.49</v>
      </c>
      <c r="V3951" t="s">
        <v>2168</v>
      </c>
      <c r="W3951" t="s">
        <v>3587</v>
      </c>
      <c r="X3951" t="s">
        <v>3016</v>
      </c>
      <c r="Y3951" t="s">
        <v>2250</v>
      </c>
      <c r="Z3951" t="s">
        <v>3729</v>
      </c>
      <c r="AA3951" t="s">
        <v>723</v>
      </c>
      <c r="AB3951" s="198">
        <v>37196</v>
      </c>
      <c r="AC3951" s="198">
        <v>37346</v>
      </c>
    </row>
    <row r="3952" spans="1:31" x14ac:dyDescent="0.2">
      <c r="A3952" s="44" t="str">
        <f t="shared" si="306"/>
        <v>US Natural Gas Financial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151</v>
      </c>
      <c r="F3952" s="213">
        <f t="shared" si="310"/>
        <v>755000</v>
      </c>
      <c r="G3952" s="202">
        <v>1299436</v>
      </c>
      <c r="H3952" s="198">
        <v>37036.469317129631</v>
      </c>
      <c r="I3952" t="s">
        <v>3313</v>
      </c>
      <c r="M3952" t="s">
        <v>1785</v>
      </c>
      <c r="N3952" t="s">
        <v>3014</v>
      </c>
      <c r="O3952" t="s">
        <v>3345</v>
      </c>
      <c r="P3952" s="199">
        <v>5000</v>
      </c>
      <c r="S3952" t="s">
        <v>1786</v>
      </c>
      <c r="T3952" t="s">
        <v>2230</v>
      </c>
      <c r="U3952" s="201">
        <v>4.4800000000000004</v>
      </c>
      <c r="V3952" t="s">
        <v>2798</v>
      </c>
      <c r="W3952" t="s">
        <v>3587</v>
      </c>
      <c r="X3952" t="s">
        <v>3016</v>
      </c>
      <c r="Y3952" t="s">
        <v>2250</v>
      </c>
      <c r="Z3952" t="s">
        <v>3729</v>
      </c>
      <c r="AA3952" t="s">
        <v>724</v>
      </c>
      <c r="AB3952" s="198">
        <v>37196</v>
      </c>
      <c r="AC3952" s="198">
        <v>37346</v>
      </c>
    </row>
    <row r="3953" spans="1:29" x14ac:dyDescent="0.2">
      <c r="A3953" s="44" t="str">
        <f t="shared" si="306"/>
        <v>US Crude Financial</v>
      </c>
      <c r="B3953" s="44" t="str">
        <f t="shared" si="307"/>
        <v>US</v>
      </c>
      <c r="C3953" s="44" t="str">
        <f t="shared" si="308"/>
        <v>Crude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50000</v>
      </c>
      <c r="G3953" s="202">
        <v>1299437</v>
      </c>
      <c r="H3953" s="198">
        <v>37036.46943287037</v>
      </c>
      <c r="I3953" t="s">
        <v>3013</v>
      </c>
      <c r="M3953" t="s">
        <v>1994</v>
      </c>
      <c r="N3953" t="s">
        <v>2731</v>
      </c>
      <c r="O3953" t="s">
        <v>1815</v>
      </c>
      <c r="P3953" s="199">
        <v>50000</v>
      </c>
      <c r="S3953" t="s">
        <v>1792</v>
      </c>
      <c r="T3953" t="s">
        <v>2230</v>
      </c>
      <c r="U3953" s="201">
        <v>28.43</v>
      </c>
      <c r="V3953" t="s">
        <v>3296</v>
      </c>
      <c r="W3953" t="s">
        <v>2733</v>
      </c>
      <c r="X3953" t="s">
        <v>2734</v>
      </c>
      <c r="Y3953" t="s">
        <v>3473</v>
      </c>
      <c r="Z3953" t="s">
        <v>3729</v>
      </c>
      <c r="AA3953">
        <v>108178</v>
      </c>
      <c r="AB3953" s="198">
        <v>37073</v>
      </c>
      <c r="AC3953" s="198">
        <v>37103</v>
      </c>
    </row>
    <row r="3954" spans="1:29" x14ac:dyDescent="0.2">
      <c r="A3954" s="44" t="str">
        <f t="shared" si="306"/>
        <v>US Crude Financial</v>
      </c>
      <c r="B3954" s="44" t="str">
        <f t="shared" si="307"/>
        <v>US</v>
      </c>
      <c r="C3954" s="44" t="str">
        <f t="shared" si="308"/>
        <v>Crude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50000</v>
      </c>
      <c r="G3954" s="202">
        <v>1299438</v>
      </c>
      <c r="H3954" s="198">
        <v>37036.469490740739</v>
      </c>
      <c r="I3954" t="s">
        <v>3013</v>
      </c>
      <c r="M3954" t="s">
        <v>1994</v>
      </c>
      <c r="N3954" t="s">
        <v>2731</v>
      </c>
      <c r="O3954" t="s">
        <v>1815</v>
      </c>
      <c r="P3954" s="199">
        <v>50000</v>
      </c>
      <c r="S3954" t="s">
        <v>1792</v>
      </c>
      <c r="T3954" t="s">
        <v>2230</v>
      </c>
      <c r="U3954" s="201">
        <v>28.41</v>
      </c>
      <c r="V3954" t="s">
        <v>3296</v>
      </c>
      <c r="W3954" t="s">
        <v>2733</v>
      </c>
      <c r="X3954" t="s">
        <v>2734</v>
      </c>
      <c r="Y3954" t="s">
        <v>3473</v>
      </c>
      <c r="Z3954" t="s">
        <v>3729</v>
      </c>
      <c r="AA3954">
        <v>108179</v>
      </c>
      <c r="AB3954" s="198">
        <v>37073</v>
      </c>
      <c r="AC3954" s="198">
        <v>37103</v>
      </c>
    </row>
    <row r="3955" spans="1:29" x14ac:dyDescent="0.2">
      <c r="A3955" s="44" t="str">
        <f t="shared" si="306"/>
        <v>US Crude Financial</v>
      </c>
      <c r="B3955" s="44" t="str">
        <f t="shared" si="307"/>
        <v>US</v>
      </c>
      <c r="C3955" s="44" t="str">
        <f t="shared" si="308"/>
        <v>Crude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50000</v>
      </c>
      <c r="G3955" s="202">
        <v>1299439</v>
      </c>
      <c r="H3955" s="198">
        <v>37036.469571759262</v>
      </c>
      <c r="I3955" t="s">
        <v>3013</v>
      </c>
      <c r="M3955" t="s">
        <v>1994</v>
      </c>
      <c r="N3955" t="s">
        <v>2731</v>
      </c>
      <c r="O3955" t="s">
        <v>1815</v>
      </c>
      <c r="P3955" s="199">
        <v>50000</v>
      </c>
      <c r="S3955" t="s">
        <v>1792</v>
      </c>
      <c r="T3955" t="s">
        <v>2230</v>
      </c>
      <c r="U3955" s="201">
        <v>28.39</v>
      </c>
      <c r="V3955" t="s">
        <v>3296</v>
      </c>
      <c r="W3955" t="s">
        <v>2733</v>
      </c>
      <c r="X3955" t="s">
        <v>2734</v>
      </c>
      <c r="Y3955" t="s">
        <v>3473</v>
      </c>
      <c r="Z3955" t="s">
        <v>3729</v>
      </c>
      <c r="AA3955">
        <v>108180</v>
      </c>
      <c r="AB3955" s="198">
        <v>37073</v>
      </c>
      <c r="AC3955" s="198">
        <v>37103</v>
      </c>
    </row>
    <row r="3956" spans="1:29" x14ac:dyDescent="0.2">
      <c r="A3956" s="44" t="str">
        <f t="shared" si="306"/>
        <v>US Power Physical</v>
      </c>
      <c r="B3956" s="44" t="str">
        <f t="shared" si="307"/>
        <v>US</v>
      </c>
      <c r="C3956" s="44" t="str">
        <f t="shared" si="308"/>
        <v>Power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3</v>
      </c>
      <c r="F3956" s="213">
        <f t="shared" si="310"/>
        <v>150</v>
      </c>
      <c r="G3956" s="202">
        <v>1299440</v>
      </c>
      <c r="H3956" s="198">
        <v>37036.469641203701</v>
      </c>
      <c r="I3956" t="s">
        <v>2202</v>
      </c>
      <c r="M3956" t="s">
        <v>3451</v>
      </c>
      <c r="N3956" t="s">
        <v>1827</v>
      </c>
      <c r="O3956" t="s">
        <v>99</v>
      </c>
      <c r="Q3956" s="199">
        <v>50</v>
      </c>
      <c r="S3956" t="s">
        <v>1784</v>
      </c>
      <c r="T3956" t="s">
        <v>2230</v>
      </c>
      <c r="U3956" s="201">
        <v>28.25</v>
      </c>
      <c r="V3956" t="s">
        <v>1448</v>
      </c>
      <c r="W3956" t="s">
        <v>1839</v>
      </c>
      <c r="X3956" t="s">
        <v>1832</v>
      </c>
      <c r="Y3956" t="s">
        <v>2741</v>
      </c>
      <c r="Z3956" t="s">
        <v>3724</v>
      </c>
      <c r="AA3956">
        <v>623315.1</v>
      </c>
      <c r="AB3956" s="198">
        <v>37041.875</v>
      </c>
      <c r="AC3956" s="198">
        <v>37043.875</v>
      </c>
    </row>
    <row r="3957" spans="1:29" x14ac:dyDescent="0.2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30</v>
      </c>
      <c r="F3957" s="213">
        <f t="shared" si="310"/>
        <v>300000</v>
      </c>
      <c r="G3957" s="202">
        <v>1299441</v>
      </c>
      <c r="H3957" s="198">
        <v>37036.469976851855</v>
      </c>
      <c r="I3957" t="s">
        <v>2006</v>
      </c>
      <c r="M3957" t="s">
        <v>1785</v>
      </c>
      <c r="N3957" t="s">
        <v>3238</v>
      </c>
      <c r="O3957" t="s">
        <v>2868</v>
      </c>
      <c r="Q3957" s="199">
        <v>10000</v>
      </c>
      <c r="S3957" t="s">
        <v>1786</v>
      </c>
      <c r="T3957" t="s">
        <v>2230</v>
      </c>
      <c r="U3957" s="201">
        <v>-1.7500000000000002E-2</v>
      </c>
      <c r="V3957" t="s">
        <v>2866</v>
      </c>
      <c r="W3957" t="s">
        <v>3159</v>
      </c>
      <c r="X3957" t="s">
        <v>1713</v>
      </c>
      <c r="Y3957" t="s">
        <v>3318</v>
      </c>
      <c r="Z3957" t="s">
        <v>3729</v>
      </c>
      <c r="AA3957" t="s">
        <v>725</v>
      </c>
      <c r="AB3957" s="198">
        <v>37043.875</v>
      </c>
      <c r="AC3957" s="198">
        <v>37072.875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30</v>
      </c>
      <c r="F3958" s="213">
        <f t="shared" si="310"/>
        <v>300000</v>
      </c>
      <c r="G3958" s="202">
        <v>1299442</v>
      </c>
      <c r="H3958" s="198">
        <v>37036.470011574071</v>
      </c>
      <c r="I3958" t="s">
        <v>2006</v>
      </c>
      <c r="M3958" t="s">
        <v>1785</v>
      </c>
      <c r="N3958" t="s">
        <v>3238</v>
      </c>
      <c r="O3958" t="s">
        <v>379</v>
      </c>
      <c r="Q3958" s="199">
        <v>10000</v>
      </c>
      <c r="S3958" t="s">
        <v>1786</v>
      </c>
      <c r="T3958" t="s">
        <v>2230</v>
      </c>
      <c r="U3958" s="201">
        <v>-1.7500000000000002E-2</v>
      </c>
      <c r="V3958" t="s">
        <v>2866</v>
      </c>
      <c r="W3958" t="s">
        <v>3159</v>
      </c>
      <c r="X3958" t="s">
        <v>1713</v>
      </c>
      <c r="Y3958" t="s">
        <v>3318</v>
      </c>
      <c r="Z3958" t="s">
        <v>3729</v>
      </c>
      <c r="AA3958" t="s">
        <v>726</v>
      </c>
      <c r="AB3958" s="198">
        <v>37043.875</v>
      </c>
      <c r="AC3958" s="198">
        <v>37072.875</v>
      </c>
    </row>
    <row r="3959" spans="1:29" x14ac:dyDescent="0.2">
      <c r="A3959" s="44" t="str">
        <f t="shared" si="306"/>
        <v>US Power Physical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3</v>
      </c>
      <c r="F3959" s="213">
        <f t="shared" si="310"/>
        <v>150</v>
      </c>
      <c r="G3959" s="202">
        <v>1299443</v>
      </c>
      <c r="H3959" s="198">
        <v>37036.470011574071</v>
      </c>
      <c r="I3959" t="s">
        <v>2202</v>
      </c>
      <c r="M3959" t="s">
        <v>3451</v>
      </c>
      <c r="N3959" t="s">
        <v>1827</v>
      </c>
      <c r="O3959" t="s">
        <v>99</v>
      </c>
      <c r="Q3959" s="199">
        <v>50</v>
      </c>
      <c r="S3959" t="s">
        <v>1784</v>
      </c>
      <c r="T3959" t="s">
        <v>2230</v>
      </c>
      <c r="U3959" s="201">
        <v>28.5</v>
      </c>
      <c r="V3959" t="s">
        <v>1448</v>
      </c>
      <c r="W3959" t="s">
        <v>1839</v>
      </c>
      <c r="X3959" t="s">
        <v>1832</v>
      </c>
      <c r="Y3959" t="s">
        <v>2741</v>
      </c>
      <c r="Z3959" t="s">
        <v>3724</v>
      </c>
      <c r="AA3959">
        <v>623316.1</v>
      </c>
      <c r="AB3959" s="198">
        <v>37041.875</v>
      </c>
      <c r="AC3959" s="198">
        <v>37043.875</v>
      </c>
    </row>
    <row r="3960" spans="1:29" x14ac:dyDescent="0.2">
      <c r="A3960" s="44" t="str">
        <f t="shared" si="306"/>
        <v>US Crude Financial</v>
      </c>
      <c r="B3960" s="44" t="str">
        <f t="shared" si="307"/>
        <v>US</v>
      </c>
      <c r="C3960" s="44" t="str">
        <f t="shared" si="308"/>
        <v>Crude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3">
        <f t="shared" si="310"/>
        <v>50000</v>
      </c>
      <c r="G3960" s="202">
        <v>1299444</v>
      </c>
      <c r="H3960" s="198">
        <v>37036.470127314817</v>
      </c>
      <c r="I3960" t="s">
        <v>3013</v>
      </c>
      <c r="M3960" t="s">
        <v>1994</v>
      </c>
      <c r="N3960" t="s">
        <v>2731</v>
      </c>
      <c r="O3960" t="s">
        <v>1815</v>
      </c>
      <c r="P3960" s="199">
        <v>50000</v>
      </c>
      <c r="S3960" t="s">
        <v>1792</v>
      </c>
      <c r="T3960" t="s">
        <v>2230</v>
      </c>
      <c r="U3960" s="201">
        <v>28.37</v>
      </c>
      <c r="V3960" t="s">
        <v>3296</v>
      </c>
      <c r="W3960" t="s">
        <v>2733</v>
      </c>
      <c r="X3960" t="s">
        <v>2734</v>
      </c>
      <c r="Y3960" t="s">
        <v>3473</v>
      </c>
      <c r="Z3960" t="s">
        <v>3729</v>
      </c>
      <c r="AA3960">
        <v>108183</v>
      </c>
      <c r="AB3960" s="198">
        <v>37073</v>
      </c>
      <c r="AC3960" s="198">
        <v>37103</v>
      </c>
    </row>
    <row r="3961" spans="1:29" x14ac:dyDescent="0.2">
      <c r="A3961" s="44" t="str">
        <f t="shared" si="306"/>
        <v>US Power Physical</v>
      </c>
      <c r="B3961" s="44" t="str">
        <f t="shared" si="307"/>
        <v>US</v>
      </c>
      <c r="C3961" s="44" t="str">
        <f t="shared" si="308"/>
        <v>Power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50</v>
      </c>
      <c r="G3961" s="202">
        <v>1299446</v>
      </c>
      <c r="H3961" s="198">
        <v>37036.470335648148</v>
      </c>
      <c r="I3961" t="s">
        <v>3156</v>
      </c>
      <c r="M3961" t="s">
        <v>3451</v>
      </c>
      <c r="N3961" t="s">
        <v>1827</v>
      </c>
      <c r="O3961" t="s">
        <v>1650</v>
      </c>
      <c r="Q3961" s="199">
        <v>50</v>
      </c>
      <c r="S3961" t="s">
        <v>1784</v>
      </c>
      <c r="T3961" t="s">
        <v>2230</v>
      </c>
      <c r="U3961" s="201">
        <v>47</v>
      </c>
      <c r="V3961" t="s">
        <v>1654</v>
      </c>
      <c r="W3961" t="s">
        <v>1834</v>
      </c>
      <c r="X3961" t="s">
        <v>1835</v>
      </c>
      <c r="Y3961" t="s">
        <v>2741</v>
      </c>
      <c r="Z3961" t="s">
        <v>3724</v>
      </c>
      <c r="AA3961">
        <v>623318.1</v>
      </c>
      <c r="AB3961" s="198">
        <v>37043.875</v>
      </c>
      <c r="AC3961" s="198">
        <v>37043.875</v>
      </c>
    </row>
    <row r="3962" spans="1:29" x14ac:dyDescent="0.2">
      <c r="A3962" s="44" t="str">
        <f t="shared" si="306"/>
        <v>US Power Physical</v>
      </c>
      <c r="B3962" s="44" t="str">
        <f t="shared" si="307"/>
        <v>US</v>
      </c>
      <c r="C3962" s="44" t="str">
        <f t="shared" si="308"/>
        <v>Power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</v>
      </c>
      <c r="F3962" s="213">
        <f t="shared" si="310"/>
        <v>150</v>
      </c>
      <c r="G3962" s="202">
        <v>1299447</v>
      </c>
      <c r="H3962" s="198">
        <v>37036.470613425925</v>
      </c>
      <c r="I3962" t="s">
        <v>2202</v>
      </c>
      <c r="M3962" t="s">
        <v>3451</v>
      </c>
      <c r="N3962" t="s">
        <v>1827</v>
      </c>
      <c r="O3962" t="s">
        <v>192</v>
      </c>
      <c r="Q3962" s="199">
        <v>50</v>
      </c>
      <c r="S3962" t="s">
        <v>1784</v>
      </c>
      <c r="T3962" t="s">
        <v>2230</v>
      </c>
      <c r="U3962" s="201">
        <v>28.75</v>
      </c>
      <c r="V3962" t="s">
        <v>1457</v>
      </c>
      <c r="W3962" t="s">
        <v>3485</v>
      </c>
      <c r="X3962" t="s">
        <v>1837</v>
      </c>
      <c r="Y3962" t="s">
        <v>2741</v>
      </c>
      <c r="Z3962" t="s">
        <v>3724</v>
      </c>
      <c r="AA3962">
        <v>623319.1</v>
      </c>
      <c r="AB3962" s="198">
        <v>37041.875</v>
      </c>
      <c r="AC3962" s="198">
        <v>37043.875</v>
      </c>
    </row>
    <row r="3963" spans="1:29" x14ac:dyDescent="0.2">
      <c r="A3963" s="44" t="str">
        <f t="shared" si="306"/>
        <v>US Weather Financial</v>
      </c>
      <c r="B3963" s="44" t="str">
        <f t="shared" si="307"/>
        <v>US</v>
      </c>
      <c r="C3963" s="44" t="str">
        <f t="shared" si="308"/>
        <v>Weather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5</v>
      </c>
      <c r="F3963" s="213">
        <f t="shared" si="310"/>
        <v>15</v>
      </c>
      <c r="G3963" s="202">
        <v>1299448</v>
      </c>
      <c r="H3963" s="198">
        <v>37036.470636574071</v>
      </c>
      <c r="I3963" t="s">
        <v>3322</v>
      </c>
      <c r="M3963" t="s">
        <v>3389</v>
      </c>
      <c r="N3963" t="s">
        <v>2193</v>
      </c>
      <c r="O3963" t="s">
        <v>727</v>
      </c>
      <c r="Q3963" s="199">
        <v>3</v>
      </c>
      <c r="S3963" t="s">
        <v>3390</v>
      </c>
      <c r="T3963" t="s">
        <v>2230</v>
      </c>
      <c r="U3963" s="201">
        <v>125</v>
      </c>
      <c r="V3963" t="s">
        <v>728</v>
      </c>
      <c r="W3963" t="s">
        <v>626</v>
      </c>
      <c r="X3963" t="s">
        <v>2194</v>
      </c>
      <c r="Y3963" t="s">
        <v>3389</v>
      </c>
      <c r="Z3963" t="s">
        <v>3729</v>
      </c>
      <c r="AA3963">
        <v>1299448</v>
      </c>
      <c r="AB3963" s="198">
        <v>37039.874305555553</v>
      </c>
      <c r="AC3963" s="198">
        <v>37043.874305555553</v>
      </c>
    </row>
    <row r="3964" spans="1:29" x14ac:dyDescent="0.2">
      <c r="A3964" s="44" t="str">
        <f t="shared" si="306"/>
        <v>US Power Physical</v>
      </c>
      <c r="B3964" s="44" t="str">
        <f t="shared" si="307"/>
        <v>US</v>
      </c>
      <c r="C3964" s="44" t="str">
        <f t="shared" si="308"/>
        <v>Power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3</v>
      </c>
      <c r="F3964" s="213">
        <f t="shared" si="310"/>
        <v>150</v>
      </c>
      <c r="G3964" s="202">
        <v>1299449</v>
      </c>
      <c r="H3964" s="198">
        <v>37036.471215277779</v>
      </c>
      <c r="I3964" t="s">
        <v>2202</v>
      </c>
      <c r="M3964" t="s">
        <v>3451</v>
      </c>
      <c r="N3964" t="s">
        <v>1827</v>
      </c>
      <c r="O3964" t="s">
        <v>99</v>
      </c>
      <c r="Q3964" s="199">
        <v>50</v>
      </c>
      <c r="S3964" t="s">
        <v>1784</v>
      </c>
      <c r="T3964" t="s">
        <v>2230</v>
      </c>
      <c r="U3964" s="201">
        <v>28.5</v>
      </c>
      <c r="V3964" t="s">
        <v>1448</v>
      </c>
      <c r="W3964" t="s">
        <v>1839</v>
      </c>
      <c r="X3964" t="s">
        <v>1832</v>
      </c>
      <c r="Y3964" t="s">
        <v>2741</v>
      </c>
      <c r="Z3964" t="s">
        <v>3724</v>
      </c>
      <c r="AA3964">
        <v>623320.1</v>
      </c>
      <c r="AB3964" s="198">
        <v>37041.875</v>
      </c>
      <c r="AC3964" s="198">
        <v>37043.875</v>
      </c>
    </row>
    <row r="3965" spans="1:29" x14ac:dyDescent="0.2">
      <c r="A3965" s="44" t="str">
        <f t="shared" si="306"/>
        <v>US Natural Gas Financial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153</v>
      </c>
      <c r="F3965" s="213">
        <f t="shared" si="310"/>
        <v>765000</v>
      </c>
      <c r="G3965" s="202">
        <v>1299450</v>
      </c>
      <c r="H3965" s="198">
        <v>37036.471284722225</v>
      </c>
      <c r="I3965" t="s">
        <v>3313</v>
      </c>
      <c r="M3965" t="s">
        <v>1785</v>
      </c>
      <c r="N3965" t="s">
        <v>3014</v>
      </c>
      <c r="O3965" t="s">
        <v>2777</v>
      </c>
      <c r="Q3965" s="199">
        <v>5000</v>
      </c>
      <c r="S3965" t="s">
        <v>1786</v>
      </c>
      <c r="T3965" t="s">
        <v>2230</v>
      </c>
      <c r="U3965" s="201">
        <v>4.0999999999999996</v>
      </c>
      <c r="V3965" t="s">
        <v>2798</v>
      </c>
      <c r="W3965" t="s">
        <v>3587</v>
      </c>
      <c r="X3965" t="s">
        <v>3016</v>
      </c>
      <c r="Y3965" t="s">
        <v>2250</v>
      </c>
      <c r="Z3965" t="s">
        <v>3729</v>
      </c>
      <c r="AA3965" t="s">
        <v>729</v>
      </c>
      <c r="AB3965" s="198">
        <v>37043</v>
      </c>
      <c r="AC3965" s="198">
        <v>37195</v>
      </c>
    </row>
    <row r="3966" spans="1:29" x14ac:dyDescent="0.2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11</v>
      </c>
      <c r="G3966" s="202">
        <v>1299451</v>
      </c>
      <c r="H3966" s="198">
        <v>37036.471296296295</v>
      </c>
      <c r="I3966" t="s">
        <v>2301</v>
      </c>
      <c r="M3966" t="s">
        <v>1791</v>
      </c>
      <c r="N3966" t="s">
        <v>2227</v>
      </c>
      <c r="O3966" t="s">
        <v>2228</v>
      </c>
      <c r="Q3966" s="199">
        <v>11</v>
      </c>
      <c r="S3966" t="s">
        <v>2229</v>
      </c>
      <c r="T3966" t="s">
        <v>2230</v>
      </c>
      <c r="U3966" s="201">
        <v>1735</v>
      </c>
      <c r="V3966" t="s">
        <v>1664</v>
      </c>
      <c r="W3966" t="s">
        <v>2236</v>
      </c>
      <c r="X3966" t="s">
        <v>2232</v>
      </c>
      <c r="Y3966" t="s">
        <v>2233</v>
      </c>
      <c r="Z3966" t="s">
        <v>2234</v>
      </c>
      <c r="AA3966">
        <v>2154218</v>
      </c>
    </row>
    <row r="3967" spans="1:29" x14ac:dyDescent="0.2">
      <c r="A3967" s="44" t="str">
        <f t="shared" si="306"/>
        <v>US Power Physical</v>
      </c>
      <c r="B3967" s="44" t="str">
        <f t="shared" si="307"/>
        <v>US</v>
      </c>
      <c r="C3967" s="44" t="str">
        <f t="shared" si="308"/>
        <v>Power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1500</v>
      </c>
      <c r="G3967" s="202">
        <v>1299453</v>
      </c>
      <c r="H3967" s="198">
        <v>37036.471446759257</v>
      </c>
      <c r="I3967" t="s">
        <v>2203</v>
      </c>
      <c r="M3967" t="s">
        <v>3451</v>
      </c>
      <c r="N3967" t="s">
        <v>1827</v>
      </c>
      <c r="O3967" t="s">
        <v>3383</v>
      </c>
      <c r="Q3967" s="199">
        <v>50</v>
      </c>
      <c r="S3967" t="s">
        <v>1784</v>
      </c>
      <c r="T3967" t="s">
        <v>2230</v>
      </c>
      <c r="U3967" s="201">
        <v>59</v>
      </c>
      <c r="V3967" t="s">
        <v>2982</v>
      </c>
      <c r="W3967" t="s">
        <v>3485</v>
      </c>
      <c r="X3967" t="s">
        <v>2172</v>
      </c>
      <c r="Y3967" t="s">
        <v>2741</v>
      </c>
      <c r="Z3967" t="s">
        <v>3724</v>
      </c>
      <c r="AA3967">
        <v>623322.1</v>
      </c>
      <c r="AB3967" s="198">
        <v>37043.600694444445</v>
      </c>
      <c r="AC3967" s="198">
        <v>37072.600694444445</v>
      </c>
    </row>
    <row r="3968" spans="1:29" x14ac:dyDescent="0.2">
      <c r="A3968" s="44" t="str">
        <f t="shared" si="306"/>
        <v xml:space="preserve"> Natural Gas Physical</v>
      </c>
      <c r="B3968" s="44" t="str">
        <f t="shared" si="307"/>
        <v/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3</v>
      </c>
      <c r="F3968" s="213">
        <f t="shared" si="310"/>
        <v>24000</v>
      </c>
      <c r="G3968" s="202">
        <v>1299454</v>
      </c>
      <c r="H3968" s="198">
        <v>37036.47148148148</v>
      </c>
      <c r="I3968" t="s">
        <v>3013</v>
      </c>
      <c r="M3968" t="s">
        <v>1785</v>
      </c>
      <c r="N3968" t="s">
        <v>1724</v>
      </c>
      <c r="O3968" t="s">
        <v>103</v>
      </c>
      <c r="P3968" s="199">
        <v>8000</v>
      </c>
      <c r="S3968" t="s">
        <v>2308</v>
      </c>
      <c r="T3968" t="s">
        <v>1725</v>
      </c>
      <c r="U3968" s="201">
        <v>5.2</v>
      </c>
      <c r="V3968" t="s">
        <v>1929</v>
      </c>
      <c r="W3968" t="s">
        <v>1726</v>
      </c>
      <c r="X3968" t="s">
        <v>1727</v>
      </c>
      <c r="Y3968" t="s">
        <v>3318</v>
      </c>
      <c r="Z3968" t="s">
        <v>3730</v>
      </c>
      <c r="AA3968">
        <v>812670</v>
      </c>
      <c r="AB3968" s="198">
        <v>37036.875</v>
      </c>
      <c r="AC3968" s="198">
        <v>37038.875</v>
      </c>
    </row>
    <row r="3969" spans="1:29" x14ac:dyDescent="0.2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300000</v>
      </c>
      <c r="G3969" s="202">
        <v>1299455</v>
      </c>
      <c r="H3969" s="198">
        <v>37036.471967592595</v>
      </c>
      <c r="I3969" t="s">
        <v>3322</v>
      </c>
      <c r="M3969" t="s">
        <v>1785</v>
      </c>
      <c r="N3969" t="s">
        <v>3014</v>
      </c>
      <c r="O3969" t="s">
        <v>3015</v>
      </c>
      <c r="Q3969" s="199">
        <v>10000</v>
      </c>
      <c r="S3969" t="s">
        <v>1786</v>
      </c>
      <c r="T3969" t="s">
        <v>2230</v>
      </c>
      <c r="U3969" s="201">
        <v>3.98</v>
      </c>
      <c r="V3969" t="s">
        <v>2935</v>
      </c>
      <c r="W3969" t="s">
        <v>3587</v>
      </c>
      <c r="X3969" t="s">
        <v>3016</v>
      </c>
      <c r="Y3969" t="s">
        <v>2250</v>
      </c>
      <c r="Z3969" t="s">
        <v>3729</v>
      </c>
      <c r="AA3969" t="s">
        <v>730</v>
      </c>
      <c r="AB3969" s="198">
        <v>37043.875</v>
      </c>
      <c r="AC3969" s="198">
        <v>37072.875</v>
      </c>
    </row>
    <row r="3970" spans="1:29" x14ac:dyDescent="0.2">
      <c r="A3970" s="44" t="str">
        <f t="shared" si="306"/>
        <v>US Power Physical</v>
      </c>
      <c r="B3970" s="44" t="str">
        <f t="shared" si="307"/>
        <v>US</v>
      </c>
      <c r="C3970" s="44" t="str">
        <f t="shared" si="308"/>
        <v>Power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30</v>
      </c>
      <c r="F3970" s="213">
        <f t="shared" si="310"/>
        <v>3000</v>
      </c>
      <c r="G3970" s="202">
        <v>1299456</v>
      </c>
      <c r="H3970" s="198">
        <v>37036.471979166665</v>
      </c>
      <c r="I3970" t="s">
        <v>2964</v>
      </c>
      <c r="M3970" t="s">
        <v>3451</v>
      </c>
      <c r="N3970" t="s">
        <v>1827</v>
      </c>
      <c r="O3970" t="s">
        <v>3009</v>
      </c>
      <c r="P3970" s="199">
        <v>100</v>
      </c>
      <c r="S3970" t="s">
        <v>1784</v>
      </c>
      <c r="T3970" t="s">
        <v>2230</v>
      </c>
      <c r="U3970" s="201">
        <v>57.65</v>
      </c>
      <c r="V3970" t="s">
        <v>1484</v>
      </c>
      <c r="W3970" t="s">
        <v>1848</v>
      </c>
      <c r="X3970" t="s">
        <v>1832</v>
      </c>
      <c r="Y3970" t="s">
        <v>2741</v>
      </c>
      <c r="Z3970" t="s">
        <v>3724</v>
      </c>
      <c r="AA3970">
        <v>623323.1</v>
      </c>
      <c r="AB3970" s="198">
        <v>37043.71597222222</v>
      </c>
      <c r="AC3970" s="198">
        <v>37072.71597222222</v>
      </c>
    </row>
    <row r="3971" spans="1:29" x14ac:dyDescent="0.2">
      <c r="A3971" s="44" t="str">
        <f t="shared" si="306"/>
        <v xml:space="preserve"> Metals Financial</v>
      </c>
      <c r="B3971" s="44" t="str">
        <f t="shared" si="307"/>
        <v/>
      </c>
      <c r="C3971" s="44" t="str">
        <f t="shared" si="308"/>
        <v>Metals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2</v>
      </c>
      <c r="G3971" s="202">
        <v>1299457</v>
      </c>
      <c r="H3971" s="198">
        <v>37036.472048611111</v>
      </c>
      <c r="I3971" t="s">
        <v>2252</v>
      </c>
      <c r="M3971" t="s">
        <v>1791</v>
      </c>
      <c r="N3971" t="s">
        <v>2227</v>
      </c>
      <c r="O3971" t="s">
        <v>2228</v>
      </c>
      <c r="Q3971" s="199">
        <v>2</v>
      </c>
      <c r="S3971" t="s">
        <v>2229</v>
      </c>
      <c r="T3971" t="s">
        <v>2230</v>
      </c>
      <c r="U3971" s="201">
        <v>1735</v>
      </c>
      <c r="V3971" t="s">
        <v>2701</v>
      </c>
      <c r="W3971" t="s">
        <v>2236</v>
      </c>
      <c r="X3971" t="s">
        <v>2232</v>
      </c>
      <c r="Y3971" t="s">
        <v>2233</v>
      </c>
      <c r="Z3971" t="s">
        <v>2234</v>
      </c>
      <c r="AA3971">
        <v>2154214</v>
      </c>
    </row>
    <row r="3972" spans="1:29" x14ac:dyDescent="0.2">
      <c r="A3972" s="44" t="str">
        <f t="shared" si="306"/>
        <v>US Power Physical</v>
      </c>
      <c r="B3972" s="44" t="str">
        <f t="shared" si="307"/>
        <v>US</v>
      </c>
      <c r="C3972" s="44" t="str">
        <f t="shared" si="308"/>
        <v>Power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5</v>
      </c>
      <c r="F3972" s="213">
        <f t="shared" si="310"/>
        <v>250</v>
      </c>
      <c r="G3972" s="202">
        <v>1299458</v>
      </c>
      <c r="H3972" s="198">
        <v>37036.472048611111</v>
      </c>
      <c r="I3972" t="s">
        <v>1850</v>
      </c>
      <c r="M3972" t="s">
        <v>3451</v>
      </c>
      <c r="N3972" t="s">
        <v>1827</v>
      </c>
      <c r="O3972" t="s">
        <v>2864</v>
      </c>
      <c r="P3972" s="199">
        <v>50</v>
      </c>
      <c r="S3972" t="s">
        <v>1784</v>
      </c>
      <c r="T3972" t="s">
        <v>2230</v>
      </c>
      <c r="U3972" s="201">
        <v>58.5</v>
      </c>
      <c r="V3972" t="s">
        <v>2103</v>
      </c>
      <c r="W3972" t="s">
        <v>1848</v>
      </c>
      <c r="X3972" t="s">
        <v>1832</v>
      </c>
      <c r="Y3972" t="s">
        <v>2741</v>
      </c>
      <c r="Z3972" t="s">
        <v>3724</v>
      </c>
      <c r="AA3972">
        <v>623324.1</v>
      </c>
      <c r="AB3972" s="198">
        <v>37046.875</v>
      </c>
      <c r="AC3972" s="198">
        <v>37050.875</v>
      </c>
    </row>
    <row r="3973" spans="1:29" x14ac:dyDescent="0.2">
      <c r="A3973" s="44" t="str">
        <f t="shared" si="306"/>
        <v>US Power Physical</v>
      </c>
      <c r="B3973" s="44" t="str">
        <f t="shared" si="307"/>
        <v>US</v>
      </c>
      <c r="C3973" s="44" t="str">
        <f t="shared" si="308"/>
        <v>Power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5</v>
      </c>
      <c r="F3973" s="213">
        <f t="shared" si="310"/>
        <v>250</v>
      </c>
      <c r="G3973" s="202">
        <v>1299459</v>
      </c>
      <c r="H3973" s="198">
        <v>37036.472094907411</v>
      </c>
      <c r="I3973" t="s">
        <v>1850</v>
      </c>
      <c r="M3973" t="s">
        <v>3451</v>
      </c>
      <c r="N3973" t="s">
        <v>1827</v>
      </c>
      <c r="O3973" t="s">
        <v>2864</v>
      </c>
      <c r="P3973" s="199">
        <v>50</v>
      </c>
      <c r="S3973" t="s">
        <v>1784</v>
      </c>
      <c r="T3973" t="s">
        <v>2230</v>
      </c>
      <c r="U3973" s="201">
        <v>58.4</v>
      </c>
      <c r="V3973" t="s">
        <v>2103</v>
      </c>
      <c r="W3973" t="s">
        <v>1848</v>
      </c>
      <c r="X3973" t="s">
        <v>1832</v>
      </c>
      <c r="Y3973" t="s">
        <v>2741</v>
      </c>
      <c r="Z3973" t="s">
        <v>3724</v>
      </c>
      <c r="AA3973">
        <v>623325.1</v>
      </c>
      <c r="AB3973" s="198">
        <v>37046.875</v>
      </c>
      <c r="AC3973" s="198">
        <v>37050.875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7</v>
      </c>
      <c r="G3974" s="202">
        <v>1299460</v>
      </c>
      <c r="H3974" s="198">
        <v>37036.472118055557</v>
      </c>
      <c r="I3974" t="s">
        <v>2290</v>
      </c>
      <c r="M3974" t="s">
        <v>1791</v>
      </c>
      <c r="N3974" t="s">
        <v>2227</v>
      </c>
      <c r="O3974" t="s">
        <v>2228</v>
      </c>
      <c r="Q3974" s="199">
        <v>7</v>
      </c>
      <c r="S3974" t="s">
        <v>2229</v>
      </c>
      <c r="T3974" t="s">
        <v>2230</v>
      </c>
      <c r="U3974" s="201">
        <v>1735</v>
      </c>
      <c r="V3974" t="s">
        <v>2292</v>
      </c>
      <c r="W3974" t="s">
        <v>2236</v>
      </c>
      <c r="X3974" t="s">
        <v>2232</v>
      </c>
      <c r="Y3974" t="s">
        <v>2233</v>
      </c>
      <c r="Z3974" t="s">
        <v>2234</v>
      </c>
      <c r="AA3974">
        <v>2154212</v>
      </c>
    </row>
    <row r="3975" spans="1:29" x14ac:dyDescent="0.2">
      <c r="A3975" s="44" t="str">
        <f t="shared" si="306"/>
        <v>US Power Physical</v>
      </c>
      <c r="B3975" s="44" t="str">
        <f t="shared" si="307"/>
        <v>US</v>
      </c>
      <c r="C3975" s="44" t="str">
        <f t="shared" si="308"/>
        <v>Power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5</v>
      </c>
      <c r="F3975" s="213">
        <f t="shared" si="310"/>
        <v>250</v>
      </c>
      <c r="G3975" s="202">
        <v>1299461</v>
      </c>
      <c r="H3975" s="198">
        <v>37036.472141203703</v>
      </c>
      <c r="I3975" t="s">
        <v>1850</v>
      </c>
      <c r="M3975" t="s">
        <v>3451</v>
      </c>
      <c r="N3975" t="s">
        <v>1827</v>
      </c>
      <c r="O3975" t="s">
        <v>2864</v>
      </c>
      <c r="P3975" s="199">
        <v>50</v>
      </c>
      <c r="S3975" t="s">
        <v>1784</v>
      </c>
      <c r="T3975" t="s">
        <v>2230</v>
      </c>
      <c r="U3975" s="201">
        <v>58.3</v>
      </c>
      <c r="V3975" t="s">
        <v>2103</v>
      </c>
      <c r="W3975" t="s">
        <v>1848</v>
      </c>
      <c r="X3975" t="s">
        <v>1832</v>
      </c>
      <c r="Y3975" t="s">
        <v>2741</v>
      </c>
      <c r="Z3975" t="s">
        <v>3724</v>
      </c>
      <c r="AA3975">
        <v>623326.1</v>
      </c>
      <c r="AB3975" s="198">
        <v>37046.875</v>
      </c>
      <c r="AC3975" s="198">
        <v>37050.875</v>
      </c>
    </row>
    <row r="3976" spans="1:29" x14ac:dyDescent="0.2">
      <c r="A3976" s="44" t="str">
        <f t="shared" si="306"/>
        <v>US Power Physical</v>
      </c>
      <c r="B3976" s="44" t="str">
        <f t="shared" si="307"/>
        <v>US</v>
      </c>
      <c r="C3976" s="44" t="str">
        <f t="shared" si="308"/>
        <v>Power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5</v>
      </c>
      <c r="F3976" s="213">
        <f t="shared" si="310"/>
        <v>250</v>
      </c>
      <c r="G3976" s="202">
        <v>1299463</v>
      </c>
      <c r="H3976" s="198">
        <v>37036.472268518519</v>
      </c>
      <c r="I3976" t="s">
        <v>1850</v>
      </c>
      <c r="M3976" t="s">
        <v>3451</v>
      </c>
      <c r="N3976" t="s">
        <v>1827</v>
      </c>
      <c r="O3976" t="s">
        <v>2864</v>
      </c>
      <c r="P3976" s="199">
        <v>50</v>
      </c>
      <c r="S3976" t="s">
        <v>1784</v>
      </c>
      <c r="T3976" t="s">
        <v>2230</v>
      </c>
      <c r="U3976" s="201">
        <v>58.1</v>
      </c>
      <c r="V3976" t="s">
        <v>2103</v>
      </c>
      <c r="W3976" t="s">
        <v>1848</v>
      </c>
      <c r="X3976" t="s">
        <v>1832</v>
      </c>
      <c r="Y3976" t="s">
        <v>2741</v>
      </c>
      <c r="Z3976" t="s">
        <v>3724</v>
      </c>
      <c r="AA3976">
        <v>623327.1</v>
      </c>
      <c r="AB3976" s="198">
        <v>37046.875</v>
      </c>
      <c r="AC3976" s="198">
        <v>37050.875</v>
      </c>
    </row>
    <row r="3977" spans="1:29" x14ac:dyDescent="0.2">
      <c r="A3977" s="44" t="str">
        <f t="shared" si="306"/>
        <v>US Power Physical</v>
      </c>
      <c r="B3977" s="44" t="str">
        <f t="shared" si="307"/>
        <v>US</v>
      </c>
      <c r="C3977" s="44" t="str">
        <f t="shared" si="308"/>
        <v>Power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5</v>
      </c>
      <c r="F3977" s="213">
        <f t="shared" si="310"/>
        <v>250</v>
      </c>
      <c r="G3977" s="202">
        <v>1299464</v>
      </c>
      <c r="H3977" s="198">
        <v>37036.472314814811</v>
      </c>
      <c r="I3977" t="s">
        <v>1850</v>
      </c>
      <c r="M3977" t="s">
        <v>3451</v>
      </c>
      <c r="N3977" t="s">
        <v>1827</v>
      </c>
      <c r="O3977" t="s">
        <v>2864</v>
      </c>
      <c r="P3977" s="199">
        <v>50</v>
      </c>
      <c r="S3977" t="s">
        <v>1784</v>
      </c>
      <c r="T3977" t="s">
        <v>2230</v>
      </c>
      <c r="U3977" s="201">
        <v>58</v>
      </c>
      <c r="V3977" t="s">
        <v>2103</v>
      </c>
      <c r="W3977" t="s">
        <v>1848</v>
      </c>
      <c r="X3977" t="s">
        <v>1832</v>
      </c>
      <c r="Y3977" t="s">
        <v>2741</v>
      </c>
      <c r="Z3977" t="s">
        <v>3724</v>
      </c>
      <c r="AA3977">
        <v>623328.1</v>
      </c>
      <c r="AB3977" s="198">
        <v>37046.875</v>
      </c>
      <c r="AC3977" s="198">
        <v>37050.875</v>
      </c>
    </row>
    <row r="3978" spans="1:29" x14ac:dyDescent="0.2">
      <c r="A3978" s="44" t="str">
        <f t="shared" si="306"/>
        <v xml:space="preserve"> Natural Gas Financial</v>
      </c>
      <c r="B3978" s="44" t="str">
        <f t="shared" si="307"/>
        <v/>
      </c>
      <c r="C3978" s="44" t="str">
        <f t="shared" si="308"/>
        <v>Natural Gas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151</v>
      </c>
      <c r="F3978" s="213">
        <f t="shared" si="310"/>
        <v>755000</v>
      </c>
      <c r="G3978" s="202">
        <v>1299465</v>
      </c>
      <c r="H3978" s="198">
        <v>37036.472662037035</v>
      </c>
      <c r="I3978" t="s">
        <v>1843</v>
      </c>
      <c r="M3978" t="s">
        <v>1785</v>
      </c>
      <c r="N3978" t="s">
        <v>2189</v>
      </c>
      <c r="O3978" t="s">
        <v>731</v>
      </c>
      <c r="Q3978" s="199">
        <v>5000</v>
      </c>
      <c r="S3978" t="s">
        <v>1786</v>
      </c>
      <c r="T3978" t="s">
        <v>2230</v>
      </c>
      <c r="U3978" s="201">
        <v>2.77</v>
      </c>
      <c r="V3978" t="s">
        <v>1803</v>
      </c>
      <c r="W3978" t="s">
        <v>2191</v>
      </c>
      <c r="X3978" t="s">
        <v>3178</v>
      </c>
      <c r="Y3978" t="s">
        <v>2250</v>
      </c>
      <c r="Z3978" t="s">
        <v>3730</v>
      </c>
      <c r="AA3978" t="s">
        <v>732</v>
      </c>
      <c r="AB3978" s="198">
        <v>37196</v>
      </c>
      <c r="AC3978" s="198">
        <v>37346</v>
      </c>
    </row>
    <row r="3979" spans="1:29" x14ac:dyDescent="0.2">
      <c r="A3979" s="44" t="str">
        <f t="shared" ref="A3979:A4042" si="311">B3979&amp;" "&amp;C3979&amp;" "&amp;D3979</f>
        <v>US Power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Power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5</v>
      </c>
      <c r="F3979" s="213">
        <f t="shared" ref="F3979:F4042" si="315">E3979*SUM(P3979:Q3979)</f>
        <v>250</v>
      </c>
      <c r="G3979" s="202">
        <v>1299467</v>
      </c>
      <c r="H3979" s="198">
        <v>37036.472766203704</v>
      </c>
      <c r="I3979" t="s">
        <v>129</v>
      </c>
      <c r="M3979" t="s">
        <v>3451</v>
      </c>
      <c r="N3979" t="s">
        <v>1827</v>
      </c>
      <c r="O3979" t="s">
        <v>2864</v>
      </c>
      <c r="Q3979" s="199">
        <v>50</v>
      </c>
      <c r="S3979" t="s">
        <v>1784</v>
      </c>
      <c r="T3979" t="s">
        <v>2230</v>
      </c>
      <c r="U3979" s="201">
        <v>58</v>
      </c>
      <c r="V3979" t="s">
        <v>130</v>
      </c>
      <c r="W3979" t="s">
        <v>1848</v>
      </c>
      <c r="X3979" t="s">
        <v>1832</v>
      </c>
      <c r="Y3979" t="s">
        <v>2741</v>
      </c>
      <c r="Z3979" t="s">
        <v>3724</v>
      </c>
      <c r="AA3979">
        <v>623329.1</v>
      </c>
      <c r="AB3979" s="198">
        <v>37046.875</v>
      </c>
      <c r="AC3979" s="198">
        <v>37050.875</v>
      </c>
    </row>
    <row r="3980" spans="1:29" x14ac:dyDescent="0.2">
      <c r="A3980" s="44" t="str">
        <f t="shared" si="311"/>
        <v>US Natural Gas Financial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151</v>
      </c>
      <c r="F3980" s="213">
        <f t="shared" si="315"/>
        <v>755000</v>
      </c>
      <c r="G3980" s="202">
        <v>1299469</v>
      </c>
      <c r="H3980" s="198">
        <v>37036.473032407404</v>
      </c>
      <c r="I3980" t="s">
        <v>3313</v>
      </c>
      <c r="M3980" t="s">
        <v>1785</v>
      </c>
      <c r="N3980" t="s">
        <v>3014</v>
      </c>
      <c r="O3980" t="s">
        <v>3345</v>
      </c>
      <c r="P3980" s="199">
        <v>5000</v>
      </c>
      <c r="S3980" t="s">
        <v>1786</v>
      </c>
      <c r="T3980" t="s">
        <v>2230</v>
      </c>
      <c r="U3980" s="201">
        <v>4.4800000000000004</v>
      </c>
      <c r="V3980" t="s">
        <v>2798</v>
      </c>
      <c r="W3980" t="s">
        <v>3587</v>
      </c>
      <c r="X3980" t="s">
        <v>3016</v>
      </c>
      <c r="Y3980" t="s">
        <v>2250</v>
      </c>
      <c r="Z3980" t="s">
        <v>3729</v>
      </c>
      <c r="AA3980" t="s">
        <v>733</v>
      </c>
      <c r="AB3980" s="198">
        <v>37196</v>
      </c>
      <c r="AC3980" s="198">
        <v>37346</v>
      </c>
    </row>
    <row r="3981" spans="1:29" x14ac:dyDescent="0.2">
      <c r="A3981" s="44" t="str">
        <f t="shared" si="311"/>
        <v>US Power Physical</v>
      </c>
      <c r="B3981" s="44" t="str">
        <f t="shared" si="312"/>
        <v>US</v>
      </c>
      <c r="C3981" s="44" t="str">
        <f t="shared" si="313"/>
        <v>Power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30</v>
      </c>
      <c r="F3981" s="213">
        <f t="shared" si="315"/>
        <v>1500</v>
      </c>
      <c r="G3981" s="202">
        <v>1299470</v>
      </c>
      <c r="H3981" s="198">
        <v>37036.473067129627</v>
      </c>
      <c r="I3981" t="s">
        <v>2983</v>
      </c>
      <c r="M3981" t="s">
        <v>3451</v>
      </c>
      <c r="N3981" t="s">
        <v>1827</v>
      </c>
      <c r="O3981" t="s">
        <v>3010</v>
      </c>
      <c r="Q3981" s="199">
        <v>50</v>
      </c>
      <c r="S3981" t="s">
        <v>1784</v>
      </c>
      <c r="T3981" t="s">
        <v>2230</v>
      </c>
      <c r="U3981" s="201">
        <v>45.05</v>
      </c>
      <c r="V3981" t="s">
        <v>2746</v>
      </c>
      <c r="W3981" t="s">
        <v>1836</v>
      </c>
      <c r="X3981" t="s">
        <v>3012</v>
      </c>
      <c r="Y3981" t="s">
        <v>2741</v>
      </c>
      <c r="Z3981" t="s">
        <v>3724</v>
      </c>
      <c r="AA3981">
        <v>623331.1</v>
      </c>
      <c r="AB3981" s="198">
        <v>37135.594444444447</v>
      </c>
      <c r="AC3981" s="198">
        <v>37164.594444444447</v>
      </c>
    </row>
    <row r="3982" spans="1:29" x14ac:dyDescent="0.2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30</v>
      </c>
      <c r="F3982" s="213">
        <f t="shared" si="315"/>
        <v>300000</v>
      </c>
      <c r="G3982" s="202">
        <v>1299472</v>
      </c>
      <c r="H3982" s="198">
        <v>37036.473356481481</v>
      </c>
      <c r="I3982" t="s">
        <v>2127</v>
      </c>
      <c r="M3982" t="s">
        <v>1785</v>
      </c>
      <c r="N3982" t="s">
        <v>3014</v>
      </c>
      <c r="O3982" t="s">
        <v>3015</v>
      </c>
      <c r="P3982" s="199">
        <v>10000</v>
      </c>
      <c r="S3982" t="s">
        <v>1786</v>
      </c>
      <c r="T3982" t="s">
        <v>2230</v>
      </c>
      <c r="U3982" s="201">
        <v>3.9750000000000001</v>
      </c>
      <c r="V3982" t="s">
        <v>2506</v>
      </c>
      <c r="W3982" t="s">
        <v>3587</v>
      </c>
      <c r="X3982" t="s">
        <v>3016</v>
      </c>
      <c r="Y3982" t="s">
        <v>2250</v>
      </c>
      <c r="Z3982" t="s">
        <v>3729</v>
      </c>
      <c r="AA3982" t="s">
        <v>734</v>
      </c>
      <c r="AB3982" s="198">
        <v>37043.875</v>
      </c>
      <c r="AC3982" s="198">
        <v>37072.875</v>
      </c>
    </row>
    <row r="3983" spans="1:29" x14ac:dyDescent="0.2">
      <c r="A3983" s="44" t="str">
        <f t="shared" si="311"/>
        <v>US Crude Financial</v>
      </c>
      <c r="B3983" s="44" t="str">
        <f t="shared" si="312"/>
        <v>US</v>
      </c>
      <c r="C3983" s="44" t="str">
        <f t="shared" si="313"/>
        <v>Crude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50000</v>
      </c>
      <c r="G3983" s="202">
        <v>1299474</v>
      </c>
      <c r="H3983" s="198">
        <v>37036.47351851852</v>
      </c>
      <c r="I3983" t="s">
        <v>3013</v>
      </c>
      <c r="M3983" t="s">
        <v>1994</v>
      </c>
      <c r="N3983" t="s">
        <v>2731</v>
      </c>
      <c r="O3983" t="s">
        <v>1815</v>
      </c>
      <c r="Q3983" s="199">
        <v>50000</v>
      </c>
      <c r="S3983" t="s">
        <v>1792</v>
      </c>
      <c r="T3983" t="s">
        <v>2230</v>
      </c>
      <c r="U3983" s="201">
        <v>28.39</v>
      </c>
      <c r="V3983" t="s">
        <v>3296</v>
      </c>
      <c r="W3983" t="s">
        <v>2733</v>
      </c>
      <c r="X3983" t="s">
        <v>2734</v>
      </c>
      <c r="Y3983" t="s">
        <v>3473</v>
      </c>
      <c r="Z3983" t="s">
        <v>3729</v>
      </c>
      <c r="AA3983">
        <v>108195</v>
      </c>
      <c r="AB3983" s="198">
        <v>37073</v>
      </c>
      <c r="AC3983" s="198">
        <v>37103</v>
      </c>
    </row>
    <row r="3984" spans="1:29" x14ac:dyDescent="0.2">
      <c r="A3984" s="44" t="str">
        <f t="shared" si="311"/>
        <v>US Oil Products Financial</v>
      </c>
      <c r="B3984" s="44" t="str">
        <f t="shared" si="312"/>
        <v>US</v>
      </c>
      <c r="C3984" s="44" t="str">
        <f t="shared" si="313"/>
        <v>Oil Products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25000</v>
      </c>
      <c r="G3984" s="202">
        <v>1299477</v>
      </c>
      <c r="H3984" s="198">
        <v>37036.473611111112</v>
      </c>
      <c r="I3984" t="s">
        <v>2730</v>
      </c>
      <c r="M3984" t="s">
        <v>1789</v>
      </c>
      <c r="N3984" t="s">
        <v>2351</v>
      </c>
      <c r="O3984" t="s">
        <v>2352</v>
      </c>
      <c r="P3984" s="199">
        <v>25000</v>
      </c>
      <c r="S3984" t="s">
        <v>3388</v>
      </c>
      <c r="T3984" t="s">
        <v>2230</v>
      </c>
      <c r="U3984" s="201">
        <v>78.5</v>
      </c>
      <c r="V3984" t="s">
        <v>2732</v>
      </c>
      <c r="W3984" t="s">
        <v>2627</v>
      </c>
      <c r="X3984" t="s">
        <v>2628</v>
      </c>
      <c r="Y3984" t="s">
        <v>3473</v>
      </c>
      <c r="Z3984" t="s">
        <v>3729</v>
      </c>
      <c r="AA3984">
        <v>108197</v>
      </c>
      <c r="AB3984" s="198">
        <v>37043</v>
      </c>
      <c r="AC3984" s="198">
        <v>37072</v>
      </c>
    </row>
    <row r="3985" spans="1:29" x14ac:dyDescent="0.2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31</v>
      </c>
      <c r="F3985" s="213">
        <f t="shared" si="315"/>
        <v>3100</v>
      </c>
      <c r="G3985" s="202">
        <v>1299479</v>
      </c>
      <c r="H3985" s="198">
        <v>37036.47384259259</v>
      </c>
      <c r="I3985" t="s">
        <v>3051</v>
      </c>
      <c r="M3985" t="s">
        <v>1785</v>
      </c>
      <c r="N3985" t="s">
        <v>3290</v>
      </c>
      <c r="O3985" t="s">
        <v>2372</v>
      </c>
      <c r="Q3985" s="199">
        <v>100</v>
      </c>
      <c r="S3985" t="s">
        <v>3221</v>
      </c>
      <c r="T3985" t="s">
        <v>2230</v>
      </c>
      <c r="U3985" s="201">
        <v>0.13750000000000001</v>
      </c>
      <c r="V3985" t="s">
        <v>735</v>
      </c>
      <c r="W3985" t="s">
        <v>3222</v>
      </c>
      <c r="X3985" t="s">
        <v>3223</v>
      </c>
      <c r="Y3985" t="s">
        <v>2250</v>
      </c>
      <c r="Z3985" t="s">
        <v>3729</v>
      </c>
      <c r="AA3985" t="s">
        <v>736</v>
      </c>
      <c r="AB3985" s="198">
        <v>37073</v>
      </c>
      <c r="AC3985" s="198">
        <v>37103</v>
      </c>
    </row>
    <row r="3986" spans="1:29" x14ac:dyDescent="0.2">
      <c r="A3986" s="44" t="str">
        <f t="shared" si="311"/>
        <v>US Power Physical</v>
      </c>
      <c r="B3986" s="44" t="str">
        <f t="shared" si="312"/>
        <v>US</v>
      </c>
      <c r="C3986" s="44" t="str">
        <f t="shared" si="313"/>
        <v>Power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30</v>
      </c>
      <c r="F3986" s="213">
        <f t="shared" si="315"/>
        <v>1500</v>
      </c>
      <c r="G3986" s="202">
        <v>1299478</v>
      </c>
      <c r="H3986" s="198">
        <v>37036.47384259259</v>
      </c>
      <c r="I3986" t="s">
        <v>1063</v>
      </c>
      <c r="M3986" t="s">
        <v>3451</v>
      </c>
      <c r="N3986" t="s">
        <v>1827</v>
      </c>
      <c r="O3986" t="s">
        <v>3009</v>
      </c>
      <c r="P3986" s="199">
        <v>50</v>
      </c>
      <c r="S3986" t="s">
        <v>1784</v>
      </c>
      <c r="T3986" t="s">
        <v>2230</v>
      </c>
      <c r="U3986" s="201">
        <v>57.45</v>
      </c>
      <c r="V3986" t="s">
        <v>1064</v>
      </c>
      <c r="W3986" t="s">
        <v>1848</v>
      </c>
      <c r="X3986" t="s">
        <v>1832</v>
      </c>
      <c r="Y3986" t="s">
        <v>2741</v>
      </c>
      <c r="Z3986" t="s">
        <v>3724</v>
      </c>
      <c r="AA3986">
        <v>623335.1</v>
      </c>
      <c r="AB3986" s="198">
        <v>37043.71597222222</v>
      </c>
      <c r="AC3986" s="198">
        <v>37072.71597222222</v>
      </c>
    </row>
    <row r="3987" spans="1:29" x14ac:dyDescent="0.2">
      <c r="A3987" s="44" t="str">
        <f t="shared" si="311"/>
        <v>US Power Physical</v>
      </c>
      <c r="B3987" s="44" t="str">
        <f t="shared" si="312"/>
        <v>US</v>
      </c>
      <c r="C3987" s="44" t="str">
        <f t="shared" si="313"/>
        <v>Power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30</v>
      </c>
      <c r="F3987" s="213">
        <f t="shared" si="315"/>
        <v>1500</v>
      </c>
      <c r="G3987" s="202">
        <v>1299482</v>
      </c>
      <c r="H3987" s="198">
        <v>37036.473935185182</v>
      </c>
      <c r="I3987" t="s">
        <v>1850</v>
      </c>
      <c r="M3987" t="s">
        <v>3451</v>
      </c>
      <c r="N3987" t="s">
        <v>1827</v>
      </c>
      <c r="O3987" t="s">
        <v>3326</v>
      </c>
      <c r="P3987" s="199">
        <v>50</v>
      </c>
      <c r="S3987" t="s">
        <v>1784</v>
      </c>
      <c r="T3987" t="s">
        <v>2230</v>
      </c>
      <c r="U3987" s="201">
        <v>56.5</v>
      </c>
      <c r="V3987" t="s">
        <v>1659</v>
      </c>
      <c r="W3987" t="s">
        <v>1844</v>
      </c>
      <c r="X3987" t="s">
        <v>2993</v>
      </c>
      <c r="Y3987" t="s">
        <v>2741</v>
      </c>
      <c r="Z3987" t="s">
        <v>3724</v>
      </c>
      <c r="AA3987">
        <v>623336.1</v>
      </c>
      <c r="AB3987" s="198">
        <v>37043.591666666667</v>
      </c>
      <c r="AC3987" s="198">
        <v>37072.591666666667</v>
      </c>
    </row>
    <row r="3988" spans="1:29" x14ac:dyDescent="0.2">
      <c r="A3988" s="44" t="str">
        <f t="shared" si="311"/>
        <v xml:space="preserve"> Natural Gas Physical</v>
      </c>
      <c r="B3988" s="44" t="str">
        <f t="shared" si="312"/>
        <v/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3</v>
      </c>
      <c r="F3988" s="213">
        <f t="shared" si="315"/>
        <v>15000</v>
      </c>
      <c r="G3988" s="202">
        <v>1299483</v>
      </c>
      <c r="H3988" s="198">
        <v>37036.473981481482</v>
      </c>
      <c r="I3988" t="s">
        <v>2775</v>
      </c>
      <c r="M3988" t="s">
        <v>1785</v>
      </c>
      <c r="N3988" t="s">
        <v>1724</v>
      </c>
      <c r="O3988" t="s">
        <v>103</v>
      </c>
      <c r="P3988" s="199">
        <v>5000</v>
      </c>
      <c r="S3988" t="s">
        <v>2308</v>
      </c>
      <c r="T3988" t="s">
        <v>1725</v>
      </c>
      <c r="U3988" s="201">
        <v>5.2</v>
      </c>
      <c r="V3988" t="s">
        <v>2349</v>
      </c>
      <c r="W3988" t="s">
        <v>1726</v>
      </c>
      <c r="X3988" t="s">
        <v>1727</v>
      </c>
      <c r="Y3988" t="s">
        <v>3318</v>
      </c>
      <c r="Z3988" t="s">
        <v>3730</v>
      </c>
      <c r="AA3988">
        <v>812678</v>
      </c>
      <c r="AB3988" s="198">
        <v>37036.875</v>
      </c>
      <c r="AC3988" s="198">
        <v>37038.875</v>
      </c>
    </row>
    <row r="3989" spans="1:29" x14ac:dyDescent="0.2">
      <c r="A3989" s="44" t="str">
        <f t="shared" si="311"/>
        <v>US Natural Gas Financial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365</v>
      </c>
      <c r="F3989" s="213">
        <f t="shared" si="315"/>
        <v>1825000</v>
      </c>
      <c r="G3989" s="202">
        <v>1299486</v>
      </c>
      <c r="H3989" s="198">
        <v>37036.474409722221</v>
      </c>
      <c r="I3989" t="s">
        <v>3313</v>
      </c>
      <c r="M3989" t="s">
        <v>1785</v>
      </c>
      <c r="N3989" t="s">
        <v>3014</v>
      </c>
      <c r="O3989" t="s">
        <v>3370</v>
      </c>
      <c r="P3989" s="199">
        <v>5000</v>
      </c>
      <c r="S3989" t="s">
        <v>1786</v>
      </c>
      <c r="T3989" t="s">
        <v>2230</v>
      </c>
      <c r="U3989" s="201">
        <v>4.2</v>
      </c>
      <c r="V3989" t="s">
        <v>2798</v>
      </c>
      <c r="W3989" t="s">
        <v>3587</v>
      </c>
      <c r="X3989" t="s">
        <v>3016</v>
      </c>
      <c r="Y3989" t="s">
        <v>2250</v>
      </c>
      <c r="Z3989" t="s">
        <v>3729</v>
      </c>
      <c r="AA3989" t="s">
        <v>737</v>
      </c>
      <c r="AB3989" s="198">
        <v>37257.875</v>
      </c>
      <c r="AC3989" s="198">
        <v>37621.875</v>
      </c>
    </row>
    <row r="3990" spans="1:29" x14ac:dyDescent="0.2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30</v>
      </c>
      <c r="F3990" s="213">
        <f t="shared" si="315"/>
        <v>150000</v>
      </c>
      <c r="G3990" s="202">
        <v>1299488</v>
      </c>
      <c r="H3990" s="198">
        <v>37036.474687499998</v>
      </c>
      <c r="I3990" t="s">
        <v>2036</v>
      </c>
      <c r="M3990" t="s">
        <v>1785</v>
      </c>
      <c r="N3990" t="s">
        <v>3014</v>
      </c>
      <c r="O3990" t="s">
        <v>3015</v>
      </c>
      <c r="Q3990" s="199">
        <v>5000</v>
      </c>
      <c r="S3990" t="s">
        <v>1786</v>
      </c>
      <c r="T3990" t="s">
        <v>2230</v>
      </c>
      <c r="U3990" s="201">
        <v>3.98</v>
      </c>
      <c r="V3990" t="s">
        <v>3172</v>
      </c>
      <c r="W3990" t="s">
        <v>3587</v>
      </c>
      <c r="X3990" t="s">
        <v>3016</v>
      </c>
      <c r="Y3990" t="s">
        <v>2250</v>
      </c>
      <c r="Z3990" t="s">
        <v>3729</v>
      </c>
      <c r="AA3990" t="s">
        <v>738</v>
      </c>
      <c r="AB3990" s="198">
        <v>37043.875</v>
      </c>
      <c r="AC3990" s="198">
        <v>37072.875</v>
      </c>
    </row>
    <row r="3991" spans="1:29" x14ac:dyDescent="0.2">
      <c r="A3991" s="44" t="str">
        <f t="shared" si="311"/>
        <v xml:space="preserve"> Natural Gas Physical</v>
      </c>
      <c r="B3991" s="44" t="str">
        <f t="shared" si="312"/>
        <v/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3</v>
      </c>
      <c r="F3991" s="213">
        <f t="shared" si="315"/>
        <v>15000</v>
      </c>
      <c r="G3991" s="202">
        <v>1299492</v>
      </c>
      <c r="H3991" s="198">
        <v>37036.474942129629</v>
      </c>
      <c r="I3991" t="s">
        <v>2385</v>
      </c>
      <c r="M3991" t="s">
        <v>1785</v>
      </c>
      <c r="N3991" t="s">
        <v>1724</v>
      </c>
      <c r="O3991" t="s">
        <v>103</v>
      </c>
      <c r="P3991" s="199">
        <v>5000</v>
      </c>
      <c r="S3991" t="s">
        <v>2308</v>
      </c>
      <c r="T3991" t="s">
        <v>1725</v>
      </c>
      <c r="U3991" s="201">
        <v>5.2</v>
      </c>
      <c r="V3991" t="s">
        <v>2386</v>
      </c>
      <c r="W3991" t="s">
        <v>1726</v>
      </c>
      <c r="X3991" t="s">
        <v>1727</v>
      </c>
      <c r="Y3991" t="s">
        <v>3318</v>
      </c>
      <c r="Z3991" t="s">
        <v>3730</v>
      </c>
      <c r="AA3991">
        <v>812682</v>
      </c>
      <c r="AB3991" s="198">
        <v>37036.875</v>
      </c>
      <c r="AC3991" s="198">
        <v>37038.875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151</v>
      </c>
      <c r="F3992" s="213">
        <f t="shared" si="315"/>
        <v>755000</v>
      </c>
      <c r="G3992" s="202">
        <v>1299493</v>
      </c>
      <c r="H3992" s="198">
        <v>37036.474953703706</v>
      </c>
      <c r="I3992" t="s">
        <v>2202</v>
      </c>
      <c r="M3992" t="s">
        <v>1785</v>
      </c>
      <c r="N3992" t="s">
        <v>3014</v>
      </c>
      <c r="O3992" t="s">
        <v>3345</v>
      </c>
      <c r="P3992" s="199">
        <v>5000</v>
      </c>
      <c r="S3992" t="s">
        <v>1786</v>
      </c>
      <c r="T3992" t="s">
        <v>2230</v>
      </c>
      <c r="U3992" s="201">
        <v>4.4749999999999996</v>
      </c>
      <c r="V3992" t="s">
        <v>2887</v>
      </c>
      <c r="W3992" t="s">
        <v>3587</v>
      </c>
      <c r="X3992" t="s">
        <v>3016</v>
      </c>
      <c r="Y3992" t="s">
        <v>2250</v>
      </c>
      <c r="Z3992" t="s">
        <v>3729</v>
      </c>
      <c r="AA3992" t="s">
        <v>739</v>
      </c>
      <c r="AB3992" s="198">
        <v>37196</v>
      </c>
      <c r="AC3992" s="198">
        <v>37346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1299494</v>
      </c>
      <c r="H3993" s="198">
        <v>37036.474953703706</v>
      </c>
      <c r="I3993" t="s">
        <v>2730</v>
      </c>
      <c r="M3993" t="s">
        <v>1994</v>
      </c>
      <c r="N3993" t="s">
        <v>2731</v>
      </c>
      <c r="O3993" t="s">
        <v>1815</v>
      </c>
      <c r="P3993" s="199">
        <v>50000</v>
      </c>
      <c r="S3993" t="s">
        <v>1792</v>
      </c>
      <c r="T3993" t="s">
        <v>2230</v>
      </c>
      <c r="U3993" s="201">
        <v>28.37</v>
      </c>
      <c r="V3993" t="s">
        <v>2732</v>
      </c>
      <c r="W3993" t="s">
        <v>2733</v>
      </c>
      <c r="X3993" t="s">
        <v>2734</v>
      </c>
      <c r="Y3993" t="s">
        <v>3473</v>
      </c>
      <c r="Z3993" t="s">
        <v>3729</v>
      </c>
      <c r="AA3993">
        <v>108199</v>
      </c>
      <c r="AB3993" s="198">
        <v>37073</v>
      </c>
      <c r="AC3993" s="198">
        <v>37103</v>
      </c>
    </row>
    <row r="3994" spans="1:29" x14ac:dyDescent="0.2">
      <c r="A3994" s="44" t="str">
        <f t="shared" si="311"/>
        <v xml:space="preserve"> Metals Financial</v>
      </c>
      <c r="B3994" s="44" t="str">
        <f t="shared" si="312"/>
        <v/>
      </c>
      <c r="C3994" s="44" t="str">
        <f t="shared" si="313"/>
        <v>Metals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20</v>
      </c>
      <c r="G3994" s="202">
        <v>1299495</v>
      </c>
      <c r="H3994" s="198">
        <v>37036.475046296298</v>
      </c>
      <c r="I3994" t="s">
        <v>2200</v>
      </c>
      <c r="M3994" t="s">
        <v>1791</v>
      </c>
      <c r="N3994" t="s">
        <v>2240</v>
      </c>
      <c r="O3994" t="s">
        <v>2241</v>
      </c>
      <c r="Q3994" s="199">
        <v>20</v>
      </c>
      <c r="S3994" t="s">
        <v>2229</v>
      </c>
      <c r="T3994" t="s">
        <v>2230</v>
      </c>
      <c r="U3994" s="201">
        <v>1544</v>
      </c>
      <c r="V3994" t="s">
        <v>2244</v>
      </c>
      <c r="W3994" t="s">
        <v>2236</v>
      </c>
      <c r="X3994" t="s">
        <v>2232</v>
      </c>
      <c r="Y3994" t="s">
        <v>2233</v>
      </c>
      <c r="Z3994" t="s">
        <v>2234</v>
      </c>
      <c r="AA3994">
        <v>2154210</v>
      </c>
    </row>
    <row r="3995" spans="1:29" x14ac:dyDescent="0.2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30</v>
      </c>
      <c r="F3995" s="213">
        <f t="shared" si="315"/>
        <v>300000</v>
      </c>
      <c r="G3995" s="202">
        <v>1299496</v>
      </c>
      <c r="H3995" s="198">
        <v>37036.475451388891</v>
      </c>
      <c r="I3995" t="s">
        <v>2202</v>
      </c>
      <c r="M3995" t="s">
        <v>1785</v>
      </c>
      <c r="N3995" t="s">
        <v>3014</v>
      </c>
      <c r="O3995" t="s">
        <v>3015</v>
      </c>
      <c r="P3995" s="199">
        <v>10000</v>
      </c>
      <c r="S3995" t="s">
        <v>1786</v>
      </c>
      <c r="T3995" t="s">
        <v>2230</v>
      </c>
      <c r="U3995" s="201">
        <v>3.9750000000000001</v>
      </c>
      <c r="V3995" t="s">
        <v>2168</v>
      </c>
      <c r="W3995" t="s">
        <v>3587</v>
      </c>
      <c r="X3995" t="s">
        <v>3016</v>
      </c>
      <c r="Y3995" t="s">
        <v>2250</v>
      </c>
      <c r="Z3995" t="s">
        <v>3729</v>
      </c>
      <c r="AA3995" t="s">
        <v>740</v>
      </c>
      <c r="AB3995" s="198">
        <v>37043.875</v>
      </c>
      <c r="AC3995" s="198">
        <v>37072.875</v>
      </c>
    </row>
    <row r="3996" spans="1:29" x14ac:dyDescent="0.2">
      <c r="A3996" s="44" t="str">
        <f t="shared" si="311"/>
        <v>US Natural Gas Physical</v>
      </c>
      <c r="B3996" s="44" t="str">
        <f t="shared" si="312"/>
        <v>US</v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30</v>
      </c>
      <c r="F3996" s="213">
        <f t="shared" si="315"/>
        <v>300000</v>
      </c>
      <c r="G3996" s="202">
        <v>1299497</v>
      </c>
      <c r="H3996" s="198">
        <v>37036.47550925926</v>
      </c>
      <c r="I3996" t="s">
        <v>2202</v>
      </c>
      <c r="M3996" t="s">
        <v>1785</v>
      </c>
      <c r="N3996" t="s">
        <v>3238</v>
      </c>
      <c r="O3996" t="s">
        <v>741</v>
      </c>
      <c r="Q3996" s="199">
        <v>10000</v>
      </c>
      <c r="S3996" t="s">
        <v>1786</v>
      </c>
      <c r="T3996" t="s">
        <v>2230</v>
      </c>
      <c r="U3996" s="201">
        <v>-1.4999999999999999E-2</v>
      </c>
      <c r="V3996" t="s">
        <v>3375</v>
      </c>
      <c r="W3996" t="s">
        <v>2790</v>
      </c>
      <c r="X3996" t="s">
        <v>1713</v>
      </c>
      <c r="Y3996" t="s">
        <v>3318</v>
      </c>
      <c r="Z3996" t="s">
        <v>3729</v>
      </c>
      <c r="AA3996" t="s">
        <v>742</v>
      </c>
      <c r="AB3996" s="198">
        <v>37043.875</v>
      </c>
      <c r="AC3996" s="198">
        <v>37072.875</v>
      </c>
    </row>
    <row r="3997" spans="1:29" x14ac:dyDescent="0.2">
      <c r="A3997" s="44" t="str">
        <f t="shared" si="311"/>
        <v xml:space="preserve"> Metals Financial</v>
      </c>
      <c r="B3997" s="44" t="str">
        <f t="shared" si="312"/>
        <v/>
      </c>
      <c r="C3997" s="44" t="str">
        <f t="shared" si="313"/>
        <v>Metals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20</v>
      </c>
      <c r="G3997" s="202">
        <v>1299499</v>
      </c>
      <c r="H3997" s="198">
        <v>37036.475717592592</v>
      </c>
      <c r="I3997" t="s">
        <v>2200</v>
      </c>
      <c r="M3997" t="s">
        <v>1791</v>
      </c>
      <c r="N3997" t="s">
        <v>2240</v>
      </c>
      <c r="O3997" t="s">
        <v>2241</v>
      </c>
      <c r="Q3997" s="199">
        <v>20</v>
      </c>
      <c r="S3997" t="s">
        <v>2229</v>
      </c>
      <c r="T3997" t="s">
        <v>2230</v>
      </c>
      <c r="U3997" s="201">
        <v>1545</v>
      </c>
      <c r="V3997" t="s">
        <v>2244</v>
      </c>
      <c r="W3997" t="s">
        <v>2236</v>
      </c>
      <c r="X3997" t="s">
        <v>2232</v>
      </c>
      <c r="Y3997" t="s">
        <v>2233</v>
      </c>
      <c r="Z3997" t="s">
        <v>2234</v>
      </c>
      <c r="AA3997">
        <v>2154208</v>
      </c>
    </row>
    <row r="3998" spans="1:29" x14ac:dyDescent="0.2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20</v>
      </c>
      <c r="G3998" s="202">
        <v>1299501</v>
      </c>
      <c r="H3998" s="198">
        <v>37036.476041666669</v>
      </c>
      <c r="I3998" t="s">
        <v>2200</v>
      </c>
      <c r="M3998" t="s">
        <v>1791</v>
      </c>
      <c r="N3998" t="s">
        <v>2227</v>
      </c>
      <c r="O3998" t="s">
        <v>2228</v>
      </c>
      <c r="Q3998" s="199">
        <v>20</v>
      </c>
      <c r="S3998" t="s">
        <v>2229</v>
      </c>
      <c r="T3998" t="s">
        <v>2230</v>
      </c>
      <c r="U3998" s="201">
        <v>1736</v>
      </c>
      <c r="V3998" t="s">
        <v>2244</v>
      </c>
      <c r="W3998" t="s">
        <v>2236</v>
      </c>
      <c r="X3998" t="s">
        <v>2232</v>
      </c>
      <c r="Y3998" t="s">
        <v>2233</v>
      </c>
      <c r="Z3998" t="s">
        <v>2234</v>
      </c>
      <c r="AA3998">
        <v>2154206</v>
      </c>
    </row>
    <row r="3999" spans="1:29" x14ac:dyDescent="0.2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50000</v>
      </c>
      <c r="G3999" s="202">
        <v>1299503</v>
      </c>
      <c r="H3999" s="198">
        <v>37036.476493055554</v>
      </c>
      <c r="I3999" t="s">
        <v>2730</v>
      </c>
      <c r="M3999" t="s">
        <v>1994</v>
      </c>
      <c r="N3999" t="s">
        <v>2731</v>
      </c>
      <c r="O3999" t="s">
        <v>1815</v>
      </c>
      <c r="P3999" s="199">
        <v>50000</v>
      </c>
      <c r="S3999" t="s">
        <v>1792</v>
      </c>
      <c r="T3999" t="s">
        <v>2230</v>
      </c>
      <c r="U3999" s="201">
        <v>28.35</v>
      </c>
      <c r="V3999" t="s">
        <v>3298</v>
      </c>
      <c r="W3999" t="s">
        <v>2733</v>
      </c>
      <c r="X3999" t="s">
        <v>2734</v>
      </c>
      <c r="Y3999" t="s">
        <v>3473</v>
      </c>
      <c r="Z3999" t="s">
        <v>3729</v>
      </c>
      <c r="AA3999">
        <v>108200</v>
      </c>
      <c r="AB3999" s="198">
        <v>37073</v>
      </c>
      <c r="AC3999" s="198">
        <v>37103</v>
      </c>
    </row>
    <row r="4000" spans="1:29" x14ac:dyDescent="0.2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30</v>
      </c>
      <c r="F4000" s="213">
        <f t="shared" si="315"/>
        <v>300000</v>
      </c>
      <c r="G4000" s="202">
        <v>1299504</v>
      </c>
      <c r="H4000" s="198">
        <v>37036.476724537039</v>
      </c>
      <c r="I4000" t="s">
        <v>3266</v>
      </c>
      <c r="M4000" t="s">
        <v>1785</v>
      </c>
      <c r="N4000" t="s">
        <v>3014</v>
      </c>
      <c r="O4000" t="s">
        <v>3015</v>
      </c>
      <c r="P4000" s="199">
        <v>10000</v>
      </c>
      <c r="S4000" t="s">
        <v>1786</v>
      </c>
      <c r="T4000" t="s">
        <v>2230</v>
      </c>
      <c r="U4000" s="201">
        <v>3.9750000000000001</v>
      </c>
      <c r="V4000" t="s">
        <v>2139</v>
      </c>
      <c r="W4000" t="s">
        <v>3587</v>
      </c>
      <c r="X4000" t="s">
        <v>3016</v>
      </c>
      <c r="Y4000" t="s">
        <v>2250</v>
      </c>
      <c r="Z4000" t="s">
        <v>3729</v>
      </c>
      <c r="AA4000" t="s">
        <v>743</v>
      </c>
      <c r="AB4000" s="198">
        <v>37043.875</v>
      </c>
      <c r="AC4000" s="198">
        <v>37072.875</v>
      </c>
    </row>
    <row r="4001" spans="1:29" x14ac:dyDescent="0.2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30</v>
      </c>
      <c r="F4001" s="213">
        <f t="shared" si="315"/>
        <v>60000</v>
      </c>
      <c r="G4001" s="202">
        <v>1299505</v>
      </c>
      <c r="H4001" s="198">
        <v>37036.476747685185</v>
      </c>
      <c r="I4001" t="s">
        <v>2986</v>
      </c>
      <c r="M4001" t="s">
        <v>1785</v>
      </c>
      <c r="N4001" t="s">
        <v>3328</v>
      </c>
      <c r="O4001" t="s">
        <v>3250</v>
      </c>
      <c r="Q4001" s="199">
        <v>2000</v>
      </c>
      <c r="S4001" t="s">
        <v>1786</v>
      </c>
      <c r="T4001" t="s">
        <v>2230</v>
      </c>
      <c r="U4001" s="201">
        <v>-0.73499999999999999</v>
      </c>
      <c r="V4001" t="s">
        <v>744</v>
      </c>
      <c r="W4001" t="s">
        <v>3251</v>
      </c>
      <c r="X4001" t="s">
        <v>3252</v>
      </c>
      <c r="Y4001" t="s">
        <v>2250</v>
      </c>
      <c r="Z4001" t="s">
        <v>3729</v>
      </c>
      <c r="AA4001" t="s">
        <v>745</v>
      </c>
      <c r="AB4001" s="198">
        <v>37043.875</v>
      </c>
      <c r="AC4001" s="198">
        <v>37072.875</v>
      </c>
    </row>
    <row r="4002" spans="1:29" x14ac:dyDescent="0.2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62000</v>
      </c>
      <c r="G4002" s="202">
        <v>1299506</v>
      </c>
      <c r="H4002" s="198">
        <v>37036.477013888885</v>
      </c>
      <c r="I4002" t="s">
        <v>2986</v>
      </c>
      <c r="M4002" t="s">
        <v>1785</v>
      </c>
      <c r="N4002" t="s">
        <v>3328</v>
      </c>
      <c r="O4002" t="s">
        <v>746</v>
      </c>
      <c r="Q4002" s="199">
        <v>2000</v>
      </c>
      <c r="S4002" t="s">
        <v>1786</v>
      </c>
      <c r="T4002" t="s">
        <v>2230</v>
      </c>
      <c r="U4002" s="201">
        <v>-0.66</v>
      </c>
      <c r="V4002" t="s">
        <v>744</v>
      </c>
      <c r="W4002" t="s">
        <v>3251</v>
      </c>
      <c r="X4002" t="s">
        <v>3252</v>
      </c>
      <c r="Y4002" t="s">
        <v>2250</v>
      </c>
      <c r="Z4002" t="s">
        <v>3729</v>
      </c>
      <c r="AA4002" t="s">
        <v>747</v>
      </c>
      <c r="AB4002" s="198">
        <v>37073.875</v>
      </c>
      <c r="AC4002" s="198">
        <v>37103.875</v>
      </c>
    </row>
    <row r="4003" spans="1:29" x14ac:dyDescent="0.2">
      <c r="A4003" s="44" t="str">
        <f t="shared" si="311"/>
        <v>US Crude Financial</v>
      </c>
      <c r="B4003" s="44" t="str">
        <f t="shared" si="312"/>
        <v>US</v>
      </c>
      <c r="C4003" s="44" t="str">
        <f t="shared" si="313"/>
        <v>Crude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50000</v>
      </c>
      <c r="G4003" s="202">
        <v>1299507</v>
      </c>
      <c r="H4003" s="198">
        <v>37036.477141203701</v>
      </c>
      <c r="I4003" t="s">
        <v>2730</v>
      </c>
      <c r="M4003" t="s">
        <v>1994</v>
      </c>
      <c r="N4003" t="s">
        <v>2731</v>
      </c>
      <c r="O4003" t="s">
        <v>1815</v>
      </c>
      <c r="P4003" s="199">
        <v>50000</v>
      </c>
      <c r="S4003" t="s">
        <v>1792</v>
      </c>
      <c r="T4003" t="s">
        <v>2230</v>
      </c>
      <c r="U4003" s="201">
        <v>28.33</v>
      </c>
      <c r="V4003" t="s">
        <v>3298</v>
      </c>
      <c r="W4003" t="s">
        <v>2733</v>
      </c>
      <c r="X4003" t="s">
        <v>2734</v>
      </c>
      <c r="Y4003" t="s">
        <v>3473</v>
      </c>
      <c r="Z4003" t="s">
        <v>3729</v>
      </c>
      <c r="AA4003">
        <v>108201</v>
      </c>
      <c r="AB4003" s="198">
        <v>37073</v>
      </c>
      <c r="AC4003" s="198">
        <v>37103</v>
      </c>
    </row>
    <row r="4004" spans="1:29" x14ac:dyDescent="0.2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30</v>
      </c>
      <c r="F4004" s="213">
        <f t="shared" si="315"/>
        <v>600000</v>
      </c>
      <c r="G4004" s="202">
        <v>1299508</v>
      </c>
      <c r="H4004" s="198">
        <v>37036.477326388886</v>
      </c>
      <c r="I4004" t="s">
        <v>3013</v>
      </c>
      <c r="M4004" t="s">
        <v>1785</v>
      </c>
      <c r="N4004" t="s">
        <v>3014</v>
      </c>
      <c r="O4004" t="s">
        <v>3015</v>
      </c>
      <c r="Q4004" s="199">
        <v>20000</v>
      </c>
      <c r="S4004" t="s">
        <v>1786</v>
      </c>
      <c r="T4004" t="s">
        <v>2230</v>
      </c>
      <c r="U4004" s="201">
        <v>3.98</v>
      </c>
      <c r="V4004" t="s">
        <v>3273</v>
      </c>
      <c r="W4004" t="s">
        <v>3587</v>
      </c>
      <c r="X4004" t="s">
        <v>3016</v>
      </c>
      <c r="Y4004" t="s">
        <v>2250</v>
      </c>
      <c r="Z4004" t="s">
        <v>3729</v>
      </c>
      <c r="AA4004" t="s">
        <v>748</v>
      </c>
      <c r="AB4004" s="198">
        <v>37043.875</v>
      </c>
      <c r="AC4004" s="198">
        <v>37072.875</v>
      </c>
    </row>
    <row r="4005" spans="1:29" x14ac:dyDescent="0.2">
      <c r="A4005" s="44" t="str">
        <f t="shared" si="311"/>
        <v>US Natural Gas Financial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31</v>
      </c>
      <c r="F4005" s="213">
        <f t="shared" si="315"/>
        <v>77500</v>
      </c>
      <c r="G4005" s="202">
        <v>1299509</v>
      </c>
      <c r="H4005" s="198">
        <v>37036.477534722224</v>
      </c>
      <c r="I4005" t="s">
        <v>2986</v>
      </c>
      <c r="M4005" t="s">
        <v>1785</v>
      </c>
      <c r="N4005" t="s">
        <v>3328</v>
      </c>
      <c r="O4005" t="s">
        <v>1897</v>
      </c>
      <c r="Q4005" s="199">
        <v>2500</v>
      </c>
      <c r="S4005" t="s">
        <v>1786</v>
      </c>
      <c r="T4005" t="s">
        <v>2230</v>
      </c>
      <c r="U4005" s="201">
        <v>-0.66</v>
      </c>
      <c r="V4005" t="s">
        <v>744</v>
      </c>
      <c r="W4005" t="s">
        <v>3251</v>
      </c>
      <c r="X4005" t="s">
        <v>3252</v>
      </c>
      <c r="Y4005" t="s">
        <v>2250</v>
      </c>
      <c r="Z4005" t="s">
        <v>3729</v>
      </c>
      <c r="AA4005" t="s">
        <v>749</v>
      </c>
      <c r="AB4005" s="198">
        <v>37104.875</v>
      </c>
      <c r="AC4005" s="198">
        <v>37134.875</v>
      </c>
    </row>
    <row r="4006" spans="1:29" x14ac:dyDescent="0.2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30</v>
      </c>
      <c r="F4006" s="213">
        <f t="shared" si="315"/>
        <v>150000</v>
      </c>
      <c r="G4006" s="202">
        <v>1299511</v>
      </c>
      <c r="H4006" s="198">
        <v>37036.47761574074</v>
      </c>
      <c r="I4006" t="s">
        <v>2792</v>
      </c>
      <c r="M4006" t="s">
        <v>1785</v>
      </c>
      <c r="N4006" t="s">
        <v>3014</v>
      </c>
      <c r="O4006" t="s">
        <v>3015</v>
      </c>
      <c r="Q4006" s="199">
        <v>5000</v>
      </c>
      <c r="S4006" t="s">
        <v>1786</v>
      </c>
      <c r="T4006" t="s">
        <v>2230</v>
      </c>
      <c r="U4006" s="201">
        <v>3.9849999999999999</v>
      </c>
      <c r="V4006" t="s">
        <v>3265</v>
      </c>
      <c r="W4006" t="s">
        <v>3587</v>
      </c>
      <c r="X4006" t="s">
        <v>3016</v>
      </c>
      <c r="Y4006" t="s">
        <v>2250</v>
      </c>
      <c r="Z4006" t="s">
        <v>3729</v>
      </c>
      <c r="AA4006" t="s">
        <v>750</v>
      </c>
      <c r="AB4006" s="198">
        <v>37043.875</v>
      </c>
      <c r="AC4006" s="198">
        <v>37072.875</v>
      </c>
    </row>
    <row r="4007" spans="1:29" x14ac:dyDescent="0.2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30</v>
      </c>
      <c r="F4007" s="213">
        <f t="shared" si="315"/>
        <v>75000</v>
      </c>
      <c r="G4007" s="202">
        <v>1299513</v>
      </c>
      <c r="H4007" s="198">
        <v>37036.477754629632</v>
      </c>
      <c r="I4007" t="s">
        <v>2986</v>
      </c>
      <c r="M4007" t="s">
        <v>1785</v>
      </c>
      <c r="N4007" t="s">
        <v>3328</v>
      </c>
      <c r="O4007" t="s">
        <v>751</v>
      </c>
      <c r="Q4007" s="199">
        <v>2500</v>
      </c>
      <c r="S4007" t="s">
        <v>1786</v>
      </c>
      <c r="T4007" t="s">
        <v>2230</v>
      </c>
      <c r="U4007" s="201">
        <v>-0.67</v>
      </c>
      <c r="V4007" t="s">
        <v>744</v>
      </c>
      <c r="W4007" t="s">
        <v>3251</v>
      </c>
      <c r="X4007" t="s">
        <v>3252</v>
      </c>
      <c r="Y4007" t="s">
        <v>2250</v>
      </c>
      <c r="Z4007" t="s">
        <v>3729</v>
      </c>
      <c r="AA4007" t="s">
        <v>752</v>
      </c>
      <c r="AB4007" s="198">
        <v>37135.875</v>
      </c>
      <c r="AC4007" s="198">
        <v>37164.875</v>
      </c>
    </row>
    <row r="4008" spans="1:29" x14ac:dyDescent="0.2">
      <c r="A4008" s="44" t="str">
        <f t="shared" si="311"/>
        <v>US Crude Financial</v>
      </c>
      <c r="B4008" s="44" t="str">
        <f t="shared" si="312"/>
        <v>US</v>
      </c>
      <c r="C4008" s="44" t="str">
        <f t="shared" si="313"/>
        <v>Crude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13">
        <f t="shared" si="315"/>
        <v>50000</v>
      </c>
      <c r="G4008" s="202">
        <v>1299515</v>
      </c>
      <c r="H4008" s="198">
        <v>37036.477858796294</v>
      </c>
      <c r="I4008" t="s">
        <v>2084</v>
      </c>
      <c r="M4008" t="s">
        <v>1994</v>
      </c>
      <c r="N4008" t="s">
        <v>2731</v>
      </c>
      <c r="O4008" t="s">
        <v>1815</v>
      </c>
      <c r="P4008" s="199">
        <v>50000</v>
      </c>
      <c r="S4008" t="s">
        <v>1792</v>
      </c>
      <c r="T4008" t="s">
        <v>2230</v>
      </c>
      <c r="U4008" s="201">
        <v>28.31</v>
      </c>
      <c r="V4008" t="s">
        <v>2707</v>
      </c>
      <c r="W4008" t="s">
        <v>2733</v>
      </c>
      <c r="X4008" t="s">
        <v>2734</v>
      </c>
      <c r="Y4008" t="s">
        <v>3473</v>
      </c>
      <c r="Z4008" t="s">
        <v>3729</v>
      </c>
      <c r="AA4008">
        <v>108205</v>
      </c>
      <c r="AB4008" s="198">
        <v>37073</v>
      </c>
      <c r="AC4008" s="198">
        <v>37103</v>
      </c>
    </row>
    <row r="4009" spans="1:29" x14ac:dyDescent="0.2">
      <c r="A4009" s="44" t="str">
        <f t="shared" si="311"/>
        <v>US Natural Gas Financial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62000</v>
      </c>
      <c r="G4009" s="202">
        <v>1299516</v>
      </c>
      <c r="H4009" s="198">
        <v>37036.477997685186</v>
      </c>
      <c r="I4009" t="s">
        <v>2986</v>
      </c>
      <c r="M4009" t="s">
        <v>1785</v>
      </c>
      <c r="N4009" t="s">
        <v>3328</v>
      </c>
      <c r="O4009" t="s">
        <v>2947</v>
      </c>
      <c r="Q4009" s="199">
        <v>2000</v>
      </c>
      <c r="S4009" t="s">
        <v>1786</v>
      </c>
      <c r="T4009" t="s">
        <v>2230</v>
      </c>
      <c r="U4009" s="201">
        <v>-0.43</v>
      </c>
      <c r="V4009" t="s">
        <v>744</v>
      </c>
      <c r="W4009" t="s">
        <v>3251</v>
      </c>
      <c r="X4009" t="s">
        <v>3252</v>
      </c>
      <c r="Y4009" t="s">
        <v>2250</v>
      </c>
      <c r="Z4009" t="s">
        <v>3729</v>
      </c>
      <c r="AA4009" t="s">
        <v>753</v>
      </c>
      <c r="AB4009" s="198">
        <v>37165</v>
      </c>
      <c r="AC4009" s="198">
        <v>37195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30</v>
      </c>
      <c r="F4010" s="213">
        <f t="shared" si="315"/>
        <v>600000</v>
      </c>
      <c r="G4010" s="202">
        <v>1299517</v>
      </c>
      <c r="H4010" s="198">
        <v>37036.478020833332</v>
      </c>
      <c r="I4010" t="s">
        <v>3266</v>
      </c>
      <c r="M4010" t="s">
        <v>1785</v>
      </c>
      <c r="N4010" t="s">
        <v>3014</v>
      </c>
      <c r="O4010" t="s">
        <v>3015</v>
      </c>
      <c r="P4010" s="199">
        <v>20000</v>
      </c>
      <c r="S4010" t="s">
        <v>1786</v>
      </c>
      <c r="T4010" t="s">
        <v>2230</v>
      </c>
      <c r="U4010" s="201">
        <v>3.9750000000000001</v>
      </c>
      <c r="V4010" t="s">
        <v>2139</v>
      </c>
      <c r="W4010" t="s">
        <v>3587</v>
      </c>
      <c r="X4010" t="s">
        <v>3016</v>
      </c>
      <c r="Y4010" t="s">
        <v>2250</v>
      </c>
      <c r="Z4010" t="s">
        <v>3729</v>
      </c>
      <c r="AA4010" t="s">
        <v>754</v>
      </c>
      <c r="AB4010" s="198">
        <v>37043.875</v>
      </c>
      <c r="AC4010" s="198">
        <v>37072.875</v>
      </c>
    </row>
    <row r="4011" spans="1:29" x14ac:dyDescent="0.2">
      <c r="A4011" s="44" t="str">
        <f t="shared" si="311"/>
        <v>US Power Physical</v>
      </c>
      <c r="B4011" s="44" t="str">
        <f t="shared" si="312"/>
        <v>US</v>
      </c>
      <c r="C4011" s="44" t="str">
        <f t="shared" si="313"/>
        <v>Power</v>
      </c>
      <c r="D4011" s="44" t="str">
        <f t="shared" si="314"/>
        <v>Physical</v>
      </c>
      <c r="E4011" s="44">
        <f>IF(VLOOKUP(S4011,'DD-Lookup'!$J$6:$L$50,3,FALSE)="Monthly",(YEAR(AC4011)-YEAR(AB4011))*12+MONTH(AC4011)-MONTH(AB4011)+1,(AC4011-AB4011+1))</f>
        <v>62</v>
      </c>
      <c r="F4011" s="213">
        <f t="shared" si="315"/>
        <v>3100</v>
      </c>
      <c r="G4011" s="202">
        <v>1299518</v>
      </c>
      <c r="H4011" s="198">
        <v>37036.478310185186</v>
      </c>
      <c r="I4011" t="s">
        <v>1829</v>
      </c>
      <c r="M4011" t="s">
        <v>3451</v>
      </c>
      <c r="N4011" t="s">
        <v>1827</v>
      </c>
      <c r="O4011" t="s">
        <v>3046</v>
      </c>
      <c r="Q4011" s="199">
        <v>50</v>
      </c>
      <c r="S4011" t="s">
        <v>1784</v>
      </c>
      <c r="T4011" t="s">
        <v>2230</v>
      </c>
      <c r="U4011" s="201">
        <v>86</v>
      </c>
      <c r="V4011" t="s">
        <v>1426</v>
      </c>
      <c r="W4011" t="s">
        <v>1848</v>
      </c>
      <c r="X4011" t="s">
        <v>1849</v>
      </c>
      <c r="Y4011" t="s">
        <v>2741</v>
      </c>
      <c r="Z4011" t="s">
        <v>3724</v>
      </c>
      <c r="AA4011">
        <v>623352.1</v>
      </c>
      <c r="AB4011" s="198">
        <v>37073.71597222222</v>
      </c>
      <c r="AC4011" s="198">
        <v>37134.71597222222</v>
      </c>
    </row>
    <row r="4012" spans="1:29" x14ac:dyDescent="0.2">
      <c r="A4012" s="44" t="str">
        <f t="shared" si="311"/>
        <v>US Natural Gas Physical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30</v>
      </c>
      <c r="F4012" s="213">
        <f t="shared" si="315"/>
        <v>150000</v>
      </c>
      <c r="G4012" s="202">
        <v>1299519</v>
      </c>
      <c r="H4012" s="198">
        <v>37036.478333333333</v>
      </c>
      <c r="I4012" t="s">
        <v>2200</v>
      </c>
      <c r="M4012" t="s">
        <v>1785</v>
      </c>
      <c r="N4012" t="s">
        <v>3314</v>
      </c>
      <c r="O4012" t="s">
        <v>2835</v>
      </c>
      <c r="Q4012" s="199">
        <v>5000</v>
      </c>
      <c r="S4012" t="s">
        <v>1786</v>
      </c>
      <c r="T4012" t="s">
        <v>2230</v>
      </c>
      <c r="U4012" s="201">
        <v>3.8275000000000001</v>
      </c>
      <c r="V4012" t="s">
        <v>3217</v>
      </c>
      <c r="W4012" t="s">
        <v>2813</v>
      </c>
      <c r="X4012" t="s">
        <v>1710</v>
      </c>
      <c r="Y4012" t="s">
        <v>3318</v>
      </c>
      <c r="Z4012" t="s">
        <v>3729</v>
      </c>
      <c r="AA4012" t="s">
        <v>755</v>
      </c>
      <c r="AB4012" s="198">
        <v>37043.875</v>
      </c>
      <c r="AC4012" s="198">
        <v>37072.875</v>
      </c>
    </row>
    <row r="4013" spans="1:29" x14ac:dyDescent="0.2">
      <c r="A4013" s="44" t="str">
        <f t="shared" si="311"/>
        <v>US Crude Financial</v>
      </c>
      <c r="B4013" s="44" t="str">
        <f t="shared" si="312"/>
        <v>US</v>
      </c>
      <c r="C4013" s="44" t="str">
        <f t="shared" si="313"/>
        <v>Crude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50000</v>
      </c>
      <c r="G4013" s="202">
        <v>1299520</v>
      </c>
      <c r="H4013" s="198">
        <v>37036.478356481479</v>
      </c>
      <c r="I4013" t="s">
        <v>2084</v>
      </c>
      <c r="M4013" t="s">
        <v>1994</v>
      </c>
      <c r="N4013" t="s">
        <v>2731</v>
      </c>
      <c r="O4013" t="s">
        <v>1815</v>
      </c>
      <c r="P4013" s="199">
        <v>50000</v>
      </c>
      <c r="S4013" t="s">
        <v>1792</v>
      </c>
      <c r="T4013" t="s">
        <v>2230</v>
      </c>
      <c r="U4013" s="201">
        <v>28.29</v>
      </c>
      <c r="V4013" t="s">
        <v>2707</v>
      </c>
      <c r="W4013" t="s">
        <v>2733</v>
      </c>
      <c r="X4013" t="s">
        <v>2734</v>
      </c>
      <c r="Y4013" t="s">
        <v>3473</v>
      </c>
      <c r="Z4013" t="s">
        <v>3729</v>
      </c>
      <c r="AA4013">
        <v>108207</v>
      </c>
      <c r="AB4013" s="198">
        <v>37073</v>
      </c>
      <c r="AC4013" s="198">
        <v>37103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30</v>
      </c>
      <c r="F4014" s="213">
        <f t="shared" si="315"/>
        <v>75000</v>
      </c>
      <c r="G4014" s="202">
        <v>1299521</v>
      </c>
      <c r="H4014" s="198">
        <v>37036.478379629632</v>
      </c>
      <c r="I4014" t="s">
        <v>3161</v>
      </c>
      <c r="M4014" t="s">
        <v>1785</v>
      </c>
      <c r="N4014" t="s">
        <v>3314</v>
      </c>
      <c r="O4014" t="s">
        <v>1902</v>
      </c>
      <c r="Q4014" s="199">
        <v>2500</v>
      </c>
      <c r="S4014" t="s">
        <v>1786</v>
      </c>
      <c r="T4014" t="s">
        <v>2230</v>
      </c>
      <c r="U4014" s="201">
        <v>2.68</v>
      </c>
      <c r="V4014" t="s">
        <v>3162</v>
      </c>
      <c r="W4014" t="s">
        <v>2117</v>
      </c>
      <c r="X4014" t="s">
        <v>1761</v>
      </c>
      <c r="Y4014" t="s">
        <v>3318</v>
      </c>
      <c r="Z4014" t="s">
        <v>3729</v>
      </c>
      <c r="AA4014" t="s">
        <v>756</v>
      </c>
      <c r="AB4014" s="198">
        <v>37043.875</v>
      </c>
      <c r="AC4014" s="198">
        <v>37072.875</v>
      </c>
    </row>
    <row r="4015" spans="1:29" x14ac:dyDescent="0.2">
      <c r="A4015" s="44" t="str">
        <f t="shared" si="311"/>
        <v xml:space="preserve"> Natural Gas Physical</v>
      </c>
      <c r="B4015" s="44" t="str">
        <f t="shared" si="312"/>
        <v/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3</v>
      </c>
      <c r="F4015" s="213">
        <f t="shared" si="315"/>
        <v>30000</v>
      </c>
      <c r="G4015" s="202">
        <v>1299527</v>
      </c>
      <c r="H4015" s="198">
        <v>37036.47855324074</v>
      </c>
      <c r="I4015" t="s">
        <v>2384</v>
      </c>
      <c r="M4015" t="s">
        <v>1785</v>
      </c>
      <c r="N4015" t="s">
        <v>1724</v>
      </c>
      <c r="O4015" t="s">
        <v>103</v>
      </c>
      <c r="P4015" s="199">
        <v>10000</v>
      </c>
      <c r="S4015" t="s">
        <v>2308</v>
      </c>
      <c r="T4015" t="s">
        <v>1725</v>
      </c>
      <c r="U4015" s="201">
        <v>5.1950000000000003</v>
      </c>
      <c r="V4015" t="s">
        <v>757</v>
      </c>
      <c r="W4015" t="s">
        <v>1726</v>
      </c>
      <c r="X4015" t="s">
        <v>1727</v>
      </c>
      <c r="Y4015" t="s">
        <v>3318</v>
      </c>
      <c r="Z4015" t="s">
        <v>3730</v>
      </c>
      <c r="AA4015">
        <v>812694</v>
      </c>
      <c r="AB4015" s="198">
        <v>37036.875</v>
      </c>
      <c r="AC4015" s="198">
        <v>37038.875</v>
      </c>
    </row>
    <row r="4016" spans="1:29" x14ac:dyDescent="0.2">
      <c r="A4016" s="44" t="str">
        <f t="shared" si="311"/>
        <v>US Crude Financial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3">
        <f t="shared" si="315"/>
        <v>25000</v>
      </c>
      <c r="G4016" s="202">
        <v>1299528</v>
      </c>
      <c r="H4016" s="198">
        <v>37036.47861111111</v>
      </c>
      <c r="I4016" t="s">
        <v>2730</v>
      </c>
      <c r="M4016" t="s">
        <v>1994</v>
      </c>
      <c r="N4016" t="s">
        <v>2731</v>
      </c>
      <c r="O4016" t="s">
        <v>1815</v>
      </c>
      <c r="P4016" s="199">
        <v>25000</v>
      </c>
      <c r="S4016" t="s">
        <v>1792</v>
      </c>
      <c r="T4016" t="s">
        <v>2230</v>
      </c>
      <c r="U4016" s="201">
        <v>28.27</v>
      </c>
      <c r="V4016" t="s">
        <v>3358</v>
      </c>
      <c r="W4016" t="s">
        <v>2733</v>
      </c>
      <c r="X4016" t="s">
        <v>2734</v>
      </c>
      <c r="Y4016" t="s">
        <v>3473</v>
      </c>
      <c r="Z4016" t="s">
        <v>3729</v>
      </c>
      <c r="AA4016">
        <v>108210</v>
      </c>
      <c r="AB4016" s="198">
        <v>37073</v>
      </c>
      <c r="AC4016" s="198">
        <v>37103</v>
      </c>
    </row>
    <row r="4017" spans="1:29" x14ac:dyDescent="0.2">
      <c r="A4017" s="44" t="str">
        <f t="shared" si="311"/>
        <v>US Crude Financial</v>
      </c>
      <c r="B4017" s="44" t="str">
        <f t="shared" si="312"/>
        <v>US</v>
      </c>
      <c r="C4017" s="44" t="str">
        <f t="shared" si="313"/>
        <v>Crude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1</v>
      </c>
      <c r="F4017" s="213">
        <f t="shared" si="315"/>
        <v>50000</v>
      </c>
      <c r="G4017" s="202">
        <v>1299530</v>
      </c>
      <c r="H4017" s="198">
        <v>37036.478726851848</v>
      </c>
      <c r="I4017" t="s">
        <v>2730</v>
      </c>
      <c r="M4017" t="s">
        <v>1994</v>
      </c>
      <c r="N4017" t="s">
        <v>2731</v>
      </c>
      <c r="O4017" t="s">
        <v>1815</v>
      </c>
      <c r="Q4017" s="199">
        <v>50000</v>
      </c>
      <c r="S4017" t="s">
        <v>1792</v>
      </c>
      <c r="T4017" t="s">
        <v>2230</v>
      </c>
      <c r="U4017" s="201">
        <v>28.29</v>
      </c>
      <c r="V4017" t="s">
        <v>2732</v>
      </c>
      <c r="W4017" t="s">
        <v>2733</v>
      </c>
      <c r="X4017" t="s">
        <v>2734</v>
      </c>
      <c r="Y4017" t="s">
        <v>3473</v>
      </c>
      <c r="Z4017" t="s">
        <v>3729</v>
      </c>
      <c r="AA4017">
        <v>108211</v>
      </c>
      <c r="AB4017" s="198">
        <v>37073</v>
      </c>
      <c r="AC4017" s="198">
        <v>37103</v>
      </c>
    </row>
    <row r="4018" spans="1:29" x14ac:dyDescent="0.2">
      <c r="A4018" s="44" t="str">
        <f t="shared" si="311"/>
        <v>US Power Physical</v>
      </c>
      <c r="B4018" s="44" t="str">
        <f t="shared" si="312"/>
        <v>US</v>
      </c>
      <c r="C4018" s="44" t="str">
        <f t="shared" si="313"/>
        <v>Power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62</v>
      </c>
      <c r="F4018" s="213">
        <f t="shared" si="315"/>
        <v>3100</v>
      </c>
      <c r="G4018" s="202">
        <v>1299532</v>
      </c>
      <c r="H4018" s="198">
        <v>37036.478773148148</v>
      </c>
      <c r="I4018" t="s">
        <v>1850</v>
      </c>
      <c r="M4018" t="s">
        <v>3451</v>
      </c>
      <c r="N4018" t="s">
        <v>1827</v>
      </c>
      <c r="O4018" t="s">
        <v>1052</v>
      </c>
      <c r="P4018" s="199">
        <v>50</v>
      </c>
      <c r="S4018" t="s">
        <v>1784</v>
      </c>
      <c r="T4018" t="s">
        <v>2230</v>
      </c>
      <c r="U4018" s="201">
        <v>28.75</v>
      </c>
      <c r="V4018" t="s">
        <v>1659</v>
      </c>
      <c r="W4018" t="s">
        <v>2992</v>
      </c>
      <c r="X4018" t="s">
        <v>2993</v>
      </c>
      <c r="Y4018" t="s">
        <v>2741</v>
      </c>
      <c r="Z4018" t="s">
        <v>3724</v>
      </c>
      <c r="AA4018">
        <v>623360.1</v>
      </c>
      <c r="AB4018" s="198">
        <v>37073.591666666667</v>
      </c>
      <c r="AC4018" s="198">
        <v>37134.591666666667</v>
      </c>
    </row>
    <row r="4019" spans="1:29" x14ac:dyDescent="0.2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1299534</v>
      </c>
      <c r="H4019" s="198">
        <v>37036.478935185187</v>
      </c>
      <c r="I4019" t="s">
        <v>1687</v>
      </c>
      <c r="M4019" t="s">
        <v>1994</v>
      </c>
      <c r="N4019" t="s">
        <v>2731</v>
      </c>
      <c r="O4019" t="s">
        <v>1815</v>
      </c>
      <c r="P4019" s="199">
        <v>50000</v>
      </c>
      <c r="S4019" t="s">
        <v>1792</v>
      </c>
      <c r="T4019" t="s">
        <v>2230</v>
      </c>
      <c r="U4019" s="201">
        <v>28.27</v>
      </c>
      <c r="V4019" t="s">
        <v>3295</v>
      </c>
      <c r="W4019" t="s">
        <v>2733</v>
      </c>
      <c r="X4019" t="s">
        <v>2734</v>
      </c>
      <c r="Y4019" t="s">
        <v>3473</v>
      </c>
      <c r="Z4019" t="s">
        <v>3729</v>
      </c>
      <c r="AA4019">
        <v>108212</v>
      </c>
      <c r="AB4019" s="198">
        <v>37073</v>
      </c>
      <c r="AC4019" s="198">
        <v>37103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365</v>
      </c>
      <c r="F4020" s="213">
        <f t="shared" si="315"/>
        <v>1825000</v>
      </c>
      <c r="G4020" s="202">
        <v>1299535</v>
      </c>
      <c r="H4020" s="198">
        <v>37036.479039351849</v>
      </c>
      <c r="I4020" t="s">
        <v>3322</v>
      </c>
      <c r="M4020" t="s">
        <v>1785</v>
      </c>
      <c r="N4020" t="s">
        <v>3014</v>
      </c>
      <c r="O4020" t="s">
        <v>3370</v>
      </c>
      <c r="P4020" s="199">
        <v>5000</v>
      </c>
      <c r="S4020" t="s">
        <v>1786</v>
      </c>
      <c r="T4020" t="s">
        <v>2230</v>
      </c>
      <c r="U4020" s="201">
        <v>4.1950000000000003</v>
      </c>
      <c r="V4020" t="s">
        <v>3323</v>
      </c>
      <c r="W4020" t="s">
        <v>3587</v>
      </c>
      <c r="X4020" t="s">
        <v>3016</v>
      </c>
      <c r="Y4020" t="s">
        <v>2250</v>
      </c>
      <c r="Z4020" t="s">
        <v>3729</v>
      </c>
      <c r="AA4020" t="s">
        <v>758</v>
      </c>
      <c r="AB4020" s="198">
        <v>37257.875</v>
      </c>
      <c r="AC4020" s="198">
        <v>37621.875</v>
      </c>
    </row>
    <row r="4021" spans="1:29" x14ac:dyDescent="0.2">
      <c r="A4021" s="44" t="str">
        <f t="shared" si="311"/>
        <v>US Crude Financial</v>
      </c>
      <c r="B4021" s="44" t="str">
        <f t="shared" si="312"/>
        <v>US</v>
      </c>
      <c r="C4021" s="44" t="str">
        <f t="shared" si="313"/>
        <v>Crude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50000</v>
      </c>
      <c r="G4021" s="202">
        <v>1299536</v>
      </c>
      <c r="H4021" s="198">
        <v>37036.479050925926</v>
      </c>
      <c r="I4021" t="s">
        <v>2200</v>
      </c>
      <c r="M4021" t="s">
        <v>1994</v>
      </c>
      <c r="N4021" t="s">
        <v>2731</v>
      </c>
      <c r="O4021" t="s">
        <v>1815</v>
      </c>
      <c r="Q4021" s="199">
        <v>50000</v>
      </c>
      <c r="S4021" t="s">
        <v>1792</v>
      </c>
      <c r="T4021" t="s">
        <v>2230</v>
      </c>
      <c r="U4021" s="201">
        <v>28.29</v>
      </c>
      <c r="V4021" t="s">
        <v>759</v>
      </c>
      <c r="W4021" t="s">
        <v>2733</v>
      </c>
      <c r="X4021" t="s">
        <v>2734</v>
      </c>
      <c r="Y4021" t="s">
        <v>3473</v>
      </c>
      <c r="Z4021" t="s">
        <v>3729</v>
      </c>
      <c r="AA4021">
        <v>108213</v>
      </c>
      <c r="AB4021" s="198">
        <v>37073</v>
      </c>
      <c r="AC4021" s="198">
        <v>37103</v>
      </c>
    </row>
    <row r="4022" spans="1:29" x14ac:dyDescent="0.2">
      <c r="A4022" s="44" t="str">
        <f t="shared" si="311"/>
        <v>US Natural Gas Financial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365</v>
      </c>
      <c r="F4022" s="213">
        <f t="shared" si="315"/>
        <v>1825000</v>
      </c>
      <c r="G4022" s="202">
        <v>1299537</v>
      </c>
      <c r="H4022" s="198">
        <v>37036.479166666664</v>
      </c>
      <c r="I4022" t="s">
        <v>3322</v>
      </c>
      <c r="M4022" t="s">
        <v>1785</v>
      </c>
      <c r="N4022" t="s">
        <v>3014</v>
      </c>
      <c r="O4022" t="s">
        <v>3370</v>
      </c>
      <c r="P4022" s="199">
        <v>5000</v>
      </c>
      <c r="S4022" t="s">
        <v>1786</v>
      </c>
      <c r="T4022" t="s">
        <v>2230</v>
      </c>
      <c r="U4022" s="201">
        <v>4.1950000000000003</v>
      </c>
      <c r="V4022" t="s">
        <v>3323</v>
      </c>
      <c r="W4022" t="s">
        <v>3587</v>
      </c>
      <c r="X4022" t="s">
        <v>3016</v>
      </c>
      <c r="Y4022" t="s">
        <v>2250</v>
      </c>
      <c r="Z4022" t="s">
        <v>3729</v>
      </c>
      <c r="AA4022" t="s">
        <v>760</v>
      </c>
      <c r="AB4022" s="198">
        <v>37257.875</v>
      </c>
      <c r="AC4022" s="198">
        <v>37621.875</v>
      </c>
    </row>
    <row r="4023" spans="1:29" x14ac:dyDescent="0.2">
      <c r="A4023" s="44" t="str">
        <f t="shared" si="311"/>
        <v>US Natural Gas Financial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365</v>
      </c>
      <c r="F4023" s="213">
        <f t="shared" si="315"/>
        <v>1825000</v>
      </c>
      <c r="G4023" s="202">
        <v>1299538</v>
      </c>
      <c r="H4023" s="198">
        <v>37036.479317129626</v>
      </c>
      <c r="I4023" t="s">
        <v>3013</v>
      </c>
      <c r="M4023" t="s">
        <v>1785</v>
      </c>
      <c r="N4023" t="s">
        <v>3014</v>
      </c>
      <c r="O4023" t="s">
        <v>3370</v>
      </c>
      <c r="Q4023" s="199">
        <v>5000</v>
      </c>
      <c r="S4023" t="s">
        <v>1786</v>
      </c>
      <c r="T4023" t="s">
        <v>2230</v>
      </c>
      <c r="U4023" s="201">
        <v>4.2</v>
      </c>
      <c r="V4023" t="s">
        <v>3103</v>
      </c>
      <c r="W4023" t="s">
        <v>3587</v>
      </c>
      <c r="X4023" t="s">
        <v>3016</v>
      </c>
      <c r="Y4023" t="s">
        <v>2250</v>
      </c>
      <c r="Z4023" t="s">
        <v>3729</v>
      </c>
      <c r="AA4023" t="s">
        <v>761</v>
      </c>
      <c r="AB4023" s="198">
        <v>37257.875</v>
      </c>
      <c r="AC4023" s="198">
        <v>37621.875</v>
      </c>
    </row>
    <row r="4024" spans="1:29" x14ac:dyDescent="0.2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365</v>
      </c>
      <c r="F4024" s="213">
        <f t="shared" si="315"/>
        <v>1825000</v>
      </c>
      <c r="G4024" s="202">
        <v>1299539</v>
      </c>
      <c r="H4024" s="198">
        <v>37036.479444444441</v>
      </c>
      <c r="I4024" t="s">
        <v>3322</v>
      </c>
      <c r="M4024" t="s">
        <v>1785</v>
      </c>
      <c r="N4024" t="s">
        <v>3014</v>
      </c>
      <c r="O4024" t="s">
        <v>3370</v>
      </c>
      <c r="P4024" s="199">
        <v>5000</v>
      </c>
      <c r="S4024" t="s">
        <v>1786</v>
      </c>
      <c r="T4024" t="s">
        <v>2230</v>
      </c>
      <c r="U4024" s="201">
        <v>4.1950000000000003</v>
      </c>
      <c r="V4024" t="s">
        <v>3323</v>
      </c>
      <c r="W4024" t="s">
        <v>3587</v>
      </c>
      <c r="X4024" t="s">
        <v>3016</v>
      </c>
      <c r="Y4024" t="s">
        <v>2250</v>
      </c>
      <c r="Z4024" t="s">
        <v>3729</v>
      </c>
      <c r="AA4024" t="s">
        <v>762</v>
      </c>
      <c r="AB4024" s="198">
        <v>37257.875</v>
      </c>
      <c r="AC4024" s="198">
        <v>37621.875</v>
      </c>
    </row>
    <row r="4025" spans="1:29" x14ac:dyDescent="0.2">
      <c r="A4025" s="44" t="str">
        <f t="shared" si="311"/>
        <v xml:space="preserve"> Natural Gas Physical</v>
      </c>
      <c r="B4025" s="44" t="str">
        <f t="shared" si="312"/>
        <v/>
      </c>
      <c r="C4025" s="44" t="str">
        <f t="shared" si="313"/>
        <v>Natural Gas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30</v>
      </c>
      <c r="F4025" s="213">
        <f t="shared" si="315"/>
        <v>150000</v>
      </c>
      <c r="G4025" s="202">
        <v>1299540</v>
      </c>
      <c r="H4025" s="198">
        <v>37036.479479166665</v>
      </c>
      <c r="I4025" t="s">
        <v>3013</v>
      </c>
      <c r="M4025" t="s">
        <v>1785</v>
      </c>
      <c r="N4025" t="s">
        <v>1724</v>
      </c>
      <c r="O4025" t="s">
        <v>695</v>
      </c>
      <c r="Q4025" s="199">
        <v>5000</v>
      </c>
      <c r="S4025" t="s">
        <v>1786</v>
      </c>
      <c r="T4025" t="s">
        <v>2230</v>
      </c>
      <c r="U4025" s="201">
        <v>3.8849999999999998</v>
      </c>
      <c r="V4025" t="s">
        <v>638</v>
      </c>
      <c r="W4025" t="s">
        <v>3269</v>
      </c>
      <c r="X4025" t="s">
        <v>2324</v>
      </c>
      <c r="Y4025" t="s">
        <v>3318</v>
      </c>
      <c r="Z4025" t="s">
        <v>3730</v>
      </c>
      <c r="AA4025">
        <v>812695</v>
      </c>
      <c r="AB4025" s="198">
        <v>37043.875</v>
      </c>
      <c r="AC4025" s="198">
        <v>37072.875</v>
      </c>
    </row>
    <row r="4026" spans="1:29" x14ac:dyDescent="0.2">
      <c r="A4026" s="44" t="str">
        <f t="shared" si="311"/>
        <v>US Power Physical</v>
      </c>
      <c r="B4026" s="44" t="str">
        <f t="shared" si="312"/>
        <v>US</v>
      </c>
      <c r="C4026" s="44" t="str">
        <f t="shared" si="313"/>
        <v>Power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3</v>
      </c>
      <c r="F4026" s="213">
        <f t="shared" si="315"/>
        <v>150</v>
      </c>
      <c r="G4026" s="202">
        <v>1299541</v>
      </c>
      <c r="H4026" s="198">
        <v>37036.479594907411</v>
      </c>
      <c r="I4026" t="s">
        <v>1850</v>
      </c>
      <c r="M4026" t="s">
        <v>3451</v>
      </c>
      <c r="N4026" t="s">
        <v>1827</v>
      </c>
      <c r="O4026" t="s">
        <v>99</v>
      </c>
      <c r="P4026" s="199">
        <v>50</v>
      </c>
      <c r="S4026" t="s">
        <v>1784</v>
      </c>
      <c r="T4026" t="s">
        <v>2230</v>
      </c>
      <c r="U4026" s="201">
        <v>28.25</v>
      </c>
      <c r="V4026" t="s">
        <v>2990</v>
      </c>
      <c r="W4026" t="s">
        <v>1839</v>
      </c>
      <c r="X4026" t="s">
        <v>1832</v>
      </c>
      <c r="Y4026" t="s">
        <v>2741</v>
      </c>
      <c r="Z4026" t="s">
        <v>3724</v>
      </c>
      <c r="AA4026">
        <v>623362.1</v>
      </c>
      <c r="AB4026" s="198">
        <v>37041.875</v>
      </c>
      <c r="AC4026" s="198">
        <v>37043.875</v>
      </c>
    </row>
    <row r="4027" spans="1:29" x14ac:dyDescent="0.2">
      <c r="A4027" s="44" t="str">
        <f t="shared" si="311"/>
        <v>US Natural Gas Financial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30</v>
      </c>
      <c r="F4027" s="213">
        <f t="shared" si="315"/>
        <v>300000</v>
      </c>
      <c r="G4027" s="202">
        <v>1299543</v>
      </c>
      <c r="H4027" s="198">
        <v>37036.479930555557</v>
      </c>
      <c r="I4027" t="s">
        <v>3322</v>
      </c>
      <c r="M4027" t="s">
        <v>1785</v>
      </c>
      <c r="N4027" t="s">
        <v>3328</v>
      </c>
      <c r="O4027" t="s">
        <v>3148</v>
      </c>
      <c r="Q4027" s="199">
        <v>10000</v>
      </c>
      <c r="S4027" t="s">
        <v>1786</v>
      </c>
      <c r="T4027" t="s">
        <v>2230</v>
      </c>
      <c r="U4027" s="201">
        <v>-0.05</v>
      </c>
      <c r="V4027" t="s">
        <v>2179</v>
      </c>
      <c r="W4027" t="s">
        <v>3179</v>
      </c>
      <c r="X4027" t="s">
        <v>3180</v>
      </c>
      <c r="Y4027" t="s">
        <v>2250</v>
      </c>
      <c r="Z4027" t="s">
        <v>3729</v>
      </c>
      <c r="AA4027" t="s">
        <v>763</v>
      </c>
      <c r="AB4027" s="198">
        <v>37043.875</v>
      </c>
      <c r="AC4027" s="198">
        <v>37072.875</v>
      </c>
    </row>
    <row r="4028" spans="1:29" x14ac:dyDescent="0.2">
      <c r="A4028" s="44" t="str">
        <f t="shared" si="311"/>
        <v xml:space="preserve"> Natural Gas Physical</v>
      </c>
      <c r="B4028" s="44" t="str">
        <f t="shared" si="312"/>
        <v/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3</v>
      </c>
      <c r="F4028" s="213">
        <f t="shared" si="315"/>
        <v>30000</v>
      </c>
      <c r="G4028" s="202">
        <v>1299544</v>
      </c>
      <c r="H4028" s="198">
        <v>37036.479953703703</v>
      </c>
      <c r="I4028" t="s">
        <v>2384</v>
      </c>
      <c r="M4028" t="s">
        <v>1785</v>
      </c>
      <c r="N4028" t="s">
        <v>1724</v>
      </c>
      <c r="O4028" t="s">
        <v>103</v>
      </c>
      <c r="P4028" s="199">
        <v>10000</v>
      </c>
      <c r="S4028" t="s">
        <v>2308</v>
      </c>
      <c r="T4028" t="s">
        <v>1725</v>
      </c>
      <c r="U4028" s="201">
        <v>5.19</v>
      </c>
      <c r="V4028" t="s">
        <v>2823</v>
      </c>
      <c r="W4028" t="s">
        <v>1726</v>
      </c>
      <c r="X4028" t="s">
        <v>1727</v>
      </c>
      <c r="Y4028" t="s">
        <v>3318</v>
      </c>
      <c r="Z4028" t="s">
        <v>3730</v>
      </c>
      <c r="AA4028">
        <v>812696</v>
      </c>
      <c r="AB4028" s="198">
        <v>37036.875</v>
      </c>
      <c r="AC4028" s="198">
        <v>37038.875</v>
      </c>
    </row>
    <row r="4029" spans="1:29" x14ac:dyDescent="0.2">
      <c r="A4029" s="44" t="str">
        <f t="shared" si="311"/>
        <v xml:space="preserve"> Natural Gas Physical</v>
      </c>
      <c r="B4029" s="44" t="str">
        <f t="shared" si="312"/>
        <v/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3</v>
      </c>
      <c r="F4029" s="213">
        <f t="shared" si="315"/>
        <v>30000</v>
      </c>
      <c r="G4029" s="202">
        <v>1299545</v>
      </c>
      <c r="H4029" s="198">
        <v>37036.480000000003</v>
      </c>
      <c r="I4029" t="s">
        <v>2384</v>
      </c>
      <c r="M4029" t="s">
        <v>1785</v>
      </c>
      <c r="N4029" t="s">
        <v>1724</v>
      </c>
      <c r="O4029" t="s">
        <v>103</v>
      </c>
      <c r="P4029" s="199">
        <v>10000</v>
      </c>
      <c r="S4029" t="s">
        <v>2308</v>
      </c>
      <c r="T4029" t="s">
        <v>1725</v>
      </c>
      <c r="U4029" s="201">
        <v>5.1849999999999996</v>
      </c>
      <c r="V4029" t="s">
        <v>2823</v>
      </c>
      <c r="W4029" t="s">
        <v>1726</v>
      </c>
      <c r="X4029" t="s">
        <v>1727</v>
      </c>
      <c r="Y4029" t="s">
        <v>3318</v>
      </c>
      <c r="Z4029" t="s">
        <v>3730</v>
      </c>
      <c r="AA4029">
        <v>812697</v>
      </c>
      <c r="AB4029" s="198">
        <v>37036.875</v>
      </c>
      <c r="AC4029" s="198">
        <v>37038.875</v>
      </c>
    </row>
    <row r="4030" spans="1:29" x14ac:dyDescent="0.2">
      <c r="A4030" s="44" t="str">
        <f t="shared" si="311"/>
        <v xml:space="preserve"> Natural Gas Physical</v>
      </c>
      <c r="B4030" s="44" t="str">
        <f t="shared" si="312"/>
        <v/>
      </c>
      <c r="C4030" s="44" t="str">
        <f t="shared" si="313"/>
        <v>Natural Gas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3</v>
      </c>
      <c r="F4030" s="213">
        <f t="shared" si="315"/>
        <v>30000</v>
      </c>
      <c r="G4030" s="202">
        <v>1299547</v>
      </c>
      <c r="H4030" s="198">
        <v>37036.480046296296</v>
      </c>
      <c r="I4030" t="s">
        <v>2384</v>
      </c>
      <c r="M4030" t="s">
        <v>1785</v>
      </c>
      <c r="N4030" t="s">
        <v>1724</v>
      </c>
      <c r="O4030" t="s">
        <v>103</v>
      </c>
      <c r="P4030" s="199">
        <v>10000</v>
      </c>
      <c r="S4030" t="s">
        <v>2308</v>
      </c>
      <c r="T4030" t="s">
        <v>1725</v>
      </c>
      <c r="U4030" s="201">
        <v>5.18</v>
      </c>
      <c r="V4030" t="s">
        <v>2823</v>
      </c>
      <c r="W4030" t="s">
        <v>1726</v>
      </c>
      <c r="X4030" t="s">
        <v>1727</v>
      </c>
      <c r="Y4030" t="s">
        <v>3318</v>
      </c>
      <c r="Z4030" t="s">
        <v>3730</v>
      </c>
      <c r="AA4030">
        <v>812698</v>
      </c>
      <c r="AB4030" s="198">
        <v>37036.875</v>
      </c>
      <c r="AC4030" s="198">
        <v>37038.875</v>
      </c>
    </row>
    <row r="4031" spans="1:29" x14ac:dyDescent="0.2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5</v>
      </c>
      <c r="F4031" s="213">
        <f t="shared" si="315"/>
        <v>250</v>
      </c>
      <c r="G4031" s="202">
        <v>1299548</v>
      </c>
      <c r="H4031" s="198">
        <v>37036.480104166665</v>
      </c>
      <c r="I4031" t="s">
        <v>1843</v>
      </c>
      <c r="M4031" t="s">
        <v>3451</v>
      </c>
      <c r="N4031" t="s">
        <v>1827</v>
      </c>
      <c r="O4031" t="s">
        <v>2864</v>
      </c>
      <c r="P4031" s="199">
        <v>50</v>
      </c>
      <c r="S4031" t="s">
        <v>1784</v>
      </c>
      <c r="T4031" t="s">
        <v>2230</v>
      </c>
      <c r="U4031" s="201">
        <v>58.1</v>
      </c>
      <c r="V4031" t="s">
        <v>2744</v>
      </c>
      <c r="W4031" t="s">
        <v>1848</v>
      </c>
      <c r="X4031" t="s">
        <v>1832</v>
      </c>
      <c r="Y4031" t="s">
        <v>2741</v>
      </c>
      <c r="Z4031" t="s">
        <v>3724</v>
      </c>
      <c r="AA4031">
        <v>623363.1</v>
      </c>
      <c r="AB4031" s="198">
        <v>37046.875</v>
      </c>
      <c r="AC4031" s="198">
        <v>37050.875</v>
      </c>
    </row>
    <row r="4032" spans="1:29" x14ac:dyDescent="0.2">
      <c r="A4032" s="44" t="str">
        <f t="shared" si="311"/>
        <v>US Natural Gas Physical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30</v>
      </c>
      <c r="F4032" s="213">
        <f t="shared" si="315"/>
        <v>150000</v>
      </c>
      <c r="G4032" s="202">
        <v>1299549</v>
      </c>
      <c r="H4032" s="198">
        <v>37036.480138888888</v>
      </c>
      <c r="I4032" t="s">
        <v>3503</v>
      </c>
      <c r="M4032" t="s">
        <v>1785</v>
      </c>
      <c r="N4032" t="s">
        <v>3238</v>
      </c>
      <c r="O4032" t="s">
        <v>764</v>
      </c>
      <c r="P4032" s="199">
        <v>5000</v>
      </c>
      <c r="S4032" t="s">
        <v>1786</v>
      </c>
      <c r="T4032" t="s">
        <v>2230</v>
      </c>
      <c r="U4032" s="201">
        <v>-1.4999999999999999E-2</v>
      </c>
      <c r="V4032" t="s">
        <v>3504</v>
      </c>
      <c r="W4032" t="s">
        <v>3352</v>
      </c>
      <c r="X4032" t="s">
        <v>3353</v>
      </c>
      <c r="Y4032" t="s">
        <v>3318</v>
      </c>
      <c r="Z4032" t="s">
        <v>3729</v>
      </c>
      <c r="AA4032" t="s">
        <v>765</v>
      </c>
      <c r="AB4032" s="198">
        <v>37043.875</v>
      </c>
      <c r="AC4032" s="198">
        <v>37072.875</v>
      </c>
    </row>
    <row r="4033" spans="1:29" x14ac:dyDescent="0.2">
      <c r="A4033" s="44" t="str">
        <f t="shared" si="311"/>
        <v>US Power Physical</v>
      </c>
      <c r="B4033" s="44" t="str">
        <f t="shared" si="312"/>
        <v>US</v>
      </c>
      <c r="C4033" s="44" t="str">
        <f t="shared" si="313"/>
        <v>Power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5</v>
      </c>
      <c r="F4033" s="213">
        <f t="shared" si="315"/>
        <v>250</v>
      </c>
      <c r="G4033" s="202">
        <v>1299551</v>
      </c>
      <c r="H4033" s="198">
        <v>37036.480173611111</v>
      </c>
      <c r="I4033" t="s">
        <v>1843</v>
      </c>
      <c r="M4033" t="s">
        <v>3451</v>
      </c>
      <c r="N4033" t="s">
        <v>1827</v>
      </c>
      <c r="O4033" t="s">
        <v>2864</v>
      </c>
      <c r="P4033" s="199">
        <v>50</v>
      </c>
      <c r="S4033" t="s">
        <v>1784</v>
      </c>
      <c r="T4033" t="s">
        <v>2230</v>
      </c>
      <c r="U4033" s="201">
        <v>58</v>
      </c>
      <c r="V4033" t="s">
        <v>2744</v>
      </c>
      <c r="W4033" t="s">
        <v>1848</v>
      </c>
      <c r="X4033" t="s">
        <v>1832</v>
      </c>
      <c r="Y4033" t="s">
        <v>2741</v>
      </c>
      <c r="Z4033" t="s">
        <v>3724</v>
      </c>
      <c r="AA4033">
        <v>623364.1</v>
      </c>
      <c r="AB4033" s="198">
        <v>37046.875</v>
      </c>
      <c r="AC4033" s="198">
        <v>37050.875</v>
      </c>
    </row>
    <row r="4034" spans="1:29" x14ac:dyDescent="0.2">
      <c r="A4034" s="44" t="str">
        <f t="shared" si="311"/>
        <v xml:space="preserve"> Natural Gas Physical</v>
      </c>
      <c r="B4034" s="44" t="str">
        <f t="shared" si="312"/>
        <v/>
      </c>
      <c r="C4034" s="44" t="str">
        <f t="shared" si="313"/>
        <v>Natural Gas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3</v>
      </c>
      <c r="F4034" s="213">
        <f t="shared" si="315"/>
        <v>30000</v>
      </c>
      <c r="G4034" s="202">
        <v>1299552</v>
      </c>
      <c r="H4034" s="198">
        <v>37036.480462962965</v>
      </c>
      <c r="I4034" t="s">
        <v>2384</v>
      </c>
      <c r="M4034" t="s">
        <v>1785</v>
      </c>
      <c r="N4034" t="s">
        <v>1724</v>
      </c>
      <c r="O4034" t="s">
        <v>103</v>
      </c>
      <c r="P4034" s="199">
        <v>10000</v>
      </c>
      <c r="S4034" t="s">
        <v>2308</v>
      </c>
      <c r="T4034" t="s">
        <v>1725</v>
      </c>
      <c r="U4034" s="201">
        <v>5.1749999999999998</v>
      </c>
      <c r="V4034" t="s">
        <v>2823</v>
      </c>
      <c r="W4034" t="s">
        <v>1726</v>
      </c>
      <c r="X4034" t="s">
        <v>1727</v>
      </c>
      <c r="Y4034" t="s">
        <v>3318</v>
      </c>
      <c r="Z4034" t="s">
        <v>3730</v>
      </c>
      <c r="AA4034">
        <v>812701</v>
      </c>
      <c r="AB4034" s="198">
        <v>37036.875</v>
      </c>
      <c r="AC4034" s="198">
        <v>37038.875</v>
      </c>
    </row>
    <row r="4035" spans="1:29" x14ac:dyDescent="0.2">
      <c r="A4035" s="44" t="str">
        <f t="shared" si="311"/>
        <v xml:space="preserve"> Natural Gas Physical</v>
      </c>
      <c r="B4035" s="44" t="str">
        <f t="shared" si="312"/>
        <v/>
      </c>
      <c r="C4035" s="44" t="str">
        <f t="shared" si="313"/>
        <v>Natural Gas</v>
      </c>
      <c r="D4035" s="44" t="str">
        <f t="shared" si="314"/>
        <v>Physical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5000</v>
      </c>
      <c r="G4035" s="202">
        <v>1299553</v>
      </c>
      <c r="H4035" s="198">
        <v>37036.480509259258</v>
      </c>
      <c r="I4035" t="s">
        <v>3243</v>
      </c>
      <c r="M4035" t="s">
        <v>1785</v>
      </c>
      <c r="N4035" t="s">
        <v>1724</v>
      </c>
      <c r="O4035" t="s">
        <v>1925</v>
      </c>
      <c r="P4035" s="199">
        <v>5000</v>
      </c>
      <c r="S4035" t="s">
        <v>2308</v>
      </c>
      <c r="T4035" t="s">
        <v>1725</v>
      </c>
      <c r="U4035" s="201">
        <v>5.22</v>
      </c>
      <c r="V4035" t="s">
        <v>2325</v>
      </c>
      <c r="W4035" t="s">
        <v>1726</v>
      </c>
      <c r="X4035" t="s">
        <v>1727</v>
      </c>
      <c r="Y4035" t="s">
        <v>3318</v>
      </c>
      <c r="Z4035" t="s">
        <v>3730</v>
      </c>
      <c r="AA4035">
        <v>812702</v>
      </c>
      <c r="AB4035" s="198">
        <v>37036.875</v>
      </c>
      <c r="AC4035" s="198">
        <v>37036.875</v>
      </c>
    </row>
    <row r="4036" spans="1:29" x14ac:dyDescent="0.2">
      <c r="A4036" s="44" t="str">
        <f t="shared" si="311"/>
        <v xml:space="preserve"> Metals Financial</v>
      </c>
      <c r="B4036" s="44" t="str">
        <f t="shared" si="312"/>
        <v/>
      </c>
      <c r="C4036" s="44" t="str">
        <f t="shared" si="313"/>
        <v>Metals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20</v>
      </c>
      <c r="G4036" s="202">
        <v>1299554</v>
      </c>
      <c r="H4036" s="198">
        <v>37036.48060185185</v>
      </c>
      <c r="I4036" t="s">
        <v>2282</v>
      </c>
      <c r="M4036" t="s">
        <v>1791</v>
      </c>
      <c r="N4036" t="s">
        <v>2240</v>
      </c>
      <c r="O4036" t="s">
        <v>2241</v>
      </c>
      <c r="Q4036" s="199">
        <v>20</v>
      </c>
      <c r="S4036" t="s">
        <v>2229</v>
      </c>
      <c r="T4036" t="s">
        <v>2230</v>
      </c>
      <c r="U4036" s="201">
        <v>1546</v>
      </c>
      <c r="V4036" t="s">
        <v>1841</v>
      </c>
      <c r="W4036" t="s">
        <v>2236</v>
      </c>
      <c r="X4036" t="s">
        <v>2232</v>
      </c>
      <c r="Y4036" t="s">
        <v>2233</v>
      </c>
      <c r="Z4036" t="s">
        <v>2234</v>
      </c>
      <c r="AA4036">
        <v>2154200</v>
      </c>
    </row>
    <row r="4037" spans="1:29" x14ac:dyDescent="0.2">
      <c r="A4037" s="44" t="str">
        <f t="shared" si="311"/>
        <v xml:space="preserve"> Natural Gas Physical</v>
      </c>
      <c r="B4037" s="44" t="str">
        <f t="shared" si="312"/>
        <v/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3</v>
      </c>
      <c r="F4037" s="213">
        <f t="shared" si="315"/>
        <v>30000</v>
      </c>
      <c r="G4037" s="202">
        <v>1299555</v>
      </c>
      <c r="H4037" s="198">
        <v>37036.48064814815</v>
      </c>
      <c r="I4037" t="s">
        <v>3360</v>
      </c>
      <c r="M4037" t="s">
        <v>1785</v>
      </c>
      <c r="N4037" t="s">
        <v>1724</v>
      </c>
      <c r="O4037" t="s">
        <v>103</v>
      </c>
      <c r="Q4037" s="199">
        <v>10000</v>
      </c>
      <c r="S4037" t="s">
        <v>2308</v>
      </c>
      <c r="T4037" t="s">
        <v>1725</v>
      </c>
      <c r="U4037" s="201">
        <v>5.18</v>
      </c>
      <c r="V4037" t="s">
        <v>2826</v>
      </c>
      <c r="W4037" t="s">
        <v>1726</v>
      </c>
      <c r="X4037" t="s">
        <v>1727</v>
      </c>
      <c r="Y4037" t="s">
        <v>3318</v>
      </c>
      <c r="Z4037" t="s">
        <v>3730</v>
      </c>
      <c r="AA4037">
        <v>812703</v>
      </c>
      <c r="AB4037" s="198">
        <v>37036.875</v>
      </c>
      <c r="AC4037" s="198">
        <v>37038.875</v>
      </c>
    </row>
    <row r="4038" spans="1:29" x14ac:dyDescent="0.2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30</v>
      </c>
      <c r="F4038" s="213">
        <f t="shared" si="315"/>
        <v>1500</v>
      </c>
      <c r="G4038" s="202">
        <v>1299556</v>
      </c>
      <c r="H4038" s="198">
        <v>37036.480671296296</v>
      </c>
      <c r="I4038" t="s">
        <v>2203</v>
      </c>
      <c r="M4038" t="s">
        <v>3451</v>
      </c>
      <c r="N4038" t="s">
        <v>1827</v>
      </c>
      <c r="O4038" t="s">
        <v>3009</v>
      </c>
      <c r="Q4038" s="199">
        <v>50</v>
      </c>
      <c r="S4038" t="s">
        <v>1784</v>
      </c>
      <c r="T4038" t="s">
        <v>2230</v>
      </c>
      <c r="U4038" s="201">
        <v>57.45</v>
      </c>
      <c r="V4038" t="s">
        <v>766</v>
      </c>
      <c r="W4038" t="s">
        <v>1848</v>
      </c>
      <c r="X4038" t="s">
        <v>1832</v>
      </c>
      <c r="Y4038" t="s">
        <v>2741</v>
      </c>
      <c r="Z4038" t="s">
        <v>3724</v>
      </c>
      <c r="AA4038">
        <v>623366.1</v>
      </c>
      <c r="AB4038" s="198">
        <v>37043.71597222222</v>
      </c>
      <c r="AC4038" s="198">
        <v>37072.71597222222</v>
      </c>
    </row>
    <row r="4039" spans="1:29" x14ac:dyDescent="0.2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5000</v>
      </c>
      <c r="G4039" s="202">
        <v>1299557</v>
      </c>
      <c r="H4039" s="198">
        <v>37036.480694444443</v>
      </c>
      <c r="I4039" t="s">
        <v>2385</v>
      </c>
      <c r="M4039" t="s">
        <v>1785</v>
      </c>
      <c r="N4039" t="s">
        <v>1724</v>
      </c>
      <c r="O4039" t="s">
        <v>1925</v>
      </c>
      <c r="P4039" s="199">
        <v>5000</v>
      </c>
      <c r="S4039" t="s">
        <v>2308</v>
      </c>
      <c r="T4039" t="s">
        <v>1725</v>
      </c>
      <c r="U4039" s="201">
        <v>5.2050000000000001</v>
      </c>
      <c r="V4039" t="s">
        <v>2386</v>
      </c>
      <c r="W4039" t="s">
        <v>1726</v>
      </c>
      <c r="X4039" t="s">
        <v>1727</v>
      </c>
      <c r="Y4039" t="s">
        <v>3318</v>
      </c>
      <c r="Z4039" t="s">
        <v>3730</v>
      </c>
      <c r="AA4039">
        <v>812704</v>
      </c>
      <c r="AB4039" s="198">
        <v>37036.875</v>
      </c>
      <c r="AC4039" s="198">
        <v>37036.875</v>
      </c>
    </row>
    <row r="4040" spans="1:29" x14ac:dyDescent="0.2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150000</v>
      </c>
      <c r="G4040" s="202">
        <v>1299558</v>
      </c>
      <c r="H4040" s="198">
        <v>37036.480729166666</v>
      </c>
      <c r="I4040" t="s">
        <v>2202</v>
      </c>
      <c r="M4040" t="s">
        <v>1785</v>
      </c>
      <c r="N4040" t="s">
        <v>3014</v>
      </c>
      <c r="O4040" t="s">
        <v>3015</v>
      </c>
      <c r="P4040" s="199">
        <v>5000</v>
      </c>
      <c r="S4040" t="s">
        <v>1786</v>
      </c>
      <c r="T4040" t="s">
        <v>2230</v>
      </c>
      <c r="U4040" s="201">
        <v>3.9750000000000001</v>
      </c>
      <c r="V4040" t="s">
        <v>2168</v>
      </c>
      <c r="W4040" t="s">
        <v>3587</v>
      </c>
      <c r="X4040" t="s">
        <v>3016</v>
      </c>
      <c r="Y4040" t="s">
        <v>2250</v>
      </c>
      <c r="Z4040" t="s">
        <v>3729</v>
      </c>
      <c r="AA4040" t="s">
        <v>767</v>
      </c>
      <c r="AB4040" s="198">
        <v>37043.875</v>
      </c>
      <c r="AC4040" s="198">
        <v>37072.875</v>
      </c>
    </row>
    <row r="4041" spans="1:29" x14ac:dyDescent="0.2">
      <c r="A4041" s="44" t="str">
        <f t="shared" si="311"/>
        <v xml:space="preserve"> Natural Gas Physical</v>
      </c>
      <c r="B4041" s="44" t="str">
        <f t="shared" si="312"/>
        <v/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3</v>
      </c>
      <c r="F4041" s="213">
        <f t="shared" si="315"/>
        <v>30000</v>
      </c>
      <c r="G4041" s="202">
        <v>1299560</v>
      </c>
      <c r="H4041" s="198">
        <v>37036.480740740742</v>
      </c>
      <c r="I4041" t="s">
        <v>2384</v>
      </c>
      <c r="M4041" t="s">
        <v>1785</v>
      </c>
      <c r="N4041" t="s">
        <v>1724</v>
      </c>
      <c r="O4041" t="s">
        <v>103</v>
      </c>
      <c r="P4041" s="199">
        <v>10000</v>
      </c>
      <c r="S4041" t="s">
        <v>2308</v>
      </c>
      <c r="T4041" t="s">
        <v>1725</v>
      </c>
      <c r="U4041" s="201">
        <v>5.1749999999999998</v>
      </c>
      <c r="V4041" t="s">
        <v>2823</v>
      </c>
      <c r="W4041" t="s">
        <v>1726</v>
      </c>
      <c r="X4041" t="s">
        <v>1727</v>
      </c>
      <c r="Y4041" t="s">
        <v>3318</v>
      </c>
      <c r="Z4041" t="s">
        <v>3730</v>
      </c>
      <c r="AA4041">
        <v>812705</v>
      </c>
      <c r="AB4041" s="198">
        <v>37036.875</v>
      </c>
      <c r="AC4041" s="198">
        <v>37038.875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30</v>
      </c>
      <c r="F4042" s="213">
        <f t="shared" si="315"/>
        <v>150000</v>
      </c>
      <c r="G4042" s="202">
        <v>1299562</v>
      </c>
      <c r="H4042" s="198">
        <v>37036.480891203704</v>
      </c>
      <c r="I4042" t="s">
        <v>2779</v>
      </c>
      <c r="M4042" t="s">
        <v>1785</v>
      </c>
      <c r="N4042" t="s">
        <v>3328</v>
      </c>
      <c r="O4042" t="s">
        <v>1891</v>
      </c>
      <c r="Q4042" s="199">
        <v>5000</v>
      </c>
      <c r="S4042" t="s">
        <v>1786</v>
      </c>
      <c r="T4042" t="s">
        <v>2230</v>
      </c>
      <c r="U4042" s="201">
        <v>-7.7499999999999999E-2</v>
      </c>
      <c r="V4042" t="s">
        <v>2809</v>
      </c>
      <c r="W4042" t="s">
        <v>1752</v>
      </c>
      <c r="X4042" t="s">
        <v>1753</v>
      </c>
      <c r="Y4042" t="s">
        <v>2250</v>
      </c>
      <c r="Z4042" t="s">
        <v>3729</v>
      </c>
      <c r="AA4042" t="s">
        <v>768</v>
      </c>
      <c r="AB4042" s="198">
        <v>37043.875</v>
      </c>
      <c r="AC4042" s="198">
        <v>37072.875</v>
      </c>
    </row>
    <row r="4043" spans="1:29" x14ac:dyDescent="0.2">
      <c r="A4043" s="44" t="str">
        <f t="shared" ref="A4043:A4106" si="316">B4043&amp;" "&amp;C4043&amp;" "&amp;D4043</f>
        <v>US Weather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Weather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90</v>
      </c>
      <c r="G4043" s="202">
        <v>1299564</v>
      </c>
      <c r="H4043" s="198">
        <v>37036.481134259258</v>
      </c>
      <c r="I4043" t="s">
        <v>1843</v>
      </c>
      <c r="M4043" t="s">
        <v>3389</v>
      </c>
      <c r="N4043" t="s">
        <v>2193</v>
      </c>
      <c r="O4043" t="s">
        <v>769</v>
      </c>
      <c r="P4043" s="199">
        <v>3</v>
      </c>
      <c r="S4043" t="s">
        <v>3390</v>
      </c>
      <c r="T4043" t="s">
        <v>2230</v>
      </c>
      <c r="U4043" s="201">
        <v>352</v>
      </c>
      <c r="V4043" t="s">
        <v>770</v>
      </c>
      <c r="W4043" t="s">
        <v>771</v>
      </c>
      <c r="X4043" t="s">
        <v>2194</v>
      </c>
      <c r="Y4043" t="s">
        <v>3389</v>
      </c>
      <c r="Z4043" t="s">
        <v>3729</v>
      </c>
      <c r="AA4043">
        <v>1299564</v>
      </c>
      <c r="AB4043" s="198">
        <v>37043.915972222225</v>
      </c>
      <c r="AC4043" s="198">
        <v>37072.915972222225</v>
      </c>
    </row>
    <row r="4044" spans="1:29" x14ac:dyDescent="0.2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50000</v>
      </c>
      <c r="G4044" s="202">
        <v>1299563</v>
      </c>
      <c r="H4044" s="198">
        <v>37036.481134259258</v>
      </c>
      <c r="I4044" t="s">
        <v>3013</v>
      </c>
      <c r="M4044" t="s">
        <v>1994</v>
      </c>
      <c r="N4044" t="s">
        <v>2731</v>
      </c>
      <c r="O4044" t="s">
        <v>1815</v>
      </c>
      <c r="Q4044" s="199">
        <v>50000</v>
      </c>
      <c r="S4044" t="s">
        <v>1792</v>
      </c>
      <c r="T4044" t="s">
        <v>2230</v>
      </c>
      <c r="U4044" s="201">
        <v>28.31</v>
      </c>
      <c r="V4044" t="s">
        <v>2167</v>
      </c>
      <c r="W4044" t="s">
        <v>2733</v>
      </c>
      <c r="X4044" t="s">
        <v>2734</v>
      </c>
      <c r="Y4044" t="s">
        <v>3473</v>
      </c>
      <c r="Z4044" t="s">
        <v>3729</v>
      </c>
      <c r="AA4044">
        <v>108215</v>
      </c>
      <c r="AB4044" s="198">
        <v>37073</v>
      </c>
      <c r="AC4044" s="198">
        <v>37103</v>
      </c>
    </row>
    <row r="4045" spans="1:29" x14ac:dyDescent="0.2">
      <c r="A4045" s="44" t="str">
        <f t="shared" si="316"/>
        <v>US Natural Gas Financial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150000</v>
      </c>
      <c r="G4045" s="202">
        <v>1299565</v>
      </c>
      <c r="H4045" s="198">
        <v>37036.481180555558</v>
      </c>
      <c r="I4045" t="s">
        <v>3331</v>
      </c>
      <c r="M4045" t="s">
        <v>1785</v>
      </c>
      <c r="N4045" t="s">
        <v>3014</v>
      </c>
      <c r="O4045" t="s">
        <v>3015</v>
      </c>
      <c r="P4045" s="199">
        <v>5000</v>
      </c>
      <c r="S4045" t="s">
        <v>1786</v>
      </c>
      <c r="T4045" t="s">
        <v>2230</v>
      </c>
      <c r="U4045" s="201">
        <v>3.9750000000000001</v>
      </c>
      <c r="V4045" t="s">
        <v>1934</v>
      </c>
      <c r="W4045" t="s">
        <v>3587</v>
      </c>
      <c r="X4045" t="s">
        <v>3016</v>
      </c>
      <c r="Y4045" t="s">
        <v>2250</v>
      </c>
      <c r="Z4045" t="s">
        <v>3729</v>
      </c>
      <c r="AA4045" t="s">
        <v>772</v>
      </c>
      <c r="AB4045" s="198">
        <v>37043.875</v>
      </c>
      <c r="AC4045" s="198">
        <v>37072.875</v>
      </c>
    </row>
    <row r="4046" spans="1:29" x14ac:dyDescent="0.2">
      <c r="A4046" s="44" t="str">
        <f t="shared" si="316"/>
        <v xml:space="preserve"> Natural Gas Financial</v>
      </c>
      <c r="B4046" s="44" t="str">
        <f t="shared" si="317"/>
        <v/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151</v>
      </c>
      <c r="F4046" s="213">
        <f t="shared" si="320"/>
        <v>755000</v>
      </c>
      <c r="G4046" s="202">
        <v>1299566</v>
      </c>
      <c r="H4046" s="198">
        <v>37036.481458333335</v>
      </c>
      <c r="I4046" t="s">
        <v>1843</v>
      </c>
      <c r="M4046" t="s">
        <v>1785</v>
      </c>
      <c r="N4046" t="s">
        <v>2189</v>
      </c>
      <c r="O4046" t="s">
        <v>773</v>
      </c>
      <c r="Q4046" s="199">
        <v>5000</v>
      </c>
      <c r="S4046" t="s">
        <v>1786</v>
      </c>
      <c r="T4046" t="s">
        <v>2230</v>
      </c>
      <c r="U4046" s="201">
        <v>0.95</v>
      </c>
      <c r="V4046" t="s">
        <v>1803</v>
      </c>
      <c r="W4046" t="s">
        <v>2191</v>
      </c>
      <c r="X4046" t="s">
        <v>3178</v>
      </c>
      <c r="Y4046" t="s">
        <v>2250</v>
      </c>
      <c r="Z4046" t="s">
        <v>3730</v>
      </c>
      <c r="AA4046" t="s">
        <v>774</v>
      </c>
      <c r="AB4046" s="198">
        <v>37561</v>
      </c>
      <c r="AC4046" s="198">
        <v>37711</v>
      </c>
    </row>
    <row r="4047" spans="1:29" x14ac:dyDescent="0.2">
      <c r="A4047" s="44" t="str">
        <f t="shared" si="316"/>
        <v xml:space="preserve"> Metals Financial</v>
      </c>
      <c r="B4047" s="44" t="str">
        <f t="shared" si="317"/>
        <v/>
      </c>
      <c r="C4047" s="44" t="str">
        <f t="shared" si="318"/>
        <v>Metals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20</v>
      </c>
      <c r="G4047" s="202">
        <v>1299567</v>
      </c>
      <c r="H4047" s="198">
        <v>37036.481527777774</v>
      </c>
      <c r="I4047" t="s">
        <v>2226</v>
      </c>
      <c r="M4047" t="s">
        <v>1791</v>
      </c>
      <c r="N4047" t="s">
        <v>2227</v>
      </c>
      <c r="O4047" t="s">
        <v>2228</v>
      </c>
      <c r="Q4047" s="199">
        <v>20</v>
      </c>
      <c r="S4047" t="s">
        <v>2229</v>
      </c>
      <c r="T4047" t="s">
        <v>2230</v>
      </c>
      <c r="U4047" s="201">
        <v>1735</v>
      </c>
      <c r="V4047" t="s">
        <v>3048</v>
      </c>
      <c r="W4047" t="s">
        <v>2236</v>
      </c>
      <c r="X4047" t="s">
        <v>2232</v>
      </c>
      <c r="Y4047" t="s">
        <v>2233</v>
      </c>
      <c r="Z4047" t="s">
        <v>2234</v>
      </c>
      <c r="AA4047">
        <v>2154198</v>
      </c>
    </row>
    <row r="4048" spans="1:29" x14ac:dyDescent="0.2">
      <c r="A4048" s="44" t="str">
        <f t="shared" si="316"/>
        <v xml:space="preserve"> Metals Financial</v>
      </c>
      <c r="B4048" s="44" t="str">
        <f t="shared" si="317"/>
        <v/>
      </c>
      <c r="C4048" s="44" t="str">
        <f t="shared" si="318"/>
        <v>Metals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20</v>
      </c>
      <c r="G4048" s="202">
        <v>1299568</v>
      </c>
      <c r="H4048" s="198">
        <v>37036.481724537036</v>
      </c>
      <c r="I4048" t="s">
        <v>2226</v>
      </c>
      <c r="M4048" t="s">
        <v>1791</v>
      </c>
      <c r="N4048" t="s">
        <v>2240</v>
      </c>
      <c r="O4048" t="s">
        <v>2241</v>
      </c>
      <c r="P4048" s="199">
        <v>20</v>
      </c>
      <c r="S4048" t="s">
        <v>2229</v>
      </c>
      <c r="T4048" t="s">
        <v>2230</v>
      </c>
      <c r="U4048" s="201">
        <v>1545</v>
      </c>
      <c r="V4048" t="s">
        <v>3048</v>
      </c>
      <c r="W4048" t="s">
        <v>2236</v>
      </c>
      <c r="X4048" t="s">
        <v>2232</v>
      </c>
      <c r="Y4048" t="s">
        <v>2233</v>
      </c>
      <c r="Z4048" t="s">
        <v>2234</v>
      </c>
      <c r="AA4048">
        <v>2154196</v>
      </c>
    </row>
    <row r="4049" spans="1:29" x14ac:dyDescent="0.2">
      <c r="A4049" s="44" t="str">
        <f t="shared" si="316"/>
        <v>US Natural Gas Financial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365</v>
      </c>
      <c r="F4049" s="213">
        <f t="shared" si="320"/>
        <v>912500</v>
      </c>
      <c r="G4049" s="202">
        <v>1299569</v>
      </c>
      <c r="H4049" s="198">
        <v>37036.481770833336</v>
      </c>
      <c r="I4049" t="s">
        <v>1716</v>
      </c>
      <c r="M4049" t="s">
        <v>1785</v>
      </c>
      <c r="N4049" t="s">
        <v>3014</v>
      </c>
      <c r="O4049" t="s">
        <v>3370</v>
      </c>
      <c r="Q4049" s="199">
        <v>2500</v>
      </c>
      <c r="S4049" t="s">
        <v>1786</v>
      </c>
      <c r="T4049" t="s">
        <v>2230</v>
      </c>
      <c r="U4049" s="201">
        <v>4.2</v>
      </c>
      <c r="V4049" t="s">
        <v>2401</v>
      </c>
      <c r="W4049" t="s">
        <v>3587</v>
      </c>
      <c r="X4049" t="s">
        <v>3016</v>
      </c>
      <c r="Y4049" t="s">
        <v>2250</v>
      </c>
      <c r="Z4049" t="s">
        <v>3729</v>
      </c>
      <c r="AA4049" t="s">
        <v>775</v>
      </c>
      <c r="AB4049" s="198">
        <v>37257.875</v>
      </c>
      <c r="AC4049" s="198">
        <v>37621.875</v>
      </c>
    </row>
    <row r="4050" spans="1:29" x14ac:dyDescent="0.2">
      <c r="A4050" s="44" t="str">
        <f t="shared" si="316"/>
        <v>US Natural Gas Financial</v>
      </c>
      <c r="B4050" s="44" t="str">
        <f t="shared" si="317"/>
        <v>US</v>
      </c>
      <c r="C4050" s="44" t="str">
        <f t="shared" si="318"/>
        <v>Natural Gas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30</v>
      </c>
      <c r="F4050" s="213">
        <f t="shared" si="320"/>
        <v>150000</v>
      </c>
      <c r="G4050" s="202">
        <v>1299570</v>
      </c>
      <c r="H4050" s="198">
        <v>37036.481805555559</v>
      </c>
      <c r="I4050" t="s">
        <v>2202</v>
      </c>
      <c r="J4050" t="s">
        <v>598</v>
      </c>
      <c r="K4050" t="s">
        <v>3002</v>
      </c>
      <c r="M4050" t="s">
        <v>1785</v>
      </c>
      <c r="N4050" t="s">
        <v>3328</v>
      </c>
      <c r="O4050" t="s">
        <v>3082</v>
      </c>
      <c r="Q4050" s="199">
        <v>5000</v>
      </c>
      <c r="S4050" t="s">
        <v>1786</v>
      </c>
      <c r="T4050" t="s">
        <v>2230</v>
      </c>
      <c r="U4050" s="201">
        <v>-6.5000000000000002E-2</v>
      </c>
      <c r="V4050" t="s">
        <v>1067</v>
      </c>
      <c r="W4050" t="s">
        <v>3179</v>
      </c>
      <c r="X4050" t="s">
        <v>3180</v>
      </c>
      <c r="Y4050" t="s">
        <v>2250</v>
      </c>
      <c r="Z4050" t="s">
        <v>3729</v>
      </c>
      <c r="AA4050" t="s">
        <v>776</v>
      </c>
      <c r="AB4050" s="198">
        <v>37043.875</v>
      </c>
      <c r="AC4050" s="198">
        <v>37072.875</v>
      </c>
    </row>
    <row r="4051" spans="1:29" x14ac:dyDescent="0.2">
      <c r="A4051" s="44" t="str">
        <f t="shared" si="316"/>
        <v>US Natural Gas Financial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31</v>
      </c>
      <c r="F4051" s="213">
        <f t="shared" si="320"/>
        <v>930000</v>
      </c>
      <c r="G4051" s="202">
        <v>1299571</v>
      </c>
      <c r="H4051" s="198">
        <v>37036.482060185182</v>
      </c>
      <c r="I4051" t="s">
        <v>1821</v>
      </c>
      <c r="M4051" t="s">
        <v>1785</v>
      </c>
      <c r="N4051" t="s">
        <v>3014</v>
      </c>
      <c r="O4051" t="s">
        <v>3327</v>
      </c>
      <c r="P4051" s="199">
        <v>30000</v>
      </c>
      <c r="S4051" t="s">
        <v>1786</v>
      </c>
      <c r="T4051" t="s">
        <v>2230</v>
      </c>
      <c r="U4051" s="201">
        <v>4.03</v>
      </c>
      <c r="V4051" t="s">
        <v>1895</v>
      </c>
      <c r="W4051" t="s">
        <v>3587</v>
      </c>
      <c r="X4051" t="s">
        <v>3016</v>
      </c>
      <c r="Y4051" t="s">
        <v>2250</v>
      </c>
      <c r="Z4051" t="s">
        <v>3729</v>
      </c>
      <c r="AA4051" t="s">
        <v>777</v>
      </c>
      <c r="AB4051" s="198">
        <v>37073.875</v>
      </c>
      <c r="AC4051" s="198">
        <v>37103.875</v>
      </c>
    </row>
    <row r="4052" spans="1:29" x14ac:dyDescent="0.2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30</v>
      </c>
      <c r="F4052" s="213">
        <f t="shared" si="320"/>
        <v>870000</v>
      </c>
      <c r="G4052" s="202">
        <v>1299572</v>
      </c>
      <c r="H4052" s="198">
        <v>37036.482060185182</v>
      </c>
      <c r="I4052" t="s">
        <v>2779</v>
      </c>
      <c r="M4052" t="s">
        <v>1785</v>
      </c>
      <c r="N4052" t="s">
        <v>3328</v>
      </c>
      <c r="O4052" t="s">
        <v>2833</v>
      </c>
      <c r="Q4052" s="199">
        <v>29000</v>
      </c>
      <c r="S4052" t="s">
        <v>1786</v>
      </c>
      <c r="T4052" t="s">
        <v>2230</v>
      </c>
      <c r="U4052" s="201">
        <v>-0.08</v>
      </c>
      <c r="V4052" t="s">
        <v>2809</v>
      </c>
      <c r="W4052" t="s">
        <v>3211</v>
      </c>
      <c r="X4052" t="s">
        <v>3212</v>
      </c>
      <c r="Y4052" t="s">
        <v>2250</v>
      </c>
      <c r="Z4052" t="s">
        <v>3729</v>
      </c>
      <c r="AA4052" t="s">
        <v>778</v>
      </c>
      <c r="AB4052" s="198">
        <v>37043.875</v>
      </c>
      <c r="AC4052" s="198">
        <v>37072.875</v>
      </c>
    </row>
    <row r="4053" spans="1:29" x14ac:dyDescent="0.2">
      <c r="A4053" s="44" t="str">
        <f t="shared" si="316"/>
        <v>US Natural Gas Financial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365</v>
      </c>
      <c r="F4053" s="213">
        <f t="shared" si="320"/>
        <v>1825000</v>
      </c>
      <c r="G4053" s="202">
        <v>1299574</v>
      </c>
      <c r="H4053" s="198">
        <v>37036.482557870368</v>
      </c>
      <c r="I4053" t="s">
        <v>2986</v>
      </c>
      <c r="M4053" t="s">
        <v>1785</v>
      </c>
      <c r="N4053" t="s">
        <v>3014</v>
      </c>
      <c r="O4053" t="s">
        <v>3370</v>
      </c>
      <c r="P4053" s="199">
        <v>5000</v>
      </c>
      <c r="S4053" t="s">
        <v>1786</v>
      </c>
      <c r="T4053" t="s">
        <v>2230</v>
      </c>
      <c r="U4053" s="201">
        <v>4.1900000000000004</v>
      </c>
      <c r="V4053" t="s">
        <v>3349</v>
      </c>
      <c r="W4053" t="s">
        <v>3587</v>
      </c>
      <c r="X4053" t="s">
        <v>3016</v>
      </c>
      <c r="Y4053" t="s">
        <v>2250</v>
      </c>
      <c r="Z4053" t="s">
        <v>3729</v>
      </c>
      <c r="AA4053" t="s">
        <v>779</v>
      </c>
      <c r="AB4053" s="198">
        <v>37257.875</v>
      </c>
      <c r="AC4053" s="198">
        <v>37621.875</v>
      </c>
    </row>
    <row r="4054" spans="1:29" x14ac:dyDescent="0.2">
      <c r="A4054" s="44" t="str">
        <f t="shared" si="316"/>
        <v>US Power Physical</v>
      </c>
      <c r="B4054" s="44" t="str">
        <f t="shared" si="317"/>
        <v>US</v>
      </c>
      <c r="C4054" s="44" t="str">
        <f t="shared" si="318"/>
        <v>Power</v>
      </c>
      <c r="D4054" s="44" t="str">
        <f t="shared" si="319"/>
        <v>Physical</v>
      </c>
      <c r="E4054" s="44">
        <f>IF(VLOOKUP(S4054,'DD-Lookup'!$J$6:$L$50,3,FALSE)="Monthly",(YEAR(AC4054)-YEAR(AB4054))*12+MONTH(AC4054)-MONTH(AB4054)+1,(AC4054-AB4054+1))</f>
        <v>5</v>
      </c>
      <c r="F4054" s="213">
        <f t="shared" si="320"/>
        <v>250</v>
      </c>
      <c r="G4054" s="202">
        <v>1299576</v>
      </c>
      <c r="H4054" s="198">
        <v>37036.482638888891</v>
      </c>
      <c r="I4054" t="s">
        <v>1842</v>
      </c>
      <c r="M4054" t="s">
        <v>3451</v>
      </c>
      <c r="N4054" t="s">
        <v>1827</v>
      </c>
      <c r="O4054" t="s">
        <v>2863</v>
      </c>
      <c r="P4054" s="199">
        <v>50</v>
      </c>
      <c r="S4054" t="s">
        <v>1784</v>
      </c>
      <c r="T4054" t="s">
        <v>2230</v>
      </c>
      <c r="U4054" s="201">
        <v>56.5</v>
      </c>
      <c r="V4054" t="s">
        <v>3499</v>
      </c>
      <c r="W4054" t="s">
        <v>1844</v>
      </c>
      <c r="X4054" t="s">
        <v>1845</v>
      </c>
      <c r="Y4054" t="s">
        <v>2741</v>
      </c>
      <c r="Z4054" t="s">
        <v>3724</v>
      </c>
      <c r="AA4054">
        <v>623369.1</v>
      </c>
      <c r="AB4054" s="198">
        <v>37046.875</v>
      </c>
      <c r="AC4054" s="198">
        <v>37050.875</v>
      </c>
    </row>
    <row r="4055" spans="1:29" x14ac:dyDescent="0.2">
      <c r="A4055" s="44" t="str">
        <f t="shared" si="316"/>
        <v>US Oil Products Financial</v>
      </c>
      <c r="B4055" s="44" t="str">
        <f t="shared" si="317"/>
        <v>US</v>
      </c>
      <c r="C4055" s="44" t="str">
        <f t="shared" si="318"/>
        <v>Oil Products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10000</v>
      </c>
      <c r="G4055" s="202">
        <v>1299575</v>
      </c>
      <c r="H4055" s="198">
        <v>37036.482638888891</v>
      </c>
      <c r="I4055" t="s">
        <v>1783</v>
      </c>
      <c r="M4055" t="s">
        <v>1789</v>
      </c>
      <c r="N4055" t="s">
        <v>2152</v>
      </c>
      <c r="O4055" t="s">
        <v>1825</v>
      </c>
      <c r="P4055" s="199">
        <v>10000</v>
      </c>
      <c r="S4055" t="s">
        <v>3388</v>
      </c>
      <c r="T4055" t="s">
        <v>2230</v>
      </c>
      <c r="U4055" s="201">
        <v>83.7</v>
      </c>
      <c r="V4055" t="s">
        <v>2855</v>
      </c>
      <c r="W4055" t="s">
        <v>2153</v>
      </c>
      <c r="X4055" t="s">
        <v>2154</v>
      </c>
      <c r="Y4055" t="s">
        <v>3473</v>
      </c>
      <c r="Z4055" t="s">
        <v>3729</v>
      </c>
      <c r="AA4055">
        <v>108220</v>
      </c>
      <c r="AB4055" s="198">
        <v>37043.875</v>
      </c>
      <c r="AC4055" s="198">
        <v>37072.875</v>
      </c>
    </row>
    <row r="4056" spans="1:29" x14ac:dyDescent="0.2">
      <c r="A4056" s="44" t="str">
        <f t="shared" si="316"/>
        <v>US Natural Gas Financial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30</v>
      </c>
      <c r="F4056" s="213">
        <f t="shared" si="320"/>
        <v>300000</v>
      </c>
      <c r="G4056" s="202">
        <v>1299577</v>
      </c>
      <c r="H4056" s="198">
        <v>37036.482685185183</v>
      </c>
      <c r="I4056" t="s">
        <v>2093</v>
      </c>
      <c r="M4056" t="s">
        <v>1785</v>
      </c>
      <c r="N4056" t="s">
        <v>3014</v>
      </c>
      <c r="O4056" t="s">
        <v>3015</v>
      </c>
      <c r="P4056" s="199">
        <v>10000</v>
      </c>
      <c r="S4056" t="s">
        <v>1786</v>
      </c>
      <c r="T4056" t="s">
        <v>2230</v>
      </c>
      <c r="U4056" s="201">
        <v>3.9649999999999999</v>
      </c>
      <c r="V4056" t="s">
        <v>3334</v>
      </c>
      <c r="W4056" t="s">
        <v>3587</v>
      </c>
      <c r="X4056" t="s">
        <v>3016</v>
      </c>
      <c r="Y4056" t="s">
        <v>2250</v>
      </c>
      <c r="Z4056" t="s">
        <v>3729</v>
      </c>
      <c r="AA4056" t="s">
        <v>780</v>
      </c>
      <c r="AB4056" s="198">
        <v>37043.875</v>
      </c>
      <c r="AC4056" s="198">
        <v>37072.875</v>
      </c>
    </row>
    <row r="4057" spans="1:29" x14ac:dyDescent="0.2">
      <c r="A4057" s="44" t="str">
        <f t="shared" si="316"/>
        <v>US Power Physical</v>
      </c>
      <c r="B4057" s="44" t="str">
        <f t="shared" si="317"/>
        <v>US</v>
      </c>
      <c r="C4057" s="44" t="str">
        <f t="shared" si="318"/>
        <v>Power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5</v>
      </c>
      <c r="F4057" s="213">
        <f t="shared" si="320"/>
        <v>250</v>
      </c>
      <c r="G4057" s="202">
        <v>1299578</v>
      </c>
      <c r="H4057" s="198">
        <v>37036.482743055552</v>
      </c>
      <c r="I4057" t="s">
        <v>1842</v>
      </c>
      <c r="M4057" t="s">
        <v>3451</v>
      </c>
      <c r="N4057" t="s">
        <v>1827</v>
      </c>
      <c r="O4057" t="s">
        <v>2863</v>
      </c>
      <c r="P4057" s="199">
        <v>50</v>
      </c>
      <c r="S4057" t="s">
        <v>1784</v>
      </c>
      <c r="T4057" t="s">
        <v>2230</v>
      </c>
      <c r="U4057" s="201">
        <v>56.25</v>
      </c>
      <c r="V4057" t="s">
        <v>3499</v>
      </c>
      <c r="W4057" t="s">
        <v>1844</v>
      </c>
      <c r="X4057" t="s">
        <v>1845</v>
      </c>
      <c r="Y4057" t="s">
        <v>2741</v>
      </c>
      <c r="Z4057" t="s">
        <v>3724</v>
      </c>
      <c r="AA4057">
        <v>623370.1</v>
      </c>
      <c r="AB4057" s="198">
        <v>37046.875</v>
      </c>
      <c r="AC4057" s="198">
        <v>37050.875</v>
      </c>
    </row>
    <row r="4058" spans="1:29" x14ac:dyDescent="0.2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1299579</v>
      </c>
      <c r="H4058" s="198">
        <v>37036.482789351852</v>
      </c>
      <c r="I4058" t="s">
        <v>3013</v>
      </c>
      <c r="M4058" t="s">
        <v>1994</v>
      </c>
      <c r="N4058" t="s">
        <v>2731</v>
      </c>
      <c r="O4058" t="s">
        <v>1815</v>
      </c>
      <c r="Q4058" s="199">
        <v>50000</v>
      </c>
      <c r="S4058" t="s">
        <v>1792</v>
      </c>
      <c r="T4058" t="s">
        <v>2230</v>
      </c>
      <c r="U4058" s="201">
        <v>28.33</v>
      </c>
      <c r="V4058" t="s">
        <v>2167</v>
      </c>
      <c r="W4058" t="s">
        <v>2733</v>
      </c>
      <c r="X4058" t="s">
        <v>2734</v>
      </c>
      <c r="Y4058" t="s">
        <v>3473</v>
      </c>
      <c r="Z4058" t="s">
        <v>3729</v>
      </c>
      <c r="AA4058">
        <v>108221</v>
      </c>
      <c r="AB4058" s="198">
        <v>37073</v>
      </c>
      <c r="AC4058" s="198">
        <v>37103</v>
      </c>
    </row>
    <row r="4059" spans="1:29" x14ac:dyDescent="0.2">
      <c r="A4059" s="44" t="str">
        <f t="shared" si="316"/>
        <v>US Natural Gas Financial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30</v>
      </c>
      <c r="F4059" s="213">
        <f t="shared" si="320"/>
        <v>150000</v>
      </c>
      <c r="G4059" s="202">
        <v>1299580</v>
      </c>
      <c r="H4059" s="198">
        <v>37036.482824074075</v>
      </c>
      <c r="I4059" t="s">
        <v>2986</v>
      </c>
      <c r="M4059" t="s">
        <v>1785</v>
      </c>
      <c r="N4059" t="s">
        <v>3014</v>
      </c>
      <c r="O4059" t="s">
        <v>3015</v>
      </c>
      <c r="P4059" s="199">
        <v>5000</v>
      </c>
      <c r="S4059" t="s">
        <v>1786</v>
      </c>
      <c r="T4059" t="s">
        <v>2230</v>
      </c>
      <c r="U4059" s="201">
        <v>3.9649999999999999</v>
      </c>
      <c r="V4059" t="s">
        <v>2134</v>
      </c>
      <c r="W4059" t="s">
        <v>3587</v>
      </c>
      <c r="X4059" t="s">
        <v>3016</v>
      </c>
      <c r="Y4059" t="s">
        <v>2250</v>
      </c>
      <c r="Z4059" t="s">
        <v>3729</v>
      </c>
      <c r="AA4059" t="s">
        <v>781</v>
      </c>
      <c r="AB4059" s="198">
        <v>37043.875</v>
      </c>
      <c r="AC4059" s="198">
        <v>37072.875</v>
      </c>
    </row>
    <row r="4060" spans="1:29" x14ac:dyDescent="0.2">
      <c r="A4060" s="44" t="str">
        <f t="shared" si="316"/>
        <v>US Crude Financial</v>
      </c>
      <c r="B4060" s="44" t="str">
        <f t="shared" si="317"/>
        <v>US</v>
      </c>
      <c r="C4060" s="44" t="str">
        <f t="shared" si="318"/>
        <v>Crude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3">
        <f t="shared" si="320"/>
        <v>50000</v>
      </c>
      <c r="G4060" s="202">
        <v>1299581</v>
      </c>
      <c r="H4060" s="198">
        <v>37036.48296296296</v>
      </c>
      <c r="I4060" t="s">
        <v>2730</v>
      </c>
      <c r="M4060" t="s">
        <v>1994</v>
      </c>
      <c r="N4060" t="s">
        <v>2731</v>
      </c>
      <c r="O4060" t="s">
        <v>1815</v>
      </c>
      <c r="Q4060" s="199">
        <v>50000</v>
      </c>
      <c r="S4060" t="s">
        <v>1792</v>
      </c>
      <c r="T4060" t="s">
        <v>2230</v>
      </c>
      <c r="U4060" s="201">
        <v>28.35</v>
      </c>
      <c r="V4060" t="s">
        <v>2732</v>
      </c>
      <c r="W4060" t="s">
        <v>2733</v>
      </c>
      <c r="X4060" t="s">
        <v>2734</v>
      </c>
      <c r="Y4060" t="s">
        <v>3473</v>
      </c>
      <c r="Z4060" t="s">
        <v>3729</v>
      </c>
      <c r="AA4060">
        <v>108222</v>
      </c>
      <c r="AB4060" s="198">
        <v>37073</v>
      </c>
      <c r="AC4060" s="198">
        <v>37103</v>
      </c>
    </row>
    <row r="4061" spans="1:29" x14ac:dyDescent="0.2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153</v>
      </c>
      <c r="F4061" s="213">
        <f t="shared" si="320"/>
        <v>765000</v>
      </c>
      <c r="G4061" s="202">
        <v>1299583</v>
      </c>
      <c r="H4061" s="198">
        <v>37036.483078703706</v>
      </c>
      <c r="I4061" t="s">
        <v>2986</v>
      </c>
      <c r="M4061" t="s">
        <v>1785</v>
      </c>
      <c r="N4061" t="s">
        <v>3014</v>
      </c>
      <c r="O4061" t="s">
        <v>2777</v>
      </c>
      <c r="P4061" s="199">
        <v>5000</v>
      </c>
      <c r="S4061" t="s">
        <v>1786</v>
      </c>
      <c r="T4061" t="s">
        <v>2230</v>
      </c>
      <c r="U4061" s="201">
        <v>4.0750000000000002</v>
      </c>
      <c r="V4061" t="s">
        <v>2393</v>
      </c>
      <c r="W4061" t="s">
        <v>3587</v>
      </c>
      <c r="X4061" t="s">
        <v>3016</v>
      </c>
      <c r="Y4061" t="s">
        <v>2250</v>
      </c>
      <c r="Z4061" t="s">
        <v>3729</v>
      </c>
      <c r="AA4061" t="s">
        <v>782</v>
      </c>
      <c r="AB4061" s="198">
        <v>37043</v>
      </c>
      <c r="AC4061" s="198">
        <v>37195</v>
      </c>
    </row>
    <row r="4062" spans="1:29" x14ac:dyDescent="0.2">
      <c r="A4062" s="44" t="str">
        <f t="shared" si="316"/>
        <v>US Natural Gas Financial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31</v>
      </c>
      <c r="F4062" s="213">
        <f t="shared" si="320"/>
        <v>232500</v>
      </c>
      <c r="G4062" s="202">
        <v>1299584</v>
      </c>
      <c r="H4062" s="198">
        <v>37036.483159722222</v>
      </c>
      <c r="I4062" t="s">
        <v>1716</v>
      </c>
      <c r="M4062" t="s">
        <v>1785</v>
      </c>
      <c r="N4062" t="s">
        <v>3014</v>
      </c>
      <c r="O4062" t="s">
        <v>3327</v>
      </c>
      <c r="P4062" s="199">
        <v>7500</v>
      </c>
      <c r="S4062" t="s">
        <v>1786</v>
      </c>
      <c r="T4062" t="s">
        <v>2230</v>
      </c>
      <c r="U4062" s="201">
        <v>4.0250000000000004</v>
      </c>
      <c r="V4062" t="s">
        <v>2401</v>
      </c>
      <c r="W4062" t="s">
        <v>3587</v>
      </c>
      <c r="X4062" t="s">
        <v>3016</v>
      </c>
      <c r="Y4062" t="s">
        <v>2250</v>
      </c>
      <c r="Z4062" t="s">
        <v>3729</v>
      </c>
      <c r="AA4062" t="s">
        <v>783</v>
      </c>
      <c r="AB4062" s="198">
        <v>37073.875</v>
      </c>
      <c r="AC4062" s="198">
        <v>37103.875</v>
      </c>
    </row>
    <row r="4063" spans="1:29" x14ac:dyDescent="0.2">
      <c r="A4063" s="44" t="str">
        <f t="shared" si="316"/>
        <v>US Power Physical</v>
      </c>
      <c r="B4063" s="44" t="str">
        <f t="shared" si="317"/>
        <v>US</v>
      </c>
      <c r="C4063" s="44" t="str">
        <f t="shared" si="318"/>
        <v>Power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5</v>
      </c>
      <c r="F4063" s="213">
        <f t="shared" si="320"/>
        <v>250</v>
      </c>
      <c r="G4063" s="202">
        <v>1299589</v>
      </c>
      <c r="H4063" s="198">
        <v>37036.483368055553</v>
      </c>
      <c r="I4063" t="s">
        <v>2964</v>
      </c>
      <c r="M4063" t="s">
        <v>3451</v>
      </c>
      <c r="N4063" t="s">
        <v>1827</v>
      </c>
      <c r="O4063" t="s">
        <v>2864</v>
      </c>
      <c r="P4063" s="199">
        <v>50</v>
      </c>
      <c r="S4063" t="s">
        <v>1784</v>
      </c>
      <c r="T4063" t="s">
        <v>2230</v>
      </c>
      <c r="U4063" s="201">
        <v>58.1</v>
      </c>
      <c r="V4063" t="s">
        <v>2934</v>
      </c>
      <c r="W4063" t="s">
        <v>1848</v>
      </c>
      <c r="X4063" t="s">
        <v>1832</v>
      </c>
      <c r="Y4063" t="s">
        <v>2741</v>
      </c>
      <c r="Z4063" t="s">
        <v>3724</v>
      </c>
      <c r="AA4063">
        <v>623371.1</v>
      </c>
      <c r="AB4063" s="198">
        <v>37046.875</v>
      </c>
      <c r="AC4063" s="198">
        <v>37050.875</v>
      </c>
    </row>
    <row r="4064" spans="1:29" x14ac:dyDescent="0.2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3</v>
      </c>
      <c r="F4064" s="213">
        <f t="shared" si="320"/>
        <v>150</v>
      </c>
      <c r="G4064" s="202">
        <v>1299590</v>
      </c>
      <c r="H4064" s="198">
        <v>37036.48337962963</v>
      </c>
      <c r="I4064" t="s">
        <v>2983</v>
      </c>
      <c r="M4064" t="s">
        <v>3451</v>
      </c>
      <c r="N4064" t="s">
        <v>1827</v>
      </c>
      <c r="O4064" t="s">
        <v>99</v>
      </c>
      <c r="P4064" s="199">
        <v>50</v>
      </c>
      <c r="S4064" t="s">
        <v>1784</v>
      </c>
      <c r="T4064" t="s">
        <v>2230</v>
      </c>
      <c r="U4064" s="201">
        <v>28</v>
      </c>
      <c r="V4064" t="s">
        <v>2746</v>
      </c>
      <c r="W4064" t="s">
        <v>1839</v>
      </c>
      <c r="X4064" t="s">
        <v>1832</v>
      </c>
      <c r="Y4064" t="s">
        <v>2741</v>
      </c>
      <c r="Z4064" t="s">
        <v>3724</v>
      </c>
      <c r="AA4064">
        <v>623372.1</v>
      </c>
      <c r="AB4064" s="198">
        <v>37041.875</v>
      </c>
      <c r="AC4064" s="198">
        <v>37043.875</v>
      </c>
    </row>
    <row r="4065" spans="1:29" x14ac:dyDescent="0.2">
      <c r="A4065" s="44" t="str">
        <f t="shared" si="316"/>
        <v>US Power Physical</v>
      </c>
      <c r="B4065" s="44" t="str">
        <f t="shared" si="317"/>
        <v>US</v>
      </c>
      <c r="C4065" s="44" t="str">
        <f t="shared" si="318"/>
        <v>Power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3</v>
      </c>
      <c r="F4065" s="213">
        <f t="shared" si="320"/>
        <v>150</v>
      </c>
      <c r="G4065" s="202">
        <v>1299591</v>
      </c>
      <c r="H4065" s="198">
        <v>37036.483483796299</v>
      </c>
      <c r="I4065" t="s">
        <v>1850</v>
      </c>
      <c r="M4065" t="s">
        <v>3451</v>
      </c>
      <c r="N4065" t="s">
        <v>1827</v>
      </c>
      <c r="O4065" t="s">
        <v>192</v>
      </c>
      <c r="P4065" s="199">
        <v>50</v>
      </c>
      <c r="S4065" t="s">
        <v>1784</v>
      </c>
      <c r="T4065" t="s">
        <v>2230</v>
      </c>
      <c r="U4065" s="201">
        <v>28</v>
      </c>
      <c r="V4065" t="s">
        <v>2990</v>
      </c>
      <c r="W4065" t="s">
        <v>3485</v>
      </c>
      <c r="X4065" t="s">
        <v>1837</v>
      </c>
      <c r="Y4065" t="s">
        <v>2741</v>
      </c>
      <c r="Z4065" t="s">
        <v>3724</v>
      </c>
      <c r="AA4065">
        <v>623373.1</v>
      </c>
      <c r="AB4065" s="198">
        <v>37041.875</v>
      </c>
      <c r="AC4065" s="198">
        <v>37043.875</v>
      </c>
    </row>
    <row r="4066" spans="1:29" x14ac:dyDescent="0.2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30</v>
      </c>
      <c r="F4066" s="213">
        <f t="shared" si="320"/>
        <v>59340</v>
      </c>
      <c r="G4066" s="202">
        <v>1299592</v>
      </c>
      <c r="H4066" s="198">
        <v>37036.483518518522</v>
      </c>
      <c r="I4066" t="s">
        <v>2788</v>
      </c>
      <c r="M4066" t="s">
        <v>1785</v>
      </c>
      <c r="N4066" t="s">
        <v>3238</v>
      </c>
      <c r="O4066" t="s">
        <v>1551</v>
      </c>
      <c r="Q4066" s="199">
        <v>1978</v>
      </c>
      <c r="S4066" t="s">
        <v>1786</v>
      </c>
      <c r="T4066" t="s">
        <v>2230</v>
      </c>
      <c r="U4066" s="201">
        <v>0.21</v>
      </c>
      <c r="V4066" t="s">
        <v>2822</v>
      </c>
      <c r="W4066" t="s">
        <v>2800</v>
      </c>
      <c r="X4066" t="s">
        <v>2801</v>
      </c>
      <c r="Y4066" t="s">
        <v>3318</v>
      </c>
      <c r="Z4066" t="s">
        <v>3729</v>
      </c>
      <c r="AA4066" t="s">
        <v>784</v>
      </c>
      <c r="AB4066" s="198">
        <v>37043.875</v>
      </c>
      <c r="AC4066" s="198">
        <v>37072.875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30</v>
      </c>
      <c r="F4067" s="213">
        <f t="shared" si="320"/>
        <v>150000</v>
      </c>
      <c r="G4067" s="202">
        <v>1299594</v>
      </c>
      <c r="H4067" s="198">
        <v>37036.483587962961</v>
      </c>
      <c r="I4067" t="s">
        <v>3344</v>
      </c>
      <c r="M4067" t="s">
        <v>1785</v>
      </c>
      <c r="N4067" t="s">
        <v>3014</v>
      </c>
      <c r="O4067" t="s">
        <v>3015</v>
      </c>
      <c r="Q4067" s="199">
        <v>5000</v>
      </c>
      <c r="S4067" t="s">
        <v>1786</v>
      </c>
      <c r="T4067" t="s">
        <v>2230</v>
      </c>
      <c r="U4067" s="201">
        <v>3.97</v>
      </c>
      <c r="V4067" t="s">
        <v>1069</v>
      </c>
      <c r="W4067" t="s">
        <v>3587</v>
      </c>
      <c r="X4067" t="s">
        <v>3016</v>
      </c>
      <c r="Y4067" t="s">
        <v>2250</v>
      </c>
      <c r="Z4067" t="s">
        <v>3729</v>
      </c>
      <c r="AA4067" t="s">
        <v>785</v>
      </c>
      <c r="AB4067" s="198">
        <v>37043.875</v>
      </c>
      <c r="AC4067" s="198">
        <v>37072.875</v>
      </c>
    </row>
    <row r="4068" spans="1:29" x14ac:dyDescent="0.2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30</v>
      </c>
      <c r="F4068" s="213">
        <f t="shared" si="320"/>
        <v>300000</v>
      </c>
      <c r="G4068" s="202">
        <v>1299595</v>
      </c>
      <c r="H4068" s="198">
        <v>37036.483680555553</v>
      </c>
      <c r="I4068" t="s">
        <v>3008</v>
      </c>
      <c r="M4068" t="s">
        <v>1785</v>
      </c>
      <c r="N4068" t="s">
        <v>3328</v>
      </c>
      <c r="O4068" t="s">
        <v>3496</v>
      </c>
      <c r="Q4068" s="199">
        <v>10000</v>
      </c>
      <c r="S4068" t="s">
        <v>1786</v>
      </c>
      <c r="T4068" t="s">
        <v>2230</v>
      </c>
      <c r="U4068" s="201">
        <v>3.2500000000000001E-2</v>
      </c>
      <c r="V4068" t="s">
        <v>3350</v>
      </c>
      <c r="W4068" t="s">
        <v>3179</v>
      </c>
      <c r="X4068" t="s">
        <v>3180</v>
      </c>
      <c r="Y4068" t="s">
        <v>2250</v>
      </c>
      <c r="Z4068" t="s">
        <v>3729</v>
      </c>
      <c r="AA4068" t="s">
        <v>786</v>
      </c>
      <c r="AB4068" s="198">
        <v>37043</v>
      </c>
      <c r="AC4068" s="198">
        <v>37072</v>
      </c>
    </row>
    <row r="4069" spans="1:29" x14ac:dyDescent="0.2">
      <c r="A4069" s="44" t="str">
        <f t="shared" si="316"/>
        <v xml:space="preserve"> Natural Gas Physical</v>
      </c>
      <c r="B4069" s="44" t="str">
        <f t="shared" si="317"/>
        <v/>
      </c>
      <c r="C4069" s="44" t="str">
        <f t="shared" si="318"/>
        <v>Natural Gas</v>
      </c>
      <c r="D4069" s="44" t="str">
        <f t="shared" si="319"/>
        <v>Physical</v>
      </c>
      <c r="E4069" s="44">
        <f>IF(VLOOKUP(S4069,'DD-Lookup'!$J$6:$L$50,3,FALSE)="Monthly",(YEAR(AC4069)-YEAR(AB4069))*12+MONTH(AC4069)-MONTH(AB4069)+1,(AC4069-AB4069+1))</f>
        <v>3</v>
      </c>
      <c r="F4069" s="213">
        <f t="shared" si="320"/>
        <v>30000</v>
      </c>
      <c r="G4069" s="202">
        <v>1299596</v>
      </c>
      <c r="H4069" s="198">
        <v>37036.483703703707</v>
      </c>
      <c r="I4069" t="s">
        <v>3341</v>
      </c>
      <c r="M4069" t="s">
        <v>1785</v>
      </c>
      <c r="N4069" t="s">
        <v>1724</v>
      </c>
      <c r="O4069" t="s">
        <v>103</v>
      </c>
      <c r="Q4069" s="199">
        <v>10000</v>
      </c>
      <c r="S4069" t="s">
        <v>2308</v>
      </c>
      <c r="T4069" t="s">
        <v>1725</v>
      </c>
      <c r="U4069" s="201">
        <v>5.1749999999999998</v>
      </c>
      <c r="V4069" t="s">
        <v>3140</v>
      </c>
      <c r="W4069" t="s">
        <v>1726</v>
      </c>
      <c r="X4069" t="s">
        <v>1727</v>
      </c>
      <c r="Y4069" t="s">
        <v>3318</v>
      </c>
      <c r="Z4069" t="s">
        <v>3730</v>
      </c>
      <c r="AA4069">
        <v>812710</v>
      </c>
      <c r="AB4069" s="198">
        <v>37036.875</v>
      </c>
      <c r="AC4069" s="198">
        <v>37038.875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30</v>
      </c>
      <c r="F4070" s="213">
        <f t="shared" si="320"/>
        <v>300000</v>
      </c>
      <c r="G4070" s="202">
        <v>1299597</v>
      </c>
      <c r="H4070" s="198">
        <v>37036.483738425923</v>
      </c>
      <c r="I4070" t="s">
        <v>2006</v>
      </c>
      <c r="M4070" t="s">
        <v>1785</v>
      </c>
      <c r="N4070" t="s">
        <v>3328</v>
      </c>
      <c r="O4070" t="s">
        <v>3082</v>
      </c>
      <c r="Q4070" s="199">
        <v>10000</v>
      </c>
      <c r="S4070" t="s">
        <v>1786</v>
      </c>
      <c r="T4070" t="s">
        <v>2230</v>
      </c>
      <c r="U4070" s="201">
        <v>-0.06</v>
      </c>
      <c r="V4070" t="s">
        <v>2400</v>
      </c>
      <c r="W4070" t="s">
        <v>3179</v>
      </c>
      <c r="X4070" t="s">
        <v>3180</v>
      </c>
      <c r="Y4070" t="s">
        <v>2250</v>
      </c>
      <c r="Z4070" t="s">
        <v>3729</v>
      </c>
      <c r="AA4070" t="s">
        <v>787</v>
      </c>
      <c r="AB4070" s="198">
        <v>37043.875</v>
      </c>
      <c r="AC4070" s="198">
        <v>37072.875</v>
      </c>
    </row>
    <row r="4071" spans="1:29" x14ac:dyDescent="0.2">
      <c r="A4071" s="44" t="str">
        <f t="shared" si="316"/>
        <v xml:space="preserve"> Natural Gas Physical</v>
      </c>
      <c r="B4071" s="44" t="str">
        <f t="shared" si="317"/>
        <v/>
      </c>
      <c r="C4071" s="44" t="str">
        <f t="shared" si="318"/>
        <v>Natural Gas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</v>
      </c>
      <c r="F4071" s="213">
        <f t="shared" si="320"/>
        <v>30000</v>
      </c>
      <c r="G4071" s="202">
        <v>1299598</v>
      </c>
      <c r="H4071" s="198">
        <v>37036.483877314815</v>
      </c>
      <c r="I4071" t="s">
        <v>3087</v>
      </c>
      <c r="M4071" t="s">
        <v>1785</v>
      </c>
      <c r="N4071" t="s">
        <v>1724</v>
      </c>
      <c r="O4071" t="s">
        <v>103</v>
      </c>
      <c r="P4071" s="199">
        <v>10000</v>
      </c>
      <c r="S4071" t="s">
        <v>2308</v>
      </c>
      <c r="T4071" t="s">
        <v>1725</v>
      </c>
      <c r="U4071" s="201">
        <v>5.17</v>
      </c>
      <c r="V4071" t="s">
        <v>2374</v>
      </c>
      <c r="W4071" t="s">
        <v>1726</v>
      </c>
      <c r="X4071" t="s">
        <v>1727</v>
      </c>
      <c r="Y4071" t="s">
        <v>3318</v>
      </c>
      <c r="Z4071" t="s">
        <v>3730</v>
      </c>
      <c r="AA4071">
        <v>812711</v>
      </c>
      <c r="AB4071" s="198">
        <v>37036.875</v>
      </c>
      <c r="AC4071" s="198">
        <v>37038.875</v>
      </c>
    </row>
    <row r="4072" spans="1:29" x14ac:dyDescent="0.2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30</v>
      </c>
      <c r="F4072" s="213">
        <f t="shared" si="320"/>
        <v>900000</v>
      </c>
      <c r="G4072" s="202">
        <v>1299599</v>
      </c>
      <c r="H4072" s="198">
        <v>37036.4841087963</v>
      </c>
      <c r="I4072" t="s">
        <v>1826</v>
      </c>
      <c r="M4072" t="s">
        <v>1785</v>
      </c>
      <c r="N4072" t="s">
        <v>3014</v>
      </c>
      <c r="O4072" t="s">
        <v>3015</v>
      </c>
      <c r="P4072" s="199">
        <v>30000</v>
      </c>
      <c r="S4072" t="s">
        <v>1786</v>
      </c>
      <c r="T4072" t="s">
        <v>2230</v>
      </c>
      <c r="U4072" s="201">
        <v>3.96</v>
      </c>
      <c r="V4072" t="s">
        <v>1853</v>
      </c>
      <c r="W4072" t="s">
        <v>3587</v>
      </c>
      <c r="X4072" t="s">
        <v>3016</v>
      </c>
      <c r="Y4072" t="s">
        <v>2250</v>
      </c>
      <c r="Z4072" t="s">
        <v>3729</v>
      </c>
      <c r="AA4072" t="s">
        <v>788</v>
      </c>
      <c r="AB4072" s="198">
        <v>37043.875</v>
      </c>
      <c r="AC4072" s="198">
        <v>37072.875</v>
      </c>
    </row>
    <row r="4073" spans="1:29" x14ac:dyDescent="0.2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153</v>
      </c>
      <c r="F4073" s="213">
        <f t="shared" si="320"/>
        <v>765000</v>
      </c>
      <c r="G4073" s="202">
        <v>1299600</v>
      </c>
      <c r="H4073" s="198">
        <v>37036.484282407408</v>
      </c>
      <c r="I4073" t="s">
        <v>2730</v>
      </c>
      <c r="M4073" t="s">
        <v>1785</v>
      </c>
      <c r="N4073" t="s">
        <v>3014</v>
      </c>
      <c r="O4073" t="s">
        <v>2777</v>
      </c>
      <c r="P4073" s="199">
        <v>5000</v>
      </c>
      <c r="S4073" t="s">
        <v>1786</v>
      </c>
      <c r="T4073" t="s">
        <v>2230</v>
      </c>
      <c r="U4073" s="201">
        <v>4.0750000000000002</v>
      </c>
      <c r="V4073" t="s">
        <v>3102</v>
      </c>
      <c r="W4073" t="s">
        <v>3587</v>
      </c>
      <c r="X4073" t="s">
        <v>3016</v>
      </c>
      <c r="Y4073" t="s">
        <v>2250</v>
      </c>
      <c r="Z4073" t="s">
        <v>3729</v>
      </c>
      <c r="AA4073" t="s">
        <v>789</v>
      </c>
      <c r="AB4073" s="198">
        <v>37043</v>
      </c>
      <c r="AC4073" s="198">
        <v>37195</v>
      </c>
    </row>
    <row r="4074" spans="1:29" x14ac:dyDescent="0.2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31</v>
      </c>
      <c r="F4074" s="213">
        <f t="shared" si="320"/>
        <v>3100</v>
      </c>
      <c r="G4074" s="202">
        <v>1299601</v>
      </c>
      <c r="H4074" s="198">
        <v>37036.484305555554</v>
      </c>
      <c r="I4074" t="s">
        <v>3013</v>
      </c>
      <c r="M4074" t="s">
        <v>1785</v>
      </c>
      <c r="N4074" t="s">
        <v>3290</v>
      </c>
      <c r="O4074" t="s">
        <v>413</v>
      </c>
      <c r="Q4074" s="199">
        <v>100</v>
      </c>
      <c r="S4074" t="s">
        <v>3221</v>
      </c>
      <c r="T4074" t="s">
        <v>2230</v>
      </c>
      <c r="U4074" s="201">
        <v>0.21</v>
      </c>
      <c r="V4074" t="s">
        <v>3103</v>
      </c>
      <c r="W4074" t="s">
        <v>3222</v>
      </c>
      <c r="X4074" t="s">
        <v>3223</v>
      </c>
      <c r="Y4074" t="s">
        <v>2250</v>
      </c>
      <c r="Z4074" t="s">
        <v>3729</v>
      </c>
      <c r="AA4074" t="s">
        <v>790</v>
      </c>
      <c r="AB4074" s="198">
        <v>37104</v>
      </c>
      <c r="AC4074" s="198">
        <v>37134</v>
      </c>
    </row>
    <row r="4075" spans="1:29" x14ac:dyDescent="0.2">
      <c r="A4075" s="44" t="str">
        <f t="shared" si="316"/>
        <v>US Power Physical</v>
      </c>
      <c r="B4075" s="44" t="str">
        <f t="shared" si="317"/>
        <v>US</v>
      </c>
      <c r="C4075" s="44" t="str">
        <f t="shared" si="318"/>
        <v>Power</v>
      </c>
      <c r="D4075" s="44" t="str">
        <f t="shared" si="319"/>
        <v>Physical</v>
      </c>
      <c r="E4075" s="44">
        <f>IF(VLOOKUP(S4075,'DD-Lookup'!$J$6:$L$50,3,FALSE)="Monthly",(YEAR(AC4075)-YEAR(AB4075))*12+MONTH(AC4075)-MONTH(AB4075)+1,(AC4075-AB4075+1))</f>
        <v>30</v>
      </c>
      <c r="F4075" s="213">
        <f t="shared" si="320"/>
        <v>1500</v>
      </c>
      <c r="G4075" s="202">
        <v>1299605</v>
      </c>
      <c r="H4075" s="198">
        <v>37036.484317129631</v>
      </c>
      <c r="I4075" t="s">
        <v>2964</v>
      </c>
      <c r="M4075" t="s">
        <v>3451</v>
      </c>
      <c r="N4075" t="s">
        <v>1827</v>
      </c>
      <c r="O4075" t="s">
        <v>3009</v>
      </c>
      <c r="P4075" s="199">
        <v>50</v>
      </c>
      <c r="S4075" t="s">
        <v>1784</v>
      </c>
      <c r="T4075" t="s">
        <v>2230</v>
      </c>
      <c r="U4075" s="201">
        <v>57.25</v>
      </c>
      <c r="V4075" t="s">
        <v>1484</v>
      </c>
      <c r="W4075" t="s">
        <v>1848</v>
      </c>
      <c r="X4075" t="s">
        <v>1832</v>
      </c>
      <c r="Y4075" t="s">
        <v>2741</v>
      </c>
      <c r="Z4075" t="s">
        <v>3724</v>
      </c>
      <c r="AA4075">
        <v>623374.1</v>
      </c>
      <c r="AB4075" s="198">
        <v>37043.71597222222</v>
      </c>
      <c r="AC4075" s="198">
        <v>37072.71597222222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365</v>
      </c>
      <c r="F4076" s="213">
        <f t="shared" si="320"/>
        <v>1825000</v>
      </c>
      <c r="G4076" s="202">
        <v>1299606</v>
      </c>
      <c r="H4076" s="198">
        <v>37036.4843287037</v>
      </c>
      <c r="I4076" t="s">
        <v>3322</v>
      </c>
      <c r="M4076" t="s">
        <v>1785</v>
      </c>
      <c r="N4076" t="s">
        <v>3014</v>
      </c>
      <c r="O4076" t="s">
        <v>3370</v>
      </c>
      <c r="P4076" s="199">
        <v>5000</v>
      </c>
      <c r="S4076" t="s">
        <v>1786</v>
      </c>
      <c r="T4076" t="s">
        <v>2230</v>
      </c>
      <c r="U4076" s="201">
        <v>4.18</v>
      </c>
      <c r="V4076" t="s">
        <v>3323</v>
      </c>
      <c r="W4076" t="s">
        <v>3587</v>
      </c>
      <c r="X4076" t="s">
        <v>3016</v>
      </c>
      <c r="Y4076" t="s">
        <v>2250</v>
      </c>
      <c r="Z4076" t="s">
        <v>3729</v>
      </c>
      <c r="AA4076" t="s">
        <v>791</v>
      </c>
      <c r="AB4076" s="198">
        <v>37257.875</v>
      </c>
      <c r="AC4076" s="198">
        <v>37621.875</v>
      </c>
    </row>
    <row r="4077" spans="1:29" x14ac:dyDescent="0.2">
      <c r="A4077" s="44" t="str">
        <f t="shared" si="316"/>
        <v>US Natural Gas Financial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30</v>
      </c>
      <c r="F4077" s="213">
        <f t="shared" si="320"/>
        <v>300000</v>
      </c>
      <c r="G4077" s="202">
        <v>1299607</v>
      </c>
      <c r="H4077" s="198">
        <v>37036.484398148146</v>
      </c>
      <c r="I4077" t="s">
        <v>2006</v>
      </c>
      <c r="M4077" t="s">
        <v>1785</v>
      </c>
      <c r="N4077" t="s">
        <v>3328</v>
      </c>
      <c r="O4077" t="s">
        <v>3148</v>
      </c>
      <c r="Q4077" s="199">
        <v>10000</v>
      </c>
      <c r="S4077" t="s">
        <v>1786</v>
      </c>
      <c r="T4077" t="s">
        <v>2230</v>
      </c>
      <c r="U4077" s="201">
        <v>-0.04</v>
      </c>
      <c r="V4077" t="s">
        <v>2400</v>
      </c>
      <c r="W4077" t="s">
        <v>3179</v>
      </c>
      <c r="X4077" t="s">
        <v>3180</v>
      </c>
      <c r="Y4077" t="s">
        <v>2250</v>
      </c>
      <c r="Z4077" t="s">
        <v>3729</v>
      </c>
      <c r="AA4077" t="s">
        <v>792</v>
      </c>
      <c r="AB4077" s="198">
        <v>37043.875</v>
      </c>
      <c r="AC4077" s="198">
        <v>37072.875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31</v>
      </c>
      <c r="F4078" s="213">
        <f t="shared" si="320"/>
        <v>3100</v>
      </c>
      <c r="G4078" s="202">
        <v>1299608</v>
      </c>
      <c r="H4078" s="198">
        <v>37036.484467592592</v>
      </c>
      <c r="I4078" t="s">
        <v>3013</v>
      </c>
      <c r="M4078" t="s">
        <v>1785</v>
      </c>
      <c r="N4078" t="s">
        <v>3290</v>
      </c>
      <c r="O4078" t="s">
        <v>413</v>
      </c>
      <c r="Q4078" s="199">
        <v>100</v>
      </c>
      <c r="S4078" t="s">
        <v>3221</v>
      </c>
      <c r="T4078" t="s">
        <v>2230</v>
      </c>
      <c r="U4078" s="201">
        <v>0.21</v>
      </c>
      <c r="V4078" t="s">
        <v>3103</v>
      </c>
      <c r="W4078" t="s">
        <v>3222</v>
      </c>
      <c r="X4078" t="s">
        <v>3223</v>
      </c>
      <c r="Y4078" t="s">
        <v>2250</v>
      </c>
      <c r="Z4078" t="s">
        <v>3729</v>
      </c>
      <c r="AA4078" t="s">
        <v>793</v>
      </c>
      <c r="AB4078" s="198">
        <v>37104</v>
      </c>
      <c r="AC4078" s="198">
        <v>37134</v>
      </c>
    </row>
    <row r="4079" spans="1:29" x14ac:dyDescent="0.2">
      <c r="A4079" s="44" t="str">
        <f t="shared" si="316"/>
        <v>US Crude Financial</v>
      </c>
      <c r="B4079" s="44" t="str">
        <f t="shared" si="317"/>
        <v>US</v>
      </c>
      <c r="C4079" s="44" t="str">
        <f t="shared" si="318"/>
        <v>Crude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50000</v>
      </c>
      <c r="G4079" s="202">
        <v>1299611</v>
      </c>
      <c r="H4079" s="198">
        <v>37036.484479166669</v>
      </c>
      <c r="I4079" t="s">
        <v>3013</v>
      </c>
      <c r="M4079" t="s">
        <v>1994</v>
      </c>
      <c r="N4079" t="s">
        <v>2731</v>
      </c>
      <c r="O4079" t="s">
        <v>1815</v>
      </c>
      <c r="Q4079" s="199">
        <v>50000</v>
      </c>
      <c r="S4079" t="s">
        <v>1792</v>
      </c>
      <c r="T4079" t="s">
        <v>2230</v>
      </c>
      <c r="U4079" s="201">
        <v>28.37</v>
      </c>
      <c r="V4079" t="s">
        <v>3296</v>
      </c>
      <c r="W4079" t="s">
        <v>2733</v>
      </c>
      <c r="X4079" t="s">
        <v>2734</v>
      </c>
      <c r="Y4079" t="s">
        <v>3473</v>
      </c>
      <c r="Z4079" t="s">
        <v>3729</v>
      </c>
      <c r="AA4079">
        <v>108227</v>
      </c>
      <c r="AB4079" s="198">
        <v>37073</v>
      </c>
      <c r="AC4079" s="198">
        <v>37103</v>
      </c>
    </row>
    <row r="4080" spans="1:29" x14ac:dyDescent="0.2">
      <c r="A4080" s="44" t="str">
        <f t="shared" si="316"/>
        <v>US Natural Gas Financial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30</v>
      </c>
      <c r="F4080" s="213">
        <f t="shared" si="320"/>
        <v>300000</v>
      </c>
      <c r="G4080" s="202">
        <v>1299613</v>
      </c>
      <c r="H4080" s="198">
        <v>37036.484571759262</v>
      </c>
      <c r="I4080" t="s">
        <v>3013</v>
      </c>
      <c r="M4080" t="s">
        <v>1785</v>
      </c>
      <c r="N4080" t="s">
        <v>3014</v>
      </c>
      <c r="O4080" t="s">
        <v>3015</v>
      </c>
      <c r="P4080" s="199">
        <v>10000</v>
      </c>
      <c r="S4080" t="s">
        <v>1786</v>
      </c>
      <c r="T4080" t="s">
        <v>2230</v>
      </c>
      <c r="U4080" s="201">
        <v>3.9550000000000001</v>
      </c>
      <c r="V4080" t="s">
        <v>2132</v>
      </c>
      <c r="W4080" t="s">
        <v>3587</v>
      </c>
      <c r="X4080" t="s">
        <v>3016</v>
      </c>
      <c r="Y4080" t="s">
        <v>2250</v>
      </c>
      <c r="Z4080" t="s">
        <v>3729</v>
      </c>
      <c r="AA4080" t="s">
        <v>794</v>
      </c>
      <c r="AB4080" s="198">
        <v>37043.875</v>
      </c>
      <c r="AC4080" s="198">
        <v>37072.875</v>
      </c>
    </row>
    <row r="4081" spans="1:29" x14ac:dyDescent="0.2">
      <c r="A4081" s="44" t="str">
        <f t="shared" si="316"/>
        <v>US Crude Financial</v>
      </c>
      <c r="B4081" s="44" t="str">
        <f t="shared" si="317"/>
        <v>US</v>
      </c>
      <c r="C4081" s="44" t="str">
        <f t="shared" si="318"/>
        <v>Crude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50000</v>
      </c>
      <c r="G4081" s="202">
        <v>1299614</v>
      </c>
      <c r="H4081" s="198">
        <v>37036.484618055554</v>
      </c>
      <c r="I4081" t="s">
        <v>3013</v>
      </c>
      <c r="M4081" t="s">
        <v>1994</v>
      </c>
      <c r="N4081" t="s">
        <v>2731</v>
      </c>
      <c r="O4081" t="s">
        <v>1815</v>
      </c>
      <c r="Q4081" s="199">
        <v>50000</v>
      </c>
      <c r="S4081" t="s">
        <v>1792</v>
      </c>
      <c r="T4081" t="s">
        <v>2230</v>
      </c>
      <c r="U4081" s="201">
        <v>28.39</v>
      </c>
      <c r="V4081" t="s">
        <v>2167</v>
      </c>
      <c r="W4081" t="s">
        <v>2733</v>
      </c>
      <c r="X4081" t="s">
        <v>2734</v>
      </c>
      <c r="Y4081" t="s">
        <v>3473</v>
      </c>
      <c r="Z4081" t="s">
        <v>3729</v>
      </c>
      <c r="AA4081">
        <v>108229</v>
      </c>
      <c r="AB4081" s="198">
        <v>37073</v>
      </c>
      <c r="AC4081" s="198">
        <v>37103</v>
      </c>
    </row>
    <row r="4082" spans="1:29" x14ac:dyDescent="0.2">
      <c r="A4082" s="44" t="str">
        <f t="shared" si="316"/>
        <v>US Natural Gas Financial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300000</v>
      </c>
      <c r="G4082" s="202">
        <v>1299616</v>
      </c>
      <c r="H4082" s="198">
        <v>37036.484826388885</v>
      </c>
      <c r="I4082" t="s">
        <v>3021</v>
      </c>
      <c r="M4082" t="s">
        <v>1785</v>
      </c>
      <c r="N4082" t="s">
        <v>3014</v>
      </c>
      <c r="O4082" t="s">
        <v>3015</v>
      </c>
      <c r="Q4082" s="199">
        <v>10000</v>
      </c>
      <c r="S4082" t="s">
        <v>1786</v>
      </c>
      <c r="T4082" t="s">
        <v>2230</v>
      </c>
      <c r="U4082" s="201">
        <v>3.96</v>
      </c>
      <c r="V4082" t="s">
        <v>3022</v>
      </c>
      <c r="W4082" t="s">
        <v>3587</v>
      </c>
      <c r="X4082" t="s">
        <v>3016</v>
      </c>
      <c r="Y4082" t="s">
        <v>2250</v>
      </c>
      <c r="Z4082" t="s">
        <v>3729</v>
      </c>
      <c r="AA4082" t="s">
        <v>795</v>
      </c>
      <c r="AB4082" s="198">
        <v>37043.875</v>
      </c>
      <c r="AC4082" s="198">
        <v>37072.875</v>
      </c>
    </row>
    <row r="4083" spans="1:29" x14ac:dyDescent="0.2">
      <c r="A4083" s="44" t="str">
        <f t="shared" si="316"/>
        <v>US Natural Gas Financial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31</v>
      </c>
      <c r="F4083" s="213">
        <f t="shared" si="320"/>
        <v>155000</v>
      </c>
      <c r="G4083" s="202">
        <v>1299617</v>
      </c>
      <c r="H4083" s="198">
        <v>37036.484918981485</v>
      </c>
      <c r="I4083" t="s">
        <v>2792</v>
      </c>
      <c r="M4083" t="s">
        <v>1785</v>
      </c>
      <c r="N4083" t="s">
        <v>3014</v>
      </c>
      <c r="O4083" t="s">
        <v>3327</v>
      </c>
      <c r="P4083" s="199">
        <v>5000</v>
      </c>
      <c r="S4083" t="s">
        <v>1786</v>
      </c>
      <c r="T4083" t="s">
        <v>2230</v>
      </c>
      <c r="U4083" s="201">
        <v>4.0149999999999997</v>
      </c>
      <c r="V4083" t="s">
        <v>3265</v>
      </c>
      <c r="W4083" t="s">
        <v>3587</v>
      </c>
      <c r="X4083" t="s">
        <v>3016</v>
      </c>
      <c r="Y4083" t="s">
        <v>2250</v>
      </c>
      <c r="Z4083" t="s">
        <v>3729</v>
      </c>
      <c r="AA4083" t="s">
        <v>796</v>
      </c>
      <c r="AB4083" s="198">
        <v>37073.875</v>
      </c>
      <c r="AC4083" s="198">
        <v>37103.875</v>
      </c>
    </row>
    <row r="4084" spans="1:29" x14ac:dyDescent="0.2">
      <c r="A4084" s="44" t="str">
        <f t="shared" si="316"/>
        <v>US Crude Financial</v>
      </c>
      <c r="B4084" s="44" t="str">
        <f t="shared" si="317"/>
        <v>US</v>
      </c>
      <c r="C4084" s="44" t="str">
        <f t="shared" si="318"/>
        <v>Crude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50000</v>
      </c>
      <c r="G4084" s="202">
        <v>1299619</v>
      </c>
      <c r="H4084" s="198">
        <v>37036.484953703701</v>
      </c>
      <c r="I4084" t="s">
        <v>2200</v>
      </c>
      <c r="M4084" t="s">
        <v>1994</v>
      </c>
      <c r="N4084" t="s">
        <v>2731</v>
      </c>
      <c r="O4084" t="s">
        <v>1815</v>
      </c>
      <c r="Q4084" s="199">
        <v>50000</v>
      </c>
      <c r="S4084" t="s">
        <v>1792</v>
      </c>
      <c r="T4084" t="s">
        <v>2230</v>
      </c>
      <c r="U4084" s="201">
        <v>28.41</v>
      </c>
      <c r="V4084" t="s">
        <v>2829</v>
      </c>
      <c r="W4084" t="s">
        <v>2733</v>
      </c>
      <c r="X4084" t="s">
        <v>2734</v>
      </c>
      <c r="Y4084" t="s">
        <v>3473</v>
      </c>
      <c r="Z4084" t="s">
        <v>3729</v>
      </c>
      <c r="AA4084">
        <v>108231</v>
      </c>
      <c r="AB4084" s="198">
        <v>37073</v>
      </c>
      <c r="AC4084" s="198">
        <v>37103</v>
      </c>
    </row>
    <row r="4085" spans="1:29" x14ac:dyDescent="0.2">
      <c r="A4085" s="44" t="str">
        <f t="shared" si="316"/>
        <v>US Natural Gas Financial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151</v>
      </c>
      <c r="F4085" s="213">
        <f t="shared" si="320"/>
        <v>377500</v>
      </c>
      <c r="G4085" s="202">
        <v>1299620</v>
      </c>
      <c r="H4085" s="198">
        <v>37036.485034722224</v>
      </c>
      <c r="I4085" t="s">
        <v>3231</v>
      </c>
      <c r="M4085" t="s">
        <v>1785</v>
      </c>
      <c r="N4085" t="s">
        <v>3014</v>
      </c>
      <c r="O4085" t="s">
        <v>3345</v>
      </c>
      <c r="P4085" s="199">
        <v>2500</v>
      </c>
      <c r="S4085" t="s">
        <v>1786</v>
      </c>
      <c r="T4085" t="s">
        <v>2230</v>
      </c>
      <c r="U4085" s="201">
        <v>4.4550000000000001</v>
      </c>
      <c r="V4085" t="s">
        <v>2040</v>
      </c>
      <c r="W4085" t="s">
        <v>3587</v>
      </c>
      <c r="X4085" t="s">
        <v>3016</v>
      </c>
      <c r="Y4085" t="s">
        <v>2250</v>
      </c>
      <c r="Z4085" t="s">
        <v>3729</v>
      </c>
      <c r="AA4085" t="s">
        <v>797</v>
      </c>
      <c r="AB4085" s="198">
        <v>37196</v>
      </c>
      <c r="AC4085" s="198">
        <v>37346</v>
      </c>
    </row>
    <row r="4086" spans="1:29" x14ac:dyDescent="0.2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13">
        <f t="shared" si="320"/>
        <v>300000</v>
      </c>
      <c r="G4086" s="202">
        <v>1299621</v>
      </c>
      <c r="H4086" s="198">
        <v>37036.48505787037</v>
      </c>
      <c r="I4086" t="s">
        <v>2986</v>
      </c>
      <c r="M4086" t="s">
        <v>1785</v>
      </c>
      <c r="N4086" t="s">
        <v>3328</v>
      </c>
      <c r="O4086" t="s">
        <v>3030</v>
      </c>
      <c r="Q4086" s="199">
        <v>10000</v>
      </c>
      <c r="S4086" t="s">
        <v>1786</v>
      </c>
      <c r="T4086" t="s">
        <v>2230</v>
      </c>
      <c r="U4086" s="201">
        <v>2.5000000000000001E-3</v>
      </c>
      <c r="V4086" t="s">
        <v>1498</v>
      </c>
      <c r="W4086" t="s">
        <v>3211</v>
      </c>
      <c r="X4086" t="s">
        <v>3212</v>
      </c>
      <c r="Y4086" t="s">
        <v>2250</v>
      </c>
      <c r="Z4086" t="s">
        <v>3729</v>
      </c>
      <c r="AA4086" t="s">
        <v>798</v>
      </c>
      <c r="AB4086" s="198">
        <v>37043.875</v>
      </c>
      <c r="AC4086" s="198">
        <v>37072.875</v>
      </c>
    </row>
    <row r="4087" spans="1:29" x14ac:dyDescent="0.2">
      <c r="A4087" s="44" t="str">
        <f t="shared" si="316"/>
        <v xml:space="preserve"> Natural Gas Physical</v>
      </c>
      <c r="B4087" s="44" t="str">
        <f t="shared" si="317"/>
        <v/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4</v>
      </c>
      <c r="F4087" s="213">
        <f t="shared" si="320"/>
        <v>40000</v>
      </c>
      <c r="G4087" s="202">
        <v>1299622</v>
      </c>
      <c r="H4087" s="198">
        <v>37036.485185185185</v>
      </c>
      <c r="I4087" t="s">
        <v>2964</v>
      </c>
      <c r="M4087" t="s">
        <v>1785</v>
      </c>
      <c r="N4087" t="s">
        <v>1724</v>
      </c>
      <c r="O4087" t="s">
        <v>172</v>
      </c>
      <c r="Q4087" s="199">
        <v>10000</v>
      </c>
      <c r="S4087" t="s">
        <v>2308</v>
      </c>
      <c r="T4087" t="s">
        <v>1725</v>
      </c>
      <c r="U4087" s="201">
        <v>5.1849999999999996</v>
      </c>
      <c r="V4087" t="s">
        <v>2867</v>
      </c>
      <c r="W4087" t="s">
        <v>1726</v>
      </c>
      <c r="X4087" t="s">
        <v>1727</v>
      </c>
      <c r="Y4087" t="s">
        <v>3318</v>
      </c>
      <c r="Z4087" t="s">
        <v>3730</v>
      </c>
      <c r="AA4087">
        <v>812713</v>
      </c>
      <c r="AB4087" s="198">
        <v>37036</v>
      </c>
      <c r="AC4087" s="198">
        <v>37039</v>
      </c>
    </row>
    <row r="4088" spans="1:29" x14ac:dyDescent="0.2">
      <c r="A4088" s="44" t="str">
        <f t="shared" si="316"/>
        <v>US Crude Financial</v>
      </c>
      <c r="B4088" s="44" t="str">
        <f t="shared" si="317"/>
        <v>US</v>
      </c>
      <c r="C4088" s="44" t="str">
        <f t="shared" si="318"/>
        <v>Crude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50000</v>
      </c>
      <c r="G4088" s="202">
        <v>1299623</v>
      </c>
      <c r="H4088" s="198">
        <v>37036.485185185185</v>
      </c>
      <c r="I4088" t="s">
        <v>2730</v>
      </c>
      <c r="M4088" t="s">
        <v>1994</v>
      </c>
      <c r="N4088" t="s">
        <v>2731</v>
      </c>
      <c r="O4088" t="s">
        <v>1815</v>
      </c>
      <c r="Q4088" s="199">
        <v>50000</v>
      </c>
      <c r="S4088" t="s">
        <v>1792</v>
      </c>
      <c r="T4088" t="s">
        <v>2230</v>
      </c>
      <c r="U4088" s="201">
        <v>28.43</v>
      </c>
      <c r="V4088" t="s">
        <v>3298</v>
      </c>
      <c r="W4088" t="s">
        <v>2733</v>
      </c>
      <c r="X4088" t="s">
        <v>2734</v>
      </c>
      <c r="Y4088" t="s">
        <v>3473</v>
      </c>
      <c r="Z4088" t="s">
        <v>3729</v>
      </c>
      <c r="AA4088">
        <v>108233</v>
      </c>
      <c r="AB4088" s="198">
        <v>37073</v>
      </c>
      <c r="AC4088" s="198">
        <v>37103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151</v>
      </c>
      <c r="F4089" s="213">
        <f t="shared" si="320"/>
        <v>755000</v>
      </c>
      <c r="G4089" s="202">
        <v>1299624</v>
      </c>
      <c r="H4089" s="198">
        <v>37036.485254629632</v>
      </c>
      <c r="I4089" t="s">
        <v>3313</v>
      </c>
      <c r="M4089" t="s">
        <v>1785</v>
      </c>
      <c r="N4089" t="s">
        <v>3014</v>
      </c>
      <c r="O4089" t="s">
        <v>3345</v>
      </c>
      <c r="Q4089" s="199">
        <v>5000</v>
      </c>
      <c r="S4089" t="s">
        <v>1786</v>
      </c>
      <c r="T4089" t="s">
        <v>2230</v>
      </c>
      <c r="U4089" s="201">
        <v>4.46</v>
      </c>
      <c r="V4089" t="s">
        <v>2798</v>
      </c>
      <c r="W4089" t="s">
        <v>3587</v>
      </c>
      <c r="X4089" t="s">
        <v>3016</v>
      </c>
      <c r="Y4089" t="s">
        <v>2250</v>
      </c>
      <c r="Z4089" t="s">
        <v>3729</v>
      </c>
      <c r="AA4089" t="s">
        <v>799</v>
      </c>
      <c r="AB4089" s="198">
        <v>37196</v>
      </c>
      <c r="AC4089" s="198">
        <v>37346</v>
      </c>
    </row>
    <row r="4090" spans="1:29" x14ac:dyDescent="0.2">
      <c r="A4090" s="44" t="str">
        <f t="shared" si="316"/>
        <v>US Crude Financial</v>
      </c>
      <c r="B4090" s="44" t="str">
        <f t="shared" si="317"/>
        <v>US</v>
      </c>
      <c r="C4090" s="44" t="str">
        <f t="shared" si="318"/>
        <v>Crude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50000</v>
      </c>
      <c r="G4090" s="202">
        <v>1299625</v>
      </c>
      <c r="H4090" s="198">
        <v>37036.485277777778</v>
      </c>
      <c r="I4090" t="s">
        <v>3013</v>
      </c>
      <c r="M4090" t="s">
        <v>1994</v>
      </c>
      <c r="N4090" t="s">
        <v>2731</v>
      </c>
      <c r="O4090" t="s">
        <v>1815</v>
      </c>
      <c r="Q4090" s="199">
        <v>50000</v>
      </c>
      <c r="S4090" t="s">
        <v>1792</v>
      </c>
      <c r="T4090" t="s">
        <v>2230</v>
      </c>
      <c r="U4090" s="201">
        <v>28.45</v>
      </c>
      <c r="V4090" t="s">
        <v>3296</v>
      </c>
      <c r="W4090" t="s">
        <v>2733</v>
      </c>
      <c r="X4090" t="s">
        <v>2734</v>
      </c>
      <c r="Y4090" t="s">
        <v>3473</v>
      </c>
      <c r="Z4090" t="s">
        <v>3729</v>
      </c>
      <c r="AA4090">
        <v>108234</v>
      </c>
      <c r="AB4090" s="198">
        <v>37073</v>
      </c>
      <c r="AC4090" s="198">
        <v>37103</v>
      </c>
    </row>
    <row r="4091" spans="1:29" x14ac:dyDescent="0.2">
      <c r="A4091" s="44" t="str">
        <f t="shared" si="316"/>
        <v>US Natural Gas Financial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151</v>
      </c>
      <c r="F4091" s="213">
        <f t="shared" si="320"/>
        <v>755000</v>
      </c>
      <c r="G4091" s="202">
        <v>1299626</v>
      </c>
      <c r="H4091" s="198">
        <v>37036.485405092593</v>
      </c>
      <c r="I4091" t="s">
        <v>1826</v>
      </c>
      <c r="M4091" t="s">
        <v>1785</v>
      </c>
      <c r="N4091" t="s">
        <v>3014</v>
      </c>
      <c r="O4091" t="s">
        <v>3345</v>
      </c>
      <c r="Q4091" s="199">
        <v>5000</v>
      </c>
      <c r="S4091" t="s">
        <v>1786</v>
      </c>
      <c r="T4091" t="s">
        <v>2230</v>
      </c>
      <c r="U4091" s="201">
        <v>4.4649999999999999</v>
      </c>
      <c r="V4091" t="s">
        <v>2197</v>
      </c>
      <c r="W4091" t="s">
        <v>3587</v>
      </c>
      <c r="X4091" t="s">
        <v>3016</v>
      </c>
      <c r="Y4091" t="s">
        <v>2250</v>
      </c>
      <c r="Z4091" t="s">
        <v>3729</v>
      </c>
      <c r="AA4091" t="s">
        <v>800</v>
      </c>
      <c r="AB4091" s="198">
        <v>37196</v>
      </c>
      <c r="AC4091" s="198">
        <v>37346</v>
      </c>
    </row>
    <row r="4092" spans="1:29" x14ac:dyDescent="0.2">
      <c r="A4092" s="44" t="str">
        <f t="shared" si="316"/>
        <v>US Natural Gas Financial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31</v>
      </c>
      <c r="F4092" s="213">
        <f t="shared" si="320"/>
        <v>3100</v>
      </c>
      <c r="G4092" s="202">
        <v>1299630</v>
      </c>
      <c r="H4092" s="198">
        <v>37036.485601851855</v>
      </c>
      <c r="I4092" t="s">
        <v>2937</v>
      </c>
      <c r="M4092" t="s">
        <v>1785</v>
      </c>
      <c r="N4092" t="s">
        <v>3290</v>
      </c>
      <c r="O4092" t="s">
        <v>413</v>
      </c>
      <c r="Q4092" s="199">
        <v>100</v>
      </c>
      <c r="S4092" t="s">
        <v>3221</v>
      </c>
      <c r="T4092" t="s">
        <v>2230</v>
      </c>
      <c r="U4092" s="201">
        <v>0.21</v>
      </c>
      <c r="V4092" t="s">
        <v>2938</v>
      </c>
      <c r="W4092" t="s">
        <v>3222</v>
      </c>
      <c r="X4092" t="s">
        <v>3223</v>
      </c>
      <c r="Y4092" t="s">
        <v>2250</v>
      </c>
      <c r="Z4092" t="s">
        <v>3729</v>
      </c>
      <c r="AA4092" t="s">
        <v>801</v>
      </c>
      <c r="AB4092" s="198">
        <v>37104</v>
      </c>
      <c r="AC4092" s="198">
        <v>37134</v>
      </c>
    </row>
    <row r="4093" spans="1:29" x14ac:dyDescent="0.2">
      <c r="A4093" s="44" t="str">
        <f t="shared" si="316"/>
        <v>US Crude Financial</v>
      </c>
      <c r="B4093" s="44" t="str">
        <f t="shared" si="317"/>
        <v>US</v>
      </c>
      <c r="C4093" s="44" t="str">
        <f t="shared" si="318"/>
        <v>Crude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50000</v>
      </c>
      <c r="G4093" s="202">
        <v>1299634</v>
      </c>
      <c r="H4093" s="198">
        <v>37036.485671296294</v>
      </c>
      <c r="I4093" t="s">
        <v>2730</v>
      </c>
      <c r="M4093" t="s">
        <v>1994</v>
      </c>
      <c r="N4093" t="s">
        <v>2731</v>
      </c>
      <c r="O4093" t="s">
        <v>1815</v>
      </c>
      <c r="Q4093" s="199">
        <v>50000</v>
      </c>
      <c r="S4093" t="s">
        <v>1792</v>
      </c>
      <c r="T4093" t="s">
        <v>2230</v>
      </c>
      <c r="U4093" s="201">
        <v>28.47</v>
      </c>
      <c r="V4093" t="s">
        <v>3358</v>
      </c>
      <c r="W4093" t="s">
        <v>2733</v>
      </c>
      <c r="X4093" t="s">
        <v>2734</v>
      </c>
      <c r="Y4093" t="s">
        <v>3473</v>
      </c>
      <c r="Z4093" t="s">
        <v>3729</v>
      </c>
      <c r="AA4093">
        <v>108236</v>
      </c>
      <c r="AB4093" s="198">
        <v>37073</v>
      </c>
      <c r="AC4093" s="198">
        <v>37103</v>
      </c>
    </row>
    <row r="4094" spans="1:29" x14ac:dyDescent="0.2">
      <c r="A4094" s="44" t="str">
        <f t="shared" si="316"/>
        <v>US Natural Gas Financial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31</v>
      </c>
      <c r="F4094" s="213">
        <f t="shared" si="320"/>
        <v>3100</v>
      </c>
      <c r="G4094" s="202">
        <v>1299635</v>
      </c>
      <c r="H4094" s="198">
        <v>37036.48574074074</v>
      </c>
      <c r="I4094" t="s">
        <v>2937</v>
      </c>
      <c r="M4094" t="s">
        <v>1785</v>
      </c>
      <c r="N4094" t="s">
        <v>3290</v>
      </c>
      <c r="O4094" t="s">
        <v>413</v>
      </c>
      <c r="Q4094" s="199">
        <v>100</v>
      </c>
      <c r="S4094" t="s">
        <v>3221</v>
      </c>
      <c r="T4094" t="s">
        <v>2230</v>
      </c>
      <c r="U4094" s="201">
        <v>0.21</v>
      </c>
      <c r="V4094" t="s">
        <v>2938</v>
      </c>
      <c r="W4094" t="s">
        <v>3222</v>
      </c>
      <c r="X4094" t="s">
        <v>3223</v>
      </c>
      <c r="Y4094" t="s">
        <v>2250</v>
      </c>
      <c r="Z4094" t="s">
        <v>3729</v>
      </c>
      <c r="AA4094" t="s">
        <v>802</v>
      </c>
      <c r="AB4094" s="198">
        <v>37104</v>
      </c>
      <c r="AC4094" s="198">
        <v>37134</v>
      </c>
    </row>
    <row r="4095" spans="1:29" x14ac:dyDescent="0.2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20</v>
      </c>
      <c r="G4095" s="202">
        <v>1299639</v>
      </c>
      <c r="H4095" s="198">
        <v>37036.485925925925</v>
      </c>
      <c r="I4095" t="s">
        <v>2185</v>
      </c>
      <c r="M4095" t="s">
        <v>1791</v>
      </c>
      <c r="N4095" t="s">
        <v>2227</v>
      </c>
      <c r="O4095" t="s">
        <v>2228</v>
      </c>
      <c r="Q4095" s="199">
        <v>20</v>
      </c>
      <c r="S4095" t="s">
        <v>2229</v>
      </c>
      <c r="T4095" t="s">
        <v>2230</v>
      </c>
      <c r="U4095" s="201">
        <v>1736</v>
      </c>
      <c r="V4095" t="s">
        <v>2186</v>
      </c>
      <c r="W4095" t="s">
        <v>2236</v>
      </c>
      <c r="X4095" t="s">
        <v>2232</v>
      </c>
      <c r="Y4095" t="s">
        <v>2233</v>
      </c>
      <c r="Z4095" t="s">
        <v>2234</v>
      </c>
      <c r="AA4095">
        <v>2154194</v>
      </c>
    </row>
    <row r="4096" spans="1:29" x14ac:dyDescent="0.2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5</v>
      </c>
      <c r="G4096" s="202">
        <v>1299640</v>
      </c>
      <c r="H4096" s="198">
        <v>37036.486307870371</v>
      </c>
      <c r="I4096" t="s">
        <v>2245</v>
      </c>
      <c r="M4096" t="s">
        <v>1791</v>
      </c>
      <c r="N4096" t="s">
        <v>2227</v>
      </c>
      <c r="O4096" t="s">
        <v>2228</v>
      </c>
      <c r="Q4096" s="199">
        <v>5</v>
      </c>
      <c r="S4096" t="s">
        <v>2229</v>
      </c>
      <c r="T4096" t="s">
        <v>2230</v>
      </c>
      <c r="U4096" s="201">
        <v>1737</v>
      </c>
      <c r="V4096" t="s">
        <v>1406</v>
      </c>
      <c r="W4096" t="s">
        <v>2236</v>
      </c>
      <c r="X4096" t="s">
        <v>2232</v>
      </c>
      <c r="Y4096" t="s">
        <v>2233</v>
      </c>
      <c r="Z4096" t="s">
        <v>2234</v>
      </c>
      <c r="AA4096">
        <v>2154192</v>
      </c>
    </row>
    <row r="4097" spans="1:29" x14ac:dyDescent="0.2">
      <c r="A4097" s="44" t="str">
        <f t="shared" si="316"/>
        <v>US Natural Gas Financial</v>
      </c>
      <c r="B4097" s="44" t="str">
        <f t="shared" si="317"/>
        <v>US</v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31</v>
      </c>
      <c r="F4097" s="213">
        <f t="shared" si="320"/>
        <v>155000</v>
      </c>
      <c r="G4097" s="202">
        <v>1299641</v>
      </c>
      <c r="H4097" s="198">
        <v>37036.486388888887</v>
      </c>
      <c r="I4097" t="s">
        <v>2885</v>
      </c>
      <c r="M4097" t="s">
        <v>1785</v>
      </c>
      <c r="N4097" t="s">
        <v>3014</v>
      </c>
      <c r="O4097" t="s">
        <v>3327</v>
      </c>
      <c r="Q4097" s="199">
        <v>5000</v>
      </c>
      <c r="S4097" t="s">
        <v>1786</v>
      </c>
      <c r="T4097" t="s">
        <v>2230</v>
      </c>
      <c r="U4097" s="201">
        <v>4.03</v>
      </c>
      <c r="V4097" t="s">
        <v>2886</v>
      </c>
      <c r="W4097" t="s">
        <v>3587</v>
      </c>
      <c r="X4097" t="s">
        <v>3016</v>
      </c>
      <c r="Y4097" t="s">
        <v>2250</v>
      </c>
      <c r="Z4097" t="s">
        <v>3729</v>
      </c>
      <c r="AA4097" t="s">
        <v>803</v>
      </c>
      <c r="AB4097" s="198">
        <v>37073.875</v>
      </c>
      <c r="AC4097" s="198">
        <v>37103.875</v>
      </c>
    </row>
    <row r="4098" spans="1:29" x14ac:dyDescent="0.2">
      <c r="A4098" s="44" t="str">
        <f t="shared" si="316"/>
        <v>US Power Physical</v>
      </c>
      <c r="B4098" s="44" t="str">
        <f t="shared" si="317"/>
        <v>US</v>
      </c>
      <c r="C4098" s="44" t="str">
        <f t="shared" si="318"/>
        <v>Power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5</v>
      </c>
      <c r="F4098" s="213">
        <f t="shared" si="320"/>
        <v>250</v>
      </c>
      <c r="G4098" s="202">
        <v>1299644</v>
      </c>
      <c r="H4098" s="198">
        <v>37036.486446759256</v>
      </c>
      <c r="I4098" t="s">
        <v>1842</v>
      </c>
      <c r="M4098" t="s">
        <v>3451</v>
      </c>
      <c r="N4098" t="s">
        <v>1827</v>
      </c>
      <c r="O4098" t="s">
        <v>2863</v>
      </c>
      <c r="P4098" s="199">
        <v>50</v>
      </c>
      <c r="S4098" t="s">
        <v>1784</v>
      </c>
      <c r="T4098" t="s">
        <v>2230</v>
      </c>
      <c r="U4098" s="201">
        <v>56</v>
      </c>
      <c r="V4098" t="s">
        <v>3499</v>
      </c>
      <c r="W4098" t="s">
        <v>1844</v>
      </c>
      <c r="X4098" t="s">
        <v>1845</v>
      </c>
      <c r="Y4098" t="s">
        <v>2741</v>
      </c>
      <c r="Z4098" t="s">
        <v>3724</v>
      </c>
      <c r="AA4098">
        <v>623379.1</v>
      </c>
      <c r="AB4098" s="198">
        <v>37046.875</v>
      </c>
      <c r="AC4098" s="198">
        <v>37050.875</v>
      </c>
    </row>
    <row r="4099" spans="1:29" x14ac:dyDescent="0.2">
      <c r="A4099" s="44" t="str">
        <f t="shared" si="316"/>
        <v>US Crude Financial</v>
      </c>
      <c r="B4099" s="44" t="str">
        <f t="shared" si="317"/>
        <v>US</v>
      </c>
      <c r="C4099" s="44" t="str">
        <f t="shared" si="318"/>
        <v>Crude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50000</v>
      </c>
      <c r="G4099" s="202">
        <v>1299643</v>
      </c>
      <c r="H4099" s="198">
        <v>37036.486446759256</v>
      </c>
      <c r="I4099" t="s">
        <v>3013</v>
      </c>
      <c r="M4099" t="s">
        <v>1994</v>
      </c>
      <c r="N4099" t="s">
        <v>2731</v>
      </c>
      <c r="O4099" t="s">
        <v>1815</v>
      </c>
      <c r="P4099" s="199">
        <v>50000</v>
      </c>
      <c r="S4099" t="s">
        <v>1792</v>
      </c>
      <c r="T4099" t="s">
        <v>2230</v>
      </c>
      <c r="U4099" s="201">
        <v>28.45</v>
      </c>
      <c r="V4099" t="s">
        <v>3296</v>
      </c>
      <c r="W4099" t="s">
        <v>2733</v>
      </c>
      <c r="X4099" t="s">
        <v>2734</v>
      </c>
      <c r="Y4099" t="s">
        <v>3473</v>
      </c>
      <c r="Z4099" t="s">
        <v>3729</v>
      </c>
      <c r="AA4099">
        <v>108237</v>
      </c>
      <c r="AB4099" s="198">
        <v>37073</v>
      </c>
      <c r="AC4099" s="198">
        <v>37103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30</v>
      </c>
      <c r="F4100" s="213">
        <f t="shared" si="320"/>
        <v>300000</v>
      </c>
      <c r="G4100" s="202">
        <v>1299646</v>
      </c>
      <c r="H4100" s="198">
        <v>37036.486712962964</v>
      </c>
      <c r="I4100" t="s">
        <v>2986</v>
      </c>
      <c r="M4100" t="s">
        <v>1785</v>
      </c>
      <c r="N4100" t="s">
        <v>3014</v>
      </c>
      <c r="O4100" t="s">
        <v>3015</v>
      </c>
      <c r="Q4100" s="199">
        <v>10000</v>
      </c>
      <c r="S4100" t="s">
        <v>1786</v>
      </c>
      <c r="T4100" t="s">
        <v>2230</v>
      </c>
      <c r="U4100" s="201">
        <v>3.97</v>
      </c>
      <c r="V4100" t="s">
        <v>1873</v>
      </c>
      <c r="W4100" t="s">
        <v>3587</v>
      </c>
      <c r="X4100" t="s">
        <v>3016</v>
      </c>
      <c r="Y4100" t="s">
        <v>2250</v>
      </c>
      <c r="Z4100" t="s">
        <v>3729</v>
      </c>
      <c r="AA4100" t="s">
        <v>804</v>
      </c>
      <c r="AB4100" s="198">
        <v>37043.875</v>
      </c>
      <c r="AC4100" s="198">
        <v>37072.875</v>
      </c>
    </row>
    <row r="4101" spans="1:29" x14ac:dyDescent="0.2">
      <c r="A4101" s="44" t="str">
        <f t="shared" si="316"/>
        <v>US Natural Gas Financial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30</v>
      </c>
      <c r="F4101" s="213">
        <f t="shared" si="320"/>
        <v>300000</v>
      </c>
      <c r="G4101" s="202">
        <v>1299647</v>
      </c>
      <c r="H4101" s="198">
        <v>37036.486817129633</v>
      </c>
      <c r="I4101" t="s">
        <v>2986</v>
      </c>
      <c r="M4101" t="s">
        <v>1785</v>
      </c>
      <c r="N4101" t="s">
        <v>3014</v>
      </c>
      <c r="O4101" t="s">
        <v>3015</v>
      </c>
      <c r="Q4101" s="199">
        <v>10000</v>
      </c>
      <c r="S4101" t="s">
        <v>1786</v>
      </c>
      <c r="T4101" t="s">
        <v>2230</v>
      </c>
      <c r="U4101" s="201">
        <v>3.97</v>
      </c>
      <c r="V4101" t="s">
        <v>2883</v>
      </c>
      <c r="W4101" t="s">
        <v>3587</v>
      </c>
      <c r="X4101" t="s">
        <v>3016</v>
      </c>
      <c r="Y4101" t="s">
        <v>2250</v>
      </c>
      <c r="Z4101" t="s">
        <v>3729</v>
      </c>
      <c r="AA4101" t="s">
        <v>805</v>
      </c>
      <c r="AB4101" s="198">
        <v>37043.875</v>
      </c>
      <c r="AC4101" s="198">
        <v>37072.875</v>
      </c>
    </row>
    <row r="4102" spans="1:29" x14ac:dyDescent="0.2">
      <c r="A4102" s="44" t="str">
        <f t="shared" si="316"/>
        <v xml:space="preserve"> Natural Gas Physical</v>
      </c>
      <c r="B4102" s="44" t="str">
        <f t="shared" si="317"/>
        <v/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</v>
      </c>
      <c r="F4102" s="213">
        <f t="shared" si="320"/>
        <v>30000</v>
      </c>
      <c r="G4102" s="202">
        <v>1299648</v>
      </c>
      <c r="H4102" s="198">
        <v>37036.487430555557</v>
      </c>
      <c r="I4102" t="s">
        <v>2384</v>
      </c>
      <c r="M4102" t="s">
        <v>1785</v>
      </c>
      <c r="N4102" t="s">
        <v>1724</v>
      </c>
      <c r="O4102" t="s">
        <v>103</v>
      </c>
      <c r="P4102" s="199">
        <v>10000</v>
      </c>
      <c r="S4102" t="s">
        <v>2308</v>
      </c>
      <c r="T4102" t="s">
        <v>1725</v>
      </c>
      <c r="U4102" s="201">
        <v>5.1749999999999998</v>
      </c>
      <c r="V4102" t="s">
        <v>757</v>
      </c>
      <c r="W4102" t="s">
        <v>1726</v>
      </c>
      <c r="X4102" t="s">
        <v>1727</v>
      </c>
      <c r="Y4102" t="s">
        <v>3318</v>
      </c>
      <c r="Z4102" t="s">
        <v>3730</v>
      </c>
      <c r="AA4102">
        <v>812725</v>
      </c>
      <c r="AB4102" s="198">
        <v>37036.875</v>
      </c>
      <c r="AC4102" s="198">
        <v>37038.875</v>
      </c>
    </row>
    <row r="4103" spans="1:29" x14ac:dyDescent="0.2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31</v>
      </c>
      <c r="F4103" s="213">
        <f t="shared" si="320"/>
        <v>3100</v>
      </c>
      <c r="G4103" s="202">
        <v>1299649</v>
      </c>
      <c r="H4103" s="198">
        <v>37036.487627314818</v>
      </c>
      <c r="I4103" t="s">
        <v>2937</v>
      </c>
      <c r="M4103" t="s">
        <v>1785</v>
      </c>
      <c r="N4103" t="s">
        <v>3290</v>
      </c>
      <c r="O4103" t="s">
        <v>413</v>
      </c>
      <c r="Q4103" s="199">
        <v>100</v>
      </c>
      <c r="S4103" t="s">
        <v>3221</v>
      </c>
      <c r="T4103" t="s">
        <v>2230</v>
      </c>
      <c r="U4103" s="201">
        <v>0.21</v>
      </c>
      <c r="V4103" t="s">
        <v>2938</v>
      </c>
      <c r="W4103" t="s">
        <v>3222</v>
      </c>
      <c r="X4103" t="s">
        <v>3223</v>
      </c>
      <c r="Y4103" t="s">
        <v>2250</v>
      </c>
      <c r="Z4103" t="s">
        <v>3729</v>
      </c>
      <c r="AA4103" t="s">
        <v>806</v>
      </c>
      <c r="AB4103" s="198">
        <v>37104</v>
      </c>
      <c r="AC4103" s="198">
        <v>37134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151</v>
      </c>
      <c r="F4104" s="213">
        <f t="shared" si="320"/>
        <v>755000</v>
      </c>
      <c r="G4104" s="202">
        <v>1299650</v>
      </c>
      <c r="H4104" s="198">
        <v>37036.487638888888</v>
      </c>
      <c r="I4104" t="s">
        <v>1716</v>
      </c>
      <c r="M4104" t="s">
        <v>1785</v>
      </c>
      <c r="N4104" t="s">
        <v>3014</v>
      </c>
      <c r="O4104" t="s">
        <v>3345</v>
      </c>
      <c r="Q4104" s="199">
        <v>5000</v>
      </c>
      <c r="S4104" t="s">
        <v>1786</v>
      </c>
      <c r="T4104" t="s">
        <v>2230</v>
      </c>
      <c r="U4104" s="201">
        <v>4.4749999999999996</v>
      </c>
      <c r="V4104" t="s">
        <v>2401</v>
      </c>
      <c r="W4104" t="s">
        <v>3587</v>
      </c>
      <c r="X4104" t="s">
        <v>3016</v>
      </c>
      <c r="Y4104" t="s">
        <v>2250</v>
      </c>
      <c r="Z4104" t="s">
        <v>3729</v>
      </c>
      <c r="AA4104" t="s">
        <v>807</v>
      </c>
      <c r="AB4104" s="198">
        <v>37196</v>
      </c>
      <c r="AC4104" s="198">
        <v>37346</v>
      </c>
    </row>
    <row r="4105" spans="1:29" x14ac:dyDescent="0.2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600000</v>
      </c>
      <c r="G4105" s="202">
        <v>1299654</v>
      </c>
      <c r="H4105" s="198">
        <v>37036.487662037034</v>
      </c>
      <c r="I4105" t="s">
        <v>2202</v>
      </c>
      <c r="M4105" t="s">
        <v>1785</v>
      </c>
      <c r="N4105" t="s">
        <v>3014</v>
      </c>
      <c r="O4105" t="s">
        <v>1820</v>
      </c>
      <c r="Q4105" s="199">
        <v>20000</v>
      </c>
      <c r="S4105" t="s">
        <v>1786</v>
      </c>
      <c r="T4105" t="s">
        <v>2230</v>
      </c>
      <c r="U4105" s="201">
        <v>-0.01</v>
      </c>
      <c r="V4105" t="s">
        <v>2371</v>
      </c>
      <c r="W4105" t="s">
        <v>3372</v>
      </c>
      <c r="X4105" t="s">
        <v>2774</v>
      </c>
      <c r="Y4105" t="s">
        <v>2250</v>
      </c>
      <c r="Z4105" t="s">
        <v>3729</v>
      </c>
      <c r="AA4105" t="s">
        <v>808</v>
      </c>
      <c r="AB4105" s="198">
        <v>37043.875</v>
      </c>
      <c r="AC4105" s="198">
        <v>37072.875</v>
      </c>
    </row>
    <row r="4106" spans="1:29" x14ac:dyDescent="0.2">
      <c r="A4106" s="44" t="str">
        <f t="shared" si="316"/>
        <v>US Natural Gas Financial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30</v>
      </c>
      <c r="F4106" s="213">
        <f t="shared" si="320"/>
        <v>300000</v>
      </c>
      <c r="G4106" s="202">
        <v>1299655</v>
      </c>
      <c r="H4106" s="198">
        <v>37036.487847222219</v>
      </c>
      <c r="I4106" t="s">
        <v>2202</v>
      </c>
      <c r="M4106" t="s">
        <v>1785</v>
      </c>
      <c r="N4106" t="s">
        <v>3328</v>
      </c>
      <c r="O4106" t="s">
        <v>3082</v>
      </c>
      <c r="Q4106" s="199">
        <v>10000</v>
      </c>
      <c r="S4106" t="s">
        <v>1786</v>
      </c>
      <c r="T4106" t="s">
        <v>2230</v>
      </c>
      <c r="U4106" s="201">
        <v>-5.5E-2</v>
      </c>
      <c r="V4106" t="s">
        <v>1899</v>
      </c>
      <c r="W4106" t="s">
        <v>3179</v>
      </c>
      <c r="X4106" t="s">
        <v>3180</v>
      </c>
      <c r="Y4106" t="s">
        <v>2250</v>
      </c>
      <c r="Z4106" t="s">
        <v>3729</v>
      </c>
      <c r="AA4106" t="s">
        <v>809</v>
      </c>
      <c r="AB4106" s="198">
        <v>37043.875</v>
      </c>
      <c r="AC4106" s="198">
        <v>37072.875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365</v>
      </c>
      <c r="F4107" s="213">
        <f t="shared" ref="F4107:F4170" si="325">E4107*SUM(P4107:Q4107)</f>
        <v>1825000</v>
      </c>
      <c r="G4107" s="202">
        <v>1299656</v>
      </c>
      <c r="H4107" s="198">
        <v>37036.488159722219</v>
      </c>
      <c r="I4107" t="s">
        <v>3313</v>
      </c>
      <c r="M4107" t="s">
        <v>1785</v>
      </c>
      <c r="N4107" t="s">
        <v>3014</v>
      </c>
      <c r="O4107" t="s">
        <v>3370</v>
      </c>
      <c r="P4107" s="199">
        <v>5000</v>
      </c>
      <c r="S4107" t="s">
        <v>1786</v>
      </c>
      <c r="T4107" t="s">
        <v>2230</v>
      </c>
      <c r="U4107" s="201">
        <v>4.18</v>
      </c>
      <c r="V4107" t="s">
        <v>2798</v>
      </c>
      <c r="W4107" t="s">
        <v>3587</v>
      </c>
      <c r="X4107" t="s">
        <v>3016</v>
      </c>
      <c r="Y4107" t="s">
        <v>2250</v>
      </c>
      <c r="Z4107" t="s">
        <v>3729</v>
      </c>
      <c r="AA4107" t="s">
        <v>810</v>
      </c>
      <c r="AB4107" s="198">
        <v>37257.875</v>
      </c>
      <c r="AC4107" s="198">
        <v>37621.875</v>
      </c>
    </row>
    <row r="4108" spans="1:29" x14ac:dyDescent="0.2">
      <c r="A4108" s="44" t="str">
        <f t="shared" si="321"/>
        <v>US Natural Gas Financial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31</v>
      </c>
      <c r="F4108" s="213">
        <f t="shared" si="325"/>
        <v>155000</v>
      </c>
      <c r="G4108" s="202">
        <v>1299657</v>
      </c>
      <c r="H4108" s="198">
        <v>37036.488333333335</v>
      </c>
      <c r="I4108" t="s">
        <v>3322</v>
      </c>
      <c r="M4108" t="s">
        <v>1785</v>
      </c>
      <c r="N4108" t="s">
        <v>3328</v>
      </c>
      <c r="O4108" t="s">
        <v>3198</v>
      </c>
      <c r="Q4108" s="199">
        <v>5000</v>
      </c>
      <c r="S4108" t="s">
        <v>1786</v>
      </c>
      <c r="T4108" t="s">
        <v>2230</v>
      </c>
      <c r="U4108" s="201">
        <v>5.57</v>
      </c>
      <c r="V4108" t="s">
        <v>3203</v>
      </c>
      <c r="W4108" t="s">
        <v>3188</v>
      </c>
      <c r="X4108" t="s">
        <v>3189</v>
      </c>
      <c r="Y4108" t="s">
        <v>2250</v>
      </c>
      <c r="Z4108" t="s">
        <v>3729</v>
      </c>
      <c r="AA4108" t="s">
        <v>811</v>
      </c>
      <c r="AB4108" s="198">
        <v>37165</v>
      </c>
      <c r="AC4108" s="198">
        <v>37195</v>
      </c>
    </row>
    <row r="4109" spans="1:29" x14ac:dyDescent="0.2">
      <c r="A4109" s="44" t="str">
        <f t="shared" si="321"/>
        <v>US Natural Gas Financial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30</v>
      </c>
      <c r="F4109" s="213">
        <f t="shared" si="325"/>
        <v>150000</v>
      </c>
      <c r="G4109" s="202">
        <v>1299658</v>
      </c>
      <c r="H4109" s="198">
        <v>37036.488379629627</v>
      </c>
      <c r="I4109" t="s">
        <v>3322</v>
      </c>
      <c r="M4109" t="s">
        <v>1785</v>
      </c>
      <c r="N4109" t="s">
        <v>3328</v>
      </c>
      <c r="O4109" t="s">
        <v>3192</v>
      </c>
      <c r="Q4109" s="199">
        <v>5000</v>
      </c>
      <c r="S4109" t="s">
        <v>1786</v>
      </c>
      <c r="T4109" t="s">
        <v>2230</v>
      </c>
      <c r="U4109" s="201">
        <v>6.91</v>
      </c>
      <c r="V4109" t="s">
        <v>3203</v>
      </c>
      <c r="W4109" t="s">
        <v>3188</v>
      </c>
      <c r="X4109" t="s">
        <v>3189</v>
      </c>
      <c r="Y4109" t="s">
        <v>2250</v>
      </c>
      <c r="Z4109" t="s">
        <v>3729</v>
      </c>
      <c r="AA4109" t="s">
        <v>812</v>
      </c>
      <c r="AB4109" s="198">
        <v>37135.875</v>
      </c>
      <c r="AC4109" s="198">
        <v>37164.875</v>
      </c>
    </row>
    <row r="4110" spans="1:29" x14ac:dyDescent="0.2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61</v>
      </c>
      <c r="F4110" s="213">
        <f t="shared" si="325"/>
        <v>305000</v>
      </c>
      <c r="G4110" s="202">
        <v>1299659</v>
      </c>
      <c r="H4110" s="198">
        <v>37036.488402777781</v>
      </c>
      <c r="I4110" t="s">
        <v>3359</v>
      </c>
      <c r="M4110" t="s">
        <v>1785</v>
      </c>
      <c r="N4110" t="s">
        <v>3328</v>
      </c>
      <c r="O4110" t="s">
        <v>3233</v>
      </c>
      <c r="Q4110" s="199">
        <v>5000</v>
      </c>
      <c r="S4110" t="s">
        <v>1786</v>
      </c>
      <c r="T4110" t="s">
        <v>2230</v>
      </c>
      <c r="U4110" s="201">
        <v>5.18</v>
      </c>
      <c r="V4110" t="s">
        <v>3193</v>
      </c>
      <c r="W4110" t="s">
        <v>3188</v>
      </c>
      <c r="X4110" t="s">
        <v>3189</v>
      </c>
      <c r="Y4110" t="s">
        <v>2250</v>
      </c>
      <c r="Z4110" t="s">
        <v>3729</v>
      </c>
      <c r="AA4110" t="s">
        <v>813</v>
      </c>
      <c r="AB4110" s="198">
        <v>37196</v>
      </c>
      <c r="AC4110" s="198">
        <v>37256</v>
      </c>
    </row>
    <row r="4111" spans="1:29" x14ac:dyDescent="0.2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365</v>
      </c>
      <c r="F4111" s="213">
        <f t="shared" si="325"/>
        <v>1825000</v>
      </c>
      <c r="G4111" s="202">
        <v>1299660</v>
      </c>
      <c r="H4111" s="198">
        <v>37036.488564814812</v>
      </c>
      <c r="I4111" t="s">
        <v>3266</v>
      </c>
      <c r="M4111" t="s">
        <v>1785</v>
      </c>
      <c r="N4111" t="s">
        <v>3014</v>
      </c>
      <c r="O4111" t="s">
        <v>3370</v>
      </c>
      <c r="Q4111" s="199">
        <v>5000</v>
      </c>
      <c r="S4111" t="s">
        <v>1786</v>
      </c>
      <c r="T4111" t="s">
        <v>2230</v>
      </c>
      <c r="U4111" s="201">
        <v>4.1900000000000004</v>
      </c>
      <c r="V4111" t="s">
        <v>2329</v>
      </c>
      <c r="W4111" t="s">
        <v>3587</v>
      </c>
      <c r="X4111" t="s">
        <v>3016</v>
      </c>
      <c r="Y4111" t="s">
        <v>2250</v>
      </c>
      <c r="Z4111" t="s">
        <v>3729</v>
      </c>
      <c r="AA4111" t="s">
        <v>814</v>
      </c>
      <c r="AB4111" s="198">
        <v>37257.875</v>
      </c>
      <c r="AC4111" s="198">
        <v>37621.875</v>
      </c>
    </row>
    <row r="4112" spans="1:29" x14ac:dyDescent="0.2">
      <c r="A4112" s="44" t="str">
        <f t="shared" si="321"/>
        <v>US Crude Financial</v>
      </c>
      <c r="B4112" s="44" t="str">
        <f t="shared" si="322"/>
        <v>US</v>
      </c>
      <c r="C4112" s="44" t="str">
        <f t="shared" si="323"/>
        <v>Crude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13">
        <f t="shared" si="325"/>
        <v>25000</v>
      </c>
      <c r="G4112" s="202">
        <v>1299661</v>
      </c>
      <c r="H4112" s="198">
        <v>37036.488645833335</v>
      </c>
      <c r="I4112" t="s">
        <v>3013</v>
      </c>
      <c r="M4112" t="s">
        <v>1994</v>
      </c>
      <c r="N4112" t="s">
        <v>2731</v>
      </c>
      <c r="O4112" t="s">
        <v>1815</v>
      </c>
      <c r="P4112" s="199">
        <v>25000</v>
      </c>
      <c r="S4112" t="s">
        <v>1792</v>
      </c>
      <c r="T4112" t="s">
        <v>2230</v>
      </c>
      <c r="U4112" s="201">
        <v>28.43</v>
      </c>
      <c r="V4112" t="s">
        <v>3296</v>
      </c>
      <c r="W4112" t="s">
        <v>2733</v>
      </c>
      <c r="X4112" t="s">
        <v>2734</v>
      </c>
      <c r="Y4112" t="s">
        <v>3473</v>
      </c>
      <c r="Z4112" t="s">
        <v>3729</v>
      </c>
      <c r="AA4112">
        <v>108239</v>
      </c>
      <c r="AB4112" s="198">
        <v>37073</v>
      </c>
      <c r="AC4112" s="198">
        <v>37103</v>
      </c>
    </row>
    <row r="4113" spans="1:29" x14ac:dyDescent="0.2">
      <c r="A4113" s="44" t="str">
        <f t="shared" si="321"/>
        <v>US Crude Financial</v>
      </c>
      <c r="B4113" s="44" t="str">
        <f t="shared" si="322"/>
        <v>US</v>
      </c>
      <c r="C4113" s="44" t="str">
        <f t="shared" si="323"/>
        <v>Crude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25000</v>
      </c>
      <c r="G4113" s="202">
        <v>1299662</v>
      </c>
      <c r="H4113" s="198">
        <v>37036.488657407404</v>
      </c>
      <c r="I4113" t="s">
        <v>2730</v>
      </c>
      <c r="M4113" t="s">
        <v>1994</v>
      </c>
      <c r="N4113" t="s">
        <v>2731</v>
      </c>
      <c r="O4113" t="s">
        <v>1815</v>
      </c>
      <c r="P4113" s="199">
        <v>25000</v>
      </c>
      <c r="S4113" t="s">
        <v>1792</v>
      </c>
      <c r="T4113" t="s">
        <v>2230</v>
      </c>
      <c r="U4113" s="201">
        <v>28.43</v>
      </c>
      <c r="V4113" t="s">
        <v>3298</v>
      </c>
      <c r="W4113" t="s">
        <v>2733</v>
      </c>
      <c r="X4113" t="s">
        <v>2734</v>
      </c>
      <c r="Y4113" t="s">
        <v>3473</v>
      </c>
      <c r="Z4113" t="s">
        <v>3729</v>
      </c>
      <c r="AA4113">
        <v>108240</v>
      </c>
      <c r="AB4113" s="198">
        <v>37073</v>
      </c>
      <c r="AC4113" s="198">
        <v>37103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365</v>
      </c>
      <c r="F4114" s="213">
        <f t="shared" si="325"/>
        <v>1825000</v>
      </c>
      <c r="G4114" s="202">
        <v>1299663</v>
      </c>
      <c r="H4114" s="198">
        <v>37036.488692129627</v>
      </c>
      <c r="I4114" t="s">
        <v>1843</v>
      </c>
      <c r="M4114" t="s">
        <v>1785</v>
      </c>
      <c r="N4114" t="s">
        <v>3014</v>
      </c>
      <c r="O4114" t="s">
        <v>3370</v>
      </c>
      <c r="P4114" s="199">
        <v>5000</v>
      </c>
      <c r="S4114" t="s">
        <v>1786</v>
      </c>
      <c r="T4114" t="s">
        <v>2230</v>
      </c>
      <c r="U4114" s="201">
        <v>4.18</v>
      </c>
      <c r="V4114" t="s">
        <v>3493</v>
      </c>
      <c r="W4114" t="s">
        <v>3587</v>
      </c>
      <c r="X4114" t="s">
        <v>3016</v>
      </c>
      <c r="Y4114" t="s">
        <v>2250</v>
      </c>
      <c r="Z4114" t="s">
        <v>3729</v>
      </c>
      <c r="AA4114" t="s">
        <v>815</v>
      </c>
      <c r="AB4114" s="198">
        <v>37257.875</v>
      </c>
      <c r="AC4114" s="198">
        <v>37621.875</v>
      </c>
    </row>
    <row r="4115" spans="1:29" x14ac:dyDescent="0.2">
      <c r="A4115" s="44" t="str">
        <f t="shared" si="321"/>
        <v>US Crude Financial</v>
      </c>
      <c r="B4115" s="44" t="str">
        <f t="shared" si="322"/>
        <v>US</v>
      </c>
      <c r="C4115" s="44" t="str">
        <f t="shared" si="323"/>
        <v>Crude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50000</v>
      </c>
      <c r="G4115" s="202">
        <v>1299664</v>
      </c>
      <c r="H4115" s="198">
        <v>37036.488761574074</v>
      </c>
      <c r="I4115" t="s">
        <v>2200</v>
      </c>
      <c r="M4115" t="s">
        <v>1994</v>
      </c>
      <c r="N4115" t="s">
        <v>2731</v>
      </c>
      <c r="O4115" t="s">
        <v>1815</v>
      </c>
      <c r="P4115" s="199">
        <v>50000</v>
      </c>
      <c r="S4115" t="s">
        <v>1792</v>
      </c>
      <c r="T4115" t="s">
        <v>2230</v>
      </c>
      <c r="U4115" s="201">
        <v>28.41</v>
      </c>
      <c r="V4115" t="s">
        <v>2829</v>
      </c>
      <c r="W4115" t="s">
        <v>2733</v>
      </c>
      <c r="X4115" t="s">
        <v>2734</v>
      </c>
      <c r="Y4115" t="s">
        <v>3473</v>
      </c>
      <c r="Z4115" t="s">
        <v>3729</v>
      </c>
      <c r="AA4115">
        <v>108241</v>
      </c>
      <c r="AB4115" s="198">
        <v>37073</v>
      </c>
      <c r="AC4115" s="198">
        <v>37103</v>
      </c>
    </row>
    <row r="4116" spans="1:29" x14ac:dyDescent="0.2">
      <c r="A4116" s="44" t="str">
        <f t="shared" si="321"/>
        <v>US Natural Gas Financial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365</v>
      </c>
      <c r="F4116" s="213">
        <f t="shared" si="325"/>
        <v>1825000</v>
      </c>
      <c r="G4116" s="202">
        <v>1299665</v>
      </c>
      <c r="H4116" s="198">
        <v>37036.48883101852</v>
      </c>
      <c r="I4116" t="s">
        <v>1843</v>
      </c>
      <c r="M4116" t="s">
        <v>1785</v>
      </c>
      <c r="N4116" t="s">
        <v>3014</v>
      </c>
      <c r="O4116" t="s">
        <v>3370</v>
      </c>
      <c r="P4116" s="199">
        <v>5000</v>
      </c>
      <c r="S4116" t="s">
        <v>1786</v>
      </c>
      <c r="T4116" t="s">
        <v>2230</v>
      </c>
      <c r="U4116" s="201">
        <v>4.18</v>
      </c>
      <c r="V4116" t="s">
        <v>3493</v>
      </c>
      <c r="W4116" t="s">
        <v>3587</v>
      </c>
      <c r="X4116" t="s">
        <v>3016</v>
      </c>
      <c r="Y4116" t="s">
        <v>2250</v>
      </c>
      <c r="Z4116" t="s">
        <v>3729</v>
      </c>
      <c r="AA4116" t="s">
        <v>816</v>
      </c>
      <c r="AB4116" s="198">
        <v>37257.875</v>
      </c>
      <c r="AC4116" s="198">
        <v>37621.875</v>
      </c>
    </row>
    <row r="4117" spans="1:29" x14ac:dyDescent="0.2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151</v>
      </c>
      <c r="F4117" s="213">
        <f t="shared" si="325"/>
        <v>755000</v>
      </c>
      <c r="G4117" s="202">
        <v>1299666</v>
      </c>
      <c r="H4117" s="198">
        <v>37036.488854166666</v>
      </c>
      <c r="I4117" t="s">
        <v>1694</v>
      </c>
      <c r="M4117" t="s">
        <v>1785</v>
      </c>
      <c r="N4117" t="s">
        <v>3014</v>
      </c>
      <c r="O4117" t="s">
        <v>3345</v>
      </c>
      <c r="Q4117" s="199">
        <v>5000</v>
      </c>
      <c r="S4117" t="s">
        <v>1786</v>
      </c>
      <c r="T4117" t="s">
        <v>2230</v>
      </c>
      <c r="U4117" s="201">
        <v>4.4749999999999996</v>
      </c>
      <c r="V4117" t="s">
        <v>1750</v>
      </c>
      <c r="W4117" t="s">
        <v>3587</v>
      </c>
      <c r="X4117" t="s">
        <v>3016</v>
      </c>
      <c r="Y4117" t="s">
        <v>2250</v>
      </c>
      <c r="Z4117" t="s">
        <v>3729</v>
      </c>
      <c r="AA4117" t="s">
        <v>817</v>
      </c>
      <c r="AB4117" s="198">
        <v>37196</v>
      </c>
      <c r="AC4117" s="198">
        <v>37346</v>
      </c>
    </row>
    <row r="4118" spans="1:29" x14ac:dyDescent="0.2">
      <c r="A4118" s="44" t="str">
        <f t="shared" si="321"/>
        <v xml:space="preserve"> Natural Gas Financial</v>
      </c>
      <c r="B4118" s="44" t="str">
        <f t="shared" si="322"/>
        <v/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123</v>
      </c>
      <c r="F4118" s="213">
        <f t="shared" si="325"/>
        <v>615000</v>
      </c>
      <c r="G4118" s="202">
        <v>1299667</v>
      </c>
      <c r="H4118" s="198">
        <v>37036.488958333335</v>
      </c>
      <c r="I4118" t="s">
        <v>3331</v>
      </c>
      <c r="M4118" t="s">
        <v>1785</v>
      </c>
      <c r="N4118" t="s">
        <v>2189</v>
      </c>
      <c r="O4118" t="s">
        <v>2190</v>
      </c>
      <c r="Q4118" s="199">
        <v>5000</v>
      </c>
      <c r="S4118" t="s">
        <v>1786</v>
      </c>
      <c r="T4118" t="s">
        <v>2230</v>
      </c>
      <c r="U4118" s="201">
        <v>-0.36499999999999999</v>
      </c>
      <c r="V4118" t="s">
        <v>1934</v>
      </c>
      <c r="W4118" t="s">
        <v>2191</v>
      </c>
      <c r="X4118" t="s">
        <v>2192</v>
      </c>
      <c r="Y4118" t="s">
        <v>2250</v>
      </c>
      <c r="Z4118" t="s">
        <v>3730</v>
      </c>
      <c r="AA4118" t="s">
        <v>818</v>
      </c>
      <c r="AB4118" s="198">
        <v>37073</v>
      </c>
      <c r="AC4118" s="198">
        <v>37195</v>
      </c>
    </row>
    <row r="4119" spans="1:29" x14ac:dyDescent="0.2">
      <c r="A4119" s="44" t="str">
        <f t="shared" si="321"/>
        <v>US Natural Gas Financial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365</v>
      </c>
      <c r="F4119" s="213">
        <f t="shared" si="325"/>
        <v>1825000</v>
      </c>
      <c r="G4119" s="202">
        <v>1299668</v>
      </c>
      <c r="H4119" s="198">
        <v>37036.489050925928</v>
      </c>
      <c r="I4119" t="s">
        <v>1843</v>
      </c>
      <c r="M4119" t="s">
        <v>1785</v>
      </c>
      <c r="N4119" t="s">
        <v>3014</v>
      </c>
      <c r="O4119" t="s">
        <v>3370</v>
      </c>
      <c r="P4119" s="199">
        <v>5000</v>
      </c>
      <c r="S4119" t="s">
        <v>1786</v>
      </c>
      <c r="T4119" t="s">
        <v>2230</v>
      </c>
      <c r="U4119" s="201">
        <v>4.1749999999999998</v>
      </c>
      <c r="V4119" t="s">
        <v>3493</v>
      </c>
      <c r="W4119" t="s">
        <v>3587</v>
      </c>
      <c r="X4119" t="s">
        <v>3016</v>
      </c>
      <c r="Y4119" t="s">
        <v>2250</v>
      </c>
      <c r="Z4119" t="s">
        <v>3729</v>
      </c>
      <c r="AA4119" t="s">
        <v>819</v>
      </c>
      <c r="AB4119" s="198">
        <v>37257.875</v>
      </c>
      <c r="AC4119" s="198">
        <v>37621.875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30</v>
      </c>
      <c r="F4120" s="213">
        <f t="shared" si="325"/>
        <v>600000</v>
      </c>
      <c r="G4120" s="202">
        <v>1299670</v>
      </c>
      <c r="H4120" s="198">
        <v>37036.489120370374</v>
      </c>
      <c r="I4120" t="s">
        <v>1702</v>
      </c>
      <c r="M4120" t="s">
        <v>1785</v>
      </c>
      <c r="N4120" t="s">
        <v>3014</v>
      </c>
      <c r="O4120" t="s">
        <v>1820</v>
      </c>
      <c r="P4120" s="199">
        <v>20000</v>
      </c>
      <c r="S4120" t="s">
        <v>1786</v>
      </c>
      <c r="T4120" t="s">
        <v>2230</v>
      </c>
      <c r="U4120" s="201">
        <v>-0.01</v>
      </c>
      <c r="V4120" t="s">
        <v>3246</v>
      </c>
      <c r="W4120" t="s">
        <v>3372</v>
      </c>
      <c r="X4120" t="s">
        <v>2774</v>
      </c>
      <c r="Y4120" t="s">
        <v>2250</v>
      </c>
      <c r="Z4120" t="s">
        <v>3729</v>
      </c>
      <c r="AA4120" t="s">
        <v>820</v>
      </c>
      <c r="AB4120" s="198">
        <v>37043.875</v>
      </c>
      <c r="AC4120" s="198">
        <v>37072.875</v>
      </c>
    </row>
    <row r="4121" spans="1:29" x14ac:dyDescent="0.2">
      <c r="A4121" s="44" t="str">
        <f t="shared" si="321"/>
        <v>US Crude Financial</v>
      </c>
      <c r="B4121" s="44" t="str">
        <f t="shared" si="322"/>
        <v>US</v>
      </c>
      <c r="C4121" s="44" t="str">
        <f t="shared" si="323"/>
        <v>Crude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50000</v>
      </c>
      <c r="G4121" s="202">
        <v>1299671</v>
      </c>
      <c r="H4121" s="198">
        <v>37036.489131944443</v>
      </c>
      <c r="I4121" t="s">
        <v>2730</v>
      </c>
      <c r="M4121" t="s">
        <v>1994</v>
      </c>
      <c r="N4121" t="s">
        <v>2731</v>
      </c>
      <c r="O4121" t="s">
        <v>1815</v>
      </c>
      <c r="P4121" s="199">
        <v>50000</v>
      </c>
      <c r="S4121" t="s">
        <v>1792</v>
      </c>
      <c r="T4121" t="s">
        <v>2230</v>
      </c>
      <c r="U4121" s="201">
        <v>28.39</v>
      </c>
      <c r="V4121" t="s">
        <v>2732</v>
      </c>
      <c r="W4121" t="s">
        <v>2733</v>
      </c>
      <c r="X4121" t="s">
        <v>2734</v>
      </c>
      <c r="Y4121" t="s">
        <v>3473</v>
      </c>
      <c r="Z4121" t="s">
        <v>3729</v>
      </c>
      <c r="AA4121">
        <v>108242</v>
      </c>
      <c r="AB4121" s="198">
        <v>37073</v>
      </c>
      <c r="AC4121" s="198">
        <v>37103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30</v>
      </c>
      <c r="F4122" s="213">
        <f t="shared" si="325"/>
        <v>600000</v>
      </c>
      <c r="G4122" s="202">
        <v>1299672</v>
      </c>
      <c r="H4122" s="198">
        <v>37036.48940972222</v>
      </c>
      <c r="I4122" t="s">
        <v>3237</v>
      </c>
      <c r="J4122" t="s">
        <v>821</v>
      </c>
      <c r="K4122" t="s">
        <v>3002</v>
      </c>
      <c r="M4122" t="s">
        <v>1785</v>
      </c>
      <c r="N4122" t="s">
        <v>3014</v>
      </c>
      <c r="O4122" t="s">
        <v>1820</v>
      </c>
      <c r="Q4122" s="199">
        <v>20000</v>
      </c>
      <c r="S4122" t="s">
        <v>1786</v>
      </c>
      <c r="T4122" t="s">
        <v>2230</v>
      </c>
      <c r="U4122" s="201">
        <v>-0.01</v>
      </c>
      <c r="V4122" t="s">
        <v>599</v>
      </c>
      <c r="W4122" t="s">
        <v>3372</v>
      </c>
      <c r="X4122" t="s">
        <v>2774</v>
      </c>
      <c r="Y4122" t="s">
        <v>2250</v>
      </c>
      <c r="Z4122" t="s">
        <v>3729</v>
      </c>
      <c r="AA4122" t="s">
        <v>822</v>
      </c>
      <c r="AB4122" s="198">
        <v>37043.875</v>
      </c>
      <c r="AC4122" s="198">
        <v>37072.875</v>
      </c>
    </row>
    <row r="4123" spans="1:29" x14ac:dyDescent="0.2">
      <c r="A4123" s="44" t="str">
        <f t="shared" si="321"/>
        <v>US Natural Gas Physical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30</v>
      </c>
      <c r="F4123" s="213">
        <f t="shared" si="325"/>
        <v>150000</v>
      </c>
      <c r="G4123" s="202">
        <v>1299673</v>
      </c>
      <c r="H4123" s="198">
        <v>37036.489502314813</v>
      </c>
      <c r="I4123" t="s">
        <v>1748</v>
      </c>
      <c r="M4123" t="s">
        <v>1785</v>
      </c>
      <c r="N4123" t="s">
        <v>3314</v>
      </c>
      <c r="O4123" t="s">
        <v>2834</v>
      </c>
      <c r="Q4123" s="199">
        <v>5000</v>
      </c>
      <c r="S4123" t="s">
        <v>1786</v>
      </c>
      <c r="T4123" t="s">
        <v>2230</v>
      </c>
      <c r="U4123" s="201">
        <v>6.2050000000000001</v>
      </c>
      <c r="V4123" t="s">
        <v>2131</v>
      </c>
      <c r="W4123" t="s">
        <v>2813</v>
      </c>
      <c r="X4123" t="s">
        <v>1710</v>
      </c>
      <c r="Y4123" t="s">
        <v>3318</v>
      </c>
      <c r="Z4123" t="s">
        <v>3729</v>
      </c>
      <c r="AA4123" t="s">
        <v>823</v>
      </c>
      <c r="AB4123" s="198">
        <v>37043.875</v>
      </c>
      <c r="AC4123" s="198">
        <v>37072.875</v>
      </c>
    </row>
    <row r="4124" spans="1:29" x14ac:dyDescent="0.2">
      <c r="A4124" s="44" t="str">
        <f t="shared" si="321"/>
        <v>US Natural Gas Financial</v>
      </c>
      <c r="B4124" s="44" t="str">
        <f t="shared" si="322"/>
        <v>US</v>
      </c>
      <c r="C4124" s="44" t="str">
        <f t="shared" si="323"/>
        <v>Natural Gas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30</v>
      </c>
      <c r="F4124" s="213">
        <f t="shared" si="325"/>
        <v>600000</v>
      </c>
      <c r="G4124" s="202">
        <v>1299674</v>
      </c>
      <c r="H4124" s="198">
        <v>37036.489537037036</v>
      </c>
      <c r="I4124" t="s">
        <v>3237</v>
      </c>
      <c r="J4124" t="s">
        <v>821</v>
      </c>
      <c r="K4124" t="s">
        <v>3002</v>
      </c>
      <c r="M4124" t="s">
        <v>1785</v>
      </c>
      <c r="N4124" t="s">
        <v>3014</v>
      </c>
      <c r="O4124" t="s">
        <v>1820</v>
      </c>
      <c r="Q4124" s="199">
        <v>20000</v>
      </c>
      <c r="S4124" t="s">
        <v>1786</v>
      </c>
      <c r="T4124" t="s">
        <v>2230</v>
      </c>
      <c r="U4124" s="201">
        <v>-0.01</v>
      </c>
      <c r="V4124" t="s">
        <v>599</v>
      </c>
      <c r="W4124" t="s">
        <v>3372</v>
      </c>
      <c r="X4124" t="s">
        <v>2774</v>
      </c>
      <c r="Y4124" t="s">
        <v>2250</v>
      </c>
      <c r="Z4124" t="s">
        <v>3729</v>
      </c>
      <c r="AA4124" t="s">
        <v>824</v>
      </c>
      <c r="AB4124" s="198">
        <v>37043.875</v>
      </c>
      <c r="AC4124" s="198">
        <v>37072.875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365</v>
      </c>
      <c r="F4125" s="213">
        <f t="shared" si="325"/>
        <v>1825000</v>
      </c>
      <c r="G4125" s="202">
        <v>1299675</v>
      </c>
      <c r="H4125" s="198">
        <v>37036.489629629628</v>
      </c>
      <c r="I4125" t="s">
        <v>3008</v>
      </c>
      <c r="M4125" t="s">
        <v>1785</v>
      </c>
      <c r="N4125" t="s">
        <v>3014</v>
      </c>
      <c r="O4125" t="s">
        <v>3370</v>
      </c>
      <c r="Q4125" s="199">
        <v>5000</v>
      </c>
      <c r="S4125" t="s">
        <v>1786</v>
      </c>
      <c r="T4125" t="s">
        <v>2230</v>
      </c>
      <c r="U4125" s="201">
        <v>4.1849999999999996</v>
      </c>
      <c r="V4125" t="s">
        <v>3487</v>
      </c>
      <c r="W4125" t="s">
        <v>3587</v>
      </c>
      <c r="X4125" t="s">
        <v>3016</v>
      </c>
      <c r="Y4125" t="s">
        <v>2250</v>
      </c>
      <c r="Z4125" t="s">
        <v>3729</v>
      </c>
      <c r="AA4125" t="s">
        <v>825</v>
      </c>
      <c r="AB4125" s="198">
        <v>37257.875</v>
      </c>
      <c r="AC4125" s="198">
        <v>37621.875</v>
      </c>
    </row>
    <row r="4126" spans="1:29" x14ac:dyDescent="0.2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30</v>
      </c>
      <c r="F4126" s="213">
        <f t="shared" si="325"/>
        <v>300000</v>
      </c>
      <c r="G4126" s="202">
        <v>1299676</v>
      </c>
      <c r="H4126" s="198">
        <v>37036.489699074074</v>
      </c>
      <c r="I4126" t="s">
        <v>3237</v>
      </c>
      <c r="J4126" t="s">
        <v>821</v>
      </c>
      <c r="K4126" t="s">
        <v>3002</v>
      </c>
      <c r="M4126" t="s">
        <v>1785</v>
      </c>
      <c r="N4126" t="s">
        <v>3014</v>
      </c>
      <c r="O4126" t="s">
        <v>1820</v>
      </c>
      <c r="Q4126" s="199">
        <v>10000</v>
      </c>
      <c r="S4126" t="s">
        <v>1786</v>
      </c>
      <c r="T4126" t="s">
        <v>2230</v>
      </c>
      <c r="U4126" s="201">
        <v>-0.01</v>
      </c>
      <c r="V4126" t="s">
        <v>599</v>
      </c>
      <c r="W4126" t="s">
        <v>3372</v>
      </c>
      <c r="X4126" t="s">
        <v>2774</v>
      </c>
      <c r="Y4126" t="s">
        <v>2250</v>
      </c>
      <c r="Z4126" t="s">
        <v>3729</v>
      </c>
      <c r="AA4126" t="s">
        <v>826</v>
      </c>
      <c r="AB4126" s="198">
        <v>37043.875</v>
      </c>
      <c r="AC4126" s="198">
        <v>37072.875</v>
      </c>
    </row>
    <row r="4127" spans="1:29" x14ac:dyDescent="0.2">
      <c r="A4127" s="44" t="str">
        <f t="shared" si="321"/>
        <v>US Crude Financial</v>
      </c>
      <c r="B4127" s="44" t="str">
        <f t="shared" si="322"/>
        <v>US</v>
      </c>
      <c r="C4127" s="44" t="str">
        <f t="shared" si="323"/>
        <v>Crude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50000</v>
      </c>
      <c r="G4127" s="202">
        <v>1299677</v>
      </c>
      <c r="H4127" s="198">
        <v>37036.48978009259</v>
      </c>
      <c r="I4127" t="s">
        <v>2730</v>
      </c>
      <c r="M4127" t="s">
        <v>1994</v>
      </c>
      <c r="N4127" t="s">
        <v>2731</v>
      </c>
      <c r="O4127" t="s">
        <v>1815</v>
      </c>
      <c r="Q4127" s="199">
        <v>50000</v>
      </c>
      <c r="S4127" t="s">
        <v>1792</v>
      </c>
      <c r="T4127" t="s">
        <v>2230</v>
      </c>
      <c r="U4127" s="201">
        <v>28.41</v>
      </c>
      <c r="V4127" t="s">
        <v>2732</v>
      </c>
      <c r="W4127" t="s">
        <v>2733</v>
      </c>
      <c r="X4127" t="s">
        <v>2734</v>
      </c>
      <c r="Y4127" t="s">
        <v>3473</v>
      </c>
      <c r="Z4127" t="s">
        <v>3729</v>
      </c>
      <c r="AA4127">
        <v>108243</v>
      </c>
      <c r="AB4127" s="198">
        <v>37073</v>
      </c>
      <c r="AC4127" s="198">
        <v>37103</v>
      </c>
    </row>
    <row r="4128" spans="1:29" x14ac:dyDescent="0.2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365</v>
      </c>
      <c r="F4128" s="213">
        <f t="shared" si="325"/>
        <v>1825000</v>
      </c>
      <c r="G4128" s="202">
        <v>1299678</v>
      </c>
      <c r="H4128" s="198">
        <v>37036.489814814813</v>
      </c>
      <c r="I4128" t="s">
        <v>1843</v>
      </c>
      <c r="M4128" t="s">
        <v>1785</v>
      </c>
      <c r="N4128" t="s">
        <v>3014</v>
      </c>
      <c r="O4128" t="s">
        <v>3370</v>
      </c>
      <c r="P4128" s="199">
        <v>5000</v>
      </c>
      <c r="S4128" t="s">
        <v>1786</v>
      </c>
      <c r="T4128" t="s">
        <v>2230</v>
      </c>
      <c r="U4128" s="201">
        <v>4.1749999999999998</v>
      </c>
      <c r="V4128" t="s">
        <v>3493</v>
      </c>
      <c r="W4128" t="s">
        <v>3587</v>
      </c>
      <c r="X4128" t="s">
        <v>3016</v>
      </c>
      <c r="Y4128" t="s">
        <v>2250</v>
      </c>
      <c r="Z4128" t="s">
        <v>3729</v>
      </c>
      <c r="AA4128" t="s">
        <v>827</v>
      </c>
      <c r="AB4128" s="198">
        <v>37257.875</v>
      </c>
      <c r="AC4128" s="198">
        <v>37621.875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151</v>
      </c>
      <c r="F4129" s="213">
        <f t="shared" si="325"/>
        <v>755000</v>
      </c>
      <c r="G4129" s="202">
        <v>1299679</v>
      </c>
      <c r="H4129" s="198">
        <v>37036.490185185183</v>
      </c>
      <c r="I4129" t="s">
        <v>3313</v>
      </c>
      <c r="M4129" t="s">
        <v>1785</v>
      </c>
      <c r="N4129" t="s">
        <v>3014</v>
      </c>
      <c r="O4129" t="s">
        <v>3345</v>
      </c>
      <c r="P4129" s="199">
        <v>5000</v>
      </c>
      <c r="S4129" t="s">
        <v>1786</v>
      </c>
      <c r="T4129" t="s">
        <v>2230</v>
      </c>
      <c r="U4129" s="201">
        <v>4.47</v>
      </c>
      <c r="V4129" t="s">
        <v>2798</v>
      </c>
      <c r="W4129" t="s">
        <v>3587</v>
      </c>
      <c r="X4129" t="s">
        <v>3016</v>
      </c>
      <c r="Y4129" t="s">
        <v>2250</v>
      </c>
      <c r="Z4129" t="s">
        <v>3729</v>
      </c>
      <c r="AA4129" t="s">
        <v>828</v>
      </c>
      <c r="AB4129" s="198">
        <v>37196</v>
      </c>
      <c r="AC4129" s="198">
        <v>37346</v>
      </c>
    </row>
    <row r="4130" spans="1:29" x14ac:dyDescent="0.2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365</v>
      </c>
      <c r="F4130" s="213">
        <f t="shared" si="325"/>
        <v>1825000</v>
      </c>
      <c r="G4130" s="202">
        <v>1299680</v>
      </c>
      <c r="H4130" s="198">
        <v>37036.490243055552</v>
      </c>
      <c r="I4130" t="s">
        <v>3313</v>
      </c>
      <c r="M4130" t="s">
        <v>1785</v>
      </c>
      <c r="N4130" t="s">
        <v>3014</v>
      </c>
      <c r="O4130" t="s">
        <v>3370</v>
      </c>
      <c r="P4130" s="199">
        <v>5000</v>
      </c>
      <c r="S4130" t="s">
        <v>1786</v>
      </c>
      <c r="T4130" t="s">
        <v>2230</v>
      </c>
      <c r="U4130" s="201">
        <v>4.17</v>
      </c>
      <c r="V4130" t="s">
        <v>2798</v>
      </c>
      <c r="W4130" t="s">
        <v>3587</v>
      </c>
      <c r="X4130" t="s">
        <v>3016</v>
      </c>
      <c r="Y4130" t="s">
        <v>2250</v>
      </c>
      <c r="Z4130" t="s">
        <v>3729</v>
      </c>
      <c r="AA4130" t="s">
        <v>829</v>
      </c>
      <c r="AB4130" s="198">
        <v>37257.875</v>
      </c>
      <c r="AC4130" s="198">
        <v>37621.875</v>
      </c>
    </row>
    <row r="4131" spans="1:29" x14ac:dyDescent="0.2">
      <c r="A4131" s="44" t="str">
        <f t="shared" si="321"/>
        <v>US Natural Gas Physical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30</v>
      </c>
      <c r="F4131" s="213">
        <f t="shared" si="325"/>
        <v>150000</v>
      </c>
      <c r="G4131" s="202">
        <v>1299681</v>
      </c>
      <c r="H4131" s="198">
        <v>37036.490312499998</v>
      </c>
      <c r="I4131" t="s">
        <v>1722</v>
      </c>
      <c r="M4131" t="s">
        <v>1785</v>
      </c>
      <c r="N4131" t="s">
        <v>3314</v>
      </c>
      <c r="O4131" t="s">
        <v>2834</v>
      </c>
      <c r="P4131" s="199">
        <v>5000</v>
      </c>
      <c r="S4131" t="s">
        <v>1786</v>
      </c>
      <c r="T4131" t="s">
        <v>2230</v>
      </c>
      <c r="U4131" s="201">
        <v>6.1050000000000004</v>
      </c>
      <c r="V4131" t="s">
        <v>1723</v>
      </c>
      <c r="W4131" t="s">
        <v>2813</v>
      </c>
      <c r="X4131" t="s">
        <v>1710</v>
      </c>
      <c r="Y4131" t="s">
        <v>3318</v>
      </c>
      <c r="Z4131" t="s">
        <v>3729</v>
      </c>
      <c r="AA4131" t="s">
        <v>830</v>
      </c>
      <c r="AB4131" s="198">
        <v>37043.875</v>
      </c>
      <c r="AC4131" s="198">
        <v>37072.875</v>
      </c>
    </row>
    <row r="4132" spans="1:29" x14ac:dyDescent="0.2">
      <c r="A4132" s="44" t="str">
        <f t="shared" si="321"/>
        <v>US Crude Financial</v>
      </c>
      <c r="B4132" s="44" t="str">
        <f t="shared" si="322"/>
        <v>US</v>
      </c>
      <c r="C4132" s="44" t="str">
        <f t="shared" si="323"/>
        <v>Crude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13">
        <f t="shared" si="325"/>
        <v>50000</v>
      </c>
      <c r="G4132" s="202">
        <v>1299682</v>
      </c>
      <c r="H4132" s="198">
        <v>37036.490370370368</v>
      </c>
      <c r="I4132" t="s">
        <v>2200</v>
      </c>
      <c r="M4132" t="s">
        <v>1994</v>
      </c>
      <c r="N4132" t="s">
        <v>2731</v>
      </c>
      <c r="O4132" t="s">
        <v>1815</v>
      </c>
      <c r="Q4132" s="199">
        <v>50000</v>
      </c>
      <c r="S4132" t="s">
        <v>1792</v>
      </c>
      <c r="T4132" t="s">
        <v>2230</v>
      </c>
      <c r="U4132" s="201">
        <v>28.43</v>
      </c>
      <c r="V4132" t="s">
        <v>2829</v>
      </c>
      <c r="W4132" t="s">
        <v>2733</v>
      </c>
      <c r="X4132" t="s">
        <v>2734</v>
      </c>
      <c r="Y4132" t="s">
        <v>3473</v>
      </c>
      <c r="Z4132" t="s">
        <v>3729</v>
      </c>
      <c r="AA4132">
        <v>108244</v>
      </c>
      <c r="AB4132" s="198">
        <v>37073</v>
      </c>
      <c r="AC4132" s="198">
        <v>37103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30</v>
      </c>
      <c r="F4133" s="213">
        <f t="shared" si="325"/>
        <v>150000</v>
      </c>
      <c r="G4133" s="202">
        <v>1299683</v>
      </c>
      <c r="H4133" s="198">
        <v>37036.490381944444</v>
      </c>
      <c r="I4133" t="s">
        <v>3322</v>
      </c>
      <c r="M4133" t="s">
        <v>1785</v>
      </c>
      <c r="N4133" t="s">
        <v>3328</v>
      </c>
      <c r="O4133" t="s">
        <v>1072</v>
      </c>
      <c r="P4133" s="199">
        <v>5000</v>
      </c>
      <c r="S4133" t="s">
        <v>1786</v>
      </c>
      <c r="T4133" t="s">
        <v>2230</v>
      </c>
      <c r="U4133" s="201">
        <v>0.4325</v>
      </c>
      <c r="V4133" t="s">
        <v>1751</v>
      </c>
      <c r="W4133" t="s">
        <v>3329</v>
      </c>
      <c r="X4133" t="s">
        <v>3330</v>
      </c>
      <c r="Y4133" t="s">
        <v>2250</v>
      </c>
      <c r="Z4133" t="s">
        <v>3729</v>
      </c>
      <c r="AA4133" t="s">
        <v>831</v>
      </c>
      <c r="AB4133" s="198">
        <v>37043.875</v>
      </c>
      <c r="AC4133" s="198">
        <v>37072.875</v>
      </c>
    </row>
    <row r="4134" spans="1:29" x14ac:dyDescent="0.2">
      <c r="A4134" s="44" t="str">
        <f t="shared" si="321"/>
        <v>US Natural Gas Financial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30</v>
      </c>
      <c r="F4134" s="213">
        <f t="shared" si="325"/>
        <v>150000</v>
      </c>
      <c r="G4134" s="202">
        <v>1299684</v>
      </c>
      <c r="H4134" s="198">
        <v>37036.490486111114</v>
      </c>
      <c r="I4134" t="s">
        <v>3322</v>
      </c>
      <c r="M4134" t="s">
        <v>1785</v>
      </c>
      <c r="N4134" t="s">
        <v>3328</v>
      </c>
      <c r="O4134" t="s">
        <v>1072</v>
      </c>
      <c r="P4134" s="199">
        <v>5000</v>
      </c>
      <c r="S4134" t="s">
        <v>1786</v>
      </c>
      <c r="T4134" t="s">
        <v>2230</v>
      </c>
      <c r="U4134" s="201">
        <v>0.42499999999999999</v>
      </c>
      <c r="V4134" t="s">
        <v>1751</v>
      </c>
      <c r="W4134" t="s">
        <v>3329</v>
      </c>
      <c r="X4134" t="s">
        <v>3330</v>
      </c>
      <c r="Y4134" t="s">
        <v>2250</v>
      </c>
      <c r="Z4134" t="s">
        <v>3729</v>
      </c>
      <c r="AA4134" t="s">
        <v>832</v>
      </c>
      <c r="AB4134" s="198">
        <v>37043.875</v>
      </c>
      <c r="AC4134" s="198">
        <v>37072.875</v>
      </c>
    </row>
    <row r="4135" spans="1:29" x14ac:dyDescent="0.2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150000</v>
      </c>
      <c r="G4135" s="202">
        <v>1299685</v>
      </c>
      <c r="H4135" s="198">
        <v>37036.490520833337</v>
      </c>
      <c r="I4135" t="s">
        <v>1704</v>
      </c>
      <c r="M4135" t="s">
        <v>1785</v>
      </c>
      <c r="N4135" t="s">
        <v>3238</v>
      </c>
      <c r="O4135" t="s">
        <v>1038</v>
      </c>
      <c r="P4135" s="199">
        <v>5000</v>
      </c>
      <c r="S4135" t="s">
        <v>1786</v>
      </c>
      <c r="T4135" t="s">
        <v>2230</v>
      </c>
      <c r="U4135" s="201">
        <v>0.34250000000000003</v>
      </c>
      <c r="V4135" t="s">
        <v>2879</v>
      </c>
      <c r="W4135" t="s">
        <v>1691</v>
      </c>
      <c r="X4135" t="s">
        <v>1697</v>
      </c>
      <c r="Y4135" t="s">
        <v>3318</v>
      </c>
      <c r="Z4135" t="s">
        <v>3729</v>
      </c>
      <c r="AA4135" t="s">
        <v>833</v>
      </c>
      <c r="AB4135" s="198">
        <v>37043.875</v>
      </c>
      <c r="AC4135" s="198">
        <v>37072.875</v>
      </c>
    </row>
    <row r="4136" spans="1:29" x14ac:dyDescent="0.2">
      <c r="A4136" s="44" t="str">
        <f t="shared" si="321"/>
        <v>US Power Physical</v>
      </c>
      <c r="B4136" s="44" t="str">
        <f t="shared" si="322"/>
        <v>US</v>
      </c>
      <c r="C4136" s="44" t="str">
        <f t="shared" si="323"/>
        <v>Power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30</v>
      </c>
      <c r="F4136" s="213">
        <f t="shared" si="325"/>
        <v>1500</v>
      </c>
      <c r="G4136" s="202">
        <v>1299686</v>
      </c>
      <c r="H4136" s="198">
        <v>37036.490567129629</v>
      </c>
      <c r="I4136" t="s">
        <v>3008</v>
      </c>
      <c r="M4136" t="s">
        <v>3451</v>
      </c>
      <c r="N4136" t="s">
        <v>1827</v>
      </c>
      <c r="O4136" t="s">
        <v>3009</v>
      </c>
      <c r="P4136" s="199">
        <v>50</v>
      </c>
      <c r="S4136" t="s">
        <v>1784</v>
      </c>
      <c r="T4136" t="s">
        <v>2230</v>
      </c>
      <c r="U4136" s="201">
        <v>57.15</v>
      </c>
      <c r="V4136" t="s">
        <v>3118</v>
      </c>
      <c r="W4136" t="s">
        <v>1848</v>
      </c>
      <c r="X4136" t="s">
        <v>1832</v>
      </c>
      <c r="Y4136" t="s">
        <v>2741</v>
      </c>
      <c r="Z4136" t="s">
        <v>3724</v>
      </c>
      <c r="AA4136">
        <v>623386.1</v>
      </c>
      <c r="AB4136" s="198">
        <v>37043.71597222222</v>
      </c>
      <c r="AC4136" s="198">
        <v>37072.71597222222</v>
      </c>
    </row>
    <row r="4137" spans="1:29" x14ac:dyDescent="0.2">
      <c r="A4137" s="44" t="str">
        <f t="shared" si="321"/>
        <v xml:space="preserve"> Natural Gas Financial</v>
      </c>
      <c r="B4137" s="44" t="str">
        <f t="shared" si="322"/>
        <v/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31</v>
      </c>
      <c r="F4137" s="213">
        <f t="shared" si="325"/>
        <v>155000</v>
      </c>
      <c r="G4137" s="202">
        <v>1299687</v>
      </c>
      <c r="H4137" s="198">
        <v>37036.490671296298</v>
      </c>
      <c r="I4137" t="s">
        <v>2885</v>
      </c>
      <c r="M4137" t="s">
        <v>1785</v>
      </c>
      <c r="N4137" t="s">
        <v>2189</v>
      </c>
      <c r="O4137" t="s">
        <v>1811</v>
      </c>
      <c r="Q4137" s="199">
        <v>5000</v>
      </c>
      <c r="S4137" t="s">
        <v>1786</v>
      </c>
      <c r="T4137" t="s">
        <v>2230</v>
      </c>
      <c r="U4137" s="201">
        <v>-0.36499999999999999</v>
      </c>
      <c r="V4137" t="s">
        <v>2886</v>
      </c>
      <c r="W4137" t="s">
        <v>2191</v>
      </c>
      <c r="X4137" t="s">
        <v>2192</v>
      </c>
      <c r="Y4137" t="s">
        <v>2250</v>
      </c>
      <c r="Z4137" t="s">
        <v>3730</v>
      </c>
      <c r="AA4137" t="s">
        <v>834</v>
      </c>
      <c r="AB4137" s="198">
        <v>37073.875</v>
      </c>
      <c r="AC4137" s="198">
        <v>37103.875</v>
      </c>
    </row>
    <row r="4138" spans="1:29" x14ac:dyDescent="0.2">
      <c r="A4138" s="44" t="str">
        <f t="shared" si="321"/>
        <v>US Natural Gas Financial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30</v>
      </c>
      <c r="F4138" s="213">
        <f t="shared" si="325"/>
        <v>900000</v>
      </c>
      <c r="G4138" s="202">
        <v>1299688</v>
      </c>
      <c r="H4138" s="198">
        <v>37036.490694444445</v>
      </c>
      <c r="I4138" t="s">
        <v>3013</v>
      </c>
      <c r="M4138" t="s">
        <v>1785</v>
      </c>
      <c r="N4138" t="s">
        <v>3014</v>
      </c>
      <c r="O4138" t="s">
        <v>3015</v>
      </c>
      <c r="Q4138" s="199">
        <v>30000</v>
      </c>
      <c r="S4138" t="s">
        <v>1786</v>
      </c>
      <c r="T4138" t="s">
        <v>2230</v>
      </c>
      <c r="U4138" s="201">
        <v>3.9750000000000001</v>
      </c>
      <c r="V4138" t="s">
        <v>3149</v>
      </c>
      <c r="W4138" t="s">
        <v>3587</v>
      </c>
      <c r="X4138" t="s">
        <v>3016</v>
      </c>
      <c r="Y4138" t="s">
        <v>2250</v>
      </c>
      <c r="Z4138" t="s">
        <v>3729</v>
      </c>
      <c r="AA4138" t="s">
        <v>835</v>
      </c>
      <c r="AB4138" s="198">
        <v>37043.875</v>
      </c>
      <c r="AC4138" s="198">
        <v>37072.875</v>
      </c>
    </row>
    <row r="4139" spans="1:29" x14ac:dyDescent="0.2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365</v>
      </c>
      <c r="F4139" s="213">
        <f t="shared" si="325"/>
        <v>1825000</v>
      </c>
      <c r="G4139" s="202">
        <v>1299689</v>
      </c>
      <c r="H4139" s="198">
        <v>37036.49077546296</v>
      </c>
      <c r="I4139" t="s">
        <v>3008</v>
      </c>
      <c r="M4139" t="s">
        <v>1785</v>
      </c>
      <c r="N4139" t="s">
        <v>3014</v>
      </c>
      <c r="O4139" t="s">
        <v>3370</v>
      </c>
      <c r="Q4139" s="199">
        <v>5000</v>
      </c>
      <c r="S4139" t="s">
        <v>1786</v>
      </c>
      <c r="T4139" t="s">
        <v>2230</v>
      </c>
      <c r="U4139" s="201">
        <v>4.18</v>
      </c>
      <c r="V4139" t="s">
        <v>3487</v>
      </c>
      <c r="W4139" t="s">
        <v>3587</v>
      </c>
      <c r="X4139" t="s">
        <v>3016</v>
      </c>
      <c r="Y4139" t="s">
        <v>2250</v>
      </c>
      <c r="Z4139" t="s">
        <v>3729</v>
      </c>
      <c r="AA4139" t="s">
        <v>836</v>
      </c>
      <c r="AB4139" s="198">
        <v>37257.875</v>
      </c>
      <c r="AC4139" s="198">
        <v>37621.875</v>
      </c>
    </row>
    <row r="4140" spans="1:29" x14ac:dyDescent="0.2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30</v>
      </c>
      <c r="F4140" s="213">
        <f t="shared" si="325"/>
        <v>900000</v>
      </c>
      <c r="G4140" s="202">
        <v>1299690</v>
      </c>
      <c r="H4140" s="198">
        <v>37036.490925925929</v>
      </c>
      <c r="I4140" t="s">
        <v>1843</v>
      </c>
      <c r="M4140" t="s">
        <v>1785</v>
      </c>
      <c r="N4140" t="s">
        <v>3328</v>
      </c>
      <c r="O4140" t="s">
        <v>2770</v>
      </c>
      <c r="Q4140" s="199">
        <v>30000</v>
      </c>
      <c r="S4140" t="s">
        <v>1786</v>
      </c>
      <c r="T4140" t="s">
        <v>2230</v>
      </c>
      <c r="U4140" s="201">
        <v>0.35249999999999998</v>
      </c>
      <c r="V4140" t="s">
        <v>2781</v>
      </c>
      <c r="W4140" t="s">
        <v>3329</v>
      </c>
      <c r="X4140" t="s">
        <v>3330</v>
      </c>
      <c r="Y4140" t="s">
        <v>2250</v>
      </c>
      <c r="Z4140" t="s">
        <v>3729</v>
      </c>
      <c r="AA4140" t="s">
        <v>837</v>
      </c>
      <c r="AB4140" s="198">
        <v>37043.875</v>
      </c>
      <c r="AC4140" s="198">
        <v>37072.875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365</v>
      </c>
      <c r="F4141" s="213">
        <f t="shared" si="325"/>
        <v>365000</v>
      </c>
      <c r="G4141" s="202">
        <v>1299691</v>
      </c>
      <c r="H4141" s="198">
        <v>37036.491006944445</v>
      </c>
      <c r="I4141" t="s">
        <v>2986</v>
      </c>
      <c r="M4141" t="s">
        <v>1785</v>
      </c>
      <c r="N4141" t="s">
        <v>3014</v>
      </c>
      <c r="O4141" t="s">
        <v>3370</v>
      </c>
      <c r="Q4141" s="199">
        <v>1000</v>
      </c>
      <c r="S4141" t="s">
        <v>1786</v>
      </c>
      <c r="T4141" t="s">
        <v>2230</v>
      </c>
      <c r="U4141" s="201">
        <v>4.18</v>
      </c>
      <c r="V4141" t="s">
        <v>2380</v>
      </c>
      <c r="W4141" t="s">
        <v>3587</v>
      </c>
      <c r="X4141" t="s">
        <v>3016</v>
      </c>
      <c r="Y4141" t="s">
        <v>2250</v>
      </c>
      <c r="Z4141" t="s">
        <v>3729</v>
      </c>
      <c r="AA4141" t="s">
        <v>838</v>
      </c>
      <c r="AB4141" s="198">
        <v>37257.875</v>
      </c>
      <c r="AC4141" s="198">
        <v>37621.875</v>
      </c>
    </row>
    <row r="4142" spans="1:29" x14ac:dyDescent="0.2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365</v>
      </c>
      <c r="F4142" s="213">
        <f t="shared" si="325"/>
        <v>1825000</v>
      </c>
      <c r="G4142" s="202">
        <v>1299692</v>
      </c>
      <c r="H4142" s="198">
        <v>37036.491053240738</v>
      </c>
      <c r="I4142" t="s">
        <v>3313</v>
      </c>
      <c r="M4142" t="s">
        <v>1785</v>
      </c>
      <c r="N4142" t="s">
        <v>3014</v>
      </c>
      <c r="O4142" t="s">
        <v>3370</v>
      </c>
      <c r="P4142" s="199">
        <v>5000</v>
      </c>
      <c r="S4142" t="s">
        <v>1786</v>
      </c>
      <c r="T4142" t="s">
        <v>2230</v>
      </c>
      <c r="U4142" s="201">
        <v>4.17</v>
      </c>
      <c r="V4142" t="s">
        <v>2798</v>
      </c>
      <c r="W4142" t="s">
        <v>3587</v>
      </c>
      <c r="X4142" t="s">
        <v>3016</v>
      </c>
      <c r="Y4142" t="s">
        <v>2250</v>
      </c>
      <c r="Z4142" t="s">
        <v>3729</v>
      </c>
      <c r="AA4142" t="s">
        <v>839</v>
      </c>
      <c r="AB4142" s="198">
        <v>37257.875</v>
      </c>
      <c r="AC4142" s="198">
        <v>37621.875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30</v>
      </c>
      <c r="F4143" s="213">
        <f t="shared" si="325"/>
        <v>123000</v>
      </c>
      <c r="G4143" s="202">
        <v>1299693</v>
      </c>
      <c r="H4143" s="198">
        <v>37036.491087962961</v>
      </c>
      <c r="I4143" t="s">
        <v>2779</v>
      </c>
      <c r="M4143" t="s">
        <v>1785</v>
      </c>
      <c r="N4143" t="s">
        <v>3328</v>
      </c>
      <c r="O4143" t="s">
        <v>840</v>
      </c>
      <c r="P4143" s="199">
        <v>4100</v>
      </c>
      <c r="S4143" t="s">
        <v>1786</v>
      </c>
      <c r="T4143" t="s">
        <v>2230</v>
      </c>
      <c r="U4143" s="201">
        <v>0.02</v>
      </c>
      <c r="V4143" t="s">
        <v>3083</v>
      </c>
      <c r="W4143" t="s">
        <v>3179</v>
      </c>
      <c r="X4143" t="s">
        <v>841</v>
      </c>
      <c r="Y4143" t="s">
        <v>2250</v>
      </c>
      <c r="Z4143" t="s">
        <v>3729</v>
      </c>
      <c r="AA4143" t="s">
        <v>842</v>
      </c>
      <c r="AB4143" s="198">
        <v>37135.875</v>
      </c>
      <c r="AC4143" s="198">
        <v>37164.875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365</v>
      </c>
      <c r="F4144" s="213">
        <f t="shared" si="325"/>
        <v>365000</v>
      </c>
      <c r="G4144" s="202">
        <v>1299694</v>
      </c>
      <c r="H4144" s="198">
        <v>37036.491099537037</v>
      </c>
      <c r="I4144" t="s">
        <v>1694</v>
      </c>
      <c r="M4144" t="s">
        <v>1785</v>
      </c>
      <c r="N4144" t="s">
        <v>3014</v>
      </c>
      <c r="O4144" t="s">
        <v>3370</v>
      </c>
      <c r="Q4144" s="199">
        <v>1000</v>
      </c>
      <c r="S4144" t="s">
        <v>1786</v>
      </c>
      <c r="T4144" t="s">
        <v>2230</v>
      </c>
      <c r="U4144" s="201">
        <v>4.18</v>
      </c>
      <c r="V4144" t="s">
        <v>1804</v>
      </c>
      <c r="W4144" t="s">
        <v>3587</v>
      </c>
      <c r="X4144" t="s">
        <v>3016</v>
      </c>
      <c r="Y4144" t="s">
        <v>2250</v>
      </c>
      <c r="Z4144" t="s">
        <v>3729</v>
      </c>
      <c r="AA4144" t="s">
        <v>843</v>
      </c>
      <c r="AB4144" s="198">
        <v>37257.875</v>
      </c>
      <c r="AC4144" s="198">
        <v>37621.875</v>
      </c>
    </row>
    <row r="4145" spans="1:29" x14ac:dyDescent="0.2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365</v>
      </c>
      <c r="F4145" s="213">
        <f t="shared" si="325"/>
        <v>1825000</v>
      </c>
      <c r="G4145" s="202">
        <v>1299695</v>
      </c>
      <c r="H4145" s="198">
        <v>37036.491203703707</v>
      </c>
      <c r="I4145" t="s">
        <v>3313</v>
      </c>
      <c r="M4145" t="s">
        <v>1785</v>
      </c>
      <c r="N4145" t="s">
        <v>3014</v>
      </c>
      <c r="O4145" t="s">
        <v>3370</v>
      </c>
      <c r="P4145" s="199">
        <v>5000</v>
      </c>
      <c r="S4145" t="s">
        <v>1786</v>
      </c>
      <c r="T4145" t="s">
        <v>2230</v>
      </c>
      <c r="U4145" s="201">
        <v>4.17</v>
      </c>
      <c r="V4145" t="s">
        <v>2798</v>
      </c>
      <c r="W4145" t="s">
        <v>3587</v>
      </c>
      <c r="X4145" t="s">
        <v>3016</v>
      </c>
      <c r="Y4145" t="s">
        <v>2250</v>
      </c>
      <c r="Z4145" t="s">
        <v>3729</v>
      </c>
      <c r="AA4145" t="s">
        <v>844</v>
      </c>
      <c r="AB4145" s="198">
        <v>37257.875</v>
      </c>
      <c r="AC4145" s="198">
        <v>37621.875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365</v>
      </c>
      <c r="F4146" s="213">
        <f t="shared" si="325"/>
        <v>182500</v>
      </c>
      <c r="G4146" s="202">
        <v>1299696</v>
      </c>
      <c r="H4146" s="198">
        <v>37036.491226851853</v>
      </c>
      <c r="I4146" t="s">
        <v>3019</v>
      </c>
      <c r="M4146" t="s">
        <v>1785</v>
      </c>
      <c r="N4146" t="s">
        <v>3014</v>
      </c>
      <c r="O4146" t="s">
        <v>3370</v>
      </c>
      <c r="Q4146" s="199">
        <v>500</v>
      </c>
      <c r="S4146" t="s">
        <v>1786</v>
      </c>
      <c r="T4146" t="s">
        <v>2230</v>
      </c>
      <c r="U4146" s="201">
        <v>4.18</v>
      </c>
      <c r="V4146" t="s">
        <v>3020</v>
      </c>
      <c r="W4146" t="s">
        <v>3587</v>
      </c>
      <c r="X4146" t="s">
        <v>3016</v>
      </c>
      <c r="Y4146" t="s">
        <v>2250</v>
      </c>
      <c r="Z4146" t="s">
        <v>3729</v>
      </c>
      <c r="AA4146" t="s">
        <v>845</v>
      </c>
      <c r="AB4146" s="198">
        <v>37257.875</v>
      </c>
      <c r="AC4146" s="198">
        <v>37621.875</v>
      </c>
    </row>
    <row r="4147" spans="1:29" x14ac:dyDescent="0.2">
      <c r="A4147" s="44" t="str">
        <f t="shared" si="321"/>
        <v>US Crude Financial</v>
      </c>
      <c r="B4147" s="44" t="str">
        <f t="shared" si="322"/>
        <v>US</v>
      </c>
      <c r="C4147" s="44" t="str">
        <f t="shared" si="323"/>
        <v>Crude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13">
        <f t="shared" si="325"/>
        <v>50000</v>
      </c>
      <c r="G4147" s="202">
        <v>1299697</v>
      </c>
      <c r="H4147" s="198">
        <v>37036.491284722222</v>
      </c>
      <c r="I4147" t="s">
        <v>2200</v>
      </c>
      <c r="M4147" t="s">
        <v>1994</v>
      </c>
      <c r="N4147" t="s">
        <v>2731</v>
      </c>
      <c r="O4147" t="s">
        <v>1815</v>
      </c>
      <c r="P4147" s="199">
        <v>50000</v>
      </c>
      <c r="S4147" t="s">
        <v>1792</v>
      </c>
      <c r="T4147" t="s">
        <v>2230</v>
      </c>
      <c r="U4147" s="201">
        <v>28.41</v>
      </c>
      <c r="V4147" t="s">
        <v>759</v>
      </c>
      <c r="W4147" t="s">
        <v>2733</v>
      </c>
      <c r="X4147" t="s">
        <v>2734</v>
      </c>
      <c r="Y4147" t="s">
        <v>3473</v>
      </c>
      <c r="Z4147" t="s">
        <v>3729</v>
      </c>
      <c r="AA4147">
        <v>108245</v>
      </c>
      <c r="AB4147" s="198">
        <v>37073</v>
      </c>
      <c r="AC4147" s="198">
        <v>37103</v>
      </c>
    </row>
    <row r="4148" spans="1:29" x14ac:dyDescent="0.2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30</v>
      </c>
      <c r="F4148" s="213">
        <f t="shared" si="325"/>
        <v>300000</v>
      </c>
      <c r="G4148" s="202">
        <v>1299698</v>
      </c>
      <c r="H4148" s="198">
        <v>37036.491331018522</v>
      </c>
      <c r="I4148" t="s">
        <v>3078</v>
      </c>
      <c r="M4148" t="s">
        <v>1785</v>
      </c>
      <c r="N4148" t="s">
        <v>3314</v>
      </c>
      <c r="O4148" t="s">
        <v>1920</v>
      </c>
      <c r="Q4148" s="199">
        <v>10000</v>
      </c>
      <c r="S4148" t="s">
        <v>1786</v>
      </c>
      <c r="T4148" t="s">
        <v>2230</v>
      </c>
      <c r="U4148" s="201">
        <v>3.9125000000000001</v>
      </c>
      <c r="V4148" t="s">
        <v>3079</v>
      </c>
      <c r="W4148" t="s">
        <v>2890</v>
      </c>
      <c r="X4148" t="s">
        <v>2891</v>
      </c>
      <c r="Y4148" t="s">
        <v>3318</v>
      </c>
      <c r="Z4148" t="s">
        <v>3729</v>
      </c>
      <c r="AA4148" t="s">
        <v>846</v>
      </c>
      <c r="AB4148" s="198">
        <v>37043.488888888889</v>
      </c>
      <c r="AC4148" s="198">
        <v>37072.488888888889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153</v>
      </c>
      <c r="F4149" s="213">
        <f t="shared" si="325"/>
        <v>765000</v>
      </c>
      <c r="G4149" s="202">
        <v>1299699</v>
      </c>
      <c r="H4149" s="198">
        <v>37036.491354166668</v>
      </c>
      <c r="I4149" t="s">
        <v>2986</v>
      </c>
      <c r="M4149" t="s">
        <v>1785</v>
      </c>
      <c r="N4149" t="s">
        <v>3014</v>
      </c>
      <c r="O4149" t="s">
        <v>2777</v>
      </c>
      <c r="Q4149" s="199">
        <v>5000</v>
      </c>
      <c r="S4149" t="s">
        <v>1786</v>
      </c>
      <c r="T4149" t="s">
        <v>2230</v>
      </c>
      <c r="U4149" s="201">
        <v>4.0949999999999998</v>
      </c>
      <c r="V4149" t="s">
        <v>2883</v>
      </c>
      <c r="W4149" t="s">
        <v>3587</v>
      </c>
      <c r="X4149" t="s">
        <v>3016</v>
      </c>
      <c r="Y4149" t="s">
        <v>2250</v>
      </c>
      <c r="Z4149" t="s">
        <v>3729</v>
      </c>
      <c r="AA4149" t="s">
        <v>847</v>
      </c>
      <c r="AB4149" s="198">
        <v>37043</v>
      </c>
      <c r="AC4149" s="198">
        <v>37195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365</v>
      </c>
      <c r="F4150" s="213">
        <f t="shared" si="325"/>
        <v>1825000</v>
      </c>
      <c r="G4150" s="202">
        <v>1299700</v>
      </c>
      <c r="H4150" s="198">
        <v>37036.49150462963</v>
      </c>
      <c r="I4150" t="s">
        <v>3313</v>
      </c>
      <c r="M4150" t="s">
        <v>1785</v>
      </c>
      <c r="N4150" t="s">
        <v>3014</v>
      </c>
      <c r="O4150" t="s">
        <v>3370</v>
      </c>
      <c r="P4150" s="199">
        <v>5000</v>
      </c>
      <c r="S4150" t="s">
        <v>1786</v>
      </c>
      <c r="T4150" t="s">
        <v>2230</v>
      </c>
      <c r="U4150" s="201">
        <v>4.17</v>
      </c>
      <c r="V4150" t="s">
        <v>2798</v>
      </c>
      <c r="W4150" t="s">
        <v>3587</v>
      </c>
      <c r="X4150" t="s">
        <v>3016</v>
      </c>
      <c r="Y4150" t="s">
        <v>2250</v>
      </c>
      <c r="Z4150" t="s">
        <v>3729</v>
      </c>
      <c r="AA4150" t="s">
        <v>848</v>
      </c>
      <c r="AB4150" s="198">
        <v>37257.875</v>
      </c>
      <c r="AC4150" s="198">
        <v>37621.875</v>
      </c>
    </row>
    <row r="4151" spans="1:29" x14ac:dyDescent="0.2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30</v>
      </c>
      <c r="F4151" s="213">
        <f t="shared" si="325"/>
        <v>300000</v>
      </c>
      <c r="G4151" s="202">
        <v>1299701</v>
      </c>
      <c r="H4151" s="198">
        <v>37036.491527777776</v>
      </c>
      <c r="I4151" t="s">
        <v>1884</v>
      </c>
      <c r="M4151" t="s">
        <v>1785</v>
      </c>
      <c r="N4151" t="s">
        <v>3014</v>
      </c>
      <c r="O4151" t="s">
        <v>3015</v>
      </c>
      <c r="Q4151" s="199">
        <v>10000</v>
      </c>
      <c r="S4151" t="s">
        <v>1786</v>
      </c>
      <c r="T4151" t="s">
        <v>2230</v>
      </c>
      <c r="U4151" s="201">
        <v>3.98</v>
      </c>
      <c r="V4151" t="s">
        <v>1885</v>
      </c>
      <c r="W4151" t="s">
        <v>3587</v>
      </c>
      <c r="X4151" t="s">
        <v>3016</v>
      </c>
      <c r="Y4151" t="s">
        <v>2250</v>
      </c>
      <c r="Z4151" t="s">
        <v>3729</v>
      </c>
      <c r="AA4151" t="s">
        <v>849</v>
      </c>
      <c r="AB4151" s="198">
        <v>37043.875</v>
      </c>
      <c r="AC4151" s="198">
        <v>37072.875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13">
        <f t="shared" si="325"/>
        <v>300000</v>
      </c>
      <c r="G4152" s="202">
        <v>1299702</v>
      </c>
      <c r="H4152" s="198">
        <v>37036.491701388892</v>
      </c>
      <c r="I4152" t="s">
        <v>2986</v>
      </c>
      <c r="M4152" t="s">
        <v>1785</v>
      </c>
      <c r="N4152" t="s">
        <v>3014</v>
      </c>
      <c r="O4152" t="s">
        <v>3015</v>
      </c>
      <c r="Q4152" s="199">
        <v>10000</v>
      </c>
      <c r="S4152" t="s">
        <v>1786</v>
      </c>
      <c r="T4152" t="s">
        <v>2230</v>
      </c>
      <c r="U4152" s="201">
        <v>3.98</v>
      </c>
      <c r="V4152" t="s">
        <v>1873</v>
      </c>
      <c r="W4152" t="s">
        <v>3587</v>
      </c>
      <c r="X4152" t="s">
        <v>3016</v>
      </c>
      <c r="Y4152" t="s">
        <v>2250</v>
      </c>
      <c r="Z4152" t="s">
        <v>3729</v>
      </c>
      <c r="AA4152" t="s">
        <v>850</v>
      </c>
      <c r="AB4152" s="198">
        <v>37043.875</v>
      </c>
      <c r="AC4152" s="198">
        <v>37072.875</v>
      </c>
    </row>
    <row r="4153" spans="1:29" x14ac:dyDescent="0.2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31</v>
      </c>
      <c r="F4153" s="213">
        <f t="shared" si="325"/>
        <v>155000</v>
      </c>
      <c r="G4153" s="202">
        <v>1299705</v>
      </c>
      <c r="H4153" s="198">
        <v>37036.491979166669</v>
      </c>
      <c r="I4153" t="s">
        <v>3319</v>
      </c>
      <c r="M4153" t="s">
        <v>1785</v>
      </c>
      <c r="N4153" t="s">
        <v>3014</v>
      </c>
      <c r="O4153" t="s">
        <v>3025</v>
      </c>
      <c r="Q4153" s="199">
        <v>5000</v>
      </c>
      <c r="S4153" t="s">
        <v>1786</v>
      </c>
      <c r="T4153" t="s">
        <v>2230</v>
      </c>
      <c r="U4153" s="201">
        <v>4.1224999999999996</v>
      </c>
      <c r="V4153" t="s">
        <v>1903</v>
      </c>
      <c r="W4153" t="s">
        <v>3587</v>
      </c>
      <c r="X4153" t="s">
        <v>3016</v>
      </c>
      <c r="Y4153" t="s">
        <v>2250</v>
      </c>
      <c r="Z4153" t="s">
        <v>3729</v>
      </c>
      <c r="AA4153" t="s">
        <v>851</v>
      </c>
      <c r="AB4153" s="198">
        <v>37104.875</v>
      </c>
      <c r="AC4153" s="198">
        <v>37134.875</v>
      </c>
    </row>
    <row r="4154" spans="1:29" x14ac:dyDescent="0.2">
      <c r="A4154" s="44" t="str">
        <f t="shared" si="321"/>
        <v>US Crude Financial</v>
      </c>
      <c r="B4154" s="44" t="str">
        <f t="shared" si="322"/>
        <v>US</v>
      </c>
      <c r="C4154" s="44" t="str">
        <f t="shared" si="323"/>
        <v>Crude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3">
        <f t="shared" si="325"/>
        <v>50000</v>
      </c>
      <c r="G4154" s="202">
        <v>1299708</v>
      </c>
      <c r="H4154" s="198">
        <v>37036.492071759261</v>
      </c>
      <c r="I4154" t="s">
        <v>3013</v>
      </c>
      <c r="M4154" t="s">
        <v>1994</v>
      </c>
      <c r="N4154" t="s">
        <v>2731</v>
      </c>
      <c r="O4154" t="s">
        <v>1815</v>
      </c>
      <c r="Q4154" s="199">
        <v>50000</v>
      </c>
      <c r="S4154" t="s">
        <v>1792</v>
      </c>
      <c r="T4154" t="s">
        <v>2230</v>
      </c>
      <c r="U4154" s="201">
        <v>28.43</v>
      </c>
      <c r="V4154" t="s">
        <v>3296</v>
      </c>
      <c r="W4154" t="s">
        <v>2733</v>
      </c>
      <c r="X4154" t="s">
        <v>2734</v>
      </c>
      <c r="Y4154" t="s">
        <v>3473</v>
      </c>
      <c r="Z4154" t="s">
        <v>3729</v>
      </c>
      <c r="AA4154">
        <v>108247</v>
      </c>
      <c r="AB4154" s="198">
        <v>37073</v>
      </c>
      <c r="AC4154" s="198">
        <v>37103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61</v>
      </c>
      <c r="F4155" s="213">
        <f t="shared" si="325"/>
        <v>305000</v>
      </c>
      <c r="G4155" s="202">
        <v>1299709</v>
      </c>
      <c r="H4155" s="198">
        <v>37036.4921412037</v>
      </c>
      <c r="I4155" t="s">
        <v>3322</v>
      </c>
      <c r="M4155" t="s">
        <v>1785</v>
      </c>
      <c r="N4155" t="s">
        <v>3328</v>
      </c>
      <c r="O4155" t="s">
        <v>3233</v>
      </c>
      <c r="Q4155" s="199">
        <v>5000</v>
      </c>
      <c r="S4155" t="s">
        <v>1786</v>
      </c>
      <c r="T4155" t="s">
        <v>2230</v>
      </c>
      <c r="U4155" s="201">
        <v>5.28</v>
      </c>
      <c r="V4155" t="s">
        <v>3203</v>
      </c>
      <c r="W4155" t="s">
        <v>3188</v>
      </c>
      <c r="X4155" t="s">
        <v>3189</v>
      </c>
      <c r="Y4155" t="s">
        <v>2250</v>
      </c>
      <c r="Z4155" t="s">
        <v>3729</v>
      </c>
      <c r="AA4155" t="s">
        <v>852</v>
      </c>
      <c r="AB4155" s="198">
        <v>37196</v>
      </c>
      <c r="AC4155" s="198">
        <v>37256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30</v>
      </c>
      <c r="F4156" s="213">
        <f t="shared" si="325"/>
        <v>300000</v>
      </c>
      <c r="G4156" s="202">
        <v>1299710</v>
      </c>
      <c r="H4156" s="198">
        <v>37036.492337962962</v>
      </c>
      <c r="I4156" t="s">
        <v>3078</v>
      </c>
      <c r="M4156" t="s">
        <v>1785</v>
      </c>
      <c r="N4156" t="s">
        <v>3328</v>
      </c>
      <c r="O4156" t="s">
        <v>3496</v>
      </c>
      <c r="P4156" s="199">
        <v>10000</v>
      </c>
      <c r="S4156" t="s">
        <v>1786</v>
      </c>
      <c r="T4156" t="s">
        <v>2230</v>
      </c>
      <c r="U4156" s="201">
        <v>0.03</v>
      </c>
      <c r="V4156" t="s">
        <v>2852</v>
      </c>
      <c r="W4156" t="s">
        <v>3179</v>
      </c>
      <c r="X4156" t="s">
        <v>3180</v>
      </c>
      <c r="Y4156" t="s">
        <v>2250</v>
      </c>
      <c r="Z4156" t="s">
        <v>3729</v>
      </c>
      <c r="AA4156" t="s">
        <v>853</v>
      </c>
      <c r="AB4156" s="198">
        <v>37043</v>
      </c>
      <c r="AC4156" s="198">
        <v>37072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151</v>
      </c>
      <c r="F4157" s="213">
        <f t="shared" si="325"/>
        <v>755000</v>
      </c>
      <c r="G4157" s="202">
        <v>1299711</v>
      </c>
      <c r="H4157" s="198">
        <v>37036.492812500001</v>
      </c>
      <c r="I4157" t="s">
        <v>1826</v>
      </c>
      <c r="M4157" t="s">
        <v>1785</v>
      </c>
      <c r="N4157" t="s">
        <v>3014</v>
      </c>
      <c r="O4157" t="s">
        <v>3345</v>
      </c>
      <c r="Q4157" s="199">
        <v>5000</v>
      </c>
      <c r="S4157" t="s">
        <v>1786</v>
      </c>
      <c r="T4157" t="s">
        <v>2230</v>
      </c>
      <c r="U4157" s="201">
        <v>4.4800000000000004</v>
      </c>
      <c r="V4157" t="s">
        <v>2604</v>
      </c>
      <c r="W4157" t="s">
        <v>3587</v>
      </c>
      <c r="X4157" t="s">
        <v>3016</v>
      </c>
      <c r="Y4157" t="s">
        <v>2250</v>
      </c>
      <c r="Z4157" t="s">
        <v>3729</v>
      </c>
      <c r="AA4157" t="s">
        <v>854</v>
      </c>
      <c r="AB4157" s="198">
        <v>37196</v>
      </c>
      <c r="AC4157" s="198">
        <v>37346</v>
      </c>
    </row>
    <row r="4158" spans="1:29" x14ac:dyDescent="0.2">
      <c r="A4158" s="44" t="str">
        <f t="shared" si="321"/>
        <v>US Crude Financial</v>
      </c>
      <c r="B4158" s="44" t="str">
        <f t="shared" si="322"/>
        <v>US</v>
      </c>
      <c r="C4158" s="44" t="str">
        <f t="shared" si="323"/>
        <v>Crude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1</v>
      </c>
      <c r="F4158" s="213">
        <f t="shared" si="325"/>
        <v>50000</v>
      </c>
      <c r="G4158" s="202">
        <v>1299713</v>
      </c>
      <c r="H4158" s="198">
        <v>37036.493136574078</v>
      </c>
      <c r="I4158" t="s">
        <v>2730</v>
      </c>
      <c r="M4158" t="s">
        <v>1994</v>
      </c>
      <c r="N4158" t="s">
        <v>2731</v>
      </c>
      <c r="O4158" t="s">
        <v>1815</v>
      </c>
      <c r="Q4158" s="199">
        <v>50000</v>
      </c>
      <c r="S4158" t="s">
        <v>1792</v>
      </c>
      <c r="T4158" t="s">
        <v>2230</v>
      </c>
      <c r="U4158" s="201">
        <v>28.43</v>
      </c>
      <c r="V4158" t="s">
        <v>2732</v>
      </c>
      <c r="W4158" t="s">
        <v>2733</v>
      </c>
      <c r="X4158" t="s">
        <v>2734</v>
      </c>
      <c r="Y4158" t="s">
        <v>3473</v>
      </c>
      <c r="Z4158" t="s">
        <v>3729</v>
      </c>
      <c r="AA4158">
        <v>108250</v>
      </c>
      <c r="AB4158" s="198">
        <v>37073</v>
      </c>
      <c r="AC4158" s="198">
        <v>37103</v>
      </c>
    </row>
    <row r="4159" spans="1:29" x14ac:dyDescent="0.2">
      <c r="A4159" s="44" t="str">
        <f t="shared" si="321"/>
        <v>US Natural Gas Financial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31</v>
      </c>
      <c r="F4159" s="213">
        <f t="shared" si="325"/>
        <v>77500</v>
      </c>
      <c r="G4159" s="202">
        <v>1299714</v>
      </c>
      <c r="H4159" s="198">
        <v>37036.49324074074</v>
      </c>
      <c r="I4159" t="s">
        <v>3008</v>
      </c>
      <c r="M4159" t="s">
        <v>1785</v>
      </c>
      <c r="N4159" t="s">
        <v>3014</v>
      </c>
      <c r="O4159" t="s">
        <v>3327</v>
      </c>
      <c r="Q4159" s="199">
        <v>2500</v>
      </c>
      <c r="S4159" t="s">
        <v>1786</v>
      </c>
      <c r="T4159" t="s">
        <v>2230</v>
      </c>
      <c r="U4159" s="201">
        <v>4.0425000000000004</v>
      </c>
      <c r="V4159" t="s">
        <v>3507</v>
      </c>
      <c r="W4159" t="s">
        <v>3587</v>
      </c>
      <c r="X4159" t="s">
        <v>3016</v>
      </c>
      <c r="Y4159" t="s">
        <v>2250</v>
      </c>
      <c r="Z4159" t="s">
        <v>3729</v>
      </c>
      <c r="AA4159" t="s">
        <v>855</v>
      </c>
      <c r="AB4159" s="198">
        <v>37073.875</v>
      </c>
      <c r="AC4159" s="198">
        <v>37103.875</v>
      </c>
    </row>
    <row r="4160" spans="1:29" x14ac:dyDescent="0.2">
      <c r="A4160" s="44" t="str">
        <f t="shared" si="321"/>
        <v>US Natural Gas Financial</v>
      </c>
      <c r="B4160" s="44" t="str">
        <f t="shared" si="322"/>
        <v>US</v>
      </c>
      <c r="C4160" s="44" t="str">
        <f t="shared" si="323"/>
        <v>Natural Gas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365</v>
      </c>
      <c r="F4160" s="213">
        <f t="shared" si="325"/>
        <v>730000</v>
      </c>
      <c r="G4160" s="202">
        <v>1299716</v>
      </c>
      <c r="H4160" s="198">
        <v>37036.493414351855</v>
      </c>
      <c r="I4160" t="s">
        <v>2036</v>
      </c>
      <c r="M4160" t="s">
        <v>1785</v>
      </c>
      <c r="N4160" t="s">
        <v>3014</v>
      </c>
      <c r="O4160" t="s">
        <v>3370</v>
      </c>
      <c r="Q4160" s="199">
        <v>2000</v>
      </c>
      <c r="S4160" t="s">
        <v>1786</v>
      </c>
      <c r="T4160" t="s">
        <v>2230</v>
      </c>
      <c r="U4160" s="201">
        <v>4.18</v>
      </c>
      <c r="V4160" t="s">
        <v>656</v>
      </c>
      <c r="W4160" t="s">
        <v>3587</v>
      </c>
      <c r="X4160" t="s">
        <v>3016</v>
      </c>
      <c r="Y4160" t="s">
        <v>2250</v>
      </c>
      <c r="Z4160" t="s">
        <v>3729</v>
      </c>
      <c r="AA4160" t="s">
        <v>856</v>
      </c>
      <c r="AB4160" s="198">
        <v>37257.875</v>
      </c>
      <c r="AC4160" s="198">
        <v>37621.875</v>
      </c>
    </row>
    <row r="4161" spans="1:29" x14ac:dyDescent="0.2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151</v>
      </c>
      <c r="F4161" s="213">
        <f t="shared" si="325"/>
        <v>755000</v>
      </c>
      <c r="G4161" s="202">
        <v>1299718</v>
      </c>
      <c r="H4161" s="198">
        <v>37036.493449074071</v>
      </c>
      <c r="I4161" t="s">
        <v>1826</v>
      </c>
      <c r="M4161" t="s">
        <v>1785</v>
      </c>
      <c r="N4161" t="s">
        <v>3014</v>
      </c>
      <c r="O4161" t="s">
        <v>3345</v>
      </c>
      <c r="Q4161" s="199">
        <v>5000</v>
      </c>
      <c r="S4161" t="s">
        <v>1786</v>
      </c>
      <c r="T4161" t="s">
        <v>2230</v>
      </c>
      <c r="U4161" s="201">
        <v>4.4800000000000004</v>
      </c>
      <c r="V4161" t="s">
        <v>2604</v>
      </c>
      <c r="W4161" t="s">
        <v>3587</v>
      </c>
      <c r="X4161" t="s">
        <v>3016</v>
      </c>
      <c r="Y4161" t="s">
        <v>2250</v>
      </c>
      <c r="Z4161" t="s">
        <v>3729</v>
      </c>
      <c r="AA4161" t="s">
        <v>857</v>
      </c>
      <c r="AB4161" s="198">
        <v>37196</v>
      </c>
      <c r="AC4161" s="198">
        <v>37346</v>
      </c>
    </row>
    <row r="4162" spans="1:29" x14ac:dyDescent="0.2">
      <c r="A4162" s="44" t="str">
        <f t="shared" si="321"/>
        <v xml:space="preserve"> Natural Gas Physical</v>
      </c>
      <c r="B4162" s="44" t="str">
        <f t="shared" si="322"/>
        <v/>
      </c>
      <c r="C4162" s="44" t="str">
        <f t="shared" si="323"/>
        <v>Natural Gas</v>
      </c>
      <c r="D4162" s="44" t="str">
        <f t="shared" si="324"/>
        <v>Physical</v>
      </c>
      <c r="E4162" s="44">
        <f>IF(VLOOKUP(S4162,'DD-Lookup'!$J$6:$L$50,3,FALSE)="Monthly",(YEAR(AC4162)-YEAR(AB4162))*12+MONTH(AC4162)-MONTH(AB4162)+1,(AC4162-AB4162+1))</f>
        <v>4</v>
      </c>
      <c r="F4162" s="213">
        <f t="shared" si="325"/>
        <v>40000</v>
      </c>
      <c r="G4162" s="202">
        <v>1299719</v>
      </c>
      <c r="H4162" s="198">
        <v>37036.493564814817</v>
      </c>
      <c r="I4162" t="s">
        <v>2332</v>
      </c>
      <c r="M4162" t="s">
        <v>1785</v>
      </c>
      <c r="N4162" t="s">
        <v>1724</v>
      </c>
      <c r="O4162" t="s">
        <v>172</v>
      </c>
      <c r="Q4162" s="199">
        <v>10000</v>
      </c>
      <c r="S4162" t="s">
        <v>2308</v>
      </c>
      <c r="T4162" t="s">
        <v>1725</v>
      </c>
      <c r="U4162" s="201">
        <v>5.1950000000000003</v>
      </c>
      <c r="V4162" t="s">
        <v>2333</v>
      </c>
      <c r="W4162" t="s">
        <v>1726</v>
      </c>
      <c r="X4162" t="s">
        <v>1727</v>
      </c>
      <c r="Y4162" t="s">
        <v>3318</v>
      </c>
      <c r="Z4162" t="s">
        <v>3730</v>
      </c>
      <c r="AA4162">
        <v>812755</v>
      </c>
      <c r="AB4162" s="198">
        <v>37036</v>
      </c>
      <c r="AC4162" s="198">
        <v>37039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365</v>
      </c>
      <c r="F4163" s="213">
        <f t="shared" si="325"/>
        <v>1825000</v>
      </c>
      <c r="G4163" s="202">
        <v>1299720</v>
      </c>
      <c r="H4163" s="198">
        <v>37036.49359953704</v>
      </c>
      <c r="I4163" t="s">
        <v>3008</v>
      </c>
      <c r="M4163" t="s">
        <v>1785</v>
      </c>
      <c r="N4163" t="s">
        <v>3014</v>
      </c>
      <c r="O4163" t="s">
        <v>3370</v>
      </c>
      <c r="Q4163" s="199">
        <v>5000</v>
      </c>
      <c r="S4163" t="s">
        <v>1786</v>
      </c>
      <c r="T4163" t="s">
        <v>2230</v>
      </c>
      <c r="U4163" s="201">
        <v>4.18</v>
      </c>
      <c r="V4163" t="s">
        <v>3487</v>
      </c>
      <c r="W4163" t="s">
        <v>3587</v>
      </c>
      <c r="X4163" t="s">
        <v>3016</v>
      </c>
      <c r="Y4163" t="s">
        <v>2250</v>
      </c>
      <c r="Z4163" t="s">
        <v>3729</v>
      </c>
      <c r="AA4163" t="s">
        <v>858</v>
      </c>
      <c r="AB4163" s="198">
        <v>37257.875</v>
      </c>
      <c r="AC4163" s="198">
        <v>37621.875</v>
      </c>
    </row>
    <row r="4164" spans="1:29" x14ac:dyDescent="0.2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3</v>
      </c>
      <c r="F4164" s="213">
        <f t="shared" si="325"/>
        <v>30000</v>
      </c>
      <c r="G4164" s="202">
        <v>1299721</v>
      </c>
      <c r="H4164" s="198">
        <v>37036.493738425925</v>
      </c>
      <c r="I4164" t="s">
        <v>3243</v>
      </c>
      <c r="M4164" t="s">
        <v>1785</v>
      </c>
      <c r="N4164" t="s">
        <v>1724</v>
      </c>
      <c r="O4164" t="s">
        <v>103</v>
      </c>
      <c r="P4164" s="199">
        <v>10000</v>
      </c>
      <c r="S4164" t="s">
        <v>2308</v>
      </c>
      <c r="T4164" t="s">
        <v>1725</v>
      </c>
      <c r="U4164" s="201">
        <v>5.1849999999999996</v>
      </c>
      <c r="V4164" t="s">
        <v>2325</v>
      </c>
      <c r="W4164" t="s">
        <v>1726</v>
      </c>
      <c r="X4164" t="s">
        <v>1727</v>
      </c>
      <c r="Y4164" t="s">
        <v>3318</v>
      </c>
      <c r="Z4164" t="s">
        <v>3730</v>
      </c>
      <c r="AA4164">
        <v>812756</v>
      </c>
      <c r="AB4164" s="198">
        <v>37036.875</v>
      </c>
      <c r="AC4164" s="198">
        <v>37038.875</v>
      </c>
    </row>
    <row r="4165" spans="1:29" x14ac:dyDescent="0.2">
      <c r="A4165" s="44" t="str">
        <f t="shared" si="321"/>
        <v>US Crude Financial</v>
      </c>
      <c r="B4165" s="44" t="str">
        <f t="shared" si="322"/>
        <v>US</v>
      </c>
      <c r="C4165" s="44" t="str">
        <f t="shared" si="323"/>
        <v>Crude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50000</v>
      </c>
      <c r="G4165" s="202">
        <v>1299722</v>
      </c>
      <c r="H4165" s="198">
        <v>37036.493738425925</v>
      </c>
      <c r="I4165" t="s">
        <v>2730</v>
      </c>
      <c r="M4165" t="s">
        <v>1994</v>
      </c>
      <c r="N4165" t="s">
        <v>2731</v>
      </c>
      <c r="O4165" t="s">
        <v>1815</v>
      </c>
      <c r="Q4165" s="199">
        <v>50000</v>
      </c>
      <c r="S4165" t="s">
        <v>1792</v>
      </c>
      <c r="T4165" t="s">
        <v>2230</v>
      </c>
      <c r="U4165" s="201">
        <v>28.45</v>
      </c>
      <c r="V4165" t="s">
        <v>3298</v>
      </c>
      <c r="W4165" t="s">
        <v>2733</v>
      </c>
      <c r="X4165" t="s">
        <v>2734</v>
      </c>
      <c r="Y4165" t="s">
        <v>3473</v>
      </c>
      <c r="Z4165" t="s">
        <v>3729</v>
      </c>
      <c r="AA4165">
        <v>108251</v>
      </c>
      <c r="AB4165" s="198">
        <v>37073</v>
      </c>
      <c r="AC4165" s="198">
        <v>37103</v>
      </c>
    </row>
    <row r="4166" spans="1:29" x14ac:dyDescent="0.2">
      <c r="A4166" s="44" t="str">
        <f t="shared" si="321"/>
        <v>US Natural Gas Financial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3">
        <f t="shared" si="325"/>
        <v>75000</v>
      </c>
      <c r="G4166" s="202">
        <v>1299724</v>
      </c>
      <c r="H4166" s="198">
        <v>37036.494016203702</v>
      </c>
      <c r="I4166" t="s">
        <v>1826</v>
      </c>
      <c r="M4166" t="s">
        <v>1785</v>
      </c>
      <c r="N4166" t="s">
        <v>3014</v>
      </c>
      <c r="O4166" t="s">
        <v>3015</v>
      </c>
      <c r="Q4166" s="199">
        <v>2500</v>
      </c>
      <c r="S4166" t="s">
        <v>1786</v>
      </c>
      <c r="T4166" t="s">
        <v>2230</v>
      </c>
      <c r="U4166" s="201">
        <v>3.9849999999999999</v>
      </c>
      <c r="V4166" t="s">
        <v>2188</v>
      </c>
      <c r="W4166" t="s">
        <v>3587</v>
      </c>
      <c r="X4166" t="s">
        <v>3016</v>
      </c>
      <c r="Y4166" t="s">
        <v>2250</v>
      </c>
      <c r="Z4166" t="s">
        <v>3729</v>
      </c>
      <c r="AA4166" t="s">
        <v>859</v>
      </c>
      <c r="AB4166" s="198">
        <v>37043.875</v>
      </c>
      <c r="AC4166" s="198">
        <v>37072.875</v>
      </c>
    </row>
    <row r="4167" spans="1:29" x14ac:dyDescent="0.2">
      <c r="A4167" s="44" t="str">
        <f t="shared" si="321"/>
        <v>US Natural Gas Financial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151</v>
      </c>
      <c r="F4167" s="213">
        <f t="shared" si="325"/>
        <v>755000</v>
      </c>
      <c r="G4167" s="202">
        <v>1299725</v>
      </c>
      <c r="H4167" s="198">
        <v>37036.494421296295</v>
      </c>
      <c r="I4167" t="s">
        <v>3393</v>
      </c>
      <c r="M4167" t="s">
        <v>1785</v>
      </c>
      <c r="N4167" t="s">
        <v>3014</v>
      </c>
      <c r="O4167" t="s">
        <v>3345</v>
      </c>
      <c r="Q4167" s="199">
        <v>5000</v>
      </c>
      <c r="S4167" t="s">
        <v>1786</v>
      </c>
      <c r="T4167" t="s">
        <v>2230</v>
      </c>
      <c r="U4167" s="201">
        <v>4.4800000000000004</v>
      </c>
      <c r="V4167" t="s">
        <v>2824</v>
      </c>
      <c r="W4167" t="s">
        <v>3587</v>
      </c>
      <c r="X4167" t="s">
        <v>3016</v>
      </c>
      <c r="Y4167" t="s">
        <v>2250</v>
      </c>
      <c r="Z4167" t="s">
        <v>3729</v>
      </c>
      <c r="AA4167" t="s">
        <v>860</v>
      </c>
      <c r="AB4167" s="198">
        <v>37196</v>
      </c>
      <c r="AC4167" s="198">
        <v>37346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365</v>
      </c>
      <c r="F4168" s="213">
        <f t="shared" si="325"/>
        <v>1825000</v>
      </c>
      <c r="G4168" s="202">
        <v>1299726</v>
      </c>
      <c r="H4168" s="198">
        <v>37036.494618055556</v>
      </c>
      <c r="I4168" t="s">
        <v>2006</v>
      </c>
      <c r="M4168" t="s">
        <v>1785</v>
      </c>
      <c r="N4168" t="s">
        <v>3014</v>
      </c>
      <c r="O4168" t="s">
        <v>3370</v>
      </c>
      <c r="Q4168" s="199">
        <v>5000</v>
      </c>
      <c r="S4168" t="s">
        <v>1786</v>
      </c>
      <c r="T4168" t="s">
        <v>2230</v>
      </c>
      <c r="U4168" s="201">
        <v>4.1849999999999996</v>
      </c>
      <c r="V4168" t="s">
        <v>1698</v>
      </c>
      <c r="W4168" t="s">
        <v>3587</v>
      </c>
      <c r="X4168" t="s">
        <v>3016</v>
      </c>
      <c r="Y4168" t="s">
        <v>2250</v>
      </c>
      <c r="Z4168" t="s">
        <v>3729</v>
      </c>
      <c r="AA4168" t="s">
        <v>861</v>
      </c>
      <c r="AB4168" s="198">
        <v>37257.875</v>
      </c>
      <c r="AC4168" s="198">
        <v>37621.875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600000</v>
      </c>
      <c r="G4169" s="202">
        <v>1299727</v>
      </c>
      <c r="H4169" s="198">
        <v>37036.494675925926</v>
      </c>
      <c r="I4169" t="s">
        <v>2093</v>
      </c>
      <c r="M4169" t="s">
        <v>1785</v>
      </c>
      <c r="N4169" t="s">
        <v>3014</v>
      </c>
      <c r="O4169" t="s">
        <v>3015</v>
      </c>
      <c r="Q4169" s="199">
        <v>20000</v>
      </c>
      <c r="S4169" t="s">
        <v>1786</v>
      </c>
      <c r="T4169" t="s">
        <v>2230</v>
      </c>
      <c r="U4169" s="201">
        <v>3.99</v>
      </c>
      <c r="V4169" t="s">
        <v>3334</v>
      </c>
      <c r="W4169" t="s">
        <v>3587</v>
      </c>
      <c r="X4169" t="s">
        <v>3016</v>
      </c>
      <c r="Y4169" t="s">
        <v>2250</v>
      </c>
      <c r="Z4169" t="s">
        <v>3729</v>
      </c>
      <c r="AA4169" t="s">
        <v>862</v>
      </c>
      <c r="AB4169" s="198">
        <v>37043.875</v>
      </c>
      <c r="AC4169" s="198">
        <v>37072.875</v>
      </c>
    </row>
    <row r="4170" spans="1:29" x14ac:dyDescent="0.2">
      <c r="A4170" s="44" t="str">
        <f t="shared" si="321"/>
        <v xml:space="preserve"> Natural Gas Physical</v>
      </c>
      <c r="B4170" s="44" t="str">
        <f t="shared" si="322"/>
        <v/>
      </c>
      <c r="C4170" s="44" t="str">
        <f t="shared" si="323"/>
        <v>Natural Gas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30</v>
      </c>
      <c r="F4170" s="213">
        <f t="shared" si="325"/>
        <v>150000</v>
      </c>
      <c r="G4170" s="202">
        <v>1299728</v>
      </c>
      <c r="H4170" s="198">
        <v>37036.494756944441</v>
      </c>
      <c r="I4170" t="s">
        <v>203</v>
      </c>
      <c r="M4170" t="s">
        <v>1785</v>
      </c>
      <c r="N4170" t="s">
        <v>1724</v>
      </c>
      <c r="O4170" t="s">
        <v>2043</v>
      </c>
      <c r="Q4170" s="199">
        <v>5000</v>
      </c>
      <c r="S4170" t="s">
        <v>2308</v>
      </c>
      <c r="T4170" t="s">
        <v>1725</v>
      </c>
      <c r="U4170" s="201">
        <v>5.3250000000000002</v>
      </c>
      <c r="V4170" t="s">
        <v>863</v>
      </c>
      <c r="W4170" t="s">
        <v>3285</v>
      </c>
      <c r="X4170" t="s">
        <v>1727</v>
      </c>
      <c r="Y4170" t="s">
        <v>3318</v>
      </c>
      <c r="Z4170" t="s">
        <v>3730</v>
      </c>
      <c r="AA4170">
        <v>812757</v>
      </c>
      <c r="AB4170" s="198">
        <v>37043.875</v>
      </c>
      <c r="AC4170" s="198">
        <v>37072.875</v>
      </c>
    </row>
    <row r="4171" spans="1:29" x14ac:dyDescent="0.2">
      <c r="A4171" s="44" t="str">
        <f t="shared" ref="A4171:A4234" si="326">B4171&amp;" "&amp;C4171&amp;" "&amp;D4171</f>
        <v>US Natural Gas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31</v>
      </c>
      <c r="F4171" s="213">
        <f t="shared" ref="F4171:F4234" si="330">E4171*SUM(P4171:Q4171)</f>
        <v>3100</v>
      </c>
      <c r="G4171" s="202">
        <v>1299729</v>
      </c>
      <c r="H4171" s="198">
        <v>37036.494780092595</v>
      </c>
      <c r="I4171" t="s">
        <v>2937</v>
      </c>
      <c r="M4171" t="s">
        <v>1785</v>
      </c>
      <c r="N4171" t="s">
        <v>3290</v>
      </c>
      <c r="O4171" t="s">
        <v>413</v>
      </c>
      <c r="Q4171" s="199">
        <v>100</v>
      </c>
      <c r="S4171" t="s">
        <v>3221</v>
      </c>
      <c r="T4171" t="s">
        <v>2230</v>
      </c>
      <c r="U4171" s="201">
        <v>0.20749999999999999</v>
      </c>
      <c r="V4171" t="s">
        <v>2938</v>
      </c>
      <c r="W4171" t="s">
        <v>3222</v>
      </c>
      <c r="X4171" t="s">
        <v>3223</v>
      </c>
      <c r="Y4171" t="s">
        <v>2250</v>
      </c>
      <c r="Z4171" t="s">
        <v>3729</v>
      </c>
      <c r="AA4171" t="s">
        <v>864</v>
      </c>
      <c r="AB4171" s="198">
        <v>37104</v>
      </c>
      <c r="AC4171" s="198">
        <v>37134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30</v>
      </c>
      <c r="F4172" s="213">
        <f t="shared" si="330"/>
        <v>600000</v>
      </c>
      <c r="G4172" s="202">
        <v>1299733</v>
      </c>
      <c r="H4172" s="198">
        <v>37036.49486111111</v>
      </c>
      <c r="I4172" t="s">
        <v>3021</v>
      </c>
      <c r="M4172" t="s">
        <v>1785</v>
      </c>
      <c r="N4172" t="s">
        <v>3014</v>
      </c>
      <c r="O4172" t="s">
        <v>3015</v>
      </c>
      <c r="Q4172" s="199">
        <v>20000</v>
      </c>
      <c r="S4172" t="s">
        <v>1786</v>
      </c>
      <c r="T4172" t="s">
        <v>2230</v>
      </c>
      <c r="U4172" s="201">
        <v>3.9950000000000001</v>
      </c>
      <c r="V4172" t="s">
        <v>3022</v>
      </c>
      <c r="W4172" t="s">
        <v>3587</v>
      </c>
      <c r="X4172" t="s">
        <v>3016</v>
      </c>
      <c r="Y4172" t="s">
        <v>2250</v>
      </c>
      <c r="Z4172" t="s">
        <v>3729</v>
      </c>
      <c r="AA4172" t="s">
        <v>865</v>
      </c>
      <c r="AB4172" s="198">
        <v>37043.875</v>
      </c>
      <c r="AC4172" s="198">
        <v>37072.875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30</v>
      </c>
      <c r="F4173" s="213">
        <f t="shared" si="330"/>
        <v>600000</v>
      </c>
      <c r="G4173" s="202">
        <v>1299735</v>
      </c>
      <c r="H4173" s="198">
        <v>37036.495162037034</v>
      </c>
      <c r="I4173" t="s">
        <v>2093</v>
      </c>
      <c r="M4173" t="s">
        <v>1785</v>
      </c>
      <c r="N4173" t="s">
        <v>3014</v>
      </c>
      <c r="O4173" t="s">
        <v>3015</v>
      </c>
      <c r="Q4173" s="199">
        <v>20000</v>
      </c>
      <c r="S4173" t="s">
        <v>1786</v>
      </c>
      <c r="T4173" t="s">
        <v>2230</v>
      </c>
      <c r="U4173" s="201">
        <v>3.9950000000000001</v>
      </c>
      <c r="V4173" t="s">
        <v>3334</v>
      </c>
      <c r="W4173" t="s">
        <v>3587</v>
      </c>
      <c r="X4173" t="s">
        <v>3016</v>
      </c>
      <c r="Y4173" t="s">
        <v>2250</v>
      </c>
      <c r="Z4173" t="s">
        <v>3729</v>
      </c>
      <c r="AA4173" t="s">
        <v>866</v>
      </c>
      <c r="AB4173" s="198">
        <v>37043.875</v>
      </c>
      <c r="AC4173" s="198">
        <v>37072.875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151</v>
      </c>
      <c r="F4174" s="213">
        <f t="shared" si="330"/>
        <v>755000</v>
      </c>
      <c r="G4174" s="202">
        <v>1299736</v>
      </c>
      <c r="H4174" s="198">
        <v>37036.495289351849</v>
      </c>
      <c r="I4174" t="s">
        <v>3013</v>
      </c>
      <c r="M4174" t="s">
        <v>1785</v>
      </c>
      <c r="N4174" t="s">
        <v>3014</v>
      </c>
      <c r="O4174" t="s">
        <v>3345</v>
      </c>
      <c r="Q4174" s="199">
        <v>5000</v>
      </c>
      <c r="S4174" t="s">
        <v>1786</v>
      </c>
      <c r="T4174" t="s">
        <v>2230</v>
      </c>
      <c r="U4174" s="201">
        <v>4.4850000000000003</v>
      </c>
      <c r="V4174" t="s">
        <v>3103</v>
      </c>
      <c r="W4174" t="s">
        <v>3587</v>
      </c>
      <c r="X4174" t="s">
        <v>3016</v>
      </c>
      <c r="Y4174" t="s">
        <v>2250</v>
      </c>
      <c r="Z4174" t="s">
        <v>3729</v>
      </c>
      <c r="AA4174" t="s">
        <v>867</v>
      </c>
      <c r="AB4174" s="198">
        <v>37196</v>
      </c>
      <c r="AC4174" s="198">
        <v>37346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31</v>
      </c>
      <c r="F4175" s="213">
        <f t="shared" si="330"/>
        <v>3100</v>
      </c>
      <c r="G4175" s="202">
        <v>1299737</v>
      </c>
      <c r="H4175" s="198">
        <v>37036.495370370372</v>
      </c>
      <c r="I4175" t="s">
        <v>2937</v>
      </c>
      <c r="M4175" t="s">
        <v>1785</v>
      </c>
      <c r="N4175" t="s">
        <v>3290</v>
      </c>
      <c r="O4175" t="s">
        <v>413</v>
      </c>
      <c r="Q4175" s="199">
        <v>100</v>
      </c>
      <c r="S4175" t="s">
        <v>3221</v>
      </c>
      <c r="T4175" t="s">
        <v>2230</v>
      </c>
      <c r="U4175" s="201">
        <v>0.20499999999999999</v>
      </c>
      <c r="V4175" t="s">
        <v>2938</v>
      </c>
      <c r="W4175" t="s">
        <v>3222</v>
      </c>
      <c r="X4175" t="s">
        <v>3223</v>
      </c>
      <c r="Y4175" t="s">
        <v>2250</v>
      </c>
      <c r="Z4175" t="s">
        <v>3729</v>
      </c>
      <c r="AA4175" t="s">
        <v>868</v>
      </c>
      <c r="AB4175" s="198">
        <v>37104</v>
      </c>
      <c r="AC4175" s="198">
        <v>37134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3">
        <f t="shared" si="330"/>
        <v>300000</v>
      </c>
      <c r="G4176" s="202">
        <v>1299742</v>
      </c>
      <c r="H4176" s="198">
        <v>37036.495648148149</v>
      </c>
      <c r="I4176" t="s">
        <v>2036</v>
      </c>
      <c r="M4176" t="s">
        <v>1785</v>
      </c>
      <c r="N4176" t="s">
        <v>3014</v>
      </c>
      <c r="O4176" t="s">
        <v>3015</v>
      </c>
      <c r="Q4176" s="199">
        <v>10000</v>
      </c>
      <c r="S4176" t="s">
        <v>1786</v>
      </c>
      <c r="T4176" t="s">
        <v>2230</v>
      </c>
      <c r="U4176" s="201">
        <v>3.9950000000000001</v>
      </c>
      <c r="V4176" t="s">
        <v>3172</v>
      </c>
      <c r="W4176" t="s">
        <v>3587</v>
      </c>
      <c r="X4176" t="s">
        <v>3016</v>
      </c>
      <c r="Y4176" t="s">
        <v>2250</v>
      </c>
      <c r="Z4176" t="s">
        <v>3729</v>
      </c>
      <c r="AA4176" t="s">
        <v>869</v>
      </c>
      <c r="AB4176" s="198">
        <v>37043.875</v>
      </c>
      <c r="AC4176" s="198">
        <v>37072.875</v>
      </c>
    </row>
    <row r="4177" spans="1:29" x14ac:dyDescent="0.2">
      <c r="A4177" s="44" t="str">
        <f t="shared" si="326"/>
        <v xml:space="preserve"> Natural Gas Physical</v>
      </c>
      <c r="B4177" s="44" t="str">
        <f t="shared" si="327"/>
        <v/>
      </c>
      <c r="C4177" s="44" t="str">
        <f t="shared" si="328"/>
        <v>Natural Gas</v>
      </c>
      <c r="D4177" s="44" t="str">
        <f t="shared" si="329"/>
        <v>Physical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5000</v>
      </c>
      <c r="G4177" s="202">
        <v>1299743</v>
      </c>
      <c r="H4177" s="198">
        <v>37036.495671296296</v>
      </c>
      <c r="I4177" t="s">
        <v>2332</v>
      </c>
      <c r="M4177" t="s">
        <v>1785</v>
      </c>
      <c r="N4177" t="s">
        <v>1724</v>
      </c>
      <c r="O4177" t="s">
        <v>1925</v>
      </c>
      <c r="Q4177" s="199">
        <v>5000</v>
      </c>
      <c r="S4177" t="s">
        <v>2308</v>
      </c>
      <c r="T4177" t="s">
        <v>1725</v>
      </c>
      <c r="U4177" s="201">
        <v>5.2249999999999996</v>
      </c>
      <c r="V4177" t="s">
        <v>2333</v>
      </c>
      <c r="W4177" t="s">
        <v>1726</v>
      </c>
      <c r="X4177" t="s">
        <v>1727</v>
      </c>
      <c r="Y4177" t="s">
        <v>3318</v>
      </c>
      <c r="Z4177" t="s">
        <v>3730</v>
      </c>
      <c r="AA4177">
        <v>812758</v>
      </c>
      <c r="AB4177" s="198">
        <v>37036.875</v>
      </c>
      <c r="AC4177" s="198">
        <v>37036.875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31</v>
      </c>
      <c r="F4178" s="213">
        <f t="shared" si="330"/>
        <v>310000</v>
      </c>
      <c r="G4178" s="202">
        <v>1299744</v>
      </c>
      <c r="H4178" s="198">
        <v>37036.495740740742</v>
      </c>
      <c r="I4178" t="s">
        <v>1826</v>
      </c>
      <c r="M4178" t="s">
        <v>1785</v>
      </c>
      <c r="N4178" t="s">
        <v>3014</v>
      </c>
      <c r="O4178" t="s">
        <v>3327</v>
      </c>
      <c r="Q4178" s="199">
        <v>10000</v>
      </c>
      <c r="S4178" t="s">
        <v>1786</v>
      </c>
      <c r="T4178" t="s">
        <v>2230</v>
      </c>
      <c r="U4178" s="201">
        <v>4.0525000000000002</v>
      </c>
      <c r="V4178" t="s">
        <v>870</v>
      </c>
      <c r="W4178" t="s">
        <v>3587</v>
      </c>
      <c r="X4178" t="s">
        <v>3016</v>
      </c>
      <c r="Y4178" t="s">
        <v>2250</v>
      </c>
      <c r="Z4178" t="s">
        <v>3729</v>
      </c>
      <c r="AA4178" t="s">
        <v>871</v>
      </c>
      <c r="AB4178" s="198">
        <v>37073.875</v>
      </c>
      <c r="AC4178" s="198">
        <v>37103.875</v>
      </c>
    </row>
    <row r="4179" spans="1:29" x14ac:dyDescent="0.2">
      <c r="A4179" s="44" t="str">
        <f t="shared" si="326"/>
        <v>US Crude Financial</v>
      </c>
      <c r="B4179" s="44" t="str">
        <f t="shared" si="327"/>
        <v>US</v>
      </c>
      <c r="C4179" s="44" t="str">
        <f t="shared" si="328"/>
        <v>Crude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50000</v>
      </c>
      <c r="G4179" s="202">
        <v>1299746</v>
      </c>
      <c r="H4179" s="198">
        <v>37036.495821759258</v>
      </c>
      <c r="I4179" t="s">
        <v>3013</v>
      </c>
      <c r="M4179" t="s">
        <v>1994</v>
      </c>
      <c r="N4179" t="s">
        <v>2731</v>
      </c>
      <c r="O4179" t="s">
        <v>1815</v>
      </c>
      <c r="P4179" s="199">
        <v>50000</v>
      </c>
      <c r="S4179" t="s">
        <v>1792</v>
      </c>
      <c r="T4179" t="s">
        <v>2230</v>
      </c>
      <c r="U4179" s="201">
        <v>28.43</v>
      </c>
      <c r="V4179" t="s">
        <v>3296</v>
      </c>
      <c r="W4179" t="s">
        <v>2733</v>
      </c>
      <c r="X4179" t="s">
        <v>2734</v>
      </c>
      <c r="Y4179" t="s">
        <v>3473</v>
      </c>
      <c r="Z4179" t="s">
        <v>3729</v>
      </c>
      <c r="AA4179">
        <v>108252</v>
      </c>
      <c r="AB4179" s="198">
        <v>37073</v>
      </c>
      <c r="AC4179" s="198">
        <v>37103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30</v>
      </c>
      <c r="F4180" s="213">
        <f t="shared" si="330"/>
        <v>150000</v>
      </c>
      <c r="G4180" s="202">
        <v>1299747</v>
      </c>
      <c r="H4180" s="198">
        <v>37036.495856481481</v>
      </c>
      <c r="I4180" t="s">
        <v>3331</v>
      </c>
      <c r="M4180" t="s">
        <v>1785</v>
      </c>
      <c r="N4180" t="s">
        <v>3014</v>
      </c>
      <c r="O4180" t="s">
        <v>3015</v>
      </c>
      <c r="P4180" s="199">
        <v>5000</v>
      </c>
      <c r="S4180" t="s">
        <v>1786</v>
      </c>
      <c r="T4180" t="s">
        <v>2230</v>
      </c>
      <c r="U4180" s="201">
        <v>3.99</v>
      </c>
      <c r="V4180" t="s">
        <v>3052</v>
      </c>
      <c r="W4180" t="s">
        <v>3587</v>
      </c>
      <c r="X4180" t="s">
        <v>3016</v>
      </c>
      <c r="Y4180" t="s">
        <v>2250</v>
      </c>
      <c r="Z4180" t="s">
        <v>3729</v>
      </c>
      <c r="AA4180" t="s">
        <v>872</v>
      </c>
      <c r="AB4180" s="198">
        <v>37043.875</v>
      </c>
      <c r="AC4180" s="198">
        <v>37072.875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620000</v>
      </c>
      <c r="G4181" s="202">
        <v>1299748</v>
      </c>
      <c r="H4181" s="198">
        <v>37036.495937500003</v>
      </c>
      <c r="I4181" t="s">
        <v>1826</v>
      </c>
      <c r="M4181" t="s">
        <v>1785</v>
      </c>
      <c r="N4181" t="s">
        <v>3014</v>
      </c>
      <c r="O4181" t="s">
        <v>3327</v>
      </c>
      <c r="Q4181" s="199">
        <v>20000</v>
      </c>
      <c r="S4181" t="s">
        <v>1786</v>
      </c>
      <c r="T4181" t="s">
        <v>2230</v>
      </c>
      <c r="U4181" s="201">
        <v>4.0575000000000001</v>
      </c>
      <c r="V4181" t="s">
        <v>870</v>
      </c>
      <c r="W4181" t="s">
        <v>3587</v>
      </c>
      <c r="X4181" t="s">
        <v>3016</v>
      </c>
      <c r="Y4181" t="s">
        <v>2250</v>
      </c>
      <c r="Z4181" t="s">
        <v>3729</v>
      </c>
      <c r="AA4181" t="s">
        <v>873</v>
      </c>
      <c r="AB4181" s="198">
        <v>37073.875</v>
      </c>
      <c r="AC4181" s="198">
        <v>37103.875</v>
      </c>
    </row>
    <row r="4182" spans="1:29" x14ac:dyDescent="0.2">
      <c r="A4182" s="44" t="str">
        <f t="shared" si="326"/>
        <v>US Crude Financial</v>
      </c>
      <c r="B4182" s="44" t="str">
        <f t="shared" si="327"/>
        <v>US</v>
      </c>
      <c r="C4182" s="44" t="str">
        <f t="shared" si="328"/>
        <v>Crude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</v>
      </c>
      <c r="F4182" s="213">
        <f t="shared" si="330"/>
        <v>50000</v>
      </c>
      <c r="G4182" s="202">
        <v>1299751</v>
      </c>
      <c r="H4182" s="198">
        <v>37036.496087962965</v>
      </c>
      <c r="I4182" t="s">
        <v>2730</v>
      </c>
      <c r="M4182" t="s">
        <v>1994</v>
      </c>
      <c r="N4182" t="s">
        <v>2731</v>
      </c>
      <c r="O4182" t="s">
        <v>1815</v>
      </c>
      <c r="P4182" s="199">
        <v>50000</v>
      </c>
      <c r="S4182" t="s">
        <v>1792</v>
      </c>
      <c r="T4182" t="s">
        <v>2230</v>
      </c>
      <c r="U4182" s="201">
        <v>28.41</v>
      </c>
      <c r="V4182" t="s">
        <v>3298</v>
      </c>
      <c r="W4182" t="s">
        <v>2733</v>
      </c>
      <c r="X4182" t="s">
        <v>2734</v>
      </c>
      <c r="Y4182" t="s">
        <v>3473</v>
      </c>
      <c r="Z4182" t="s">
        <v>3729</v>
      </c>
      <c r="AA4182">
        <v>108253</v>
      </c>
      <c r="AB4182" s="198">
        <v>37073</v>
      </c>
      <c r="AC4182" s="198">
        <v>37103</v>
      </c>
    </row>
    <row r="4183" spans="1:29" x14ac:dyDescent="0.2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151</v>
      </c>
      <c r="F4183" s="213">
        <f t="shared" si="330"/>
        <v>377500</v>
      </c>
      <c r="G4183" s="202">
        <v>1299754</v>
      </c>
      <c r="H4183" s="198">
        <v>37036.496249999997</v>
      </c>
      <c r="I4183" t="s">
        <v>3266</v>
      </c>
      <c r="M4183" t="s">
        <v>1785</v>
      </c>
      <c r="N4183" t="s">
        <v>3014</v>
      </c>
      <c r="O4183" t="s">
        <v>3345</v>
      </c>
      <c r="Q4183" s="199">
        <v>2500</v>
      </c>
      <c r="S4183" t="s">
        <v>1786</v>
      </c>
      <c r="T4183" t="s">
        <v>2230</v>
      </c>
      <c r="U4183" s="201">
        <v>4.4950000000000001</v>
      </c>
      <c r="V4183" t="s">
        <v>2329</v>
      </c>
      <c r="W4183" t="s">
        <v>3587</v>
      </c>
      <c r="X4183" t="s">
        <v>3016</v>
      </c>
      <c r="Y4183" t="s">
        <v>2250</v>
      </c>
      <c r="Z4183" t="s">
        <v>3729</v>
      </c>
      <c r="AA4183" t="s">
        <v>874</v>
      </c>
      <c r="AB4183" s="198">
        <v>37196</v>
      </c>
      <c r="AC4183" s="198">
        <v>37346</v>
      </c>
    </row>
    <row r="4184" spans="1:29" x14ac:dyDescent="0.2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3</v>
      </c>
      <c r="F4184" s="213">
        <f t="shared" si="330"/>
        <v>7500</v>
      </c>
      <c r="G4184" s="202">
        <v>1299756</v>
      </c>
      <c r="H4184" s="198">
        <v>37036.49627314815</v>
      </c>
      <c r="I4184" t="s">
        <v>2340</v>
      </c>
      <c r="M4184" t="s">
        <v>1785</v>
      </c>
      <c r="N4184" t="s">
        <v>1724</v>
      </c>
      <c r="O4184" t="s">
        <v>103</v>
      </c>
      <c r="P4184" s="199">
        <v>2500</v>
      </c>
      <c r="S4184" t="s">
        <v>2308</v>
      </c>
      <c r="T4184" t="s">
        <v>1725</v>
      </c>
      <c r="U4184" s="201">
        <v>5.1950000000000003</v>
      </c>
      <c r="V4184" t="s">
        <v>296</v>
      </c>
      <c r="W4184" t="s">
        <v>1726</v>
      </c>
      <c r="X4184" t="s">
        <v>1727</v>
      </c>
      <c r="Y4184" t="s">
        <v>3318</v>
      </c>
      <c r="Z4184" t="s">
        <v>3730</v>
      </c>
      <c r="AA4184">
        <v>812759</v>
      </c>
      <c r="AB4184" s="198">
        <v>37036.875</v>
      </c>
      <c r="AC4184" s="198">
        <v>37038.875</v>
      </c>
    </row>
    <row r="4185" spans="1:29" x14ac:dyDescent="0.2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30</v>
      </c>
      <c r="F4185" s="213">
        <f t="shared" si="330"/>
        <v>600000</v>
      </c>
      <c r="G4185" s="202">
        <v>1299757</v>
      </c>
      <c r="H4185" s="198">
        <v>37036.496307870373</v>
      </c>
      <c r="I4185" t="s">
        <v>3013</v>
      </c>
      <c r="M4185" t="s">
        <v>1785</v>
      </c>
      <c r="N4185" t="s">
        <v>3014</v>
      </c>
      <c r="O4185" t="s">
        <v>3015</v>
      </c>
      <c r="Q4185" s="199">
        <v>20000</v>
      </c>
      <c r="S4185" t="s">
        <v>1786</v>
      </c>
      <c r="T4185" t="s">
        <v>2230</v>
      </c>
      <c r="U4185" s="201">
        <v>4</v>
      </c>
      <c r="V4185" t="s">
        <v>3149</v>
      </c>
      <c r="W4185" t="s">
        <v>3587</v>
      </c>
      <c r="X4185" t="s">
        <v>3016</v>
      </c>
      <c r="Y4185" t="s">
        <v>2250</v>
      </c>
      <c r="Z4185" t="s">
        <v>3729</v>
      </c>
      <c r="AA4185" t="s">
        <v>875</v>
      </c>
      <c r="AB4185" s="198">
        <v>37043.875</v>
      </c>
      <c r="AC4185" s="198">
        <v>37072.875</v>
      </c>
    </row>
    <row r="4186" spans="1:29" x14ac:dyDescent="0.2">
      <c r="A4186" s="44" t="str">
        <f t="shared" si="326"/>
        <v>US Crude Financial</v>
      </c>
      <c r="B4186" s="44" t="str">
        <f t="shared" si="327"/>
        <v>US</v>
      </c>
      <c r="C4186" s="44" t="str">
        <f t="shared" si="328"/>
        <v>Crude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50000</v>
      </c>
      <c r="G4186" s="202">
        <v>1299758</v>
      </c>
      <c r="H4186" s="198">
        <v>37036.496319444443</v>
      </c>
      <c r="I4186" t="s">
        <v>2730</v>
      </c>
      <c r="M4186" t="s">
        <v>1994</v>
      </c>
      <c r="N4186" t="s">
        <v>2731</v>
      </c>
      <c r="O4186" t="s">
        <v>1815</v>
      </c>
      <c r="P4186" s="199">
        <v>50000</v>
      </c>
      <c r="S4186" t="s">
        <v>1792</v>
      </c>
      <c r="T4186" t="s">
        <v>2230</v>
      </c>
      <c r="U4186" s="201">
        <v>28.39</v>
      </c>
      <c r="V4186" t="s">
        <v>2732</v>
      </c>
      <c r="W4186" t="s">
        <v>2733</v>
      </c>
      <c r="X4186" t="s">
        <v>2734</v>
      </c>
      <c r="Y4186" t="s">
        <v>3473</v>
      </c>
      <c r="Z4186" t="s">
        <v>3729</v>
      </c>
      <c r="AA4186">
        <v>108254</v>
      </c>
      <c r="AB4186" s="198">
        <v>37073</v>
      </c>
      <c r="AC4186" s="198">
        <v>37103</v>
      </c>
    </row>
    <row r="4187" spans="1:29" x14ac:dyDescent="0.2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3">
        <f t="shared" si="330"/>
        <v>600000</v>
      </c>
      <c r="G4187" s="202">
        <v>1299759</v>
      </c>
      <c r="H4187" s="198">
        <v>37036.496388888889</v>
      </c>
      <c r="I4187" t="s">
        <v>3013</v>
      </c>
      <c r="M4187" t="s">
        <v>1785</v>
      </c>
      <c r="N4187" t="s">
        <v>3014</v>
      </c>
      <c r="O4187" t="s">
        <v>3015</v>
      </c>
      <c r="P4187" s="199">
        <v>20000</v>
      </c>
      <c r="S4187" t="s">
        <v>1786</v>
      </c>
      <c r="T4187" t="s">
        <v>2230</v>
      </c>
      <c r="U4187" s="201">
        <v>3.9950000000000001</v>
      </c>
      <c r="V4187" t="s">
        <v>3335</v>
      </c>
      <c r="W4187" t="s">
        <v>3587</v>
      </c>
      <c r="X4187" t="s">
        <v>3016</v>
      </c>
      <c r="Y4187" t="s">
        <v>2250</v>
      </c>
      <c r="Z4187" t="s">
        <v>3729</v>
      </c>
      <c r="AA4187" t="s">
        <v>876</v>
      </c>
      <c r="AB4187" s="198">
        <v>37043.875</v>
      </c>
      <c r="AC4187" s="198">
        <v>37072.875</v>
      </c>
    </row>
    <row r="4188" spans="1:29" x14ac:dyDescent="0.2">
      <c r="A4188" s="44" t="str">
        <f t="shared" si="326"/>
        <v>US Power Physical</v>
      </c>
      <c r="B4188" s="44" t="str">
        <f t="shared" si="327"/>
        <v>US</v>
      </c>
      <c r="C4188" s="44" t="str">
        <f t="shared" si="328"/>
        <v>Power</v>
      </c>
      <c r="D4188" s="44" t="str">
        <f t="shared" si="329"/>
        <v>Physical</v>
      </c>
      <c r="E4188" s="44">
        <f>IF(VLOOKUP(S4188,'DD-Lookup'!$J$6:$L$50,3,FALSE)="Monthly",(YEAR(AC4188)-YEAR(AB4188))*12+MONTH(AC4188)-MONTH(AB4188)+1,(AC4188-AB4188+1))</f>
        <v>5</v>
      </c>
      <c r="F4188" s="213">
        <f t="shared" si="330"/>
        <v>250</v>
      </c>
      <c r="G4188" s="202">
        <v>1299760</v>
      </c>
      <c r="H4188" s="198">
        <v>37036.496458333335</v>
      </c>
      <c r="I4188" t="s">
        <v>3008</v>
      </c>
      <c r="M4188" t="s">
        <v>3451</v>
      </c>
      <c r="N4188" t="s">
        <v>1827</v>
      </c>
      <c r="O4188" t="s">
        <v>2864</v>
      </c>
      <c r="P4188" s="199">
        <v>50</v>
      </c>
      <c r="S4188" t="s">
        <v>1784</v>
      </c>
      <c r="T4188" t="s">
        <v>2230</v>
      </c>
      <c r="U4188" s="201">
        <v>58</v>
      </c>
      <c r="V4188" t="s">
        <v>2094</v>
      </c>
      <c r="W4188" t="s">
        <v>1848</v>
      </c>
      <c r="X4188" t="s">
        <v>1832</v>
      </c>
      <c r="Y4188" t="s">
        <v>2741</v>
      </c>
      <c r="Z4188" t="s">
        <v>3724</v>
      </c>
      <c r="AA4188">
        <v>623415.1</v>
      </c>
      <c r="AB4188" s="198">
        <v>37046.875</v>
      </c>
      <c r="AC4188" s="198">
        <v>37050.875</v>
      </c>
    </row>
    <row r="4189" spans="1:29" x14ac:dyDescent="0.2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50000</v>
      </c>
      <c r="G4189" s="202">
        <v>1299761</v>
      </c>
      <c r="H4189" s="198">
        <v>37036.496458333335</v>
      </c>
      <c r="I4189" t="s">
        <v>3013</v>
      </c>
      <c r="M4189" t="s">
        <v>1994</v>
      </c>
      <c r="N4189" t="s">
        <v>2731</v>
      </c>
      <c r="O4189" t="s">
        <v>1815</v>
      </c>
      <c r="P4189" s="199">
        <v>50000</v>
      </c>
      <c r="S4189" t="s">
        <v>1792</v>
      </c>
      <c r="T4189" t="s">
        <v>2230</v>
      </c>
      <c r="U4189" s="201">
        <v>28.37</v>
      </c>
      <c r="V4189" t="s">
        <v>3296</v>
      </c>
      <c r="W4189" t="s">
        <v>2733</v>
      </c>
      <c r="X4189" t="s">
        <v>2734</v>
      </c>
      <c r="Y4189" t="s">
        <v>3473</v>
      </c>
      <c r="Z4189" t="s">
        <v>3729</v>
      </c>
      <c r="AA4189">
        <v>108255</v>
      </c>
      <c r="AB4189" s="198">
        <v>37073</v>
      </c>
      <c r="AC4189" s="198">
        <v>37103</v>
      </c>
    </row>
    <row r="4190" spans="1:29" x14ac:dyDescent="0.2">
      <c r="A4190" s="44" t="str">
        <f t="shared" si="326"/>
        <v>US Crude Financial</v>
      </c>
      <c r="B4190" s="44" t="str">
        <f t="shared" si="327"/>
        <v>US</v>
      </c>
      <c r="C4190" s="44" t="str">
        <f t="shared" si="328"/>
        <v>Crude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50000</v>
      </c>
      <c r="G4190" s="202">
        <v>1299762</v>
      </c>
      <c r="H4190" s="198">
        <v>37036.496747685182</v>
      </c>
      <c r="I4190" t="s">
        <v>2730</v>
      </c>
      <c r="M4190" t="s">
        <v>1994</v>
      </c>
      <c r="N4190" t="s">
        <v>2731</v>
      </c>
      <c r="O4190" t="s">
        <v>1815</v>
      </c>
      <c r="P4190" s="199">
        <v>50000</v>
      </c>
      <c r="S4190" t="s">
        <v>1792</v>
      </c>
      <c r="T4190" t="s">
        <v>2230</v>
      </c>
      <c r="U4190" s="201">
        <v>28.35</v>
      </c>
      <c r="V4190" t="s">
        <v>3298</v>
      </c>
      <c r="W4190" t="s">
        <v>2733</v>
      </c>
      <c r="X4190" t="s">
        <v>2734</v>
      </c>
      <c r="Y4190" t="s">
        <v>3473</v>
      </c>
      <c r="Z4190" t="s">
        <v>3729</v>
      </c>
      <c r="AA4190">
        <v>108256</v>
      </c>
      <c r="AB4190" s="198">
        <v>37073</v>
      </c>
      <c r="AC4190" s="198">
        <v>37103</v>
      </c>
    </row>
    <row r="4191" spans="1:29" x14ac:dyDescent="0.2">
      <c r="A4191" s="44" t="str">
        <f t="shared" si="326"/>
        <v>US Power Physical</v>
      </c>
      <c r="B4191" s="44" t="str">
        <f t="shared" si="327"/>
        <v>US</v>
      </c>
      <c r="C4191" s="44" t="str">
        <f t="shared" si="328"/>
        <v>Power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59</v>
      </c>
      <c r="F4191" s="213">
        <f t="shared" si="330"/>
        <v>2950</v>
      </c>
      <c r="G4191" s="202">
        <v>1299764</v>
      </c>
      <c r="H4191" s="198">
        <v>37036.496932870374</v>
      </c>
      <c r="I4191" t="s">
        <v>877</v>
      </c>
      <c r="M4191" t="s">
        <v>3451</v>
      </c>
      <c r="N4191" t="s">
        <v>1827</v>
      </c>
      <c r="O4191" t="s">
        <v>878</v>
      </c>
      <c r="Q4191" s="199">
        <v>50</v>
      </c>
      <c r="S4191" t="s">
        <v>1784</v>
      </c>
      <c r="T4191" t="s">
        <v>2230</v>
      </c>
      <c r="U4191" s="201">
        <v>38.25</v>
      </c>
      <c r="V4191" t="s">
        <v>879</v>
      </c>
      <c r="W4191" t="s">
        <v>1848</v>
      </c>
      <c r="X4191" t="s">
        <v>1849</v>
      </c>
      <c r="Y4191" t="s">
        <v>2741</v>
      </c>
      <c r="Z4191" t="s">
        <v>3724</v>
      </c>
      <c r="AA4191">
        <v>623418.1</v>
      </c>
      <c r="AB4191" s="198">
        <v>37257.710416666669</v>
      </c>
      <c r="AC4191" s="198">
        <v>37315.710416666669</v>
      </c>
    </row>
    <row r="4192" spans="1:29" x14ac:dyDescent="0.2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153</v>
      </c>
      <c r="F4192" s="213">
        <f t="shared" si="330"/>
        <v>765000</v>
      </c>
      <c r="G4192" s="202">
        <v>1299767</v>
      </c>
      <c r="H4192" s="198">
        <v>37036.497534722221</v>
      </c>
      <c r="I4192" t="s">
        <v>3363</v>
      </c>
      <c r="M4192" t="s">
        <v>1785</v>
      </c>
      <c r="N4192" t="s">
        <v>3014</v>
      </c>
      <c r="O4192" t="s">
        <v>2777</v>
      </c>
      <c r="P4192" s="199">
        <v>5000</v>
      </c>
      <c r="S4192" t="s">
        <v>1786</v>
      </c>
      <c r="T4192" t="s">
        <v>2230</v>
      </c>
      <c r="U4192" s="201">
        <v>4.0999999999999996</v>
      </c>
      <c r="V4192" t="s">
        <v>2953</v>
      </c>
      <c r="W4192" t="s">
        <v>3587</v>
      </c>
      <c r="X4192" t="s">
        <v>3016</v>
      </c>
      <c r="Y4192" t="s">
        <v>2250</v>
      </c>
      <c r="Z4192" t="s">
        <v>3729</v>
      </c>
      <c r="AA4192" t="s">
        <v>880</v>
      </c>
      <c r="AB4192" s="198">
        <v>37043</v>
      </c>
      <c r="AC4192" s="198">
        <v>37195</v>
      </c>
    </row>
    <row r="4193" spans="1:31" x14ac:dyDescent="0.2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30</v>
      </c>
      <c r="F4193" s="213">
        <f t="shared" si="330"/>
        <v>1500</v>
      </c>
      <c r="G4193" s="202">
        <v>1299769</v>
      </c>
      <c r="H4193" s="198">
        <v>37036.497939814813</v>
      </c>
      <c r="I4193" t="s">
        <v>1838</v>
      </c>
      <c r="M4193" t="s">
        <v>3451</v>
      </c>
      <c r="N4193" t="s">
        <v>1827</v>
      </c>
      <c r="O4193" t="s">
        <v>1686</v>
      </c>
      <c r="Q4193" s="199">
        <v>50</v>
      </c>
      <c r="S4193" t="s">
        <v>1784</v>
      </c>
      <c r="T4193" t="s">
        <v>2230</v>
      </c>
      <c r="U4193" s="201">
        <v>65.25</v>
      </c>
      <c r="V4193" t="s">
        <v>1667</v>
      </c>
      <c r="W4193" t="s">
        <v>1836</v>
      </c>
      <c r="X4193" t="s">
        <v>3012</v>
      </c>
      <c r="Y4193" t="s">
        <v>2741</v>
      </c>
      <c r="Z4193" t="s">
        <v>3724</v>
      </c>
      <c r="AA4193">
        <v>623421.1</v>
      </c>
      <c r="AB4193" s="198">
        <v>37043.594444444447</v>
      </c>
      <c r="AC4193" s="198">
        <v>37072.594444444447</v>
      </c>
    </row>
    <row r="4194" spans="1:31" x14ac:dyDescent="0.2">
      <c r="A4194" s="44" t="str">
        <f t="shared" si="326"/>
        <v>US Crude Financial</v>
      </c>
      <c r="B4194" s="44" t="str">
        <f t="shared" si="327"/>
        <v>US</v>
      </c>
      <c r="C4194" s="44" t="str">
        <f t="shared" si="328"/>
        <v>Crude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50000</v>
      </c>
      <c r="G4194" s="202">
        <v>1299771</v>
      </c>
      <c r="H4194" s="198">
        <v>37036.498043981483</v>
      </c>
      <c r="I4194" t="s">
        <v>3013</v>
      </c>
      <c r="M4194" t="s">
        <v>1994</v>
      </c>
      <c r="N4194" t="s">
        <v>2731</v>
      </c>
      <c r="O4194" t="s">
        <v>1815</v>
      </c>
      <c r="P4194" s="199">
        <v>50000</v>
      </c>
      <c r="S4194" t="s">
        <v>1792</v>
      </c>
      <c r="T4194" t="s">
        <v>2230</v>
      </c>
      <c r="U4194" s="201">
        <v>28.33</v>
      </c>
      <c r="V4194" t="s">
        <v>3296</v>
      </c>
      <c r="W4194" t="s">
        <v>2733</v>
      </c>
      <c r="X4194" t="s">
        <v>2734</v>
      </c>
      <c r="Y4194" t="s">
        <v>3473</v>
      </c>
      <c r="Z4194" t="s">
        <v>3729</v>
      </c>
      <c r="AA4194">
        <v>108258</v>
      </c>
      <c r="AB4194" s="198">
        <v>37073</v>
      </c>
      <c r="AC4194" s="198">
        <v>37103</v>
      </c>
    </row>
    <row r="4195" spans="1:31" x14ac:dyDescent="0.2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1299772</v>
      </c>
      <c r="H4195" s="198">
        <v>37036.498090277775</v>
      </c>
      <c r="I4195" t="s">
        <v>2730</v>
      </c>
      <c r="M4195" t="s">
        <v>1994</v>
      </c>
      <c r="N4195" t="s">
        <v>2731</v>
      </c>
      <c r="O4195" t="s">
        <v>1815</v>
      </c>
      <c r="P4195" s="199">
        <v>50000</v>
      </c>
      <c r="S4195" t="s">
        <v>1792</v>
      </c>
      <c r="T4195" t="s">
        <v>2230</v>
      </c>
      <c r="U4195" s="201">
        <v>28.31</v>
      </c>
      <c r="V4195" t="s">
        <v>3298</v>
      </c>
      <c r="W4195" t="s">
        <v>2733</v>
      </c>
      <c r="X4195" t="s">
        <v>2734</v>
      </c>
      <c r="Y4195" t="s">
        <v>3473</v>
      </c>
      <c r="Z4195" t="s">
        <v>3729</v>
      </c>
      <c r="AA4195">
        <v>108259</v>
      </c>
      <c r="AB4195" s="198">
        <v>37073</v>
      </c>
      <c r="AC4195" s="198">
        <v>37103</v>
      </c>
    </row>
    <row r="4196" spans="1:31" x14ac:dyDescent="0.2">
      <c r="A4196" s="44" t="str">
        <f t="shared" si="326"/>
        <v>US Natural Gas Financial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30</v>
      </c>
      <c r="F4196" s="213">
        <f t="shared" si="330"/>
        <v>750000</v>
      </c>
      <c r="G4196" s="202">
        <v>1299773</v>
      </c>
      <c r="H4196" s="198">
        <v>37036.498124999998</v>
      </c>
      <c r="I4196" t="s">
        <v>2776</v>
      </c>
      <c r="M4196" t="s">
        <v>1785</v>
      </c>
      <c r="N4196" t="s">
        <v>3328</v>
      </c>
      <c r="O4196" t="s">
        <v>3030</v>
      </c>
      <c r="Q4196" s="199">
        <v>25000</v>
      </c>
      <c r="S4196" t="s">
        <v>1786</v>
      </c>
      <c r="T4196" t="s">
        <v>2230</v>
      </c>
      <c r="U4196" s="201">
        <v>2.5000000000000001E-3</v>
      </c>
      <c r="V4196" t="s">
        <v>2778</v>
      </c>
      <c r="W4196" t="s">
        <v>3211</v>
      </c>
      <c r="X4196" t="s">
        <v>3212</v>
      </c>
      <c r="Y4196" t="s">
        <v>2250</v>
      </c>
      <c r="Z4196" t="s">
        <v>3729</v>
      </c>
      <c r="AA4196" t="s">
        <v>881</v>
      </c>
      <c r="AB4196" s="198">
        <v>37043.875</v>
      </c>
      <c r="AC4196" s="198">
        <v>37072.875</v>
      </c>
    </row>
    <row r="4197" spans="1:31" x14ac:dyDescent="0.2">
      <c r="A4197" s="44" t="str">
        <f t="shared" si="326"/>
        <v>US Natural Gas Financial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30</v>
      </c>
      <c r="F4197" s="213">
        <f t="shared" si="330"/>
        <v>900000</v>
      </c>
      <c r="G4197" s="202">
        <v>1299774</v>
      </c>
      <c r="H4197" s="198">
        <v>37036.498287037037</v>
      </c>
      <c r="I4197" t="s">
        <v>3013</v>
      </c>
      <c r="M4197" t="s">
        <v>1785</v>
      </c>
      <c r="N4197" t="s">
        <v>3014</v>
      </c>
      <c r="O4197" t="s">
        <v>3015</v>
      </c>
      <c r="P4197" s="199">
        <v>30000</v>
      </c>
      <c r="S4197" t="s">
        <v>1786</v>
      </c>
      <c r="T4197" t="s">
        <v>2230</v>
      </c>
      <c r="U4197" s="201">
        <v>3.98</v>
      </c>
      <c r="V4197" t="s">
        <v>3335</v>
      </c>
      <c r="W4197" t="s">
        <v>3587</v>
      </c>
      <c r="X4197" t="s">
        <v>3016</v>
      </c>
      <c r="Y4197" t="s">
        <v>2250</v>
      </c>
      <c r="Z4197" t="s">
        <v>3729</v>
      </c>
      <c r="AA4197" t="s">
        <v>882</v>
      </c>
      <c r="AB4197" s="198">
        <v>37043.875</v>
      </c>
      <c r="AC4197" s="198">
        <v>37072.875</v>
      </c>
    </row>
    <row r="4198" spans="1:31" x14ac:dyDescent="0.2">
      <c r="A4198" s="44" t="str">
        <f t="shared" si="326"/>
        <v>US Crude Financial</v>
      </c>
      <c r="B4198" s="44" t="str">
        <f t="shared" si="327"/>
        <v>US</v>
      </c>
      <c r="C4198" s="44" t="str">
        <f t="shared" si="328"/>
        <v>Crude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50000</v>
      </c>
      <c r="G4198" s="202">
        <v>1299775</v>
      </c>
      <c r="H4198" s="198">
        <v>37036.498356481483</v>
      </c>
      <c r="I4198" t="s">
        <v>2200</v>
      </c>
      <c r="M4198" t="s">
        <v>1994</v>
      </c>
      <c r="N4198" t="s">
        <v>2731</v>
      </c>
      <c r="O4198" t="s">
        <v>1815</v>
      </c>
      <c r="P4198" s="199">
        <v>50000</v>
      </c>
      <c r="S4198" t="s">
        <v>1792</v>
      </c>
      <c r="T4198" t="s">
        <v>2230</v>
      </c>
      <c r="U4198" s="201">
        <v>28.29</v>
      </c>
      <c r="V4198" t="s">
        <v>2829</v>
      </c>
      <c r="W4198" t="s">
        <v>2733</v>
      </c>
      <c r="X4198" t="s">
        <v>2734</v>
      </c>
      <c r="Y4198" t="s">
        <v>3473</v>
      </c>
      <c r="Z4198" t="s">
        <v>3729</v>
      </c>
      <c r="AA4198">
        <v>108260</v>
      </c>
      <c r="AB4198" s="198">
        <v>37073</v>
      </c>
      <c r="AC4198" s="198">
        <v>37103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1299776</v>
      </c>
      <c r="H4199" s="198">
        <v>37036.498368055552</v>
      </c>
      <c r="I4199" t="s">
        <v>3013</v>
      </c>
      <c r="M4199" t="s">
        <v>1994</v>
      </c>
      <c r="N4199" t="s">
        <v>2731</v>
      </c>
      <c r="O4199" t="s">
        <v>1815</v>
      </c>
      <c r="Q4199" s="199">
        <v>50000</v>
      </c>
      <c r="S4199" t="s">
        <v>1792</v>
      </c>
      <c r="T4199" t="s">
        <v>2230</v>
      </c>
      <c r="U4199" s="201">
        <v>28.31</v>
      </c>
      <c r="V4199" t="s">
        <v>3296</v>
      </c>
      <c r="W4199" t="s">
        <v>2733</v>
      </c>
      <c r="X4199" t="s">
        <v>2734</v>
      </c>
      <c r="Y4199" t="s">
        <v>3473</v>
      </c>
      <c r="Z4199" t="s">
        <v>3729</v>
      </c>
      <c r="AA4199">
        <v>108261</v>
      </c>
      <c r="AB4199" s="198">
        <v>37073</v>
      </c>
      <c r="AC4199" s="198">
        <v>37103</v>
      </c>
    </row>
    <row r="4200" spans="1:31" x14ac:dyDescent="0.2">
      <c r="A4200" s="44" t="str">
        <f t="shared" si="326"/>
        <v>US Crude Financial</v>
      </c>
      <c r="B4200" s="44" t="str">
        <f t="shared" si="327"/>
        <v>US</v>
      </c>
      <c r="C4200" s="44" t="str">
        <f t="shared" si="328"/>
        <v>Crude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</v>
      </c>
      <c r="F4200" s="213">
        <f t="shared" si="330"/>
        <v>50000</v>
      </c>
      <c r="G4200" s="202">
        <v>1299777</v>
      </c>
      <c r="H4200" s="198">
        <v>37036.498425925929</v>
      </c>
      <c r="I4200" t="s">
        <v>2730</v>
      </c>
      <c r="M4200" t="s">
        <v>1994</v>
      </c>
      <c r="N4200" t="s">
        <v>2731</v>
      </c>
      <c r="O4200" t="s">
        <v>1815</v>
      </c>
      <c r="Q4200" s="199">
        <v>50000</v>
      </c>
      <c r="S4200" t="s">
        <v>1792</v>
      </c>
      <c r="T4200" t="s">
        <v>2230</v>
      </c>
      <c r="U4200" s="201">
        <v>28.33</v>
      </c>
      <c r="V4200" t="s">
        <v>3298</v>
      </c>
      <c r="W4200" t="s">
        <v>2733</v>
      </c>
      <c r="X4200" t="s">
        <v>2734</v>
      </c>
      <c r="Y4200" t="s">
        <v>3473</v>
      </c>
      <c r="Z4200" t="s">
        <v>3729</v>
      </c>
      <c r="AA4200">
        <v>108262</v>
      </c>
      <c r="AB4200" s="198">
        <v>37073</v>
      </c>
      <c r="AC4200" s="198">
        <v>37103</v>
      </c>
    </row>
    <row r="4201" spans="1:31" x14ac:dyDescent="0.2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50000</v>
      </c>
      <c r="G4201" s="202">
        <v>1299778</v>
      </c>
      <c r="H4201" s="198">
        <v>37036.498460648145</v>
      </c>
      <c r="I4201" t="s">
        <v>2730</v>
      </c>
      <c r="M4201" t="s">
        <v>1994</v>
      </c>
      <c r="N4201" t="s">
        <v>2731</v>
      </c>
      <c r="O4201" t="s">
        <v>1815</v>
      </c>
      <c r="Q4201" s="199">
        <v>50000</v>
      </c>
      <c r="S4201" t="s">
        <v>1792</v>
      </c>
      <c r="T4201" t="s">
        <v>2230</v>
      </c>
      <c r="U4201" s="201">
        <v>28.35</v>
      </c>
      <c r="V4201" t="s">
        <v>3298</v>
      </c>
      <c r="W4201" t="s">
        <v>2733</v>
      </c>
      <c r="X4201" t="s">
        <v>2734</v>
      </c>
      <c r="Y4201" t="s">
        <v>3473</v>
      </c>
      <c r="Z4201" t="s">
        <v>3729</v>
      </c>
      <c r="AA4201">
        <v>108263</v>
      </c>
      <c r="AB4201" s="198">
        <v>37073</v>
      </c>
      <c r="AC4201" s="198">
        <v>37103</v>
      </c>
    </row>
    <row r="4202" spans="1:31" x14ac:dyDescent="0.2">
      <c r="A4202" s="44" t="str">
        <f t="shared" si="326"/>
        <v>US Crude Financial</v>
      </c>
      <c r="B4202" s="44" t="str">
        <f t="shared" si="327"/>
        <v>US</v>
      </c>
      <c r="C4202" s="44" t="str">
        <f t="shared" si="328"/>
        <v>Crude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50000</v>
      </c>
      <c r="G4202" s="202">
        <v>1299779</v>
      </c>
      <c r="H4202" s="198">
        <v>37036.498483796298</v>
      </c>
      <c r="I4202" t="s">
        <v>2200</v>
      </c>
      <c r="M4202" t="s">
        <v>1994</v>
      </c>
      <c r="N4202" t="s">
        <v>2731</v>
      </c>
      <c r="O4202" t="s">
        <v>1815</v>
      </c>
      <c r="P4202" s="199">
        <v>50000</v>
      </c>
      <c r="S4202" t="s">
        <v>1792</v>
      </c>
      <c r="T4202" t="s">
        <v>2230</v>
      </c>
      <c r="U4202" s="201">
        <v>28.33</v>
      </c>
      <c r="V4202" t="s">
        <v>2829</v>
      </c>
      <c r="W4202" t="s">
        <v>2733</v>
      </c>
      <c r="X4202" t="s">
        <v>2734</v>
      </c>
      <c r="Y4202" t="s">
        <v>3473</v>
      </c>
      <c r="Z4202" t="s">
        <v>3729</v>
      </c>
      <c r="AA4202">
        <v>108264</v>
      </c>
      <c r="AB4202" s="198">
        <v>37073</v>
      </c>
      <c r="AC4202" s="198">
        <v>37103</v>
      </c>
    </row>
    <row r="4203" spans="1:31" x14ac:dyDescent="0.2">
      <c r="A4203" s="44" t="str">
        <f t="shared" si="326"/>
        <v>US Crude Financial</v>
      </c>
      <c r="B4203" s="44" t="str">
        <f t="shared" si="327"/>
        <v>US</v>
      </c>
      <c r="C4203" s="44" t="str">
        <f t="shared" si="328"/>
        <v>Crude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50000</v>
      </c>
      <c r="G4203" s="202">
        <v>1299780</v>
      </c>
      <c r="H4203" s="198">
        <v>37036.498518518521</v>
      </c>
      <c r="I4203" t="s">
        <v>2730</v>
      </c>
      <c r="M4203" t="s">
        <v>1994</v>
      </c>
      <c r="N4203" t="s">
        <v>2731</v>
      </c>
      <c r="O4203" t="s">
        <v>1815</v>
      </c>
      <c r="Q4203" s="199">
        <v>50000</v>
      </c>
      <c r="S4203" t="s">
        <v>1792</v>
      </c>
      <c r="T4203" t="s">
        <v>2230</v>
      </c>
      <c r="U4203" s="201">
        <v>28.35</v>
      </c>
      <c r="V4203" t="s">
        <v>3298</v>
      </c>
      <c r="W4203" t="s">
        <v>2733</v>
      </c>
      <c r="X4203" t="s">
        <v>2734</v>
      </c>
      <c r="Y4203" t="s">
        <v>3473</v>
      </c>
      <c r="Z4203" t="s">
        <v>3729</v>
      </c>
      <c r="AA4203">
        <v>108265</v>
      </c>
      <c r="AB4203" s="198">
        <v>37073</v>
      </c>
      <c r="AC4203" s="198">
        <v>37103</v>
      </c>
    </row>
    <row r="4204" spans="1:31" x14ac:dyDescent="0.2">
      <c r="A4204" s="44" t="str">
        <f t="shared" si="326"/>
        <v>US Natural Gas Financial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900000</v>
      </c>
      <c r="G4204" s="202">
        <v>1299781</v>
      </c>
      <c r="H4204" s="198">
        <v>37036.498564814814</v>
      </c>
      <c r="I4204" t="s">
        <v>2036</v>
      </c>
      <c r="M4204" t="s">
        <v>1785</v>
      </c>
      <c r="N4204" t="s">
        <v>3014</v>
      </c>
      <c r="O4204" t="s">
        <v>3015</v>
      </c>
      <c r="P4204" s="199">
        <v>30000</v>
      </c>
      <c r="S4204" t="s">
        <v>1786</v>
      </c>
      <c r="T4204" t="s">
        <v>2230</v>
      </c>
      <c r="U4204" s="201">
        <v>3.9750000000000001</v>
      </c>
      <c r="V4204" t="s">
        <v>656</v>
      </c>
      <c r="W4204" t="s">
        <v>3587</v>
      </c>
      <c r="X4204" t="s">
        <v>3016</v>
      </c>
      <c r="Y4204" t="s">
        <v>2250</v>
      </c>
      <c r="Z4204" t="s">
        <v>3729</v>
      </c>
      <c r="AA4204" t="s">
        <v>883</v>
      </c>
      <c r="AB4204" s="198">
        <v>37043.875</v>
      </c>
      <c r="AC4204" s="198">
        <v>37072.875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151</v>
      </c>
      <c r="F4205" s="213">
        <f t="shared" si="330"/>
        <v>377500</v>
      </c>
      <c r="G4205" s="202">
        <v>1299782</v>
      </c>
      <c r="H4205" s="198">
        <v>37036.49858796296</v>
      </c>
      <c r="I4205" t="s">
        <v>3008</v>
      </c>
      <c r="M4205" t="s">
        <v>1785</v>
      </c>
      <c r="N4205" t="s">
        <v>3014</v>
      </c>
      <c r="O4205" t="s">
        <v>3345</v>
      </c>
      <c r="Q4205" s="199">
        <v>2500</v>
      </c>
      <c r="S4205" t="s">
        <v>1786</v>
      </c>
      <c r="T4205" t="s">
        <v>2230</v>
      </c>
      <c r="U4205" s="201">
        <v>4.4749999999999996</v>
      </c>
      <c r="V4205" t="s">
        <v>3507</v>
      </c>
      <c r="W4205" t="s">
        <v>3587</v>
      </c>
      <c r="X4205" t="s">
        <v>3016</v>
      </c>
      <c r="Y4205" t="s">
        <v>2250</v>
      </c>
      <c r="Z4205" t="s">
        <v>3729</v>
      </c>
      <c r="AA4205" t="s">
        <v>884</v>
      </c>
      <c r="AB4205" s="198">
        <v>37196</v>
      </c>
      <c r="AC4205" s="198">
        <v>37346</v>
      </c>
    </row>
    <row r="4206" spans="1:31" x14ac:dyDescent="0.2">
      <c r="A4206" s="44" t="str">
        <f t="shared" si="326"/>
        <v>US Crude Financial</v>
      </c>
      <c r="B4206" s="44" t="str">
        <f t="shared" si="327"/>
        <v>US</v>
      </c>
      <c r="C4206" s="44" t="str">
        <f t="shared" si="328"/>
        <v>Crude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3">
        <f t="shared" si="330"/>
        <v>50000</v>
      </c>
      <c r="G4206" s="202">
        <v>1299783</v>
      </c>
      <c r="H4206" s="198">
        <v>37036.498611111114</v>
      </c>
      <c r="I4206" t="s">
        <v>2730</v>
      </c>
      <c r="M4206" t="s">
        <v>1994</v>
      </c>
      <c r="N4206" t="s">
        <v>2731</v>
      </c>
      <c r="O4206" t="s">
        <v>1815</v>
      </c>
      <c r="Q4206" s="199">
        <v>50000</v>
      </c>
      <c r="S4206" t="s">
        <v>1792</v>
      </c>
      <c r="T4206" t="s">
        <v>2230</v>
      </c>
      <c r="U4206" s="201">
        <v>28.37</v>
      </c>
      <c r="V4206" t="s">
        <v>2732</v>
      </c>
      <c r="W4206" t="s">
        <v>2733</v>
      </c>
      <c r="X4206" t="s">
        <v>2734</v>
      </c>
      <c r="Y4206" t="s">
        <v>3473</v>
      </c>
      <c r="Z4206" t="s">
        <v>3729</v>
      </c>
      <c r="AA4206">
        <v>108266</v>
      </c>
      <c r="AB4206" s="198">
        <v>37073</v>
      </c>
      <c r="AC4206" s="198">
        <v>37103</v>
      </c>
    </row>
    <row r="4207" spans="1:31" x14ac:dyDescent="0.2">
      <c r="A4207" s="44" t="str">
        <f t="shared" si="326"/>
        <v xml:space="preserve"> Natural Gas Physical</v>
      </c>
      <c r="B4207" s="44" t="str">
        <f t="shared" si="327"/>
        <v/>
      </c>
      <c r="C4207" s="44" t="str">
        <f t="shared" si="328"/>
        <v>Natural Gas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30</v>
      </c>
      <c r="F4207" s="213">
        <f t="shared" si="330"/>
        <v>150000</v>
      </c>
      <c r="G4207" s="202">
        <v>1299786</v>
      </c>
      <c r="H4207" s="198">
        <v>37036.498831018522</v>
      </c>
      <c r="I4207" t="s">
        <v>3271</v>
      </c>
      <c r="M4207" t="s">
        <v>1785</v>
      </c>
      <c r="N4207" t="s">
        <v>1724</v>
      </c>
      <c r="O4207" t="s">
        <v>695</v>
      </c>
      <c r="P4207" s="199">
        <v>5000</v>
      </c>
      <c r="S4207" t="s">
        <v>1786</v>
      </c>
      <c r="T4207" t="s">
        <v>2230</v>
      </c>
      <c r="U4207" s="201">
        <v>3.85</v>
      </c>
      <c r="V4207" t="s">
        <v>2772</v>
      </c>
      <c r="W4207" t="s">
        <v>3269</v>
      </c>
      <c r="X4207" t="s">
        <v>2324</v>
      </c>
      <c r="Y4207" t="s">
        <v>3318</v>
      </c>
      <c r="Z4207" t="s">
        <v>3730</v>
      </c>
      <c r="AA4207">
        <v>812767</v>
      </c>
      <c r="AB4207" s="198">
        <v>37043.875</v>
      </c>
      <c r="AC4207" s="198">
        <v>37072.875</v>
      </c>
      <c r="AE4207" s="116">
        <f>IF(S4207="Gallon",F4207/42,F4207)</f>
        <v>150000</v>
      </c>
    </row>
    <row r="4208" spans="1:31" x14ac:dyDescent="0.2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30</v>
      </c>
      <c r="F4208" s="213">
        <f t="shared" si="330"/>
        <v>900000</v>
      </c>
      <c r="G4208" s="202">
        <v>1299788</v>
      </c>
      <c r="H4208" s="198">
        <v>37036.498842592591</v>
      </c>
      <c r="I4208" t="s">
        <v>3336</v>
      </c>
      <c r="M4208" t="s">
        <v>1785</v>
      </c>
      <c r="N4208" t="s">
        <v>3014</v>
      </c>
      <c r="O4208" t="s">
        <v>3015</v>
      </c>
      <c r="P4208" s="199">
        <v>30000</v>
      </c>
      <c r="S4208" t="s">
        <v>1786</v>
      </c>
      <c r="T4208" t="s">
        <v>2230</v>
      </c>
      <c r="U4208" s="201">
        <v>3.97</v>
      </c>
      <c r="V4208" t="s">
        <v>3337</v>
      </c>
      <c r="W4208" t="s">
        <v>3587</v>
      </c>
      <c r="X4208" t="s">
        <v>3016</v>
      </c>
      <c r="Y4208" t="s">
        <v>2250</v>
      </c>
      <c r="Z4208" t="s">
        <v>3729</v>
      </c>
      <c r="AA4208" t="s">
        <v>885</v>
      </c>
      <c r="AB4208" s="198">
        <v>37043.875</v>
      </c>
      <c r="AC4208" s="198">
        <v>37072.875</v>
      </c>
    </row>
    <row r="4209" spans="1:31" x14ac:dyDescent="0.2">
      <c r="A4209" s="44" t="str">
        <f t="shared" si="326"/>
        <v>US Crude Financial</v>
      </c>
      <c r="B4209" s="44" t="str">
        <f t="shared" si="327"/>
        <v>US</v>
      </c>
      <c r="C4209" s="44" t="str">
        <f t="shared" si="328"/>
        <v>Crude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1</v>
      </c>
      <c r="F4209" s="213">
        <f t="shared" si="330"/>
        <v>50000</v>
      </c>
      <c r="G4209" s="202">
        <v>1299790</v>
      </c>
      <c r="H4209" s="198">
        <v>37036.498981481483</v>
      </c>
      <c r="I4209" t="s">
        <v>2730</v>
      </c>
      <c r="M4209" t="s">
        <v>1994</v>
      </c>
      <c r="N4209" t="s">
        <v>2731</v>
      </c>
      <c r="O4209" t="s">
        <v>1815</v>
      </c>
      <c r="P4209" s="199">
        <v>50000</v>
      </c>
      <c r="S4209" t="s">
        <v>1792</v>
      </c>
      <c r="T4209" t="s">
        <v>2230</v>
      </c>
      <c r="U4209" s="201">
        <v>28.41</v>
      </c>
      <c r="V4209" t="s">
        <v>3298</v>
      </c>
      <c r="W4209" t="s">
        <v>2733</v>
      </c>
      <c r="X4209" t="s">
        <v>2734</v>
      </c>
      <c r="Y4209" t="s">
        <v>3473</v>
      </c>
      <c r="Z4209" t="s">
        <v>3729</v>
      </c>
      <c r="AA4209">
        <v>108270</v>
      </c>
      <c r="AB4209" s="198">
        <v>37073</v>
      </c>
      <c r="AC4209" s="198">
        <v>37103</v>
      </c>
    </row>
    <row r="4210" spans="1:31" x14ac:dyDescent="0.2">
      <c r="A4210" s="44" t="str">
        <f t="shared" si="326"/>
        <v>US Crude Financial</v>
      </c>
      <c r="B4210" s="44" t="str">
        <f t="shared" si="327"/>
        <v>US</v>
      </c>
      <c r="C4210" s="44" t="str">
        <f t="shared" si="328"/>
        <v>Crude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</v>
      </c>
      <c r="F4210" s="213">
        <f t="shared" si="330"/>
        <v>50000</v>
      </c>
      <c r="G4210" s="202">
        <v>1299791</v>
      </c>
      <c r="H4210" s="198">
        <v>37036.499039351853</v>
      </c>
      <c r="I4210" t="s">
        <v>2730</v>
      </c>
      <c r="M4210" t="s">
        <v>1994</v>
      </c>
      <c r="N4210" t="s">
        <v>2731</v>
      </c>
      <c r="O4210" t="s">
        <v>1815</v>
      </c>
      <c r="P4210" s="199">
        <v>50000</v>
      </c>
      <c r="S4210" t="s">
        <v>1792</v>
      </c>
      <c r="T4210" t="s">
        <v>2230</v>
      </c>
      <c r="U4210" s="201">
        <v>28.39</v>
      </c>
      <c r="V4210" t="s">
        <v>2732</v>
      </c>
      <c r="W4210" t="s">
        <v>2733</v>
      </c>
      <c r="X4210" t="s">
        <v>2734</v>
      </c>
      <c r="Y4210" t="s">
        <v>3473</v>
      </c>
      <c r="Z4210" t="s">
        <v>3729</v>
      </c>
      <c r="AA4210">
        <v>108271</v>
      </c>
      <c r="AB4210" s="198">
        <v>37073</v>
      </c>
      <c r="AC4210" s="198">
        <v>37103</v>
      </c>
    </row>
    <row r="4211" spans="1:31" x14ac:dyDescent="0.2">
      <c r="A4211" s="44" t="str">
        <f t="shared" si="326"/>
        <v>US Natural Gas Financial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30</v>
      </c>
      <c r="F4211" s="213">
        <f t="shared" si="330"/>
        <v>300000</v>
      </c>
      <c r="G4211" s="202">
        <v>1299792</v>
      </c>
      <c r="H4211" s="198">
        <v>37036.499212962961</v>
      </c>
      <c r="I4211" t="s">
        <v>3004</v>
      </c>
      <c r="M4211" t="s">
        <v>1785</v>
      </c>
      <c r="N4211" t="s">
        <v>3328</v>
      </c>
      <c r="O4211" t="s">
        <v>3082</v>
      </c>
      <c r="Q4211" s="199">
        <v>10000</v>
      </c>
      <c r="S4211" t="s">
        <v>1786</v>
      </c>
      <c r="T4211" t="s">
        <v>2230</v>
      </c>
      <c r="U4211" s="201">
        <v>-5.5E-2</v>
      </c>
      <c r="V4211" t="s">
        <v>2753</v>
      </c>
      <c r="W4211" t="s">
        <v>3179</v>
      </c>
      <c r="X4211" t="s">
        <v>3180</v>
      </c>
      <c r="Y4211" t="s">
        <v>2250</v>
      </c>
      <c r="Z4211" t="s">
        <v>3729</v>
      </c>
      <c r="AA4211" t="s">
        <v>886</v>
      </c>
      <c r="AB4211" s="198">
        <v>37043.875</v>
      </c>
      <c r="AC4211" s="198">
        <v>37072.875</v>
      </c>
      <c r="AE4211" s="116">
        <f>IF(S4211="Gallon",F4211/42,F4211)</f>
        <v>300000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3">
        <f t="shared" si="330"/>
        <v>90000</v>
      </c>
      <c r="G4212" s="202">
        <v>1299793</v>
      </c>
      <c r="H4212" s="198">
        <v>37036.49927083333</v>
      </c>
      <c r="I4212" t="s">
        <v>3161</v>
      </c>
      <c r="M4212" t="s">
        <v>1785</v>
      </c>
      <c r="N4212" t="s">
        <v>3014</v>
      </c>
      <c r="O4212" t="s">
        <v>1077</v>
      </c>
      <c r="Q4212" s="199">
        <v>3000</v>
      </c>
      <c r="S4212" t="s">
        <v>1786</v>
      </c>
      <c r="T4212" t="s">
        <v>2230</v>
      </c>
      <c r="U4212" s="201">
        <v>-3.2500000000000001E-2</v>
      </c>
      <c r="V4212" t="s">
        <v>3162</v>
      </c>
      <c r="W4212" t="s">
        <v>1775</v>
      </c>
      <c r="X4212" t="s">
        <v>1776</v>
      </c>
      <c r="Y4212" t="s">
        <v>2250</v>
      </c>
      <c r="Z4212" t="s">
        <v>3729</v>
      </c>
      <c r="AA4212" t="s">
        <v>887</v>
      </c>
      <c r="AB4212" s="198">
        <v>37043.875</v>
      </c>
      <c r="AC4212" s="198">
        <v>37072.875</v>
      </c>
    </row>
    <row r="4213" spans="1:31" x14ac:dyDescent="0.2">
      <c r="A4213" s="44" t="str">
        <f t="shared" si="326"/>
        <v>US Natural Gas Physical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150000</v>
      </c>
      <c r="G4213" s="202">
        <v>1299794</v>
      </c>
      <c r="H4213" s="198">
        <v>37036.499398148146</v>
      </c>
      <c r="I4213" t="s">
        <v>3210</v>
      </c>
      <c r="M4213" t="s">
        <v>1785</v>
      </c>
      <c r="N4213" t="s">
        <v>3238</v>
      </c>
      <c r="O4213" t="s">
        <v>3497</v>
      </c>
      <c r="Q4213" s="199">
        <v>5000</v>
      </c>
      <c r="S4213" t="s">
        <v>1786</v>
      </c>
      <c r="T4213" t="s">
        <v>2230</v>
      </c>
      <c r="U4213" s="201">
        <v>0.36120000000000002</v>
      </c>
      <c r="V4213" t="s">
        <v>888</v>
      </c>
      <c r="W4213" t="s">
        <v>1691</v>
      </c>
      <c r="X4213" t="s">
        <v>1697</v>
      </c>
      <c r="Y4213" t="s">
        <v>3318</v>
      </c>
      <c r="Z4213" t="s">
        <v>3729</v>
      </c>
      <c r="AA4213" t="s">
        <v>889</v>
      </c>
      <c r="AB4213" s="198">
        <v>37043.875</v>
      </c>
      <c r="AC4213" s="198">
        <v>37072.875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153</v>
      </c>
      <c r="F4214" s="213">
        <f t="shared" si="330"/>
        <v>382500</v>
      </c>
      <c r="G4214" s="202">
        <v>1299796</v>
      </c>
      <c r="H4214" s="198">
        <v>37036.499456018515</v>
      </c>
      <c r="I4214" t="s">
        <v>2986</v>
      </c>
      <c r="M4214" t="s">
        <v>1785</v>
      </c>
      <c r="N4214" t="s">
        <v>3014</v>
      </c>
      <c r="O4214" t="s">
        <v>2777</v>
      </c>
      <c r="Q4214" s="199">
        <v>2500</v>
      </c>
      <c r="S4214" t="s">
        <v>1786</v>
      </c>
      <c r="T4214" t="s">
        <v>2230</v>
      </c>
      <c r="U4214" s="201">
        <v>4.0949999999999998</v>
      </c>
      <c r="V4214" t="s">
        <v>2883</v>
      </c>
      <c r="W4214" t="s">
        <v>3587</v>
      </c>
      <c r="X4214" t="s">
        <v>3016</v>
      </c>
      <c r="Y4214" t="s">
        <v>2250</v>
      </c>
      <c r="Z4214" t="s">
        <v>3729</v>
      </c>
      <c r="AA4214" t="s">
        <v>890</v>
      </c>
      <c r="AB4214" s="198">
        <v>37043</v>
      </c>
      <c r="AC4214" s="198">
        <v>37195</v>
      </c>
    </row>
    <row r="4215" spans="1:31" x14ac:dyDescent="0.2">
      <c r="A4215" s="44" t="str">
        <f t="shared" si="326"/>
        <v>US Natural Gas Physical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Physical</v>
      </c>
      <c r="E4215" s="44">
        <f>IF(VLOOKUP(S4215,'DD-Lookup'!$J$6:$L$50,3,FALSE)="Monthly",(YEAR(AC4215)-YEAR(AB4215))*12+MONTH(AC4215)-MONTH(AB4215)+1,(AC4215-AB4215+1))</f>
        <v>30</v>
      </c>
      <c r="F4215" s="213">
        <f t="shared" si="330"/>
        <v>75000</v>
      </c>
      <c r="G4215" s="202">
        <v>1299797</v>
      </c>
      <c r="H4215" s="198">
        <v>37036.49962962963</v>
      </c>
      <c r="I4215" t="s">
        <v>3288</v>
      </c>
      <c r="M4215" t="s">
        <v>1785</v>
      </c>
      <c r="N4215" t="s">
        <v>3238</v>
      </c>
      <c r="O4215" t="s">
        <v>2874</v>
      </c>
      <c r="P4215" s="199">
        <v>2500</v>
      </c>
      <c r="S4215" t="s">
        <v>1786</v>
      </c>
      <c r="T4215" t="s">
        <v>2230</v>
      </c>
      <c r="U4215" s="201">
        <v>0.25</v>
      </c>
      <c r="V4215" t="s">
        <v>1881</v>
      </c>
      <c r="W4215" t="s">
        <v>1691</v>
      </c>
      <c r="X4215" t="s">
        <v>2875</v>
      </c>
      <c r="Y4215" t="s">
        <v>3318</v>
      </c>
      <c r="Z4215" t="s">
        <v>3729</v>
      </c>
      <c r="AA4215" t="s">
        <v>891</v>
      </c>
      <c r="AB4215" s="198">
        <v>37043.875</v>
      </c>
      <c r="AC4215" s="198">
        <v>37072.875</v>
      </c>
    </row>
    <row r="4216" spans="1:31" x14ac:dyDescent="0.2">
      <c r="A4216" s="44" t="str">
        <f t="shared" si="326"/>
        <v>US Power Physical</v>
      </c>
      <c r="B4216" s="44" t="str">
        <f t="shared" si="327"/>
        <v>US</v>
      </c>
      <c r="C4216" s="44" t="str">
        <f t="shared" si="328"/>
        <v>Power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5</v>
      </c>
      <c r="F4216" s="213">
        <f t="shared" si="330"/>
        <v>250</v>
      </c>
      <c r="G4216" s="202">
        <v>1299799</v>
      </c>
      <c r="H4216" s="198">
        <v>37036.499791666669</v>
      </c>
      <c r="I4216" t="s">
        <v>1842</v>
      </c>
      <c r="M4216" t="s">
        <v>3451</v>
      </c>
      <c r="N4216" t="s">
        <v>1827</v>
      </c>
      <c r="O4216" t="s">
        <v>2863</v>
      </c>
      <c r="P4216" s="199">
        <v>50</v>
      </c>
      <c r="S4216" t="s">
        <v>1784</v>
      </c>
      <c r="T4216" t="s">
        <v>2230</v>
      </c>
      <c r="U4216" s="201">
        <v>55.5</v>
      </c>
      <c r="V4216" t="s">
        <v>3499</v>
      </c>
      <c r="W4216" t="s">
        <v>1844</v>
      </c>
      <c r="X4216" t="s">
        <v>1845</v>
      </c>
      <c r="Y4216" t="s">
        <v>2741</v>
      </c>
      <c r="Z4216" t="s">
        <v>3724</v>
      </c>
      <c r="AA4216">
        <v>623427.1</v>
      </c>
      <c r="AB4216" s="198">
        <v>37046.875</v>
      </c>
      <c r="AC4216" s="198">
        <v>37050.875</v>
      </c>
    </row>
    <row r="4217" spans="1:31" x14ac:dyDescent="0.2">
      <c r="A4217" s="44" t="str">
        <f t="shared" si="326"/>
        <v>US Natural Gas Financial</v>
      </c>
      <c r="B4217" s="44" t="str">
        <f t="shared" si="327"/>
        <v>US</v>
      </c>
      <c r="C4217" s="44" t="str">
        <f t="shared" si="328"/>
        <v>Natural Gas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151</v>
      </c>
      <c r="F4217" s="213">
        <f t="shared" si="330"/>
        <v>755000</v>
      </c>
      <c r="G4217" s="202">
        <v>1299801</v>
      </c>
      <c r="H4217" s="198">
        <v>37036.499872685185</v>
      </c>
      <c r="I4217" t="s">
        <v>1826</v>
      </c>
      <c r="M4217" t="s">
        <v>1785</v>
      </c>
      <c r="N4217" t="s">
        <v>3014</v>
      </c>
      <c r="O4217" t="s">
        <v>3345</v>
      </c>
      <c r="Q4217" s="199">
        <v>5000</v>
      </c>
      <c r="S4217" t="s">
        <v>1786</v>
      </c>
      <c r="T4217" t="s">
        <v>2230</v>
      </c>
      <c r="U4217" s="201">
        <v>4.4800000000000004</v>
      </c>
      <c r="V4217" t="s">
        <v>2197</v>
      </c>
      <c r="W4217" t="s">
        <v>3587</v>
      </c>
      <c r="X4217" t="s">
        <v>3016</v>
      </c>
      <c r="Y4217" t="s">
        <v>2250</v>
      </c>
      <c r="Z4217" t="s">
        <v>3729</v>
      </c>
      <c r="AA4217" t="s">
        <v>892</v>
      </c>
      <c r="AB4217" s="198">
        <v>37196</v>
      </c>
      <c r="AC4217" s="198">
        <v>37346</v>
      </c>
    </row>
    <row r="4218" spans="1:31" x14ac:dyDescent="0.2">
      <c r="A4218" s="44" t="str">
        <f t="shared" si="326"/>
        <v>US Power Physical</v>
      </c>
      <c r="B4218" s="44" t="str">
        <f t="shared" si="327"/>
        <v>US</v>
      </c>
      <c r="C4218" s="44" t="str">
        <f t="shared" si="328"/>
        <v>Power</v>
      </c>
      <c r="D4218" s="44" t="str">
        <f t="shared" si="329"/>
        <v>Physical</v>
      </c>
      <c r="E4218" s="44">
        <f>IF(VLOOKUP(S4218,'DD-Lookup'!$J$6:$L$50,3,FALSE)="Monthly",(YEAR(AC4218)-YEAR(AB4218))*12+MONTH(AC4218)-MONTH(AB4218)+1,(AC4218-AB4218+1))</f>
        <v>30</v>
      </c>
      <c r="F4218" s="213">
        <f t="shared" si="330"/>
        <v>1500</v>
      </c>
      <c r="G4218" s="202">
        <v>1299802</v>
      </c>
      <c r="H4218" s="198">
        <v>37036.499884259261</v>
      </c>
      <c r="I4218" t="s">
        <v>1826</v>
      </c>
      <c r="M4218" t="s">
        <v>3451</v>
      </c>
      <c r="N4218" t="s">
        <v>1827</v>
      </c>
      <c r="O4218" t="s">
        <v>3326</v>
      </c>
      <c r="Q4218" s="199">
        <v>50</v>
      </c>
      <c r="S4218" t="s">
        <v>1784</v>
      </c>
      <c r="T4218" t="s">
        <v>2230</v>
      </c>
      <c r="U4218" s="201">
        <v>55.75</v>
      </c>
      <c r="V4218" t="s">
        <v>153</v>
      </c>
      <c r="W4218" t="s">
        <v>1844</v>
      </c>
      <c r="X4218" t="s">
        <v>2993</v>
      </c>
      <c r="Y4218" t="s">
        <v>2741</v>
      </c>
      <c r="Z4218" t="s">
        <v>3724</v>
      </c>
      <c r="AA4218">
        <v>623429.1</v>
      </c>
      <c r="AB4218" s="198">
        <v>37043.591666666667</v>
      </c>
      <c r="AC4218" s="198">
        <v>37072.591666666667</v>
      </c>
    </row>
    <row r="4219" spans="1:31" x14ac:dyDescent="0.2">
      <c r="A4219" s="44" t="str">
        <f t="shared" si="326"/>
        <v>US Natural Gas Financial</v>
      </c>
      <c r="B4219" s="44" t="str">
        <f t="shared" si="327"/>
        <v>US</v>
      </c>
      <c r="C4219" s="44" t="str">
        <f t="shared" si="328"/>
        <v>Natural Gas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30</v>
      </c>
      <c r="F4219" s="213">
        <f t="shared" si="330"/>
        <v>300000</v>
      </c>
      <c r="G4219" s="202">
        <v>1299803</v>
      </c>
      <c r="H4219" s="198">
        <v>37036.500127314815</v>
      </c>
      <c r="I4219" t="s">
        <v>2036</v>
      </c>
      <c r="M4219" t="s">
        <v>1785</v>
      </c>
      <c r="N4219" t="s">
        <v>3014</v>
      </c>
      <c r="O4219" t="s">
        <v>3015</v>
      </c>
      <c r="Q4219" s="199">
        <v>10000</v>
      </c>
      <c r="S4219" t="s">
        <v>1786</v>
      </c>
      <c r="T4219" t="s">
        <v>2230</v>
      </c>
      <c r="U4219" s="201">
        <v>3.98</v>
      </c>
      <c r="V4219" t="s">
        <v>3172</v>
      </c>
      <c r="W4219" t="s">
        <v>3587</v>
      </c>
      <c r="X4219" t="s">
        <v>3016</v>
      </c>
      <c r="Y4219" t="s">
        <v>2250</v>
      </c>
      <c r="Z4219" t="s">
        <v>3729</v>
      </c>
      <c r="AA4219" t="s">
        <v>893</v>
      </c>
      <c r="AB4219" s="198">
        <v>37043.875</v>
      </c>
      <c r="AC4219" s="198">
        <v>37072.875</v>
      </c>
    </row>
    <row r="4220" spans="1:31" x14ac:dyDescent="0.2">
      <c r="A4220" s="44" t="str">
        <f t="shared" si="326"/>
        <v>US Natural Gas Financial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30</v>
      </c>
      <c r="F4220" s="213">
        <f t="shared" si="330"/>
        <v>75000</v>
      </c>
      <c r="G4220" s="202">
        <v>1299805</v>
      </c>
      <c r="H4220" s="198">
        <v>37036.500289351854</v>
      </c>
      <c r="I4220" t="s">
        <v>2163</v>
      </c>
      <c r="M4220" t="s">
        <v>1785</v>
      </c>
      <c r="N4220" t="s">
        <v>3014</v>
      </c>
      <c r="O4220" t="s">
        <v>3015</v>
      </c>
      <c r="Q4220" s="199">
        <v>2500</v>
      </c>
      <c r="S4220" t="s">
        <v>1786</v>
      </c>
      <c r="T4220" t="s">
        <v>2230</v>
      </c>
      <c r="U4220" s="201">
        <v>3.9750000000000001</v>
      </c>
      <c r="V4220" t="s">
        <v>2199</v>
      </c>
      <c r="W4220" t="s">
        <v>3587</v>
      </c>
      <c r="X4220" t="s">
        <v>3016</v>
      </c>
      <c r="Y4220" t="s">
        <v>2250</v>
      </c>
      <c r="Z4220" t="s">
        <v>3729</v>
      </c>
      <c r="AA4220" t="s">
        <v>894</v>
      </c>
      <c r="AB4220" s="198">
        <v>37043.875</v>
      </c>
      <c r="AC4220" s="198">
        <v>37072.875</v>
      </c>
    </row>
    <row r="4221" spans="1:31" x14ac:dyDescent="0.2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30</v>
      </c>
      <c r="F4221" s="213">
        <f t="shared" si="330"/>
        <v>225000</v>
      </c>
      <c r="G4221" s="202">
        <v>1299806</v>
      </c>
      <c r="H4221" s="198">
        <v>37036.500335648147</v>
      </c>
      <c r="I4221" t="s">
        <v>1826</v>
      </c>
      <c r="M4221" t="s">
        <v>1785</v>
      </c>
      <c r="N4221" t="s">
        <v>3014</v>
      </c>
      <c r="O4221" t="s">
        <v>3015</v>
      </c>
      <c r="Q4221" s="199">
        <v>7500</v>
      </c>
      <c r="S4221" t="s">
        <v>1786</v>
      </c>
      <c r="T4221" t="s">
        <v>2230</v>
      </c>
      <c r="U4221" s="201">
        <v>3.9750000000000001</v>
      </c>
      <c r="V4221" t="s">
        <v>870</v>
      </c>
      <c r="W4221" t="s">
        <v>3587</v>
      </c>
      <c r="X4221" t="s">
        <v>3016</v>
      </c>
      <c r="Y4221" t="s">
        <v>2250</v>
      </c>
      <c r="Z4221" t="s">
        <v>3729</v>
      </c>
      <c r="AA4221" t="s">
        <v>895</v>
      </c>
      <c r="AB4221" s="198">
        <v>37043.875</v>
      </c>
      <c r="AC4221" s="198">
        <v>37072.875</v>
      </c>
    </row>
    <row r="4222" spans="1:31" x14ac:dyDescent="0.2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150000</v>
      </c>
      <c r="G4222" s="202">
        <v>1299807</v>
      </c>
      <c r="H4222" s="198">
        <v>37036.500381944446</v>
      </c>
      <c r="I4222" t="s">
        <v>3300</v>
      </c>
      <c r="M4222" t="s">
        <v>1785</v>
      </c>
      <c r="N4222" t="s">
        <v>3014</v>
      </c>
      <c r="O4222" t="s">
        <v>3015</v>
      </c>
      <c r="P4222" s="199">
        <v>5000</v>
      </c>
      <c r="S4222" t="s">
        <v>1786</v>
      </c>
      <c r="T4222" t="s">
        <v>2230</v>
      </c>
      <c r="U4222" s="201">
        <v>3.97</v>
      </c>
      <c r="V4222" t="s">
        <v>2884</v>
      </c>
      <c r="W4222" t="s">
        <v>3587</v>
      </c>
      <c r="X4222" t="s">
        <v>3016</v>
      </c>
      <c r="Y4222" t="s">
        <v>2250</v>
      </c>
      <c r="Z4222" t="s">
        <v>3729</v>
      </c>
      <c r="AA4222" t="s">
        <v>896</v>
      </c>
      <c r="AB4222" s="198">
        <v>37043.875</v>
      </c>
      <c r="AC4222" s="198">
        <v>37072.875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3">
        <f t="shared" si="330"/>
        <v>600000</v>
      </c>
      <c r="G4223" s="202">
        <v>1299808</v>
      </c>
      <c r="H4223" s="198">
        <v>37036.500439814816</v>
      </c>
      <c r="I4223" t="s">
        <v>1826</v>
      </c>
      <c r="M4223" t="s">
        <v>1785</v>
      </c>
      <c r="N4223" t="s">
        <v>3014</v>
      </c>
      <c r="O4223" t="s">
        <v>3015</v>
      </c>
      <c r="Q4223" s="199">
        <v>20000</v>
      </c>
      <c r="S4223" t="s">
        <v>1786</v>
      </c>
      <c r="T4223" t="s">
        <v>2230</v>
      </c>
      <c r="U4223" s="201">
        <v>3.98</v>
      </c>
      <c r="V4223" t="s">
        <v>870</v>
      </c>
      <c r="W4223" t="s">
        <v>3587</v>
      </c>
      <c r="X4223" t="s">
        <v>3016</v>
      </c>
      <c r="Y4223" t="s">
        <v>2250</v>
      </c>
      <c r="Z4223" t="s">
        <v>3729</v>
      </c>
      <c r="AA4223" t="s">
        <v>897</v>
      </c>
      <c r="AB4223" s="198">
        <v>37043.875</v>
      </c>
      <c r="AC4223" s="198">
        <v>37072.875</v>
      </c>
    </row>
    <row r="4224" spans="1:31" x14ac:dyDescent="0.2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31</v>
      </c>
      <c r="F4224" s="213">
        <f t="shared" si="330"/>
        <v>310000</v>
      </c>
      <c r="G4224" s="202">
        <v>1299809</v>
      </c>
      <c r="H4224" s="198">
        <v>37036.500706018516</v>
      </c>
      <c r="I4224" t="s">
        <v>3266</v>
      </c>
      <c r="M4224" t="s">
        <v>1785</v>
      </c>
      <c r="N4224" t="s">
        <v>3014</v>
      </c>
      <c r="O4224" t="s">
        <v>3025</v>
      </c>
      <c r="Q4224" s="199">
        <v>10000</v>
      </c>
      <c r="S4224" t="s">
        <v>1786</v>
      </c>
      <c r="T4224" t="s">
        <v>2230</v>
      </c>
      <c r="U4224" s="201">
        <v>4.125</v>
      </c>
      <c r="V4224" t="s">
        <v>2139</v>
      </c>
      <c r="W4224" t="s">
        <v>3587</v>
      </c>
      <c r="X4224" t="s">
        <v>3016</v>
      </c>
      <c r="Y4224" t="s">
        <v>2250</v>
      </c>
      <c r="Z4224" t="s">
        <v>3729</v>
      </c>
      <c r="AA4224" t="s">
        <v>898</v>
      </c>
      <c r="AB4224" s="198">
        <v>37104.875</v>
      </c>
      <c r="AC4224" s="198">
        <v>37134.875</v>
      </c>
    </row>
    <row r="4225" spans="1:31" x14ac:dyDescent="0.2">
      <c r="A4225" s="44" t="str">
        <f t="shared" si="326"/>
        <v>US Natural Gas Financial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30</v>
      </c>
      <c r="F4225" s="213">
        <f t="shared" si="330"/>
        <v>300000</v>
      </c>
      <c r="G4225" s="202">
        <v>1299812</v>
      </c>
      <c r="H4225" s="198">
        <v>37036.500810185185</v>
      </c>
      <c r="I4225" t="s">
        <v>3013</v>
      </c>
      <c r="M4225" t="s">
        <v>1785</v>
      </c>
      <c r="N4225" t="s">
        <v>3014</v>
      </c>
      <c r="O4225" t="s">
        <v>3015</v>
      </c>
      <c r="Q4225" s="199">
        <v>10000</v>
      </c>
      <c r="S4225" t="s">
        <v>1786</v>
      </c>
      <c r="T4225" t="s">
        <v>2230</v>
      </c>
      <c r="U4225" s="201">
        <v>3.9849999999999999</v>
      </c>
      <c r="V4225" t="s">
        <v>2101</v>
      </c>
      <c r="W4225" t="s">
        <v>3587</v>
      </c>
      <c r="X4225" t="s">
        <v>3016</v>
      </c>
      <c r="Y4225" t="s">
        <v>2250</v>
      </c>
      <c r="Z4225" t="s">
        <v>3729</v>
      </c>
      <c r="AA4225" t="s">
        <v>899</v>
      </c>
      <c r="AB4225" s="198">
        <v>37043.875</v>
      </c>
      <c r="AC4225" s="198">
        <v>37072.875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31</v>
      </c>
      <c r="F4226" s="213">
        <f t="shared" si="330"/>
        <v>155000</v>
      </c>
      <c r="G4226" s="202">
        <v>1299813</v>
      </c>
      <c r="H4226" s="198">
        <v>37036.500868055555</v>
      </c>
      <c r="I4226" t="s">
        <v>3013</v>
      </c>
      <c r="M4226" t="s">
        <v>1785</v>
      </c>
      <c r="N4226" t="s">
        <v>3014</v>
      </c>
      <c r="O4226" t="s">
        <v>3327</v>
      </c>
      <c r="P4226" s="199">
        <v>5000</v>
      </c>
      <c r="S4226" t="s">
        <v>1786</v>
      </c>
      <c r="T4226" t="s">
        <v>2230</v>
      </c>
      <c r="U4226" s="201">
        <v>4.0350000000000001</v>
      </c>
      <c r="V4226" t="s">
        <v>3057</v>
      </c>
      <c r="W4226" t="s">
        <v>3587</v>
      </c>
      <c r="X4226" t="s">
        <v>3016</v>
      </c>
      <c r="Y4226" t="s">
        <v>2250</v>
      </c>
      <c r="Z4226" t="s">
        <v>3729</v>
      </c>
      <c r="AA4226" t="s">
        <v>900</v>
      </c>
      <c r="AB4226" s="198">
        <v>37073.875</v>
      </c>
      <c r="AC4226" s="198">
        <v>37103.875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30</v>
      </c>
      <c r="F4227" s="213">
        <f t="shared" si="330"/>
        <v>300000</v>
      </c>
      <c r="G4227" s="202">
        <v>1299815</v>
      </c>
      <c r="H4227" s="198">
        <v>37036.500879629632</v>
      </c>
      <c r="I4227" t="s">
        <v>3078</v>
      </c>
      <c r="M4227" t="s">
        <v>1785</v>
      </c>
      <c r="N4227" t="s">
        <v>3014</v>
      </c>
      <c r="O4227" t="s">
        <v>1820</v>
      </c>
      <c r="Q4227" s="199">
        <v>10000</v>
      </c>
      <c r="S4227" t="s">
        <v>1786</v>
      </c>
      <c r="T4227" t="s">
        <v>2230</v>
      </c>
      <c r="U4227" s="201">
        <v>-0.01</v>
      </c>
      <c r="V4227" t="s">
        <v>2852</v>
      </c>
      <c r="W4227" t="s">
        <v>3372</v>
      </c>
      <c r="X4227" t="s">
        <v>2774</v>
      </c>
      <c r="Y4227" t="s">
        <v>2250</v>
      </c>
      <c r="Z4227" t="s">
        <v>3729</v>
      </c>
      <c r="AA4227" t="s">
        <v>901</v>
      </c>
      <c r="AB4227" s="198">
        <v>37043.875</v>
      </c>
      <c r="AC4227" s="198">
        <v>37072.875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365</v>
      </c>
      <c r="F4228" s="213">
        <f t="shared" si="330"/>
        <v>1825000</v>
      </c>
      <c r="G4228" s="202">
        <v>1299816</v>
      </c>
      <c r="H4228" s="198">
        <v>37036.500937500001</v>
      </c>
      <c r="I4228" t="s">
        <v>3013</v>
      </c>
      <c r="M4228" t="s">
        <v>1785</v>
      </c>
      <c r="N4228" t="s">
        <v>3014</v>
      </c>
      <c r="O4228" t="s">
        <v>3370</v>
      </c>
      <c r="Q4228" s="199">
        <v>5000</v>
      </c>
      <c r="S4228" t="s">
        <v>1786</v>
      </c>
      <c r="T4228" t="s">
        <v>2230</v>
      </c>
      <c r="U4228" s="201">
        <v>4.1900000000000004</v>
      </c>
      <c r="V4228" t="s">
        <v>3273</v>
      </c>
      <c r="W4228" t="s">
        <v>3587</v>
      </c>
      <c r="X4228" t="s">
        <v>3016</v>
      </c>
      <c r="Y4228" t="s">
        <v>2250</v>
      </c>
      <c r="Z4228" t="s">
        <v>3729</v>
      </c>
      <c r="AA4228" t="s">
        <v>902</v>
      </c>
      <c r="AB4228" s="198">
        <v>37257.875</v>
      </c>
      <c r="AC4228" s="198">
        <v>37621.875</v>
      </c>
    </row>
    <row r="4229" spans="1:31" x14ac:dyDescent="0.2">
      <c r="A4229" s="44" t="str">
        <f t="shared" si="326"/>
        <v>US Natural Gas Financial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30</v>
      </c>
      <c r="F4229" s="213">
        <f t="shared" si="330"/>
        <v>300000</v>
      </c>
      <c r="G4229" s="202">
        <v>1299817</v>
      </c>
      <c r="H4229" s="198">
        <v>37036.500960648147</v>
      </c>
      <c r="I4229" t="s">
        <v>3363</v>
      </c>
      <c r="M4229" t="s">
        <v>1785</v>
      </c>
      <c r="N4229" t="s">
        <v>3014</v>
      </c>
      <c r="O4229" t="s">
        <v>1701</v>
      </c>
      <c r="P4229" s="199">
        <v>10000</v>
      </c>
      <c r="S4229" t="s">
        <v>1786</v>
      </c>
      <c r="T4229" t="s">
        <v>2230</v>
      </c>
      <c r="U4229" s="201">
        <v>3.9750000000000001</v>
      </c>
      <c r="V4229" t="s">
        <v>3365</v>
      </c>
      <c r="W4229" t="s">
        <v>3587</v>
      </c>
      <c r="X4229" t="s">
        <v>3016</v>
      </c>
      <c r="Y4229" t="s">
        <v>2250</v>
      </c>
      <c r="Z4229" t="s">
        <v>3729</v>
      </c>
      <c r="AA4229" t="s">
        <v>903</v>
      </c>
      <c r="AB4229" s="198">
        <v>37043.915972222225</v>
      </c>
      <c r="AC4229" s="198">
        <v>37072.915972222225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365</v>
      </c>
      <c r="F4230" s="213">
        <f t="shared" si="330"/>
        <v>18250</v>
      </c>
      <c r="G4230" s="202">
        <v>1299818</v>
      </c>
      <c r="H4230" s="198">
        <v>37036.50099537037</v>
      </c>
      <c r="I4230" t="s">
        <v>2983</v>
      </c>
      <c r="M4230" t="s">
        <v>3451</v>
      </c>
      <c r="N4230" t="s">
        <v>3005</v>
      </c>
      <c r="O4230" t="s">
        <v>904</v>
      </c>
      <c r="P4230" s="199">
        <v>50</v>
      </c>
      <c r="S4230" t="s">
        <v>1784</v>
      </c>
      <c r="T4230" t="s">
        <v>2230</v>
      </c>
      <c r="U4230" s="201">
        <v>29</v>
      </c>
      <c r="V4230" t="s">
        <v>2951</v>
      </c>
      <c r="W4230" t="s">
        <v>3354</v>
      </c>
      <c r="X4230" t="s">
        <v>3355</v>
      </c>
      <c r="Y4230" t="s">
        <v>2741</v>
      </c>
      <c r="Z4230" t="s">
        <v>3724</v>
      </c>
      <c r="AA4230">
        <v>623430.1</v>
      </c>
      <c r="AB4230" s="198">
        <v>37257</v>
      </c>
      <c r="AC4230" s="198">
        <v>37621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30</v>
      </c>
      <c r="F4231" s="213">
        <f t="shared" si="330"/>
        <v>600000</v>
      </c>
      <c r="G4231" s="202">
        <v>1299819</v>
      </c>
      <c r="H4231" s="198">
        <v>37036.501145833332</v>
      </c>
      <c r="I4231" t="s">
        <v>3363</v>
      </c>
      <c r="M4231" t="s">
        <v>1785</v>
      </c>
      <c r="N4231" t="s">
        <v>3014</v>
      </c>
      <c r="O4231" t="s">
        <v>3015</v>
      </c>
      <c r="P4231" s="199">
        <v>20000</v>
      </c>
      <c r="S4231" t="s">
        <v>1786</v>
      </c>
      <c r="T4231" t="s">
        <v>2230</v>
      </c>
      <c r="U4231" s="201">
        <v>3.9750000000000001</v>
      </c>
      <c r="V4231" t="s">
        <v>3365</v>
      </c>
      <c r="W4231" t="s">
        <v>3587</v>
      </c>
      <c r="X4231" t="s">
        <v>3016</v>
      </c>
      <c r="Y4231" t="s">
        <v>2250</v>
      </c>
      <c r="Z4231" t="s">
        <v>3729</v>
      </c>
      <c r="AA4231" t="s">
        <v>905</v>
      </c>
      <c r="AB4231" s="198">
        <v>37043.875</v>
      </c>
      <c r="AC4231" s="198">
        <v>37072.875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13">
        <f t="shared" si="330"/>
        <v>600000</v>
      </c>
      <c r="G4232" s="202">
        <v>1299821</v>
      </c>
      <c r="H4232" s="198">
        <v>37036.501296296294</v>
      </c>
      <c r="I4232" t="s">
        <v>3363</v>
      </c>
      <c r="M4232" t="s">
        <v>1785</v>
      </c>
      <c r="N4232" t="s">
        <v>3014</v>
      </c>
      <c r="O4232" t="s">
        <v>1701</v>
      </c>
      <c r="Q4232" s="199">
        <v>20000</v>
      </c>
      <c r="S4232" t="s">
        <v>1786</v>
      </c>
      <c r="T4232" t="s">
        <v>2230</v>
      </c>
      <c r="U4232" s="201">
        <v>3.9750000000000001</v>
      </c>
      <c r="V4232" t="s">
        <v>3365</v>
      </c>
      <c r="W4232" t="s">
        <v>3587</v>
      </c>
      <c r="X4232" t="s">
        <v>3016</v>
      </c>
      <c r="Y4232" t="s">
        <v>2250</v>
      </c>
      <c r="Z4232" t="s">
        <v>3729</v>
      </c>
      <c r="AA4232" t="s">
        <v>906</v>
      </c>
      <c r="AB4232" s="198">
        <v>37043.915972222225</v>
      </c>
      <c r="AC4232" s="198">
        <v>37072.915972222225</v>
      </c>
    </row>
    <row r="4233" spans="1:31" x14ac:dyDescent="0.2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30</v>
      </c>
      <c r="F4233" s="213">
        <f t="shared" si="330"/>
        <v>375000</v>
      </c>
      <c r="G4233" s="202">
        <v>1299822</v>
      </c>
      <c r="H4233" s="198">
        <v>37036.501342592594</v>
      </c>
      <c r="I4233" t="s">
        <v>3359</v>
      </c>
      <c r="M4233" t="s">
        <v>1785</v>
      </c>
      <c r="N4233" t="s">
        <v>3014</v>
      </c>
      <c r="O4233" t="s">
        <v>3015</v>
      </c>
      <c r="P4233" s="199">
        <v>12500</v>
      </c>
      <c r="S4233" t="s">
        <v>1786</v>
      </c>
      <c r="T4233" t="s">
        <v>2230</v>
      </c>
      <c r="U4233" s="201">
        <v>3.9750000000000001</v>
      </c>
      <c r="V4233" t="s">
        <v>3509</v>
      </c>
      <c r="W4233" t="s">
        <v>3587</v>
      </c>
      <c r="X4233" t="s">
        <v>3016</v>
      </c>
      <c r="Y4233" t="s">
        <v>2250</v>
      </c>
      <c r="Z4233" t="s">
        <v>3729</v>
      </c>
      <c r="AA4233" t="s">
        <v>907</v>
      </c>
      <c r="AB4233" s="198">
        <v>37043.875</v>
      </c>
      <c r="AC4233" s="198">
        <v>37072.875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153</v>
      </c>
      <c r="F4234" s="213">
        <f t="shared" si="330"/>
        <v>765000</v>
      </c>
      <c r="G4234" s="202">
        <v>1299825</v>
      </c>
      <c r="H4234" s="198">
        <v>37036.501550925925</v>
      </c>
      <c r="I4234" t="s">
        <v>1783</v>
      </c>
      <c r="M4234" t="s">
        <v>1785</v>
      </c>
      <c r="N4234" t="s">
        <v>3014</v>
      </c>
      <c r="O4234" t="s">
        <v>2777</v>
      </c>
      <c r="P4234" s="199">
        <v>5000</v>
      </c>
      <c r="S4234" t="s">
        <v>1786</v>
      </c>
      <c r="T4234" t="s">
        <v>2230</v>
      </c>
      <c r="U4234" s="201">
        <v>4.09</v>
      </c>
      <c r="V4234" t="s">
        <v>105</v>
      </c>
      <c r="W4234" t="s">
        <v>3587</v>
      </c>
      <c r="X4234" t="s">
        <v>3016</v>
      </c>
      <c r="Y4234" t="s">
        <v>2250</v>
      </c>
      <c r="Z4234" t="s">
        <v>3729</v>
      </c>
      <c r="AA4234" t="s">
        <v>908</v>
      </c>
      <c r="AB4234" s="198">
        <v>37043</v>
      </c>
      <c r="AC4234" s="198">
        <v>37195</v>
      </c>
    </row>
    <row r="4235" spans="1:31" x14ac:dyDescent="0.2">
      <c r="A4235" s="44" t="str">
        <f t="shared" ref="A4235:A4298" si="331">B4235&amp;" "&amp;C4235&amp;" "&amp;D4235</f>
        <v>US Weather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Weather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30</v>
      </c>
      <c r="F4235" s="213">
        <f t="shared" ref="F4235:F4298" si="335">E4235*SUM(P4235:Q4235)</f>
        <v>90</v>
      </c>
      <c r="G4235" s="202">
        <v>1299826</v>
      </c>
      <c r="H4235" s="198">
        <v>37036.501562500001</v>
      </c>
      <c r="I4235" t="s">
        <v>1843</v>
      </c>
      <c r="M4235" t="s">
        <v>3389</v>
      </c>
      <c r="N4235" t="s">
        <v>2193</v>
      </c>
      <c r="O4235" t="s">
        <v>909</v>
      </c>
      <c r="P4235" s="199">
        <v>3</v>
      </c>
      <c r="S4235" t="s">
        <v>3390</v>
      </c>
      <c r="T4235" t="s">
        <v>2230</v>
      </c>
      <c r="U4235" s="201">
        <v>220</v>
      </c>
      <c r="V4235" t="s">
        <v>770</v>
      </c>
      <c r="W4235" t="s">
        <v>771</v>
      </c>
      <c r="X4235" t="s">
        <v>2194</v>
      </c>
      <c r="Y4235" t="s">
        <v>3389</v>
      </c>
      <c r="Z4235" t="s">
        <v>3729</v>
      </c>
      <c r="AA4235">
        <v>1299826</v>
      </c>
      <c r="AB4235" s="198">
        <v>37043.915972222225</v>
      </c>
      <c r="AC4235" s="198">
        <v>37072.915972222225</v>
      </c>
      <c r="AE4235" s="116">
        <f>IF(S4235="Gallon",F4235/42,F4235)</f>
        <v>90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30</v>
      </c>
      <c r="F4236" s="213">
        <f t="shared" si="335"/>
        <v>600000</v>
      </c>
      <c r="G4236" s="202">
        <v>1299827</v>
      </c>
      <c r="H4236" s="198">
        <v>37036.501666666663</v>
      </c>
      <c r="I4236" t="s">
        <v>2036</v>
      </c>
      <c r="M4236" t="s">
        <v>1785</v>
      </c>
      <c r="N4236" t="s">
        <v>3014</v>
      </c>
      <c r="O4236" t="s">
        <v>3015</v>
      </c>
      <c r="Q4236" s="199">
        <v>20000</v>
      </c>
      <c r="S4236" t="s">
        <v>1786</v>
      </c>
      <c r="T4236" t="s">
        <v>2230</v>
      </c>
      <c r="U4236" s="201">
        <v>3.98</v>
      </c>
      <c r="V4236" t="s">
        <v>656</v>
      </c>
      <c r="W4236" t="s">
        <v>3587</v>
      </c>
      <c r="X4236" t="s">
        <v>3016</v>
      </c>
      <c r="Y4236" t="s">
        <v>2250</v>
      </c>
      <c r="Z4236" t="s">
        <v>3729</v>
      </c>
      <c r="AA4236" t="s">
        <v>910</v>
      </c>
      <c r="AB4236" s="198">
        <v>37043.875</v>
      </c>
      <c r="AC4236" s="198">
        <v>37072.875</v>
      </c>
    </row>
    <row r="4237" spans="1:31" x14ac:dyDescent="0.2">
      <c r="A4237" s="44" t="str">
        <f t="shared" si="331"/>
        <v>US Power Physical</v>
      </c>
      <c r="B4237" s="44" t="str">
        <f t="shared" si="332"/>
        <v>US</v>
      </c>
      <c r="C4237" s="44" t="str">
        <f t="shared" si="333"/>
        <v>Power</v>
      </c>
      <c r="D4237" s="44" t="str">
        <f t="shared" si="334"/>
        <v>Physical</v>
      </c>
      <c r="E4237" s="44">
        <f>IF(VLOOKUP(S4237,'DD-Lookup'!$J$6:$L$50,3,FALSE)="Monthly",(YEAR(AC4237)-YEAR(AB4237))*12+MONTH(AC4237)-MONTH(AB4237)+1,(AC4237-AB4237+1))</f>
        <v>30</v>
      </c>
      <c r="F4237" s="213">
        <f t="shared" si="335"/>
        <v>1500</v>
      </c>
      <c r="G4237" s="202">
        <v>1299828</v>
      </c>
      <c r="H4237" s="198">
        <v>37036.501701388886</v>
      </c>
      <c r="I4237" t="s">
        <v>1842</v>
      </c>
      <c r="M4237" t="s">
        <v>3451</v>
      </c>
      <c r="N4237" t="s">
        <v>1827</v>
      </c>
      <c r="O4237" t="s">
        <v>2845</v>
      </c>
      <c r="P4237" s="199">
        <v>50</v>
      </c>
      <c r="S4237" t="s">
        <v>1784</v>
      </c>
      <c r="T4237" t="s">
        <v>2230</v>
      </c>
      <c r="U4237" s="201">
        <v>23.25</v>
      </c>
      <c r="V4237" t="s">
        <v>3499</v>
      </c>
      <c r="W4237" t="s">
        <v>1844</v>
      </c>
      <c r="X4237" t="s">
        <v>1845</v>
      </c>
      <c r="Y4237" t="s">
        <v>2741</v>
      </c>
      <c r="Z4237" t="s">
        <v>3724</v>
      </c>
      <c r="AA4237">
        <v>623431.1</v>
      </c>
      <c r="AB4237" s="198">
        <v>37043.875</v>
      </c>
      <c r="AC4237" s="198">
        <v>37072.875</v>
      </c>
    </row>
    <row r="4238" spans="1:31" x14ac:dyDescent="0.2">
      <c r="A4238" s="44" t="str">
        <f t="shared" si="331"/>
        <v>US Power Physical</v>
      </c>
      <c r="B4238" s="44" t="str">
        <f t="shared" si="332"/>
        <v>US</v>
      </c>
      <c r="C4238" s="44" t="str">
        <f t="shared" si="333"/>
        <v>Power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31</v>
      </c>
      <c r="F4238" s="213">
        <f t="shared" si="335"/>
        <v>1550</v>
      </c>
      <c r="G4238" s="202">
        <v>1299831</v>
      </c>
      <c r="H4238" s="198">
        <v>37036.501817129632</v>
      </c>
      <c r="I4238" t="s">
        <v>2964</v>
      </c>
      <c r="M4238" t="s">
        <v>3451</v>
      </c>
      <c r="N4238" t="s">
        <v>1827</v>
      </c>
      <c r="O4238" t="s">
        <v>2105</v>
      </c>
      <c r="P4238" s="199">
        <v>50</v>
      </c>
      <c r="S4238" t="s">
        <v>1784</v>
      </c>
      <c r="T4238" t="s">
        <v>2230</v>
      </c>
      <c r="U4238" s="201">
        <v>93</v>
      </c>
      <c r="V4238" t="s">
        <v>2133</v>
      </c>
      <c r="W4238" t="s">
        <v>1848</v>
      </c>
      <c r="X4238" t="s">
        <v>1849</v>
      </c>
      <c r="Y4238" t="s">
        <v>2741</v>
      </c>
      <c r="Z4238" t="s">
        <v>3724</v>
      </c>
      <c r="AA4238">
        <v>623432.1</v>
      </c>
      <c r="AB4238" s="198">
        <v>37073.875</v>
      </c>
      <c r="AC4238" s="198">
        <v>37103.875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31</v>
      </c>
      <c r="F4239" s="213">
        <f t="shared" si="335"/>
        <v>310000</v>
      </c>
      <c r="G4239" s="202">
        <v>1299832</v>
      </c>
      <c r="H4239" s="198">
        <v>37036.502025462964</v>
      </c>
      <c r="I4239" t="s">
        <v>3266</v>
      </c>
      <c r="M4239" t="s">
        <v>1785</v>
      </c>
      <c r="N4239" t="s">
        <v>3014</v>
      </c>
      <c r="O4239" t="s">
        <v>3327</v>
      </c>
      <c r="Q4239" s="199">
        <v>10000</v>
      </c>
      <c r="S4239" t="s">
        <v>1786</v>
      </c>
      <c r="T4239" t="s">
        <v>2230</v>
      </c>
      <c r="U4239" s="201">
        <v>4.04</v>
      </c>
      <c r="V4239" t="s">
        <v>2139</v>
      </c>
      <c r="W4239" t="s">
        <v>3587</v>
      </c>
      <c r="X4239" t="s">
        <v>3016</v>
      </c>
      <c r="Y4239" t="s">
        <v>2250</v>
      </c>
      <c r="Z4239" t="s">
        <v>3729</v>
      </c>
      <c r="AA4239" t="s">
        <v>911</v>
      </c>
      <c r="AB4239" s="198">
        <v>37073.875</v>
      </c>
      <c r="AC4239" s="198">
        <v>37103.875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151</v>
      </c>
      <c r="F4240" s="213">
        <f t="shared" si="335"/>
        <v>755000</v>
      </c>
      <c r="G4240" s="202">
        <v>1299834</v>
      </c>
      <c r="H4240" s="198">
        <v>37036.502384259256</v>
      </c>
      <c r="I4240" t="s">
        <v>3313</v>
      </c>
      <c r="M4240" t="s">
        <v>1785</v>
      </c>
      <c r="N4240" t="s">
        <v>3014</v>
      </c>
      <c r="O4240" t="s">
        <v>3345</v>
      </c>
      <c r="Q4240" s="199">
        <v>5000</v>
      </c>
      <c r="S4240" t="s">
        <v>1786</v>
      </c>
      <c r="T4240" t="s">
        <v>2230</v>
      </c>
      <c r="U4240" s="201">
        <v>4.4749999999999996</v>
      </c>
      <c r="V4240" t="s">
        <v>2798</v>
      </c>
      <c r="W4240" t="s">
        <v>3587</v>
      </c>
      <c r="X4240" t="s">
        <v>3016</v>
      </c>
      <c r="Y4240" t="s">
        <v>2250</v>
      </c>
      <c r="Z4240" t="s">
        <v>3729</v>
      </c>
      <c r="AA4240" t="s">
        <v>912</v>
      </c>
      <c r="AB4240" s="198">
        <v>37196</v>
      </c>
      <c r="AC4240" s="198">
        <v>37346</v>
      </c>
    </row>
    <row r="4241" spans="1:31" x14ac:dyDescent="0.2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30</v>
      </c>
      <c r="F4241" s="213">
        <f t="shared" si="335"/>
        <v>150000</v>
      </c>
      <c r="G4241" s="202">
        <v>1299835</v>
      </c>
      <c r="H4241" s="198">
        <v>37036.502662037034</v>
      </c>
      <c r="I4241" t="s">
        <v>3300</v>
      </c>
      <c r="M4241" t="s">
        <v>1785</v>
      </c>
      <c r="N4241" t="s">
        <v>3014</v>
      </c>
      <c r="O4241" t="s">
        <v>3015</v>
      </c>
      <c r="P4241" s="199">
        <v>5000</v>
      </c>
      <c r="S4241" t="s">
        <v>1786</v>
      </c>
      <c r="T4241" t="s">
        <v>2230</v>
      </c>
      <c r="U4241" s="201">
        <v>3.97</v>
      </c>
      <c r="V4241" t="s">
        <v>2884</v>
      </c>
      <c r="W4241" t="s">
        <v>3587</v>
      </c>
      <c r="X4241" t="s">
        <v>3016</v>
      </c>
      <c r="Y4241" t="s">
        <v>2250</v>
      </c>
      <c r="Z4241" t="s">
        <v>3729</v>
      </c>
      <c r="AA4241" t="s">
        <v>913</v>
      </c>
      <c r="AB4241" s="198">
        <v>37043.875</v>
      </c>
      <c r="AC4241" s="198">
        <v>37072.875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30</v>
      </c>
      <c r="F4242" s="213">
        <f t="shared" si="335"/>
        <v>600000</v>
      </c>
      <c r="G4242" s="202">
        <v>1299836</v>
      </c>
      <c r="H4242" s="198">
        <v>37036.502766203703</v>
      </c>
      <c r="I4242" t="s">
        <v>1826</v>
      </c>
      <c r="M4242" t="s">
        <v>1785</v>
      </c>
      <c r="N4242" t="s">
        <v>3014</v>
      </c>
      <c r="O4242" t="s">
        <v>1820</v>
      </c>
      <c r="Q4242" s="199">
        <v>20000</v>
      </c>
      <c r="S4242" t="s">
        <v>1786</v>
      </c>
      <c r="T4242" t="s">
        <v>2230</v>
      </c>
      <c r="U4242" s="201">
        <v>-0.01</v>
      </c>
      <c r="V4242" t="s">
        <v>1649</v>
      </c>
      <c r="W4242" t="s">
        <v>3372</v>
      </c>
      <c r="X4242" t="s">
        <v>2774</v>
      </c>
      <c r="Y4242" t="s">
        <v>2250</v>
      </c>
      <c r="Z4242" t="s">
        <v>3729</v>
      </c>
      <c r="AA4242" t="s">
        <v>914</v>
      </c>
      <c r="AB4242" s="198">
        <v>37043.875</v>
      </c>
      <c r="AC4242" s="198">
        <v>37072.875</v>
      </c>
    </row>
    <row r="4243" spans="1:31" x14ac:dyDescent="0.2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30</v>
      </c>
      <c r="F4243" s="213">
        <f t="shared" si="335"/>
        <v>75000</v>
      </c>
      <c r="G4243" s="202">
        <v>1299837</v>
      </c>
      <c r="H4243" s="198">
        <v>37036.502951388888</v>
      </c>
      <c r="I4243" t="s">
        <v>2163</v>
      </c>
      <c r="M4243" t="s">
        <v>1785</v>
      </c>
      <c r="N4243" t="s">
        <v>3014</v>
      </c>
      <c r="O4243" t="s">
        <v>3015</v>
      </c>
      <c r="Q4243" s="199">
        <v>2500</v>
      </c>
      <c r="S4243" t="s">
        <v>1786</v>
      </c>
      <c r="T4243" t="s">
        <v>2230</v>
      </c>
      <c r="U4243" s="201">
        <v>3.98</v>
      </c>
      <c r="V4243" t="s">
        <v>2199</v>
      </c>
      <c r="W4243" t="s">
        <v>3587</v>
      </c>
      <c r="X4243" t="s">
        <v>3016</v>
      </c>
      <c r="Y4243" t="s">
        <v>2250</v>
      </c>
      <c r="Z4243" t="s">
        <v>3729</v>
      </c>
      <c r="AA4243" t="s">
        <v>915</v>
      </c>
      <c r="AB4243" s="198">
        <v>37043.875</v>
      </c>
      <c r="AC4243" s="198">
        <v>37072.875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151</v>
      </c>
      <c r="F4244" s="213">
        <f t="shared" si="335"/>
        <v>755000</v>
      </c>
      <c r="G4244" s="202">
        <v>1299838</v>
      </c>
      <c r="H4244" s="198">
        <v>37036.502962962964</v>
      </c>
      <c r="I4244" t="s">
        <v>3313</v>
      </c>
      <c r="M4244" t="s">
        <v>1785</v>
      </c>
      <c r="N4244" t="s">
        <v>3014</v>
      </c>
      <c r="O4244" t="s">
        <v>3345</v>
      </c>
      <c r="Q4244" s="199">
        <v>5000</v>
      </c>
      <c r="S4244" t="s">
        <v>1786</v>
      </c>
      <c r="T4244" t="s">
        <v>2230</v>
      </c>
      <c r="U4244" s="201">
        <v>4.4800000000000004</v>
      </c>
      <c r="V4244" t="s">
        <v>2798</v>
      </c>
      <c r="W4244" t="s">
        <v>3587</v>
      </c>
      <c r="X4244" t="s">
        <v>3016</v>
      </c>
      <c r="Y4244" t="s">
        <v>2250</v>
      </c>
      <c r="Z4244" t="s">
        <v>3729</v>
      </c>
      <c r="AA4244" t="s">
        <v>916</v>
      </c>
      <c r="AB4244" s="198">
        <v>37196</v>
      </c>
      <c r="AC4244" s="198">
        <v>37346</v>
      </c>
    </row>
    <row r="4245" spans="1:31" x14ac:dyDescent="0.2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30</v>
      </c>
      <c r="F4245" s="213">
        <f t="shared" si="335"/>
        <v>600000</v>
      </c>
      <c r="G4245" s="202">
        <v>1299839</v>
      </c>
      <c r="H4245" s="198">
        <v>37036.502997685187</v>
      </c>
      <c r="I4245" t="s">
        <v>1826</v>
      </c>
      <c r="M4245" t="s">
        <v>1785</v>
      </c>
      <c r="N4245" t="s">
        <v>3014</v>
      </c>
      <c r="O4245" t="s">
        <v>1820</v>
      </c>
      <c r="Q4245" s="199">
        <v>20000</v>
      </c>
      <c r="S4245" t="s">
        <v>1786</v>
      </c>
      <c r="T4245" t="s">
        <v>2230</v>
      </c>
      <c r="U4245" s="201">
        <v>-0.01</v>
      </c>
      <c r="V4245" t="s">
        <v>1649</v>
      </c>
      <c r="W4245" t="s">
        <v>3372</v>
      </c>
      <c r="X4245" t="s">
        <v>2774</v>
      </c>
      <c r="Y4245" t="s">
        <v>2250</v>
      </c>
      <c r="Z4245" t="s">
        <v>3729</v>
      </c>
      <c r="AA4245" t="s">
        <v>917</v>
      </c>
      <c r="AB4245" s="198">
        <v>37043.875</v>
      </c>
      <c r="AC4245" s="198">
        <v>37072.875</v>
      </c>
    </row>
    <row r="4246" spans="1:31" x14ac:dyDescent="0.2">
      <c r="A4246" s="44" t="str">
        <f t="shared" si="331"/>
        <v>US Natural Gas Financial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153</v>
      </c>
      <c r="F4246" s="213">
        <f t="shared" si="335"/>
        <v>765000</v>
      </c>
      <c r="G4246" s="202">
        <v>1299841</v>
      </c>
      <c r="H4246" s="198">
        <v>37036.503055555557</v>
      </c>
      <c r="I4246" t="s">
        <v>1783</v>
      </c>
      <c r="M4246" t="s">
        <v>1785</v>
      </c>
      <c r="N4246" t="s">
        <v>3014</v>
      </c>
      <c r="O4246" t="s">
        <v>2777</v>
      </c>
      <c r="P4246" s="199">
        <v>5000</v>
      </c>
      <c r="S4246" t="s">
        <v>1786</v>
      </c>
      <c r="T4246" t="s">
        <v>2230</v>
      </c>
      <c r="U4246" s="201">
        <v>4.09</v>
      </c>
      <c r="V4246" t="s">
        <v>105</v>
      </c>
      <c r="W4246" t="s">
        <v>3587</v>
      </c>
      <c r="X4246" t="s">
        <v>3016</v>
      </c>
      <c r="Y4246" t="s">
        <v>2250</v>
      </c>
      <c r="Z4246" t="s">
        <v>3729</v>
      </c>
      <c r="AA4246" t="s">
        <v>918</v>
      </c>
      <c r="AB4246" s="198">
        <v>37043</v>
      </c>
      <c r="AC4246" s="198">
        <v>37195</v>
      </c>
    </row>
    <row r="4247" spans="1:31" x14ac:dyDescent="0.2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30</v>
      </c>
      <c r="F4247" s="213">
        <f t="shared" si="335"/>
        <v>600000</v>
      </c>
      <c r="G4247" s="202">
        <v>1299842</v>
      </c>
      <c r="H4247" s="198">
        <v>37036.503101851849</v>
      </c>
      <c r="I4247" t="s">
        <v>1826</v>
      </c>
      <c r="M4247" t="s">
        <v>1785</v>
      </c>
      <c r="N4247" t="s">
        <v>3014</v>
      </c>
      <c r="O4247" t="s">
        <v>1820</v>
      </c>
      <c r="Q4247" s="199">
        <v>20000</v>
      </c>
      <c r="S4247" t="s">
        <v>1786</v>
      </c>
      <c r="T4247" t="s">
        <v>2230</v>
      </c>
      <c r="U4247" s="201">
        <v>-0.01</v>
      </c>
      <c r="V4247" t="s">
        <v>1649</v>
      </c>
      <c r="W4247" t="s">
        <v>3372</v>
      </c>
      <c r="X4247" t="s">
        <v>2774</v>
      </c>
      <c r="Y4247" t="s">
        <v>2250</v>
      </c>
      <c r="Z4247" t="s">
        <v>3729</v>
      </c>
      <c r="AA4247" t="s">
        <v>919</v>
      </c>
      <c r="AB4247" s="198">
        <v>37043.875</v>
      </c>
      <c r="AC4247" s="198">
        <v>37072.875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30</v>
      </c>
      <c r="F4248" s="213">
        <f t="shared" si="335"/>
        <v>300000</v>
      </c>
      <c r="G4248" s="202">
        <v>1299843</v>
      </c>
      <c r="H4248" s="198">
        <v>37036.503206018519</v>
      </c>
      <c r="I4248" t="s">
        <v>3363</v>
      </c>
      <c r="M4248" t="s">
        <v>1785</v>
      </c>
      <c r="N4248" t="s">
        <v>3014</v>
      </c>
      <c r="O4248" t="s">
        <v>3015</v>
      </c>
      <c r="P4248" s="199">
        <v>10000</v>
      </c>
      <c r="S4248" t="s">
        <v>1786</v>
      </c>
      <c r="T4248" t="s">
        <v>2230</v>
      </c>
      <c r="U4248" s="201">
        <v>3.97</v>
      </c>
      <c r="V4248" t="s">
        <v>3365</v>
      </c>
      <c r="W4248" t="s">
        <v>3587</v>
      </c>
      <c r="X4248" t="s">
        <v>3016</v>
      </c>
      <c r="Y4248" t="s">
        <v>2250</v>
      </c>
      <c r="Z4248" t="s">
        <v>3729</v>
      </c>
      <c r="AA4248" t="s">
        <v>920</v>
      </c>
      <c r="AB4248" s="198">
        <v>37043.875</v>
      </c>
      <c r="AC4248" s="198">
        <v>37072.875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153</v>
      </c>
      <c r="F4249" s="213">
        <f t="shared" si="335"/>
        <v>765000</v>
      </c>
      <c r="G4249" s="202">
        <v>1299844</v>
      </c>
      <c r="H4249" s="198">
        <v>37036.503275462965</v>
      </c>
      <c r="I4249" t="s">
        <v>1783</v>
      </c>
      <c r="M4249" t="s">
        <v>1785</v>
      </c>
      <c r="N4249" t="s">
        <v>3014</v>
      </c>
      <c r="O4249" t="s">
        <v>2777</v>
      </c>
      <c r="P4249" s="199">
        <v>5000</v>
      </c>
      <c r="S4249" t="s">
        <v>1786</v>
      </c>
      <c r="T4249" t="s">
        <v>2230</v>
      </c>
      <c r="U4249" s="201">
        <v>4.09</v>
      </c>
      <c r="V4249" t="s">
        <v>105</v>
      </c>
      <c r="W4249" t="s">
        <v>3587</v>
      </c>
      <c r="X4249" t="s">
        <v>3016</v>
      </c>
      <c r="Y4249" t="s">
        <v>2250</v>
      </c>
      <c r="Z4249" t="s">
        <v>3729</v>
      </c>
      <c r="AA4249" t="s">
        <v>921</v>
      </c>
      <c r="AB4249" s="198">
        <v>37043</v>
      </c>
      <c r="AC4249" s="198">
        <v>37195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30</v>
      </c>
      <c r="F4250" s="213">
        <f t="shared" si="335"/>
        <v>525000</v>
      </c>
      <c r="G4250" s="202">
        <v>1299845</v>
      </c>
      <c r="H4250" s="198">
        <v>37036.50335648148</v>
      </c>
      <c r="I4250" t="s">
        <v>2730</v>
      </c>
      <c r="M4250" t="s">
        <v>1785</v>
      </c>
      <c r="N4250" t="s">
        <v>3014</v>
      </c>
      <c r="O4250" t="s">
        <v>3015</v>
      </c>
      <c r="Q4250" s="199">
        <v>17500</v>
      </c>
      <c r="S4250" t="s">
        <v>1786</v>
      </c>
      <c r="T4250" t="s">
        <v>2230</v>
      </c>
      <c r="U4250" s="201">
        <v>3.9750000000000001</v>
      </c>
      <c r="V4250" t="s">
        <v>3102</v>
      </c>
      <c r="W4250" t="s">
        <v>3587</v>
      </c>
      <c r="X4250" t="s">
        <v>3016</v>
      </c>
      <c r="Y4250" t="s">
        <v>2250</v>
      </c>
      <c r="Z4250" t="s">
        <v>3729</v>
      </c>
      <c r="AA4250" t="s">
        <v>922</v>
      </c>
      <c r="AB4250" s="198">
        <v>37043.875</v>
      </c>
      <c r="AC4250" s="198">
        <v>37072.875</v>
      </c>
    </row>
    <row r="4251" spans="1:31" x14ac:dyDescent="0.2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92</v>
      </c>
      <c r="F4251" s="213">
        <f t="shared" si="335"/>
        <v>230000</v>
      </c>
      <c r="G4251" s="202">
        <v>1299846</v>
      </c>
      <c r="H4251" s="198">
        <v>37036.503807870373</v>
      </c>
      <c r="I4251" t="s">
        <v>2093</v>
      </c>
      <c r="M4251" t="s">
        <v>1785</v>
      </c>
      <c r="N4251" t="s">
        <v>3328</v>
      </c>
      <c r="O4251" t="s">
        <v>664</v>
      </c>
      <c r="P4251" s="199">
        <v>2500</v>
      </c>
      <c r="S4251" t="s">
        <v>1786</v>
      </c>
      <c r="T4251" t="s">
        <v>2230</v>
      </c>
      <c r="U4251" s="201">
        <v>-1.345</v>
      </c>
      <c r="V4251" t="s">
        <v>1813</v>
      </c>
      <c r="W4251" t="s">
        <v>1735</v>
      </c>
      <c r="X4251" t="s">
        <v>1736</v>
      </c>
      <c r="Y4251" t="s">
        <v>2250</v>
      </c>
      <c r="Z4251" t="s">
        <v>3729</v>
      </c>
      <c r="AA4251" t="s">
        <v>923</v>
      </c>
      <c r="AB4251" s="198">
        <v>37073</v>
      </c>
      <c r="AC4251" s="198">
        <v>37164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135000</v>
      </c>
      <c r="G4252" s="202">
        <v>1299847</v>
      </c>
      <c r="H4252" s="198">
        <v>37036.504537037035</v>
      </c>
      <c r="I4252" t="s">
        <v>3013</v>
      </c>
      <c r="M4252" t="s">
        <v>1785</v>
      </c>
      <c r="N4252" t="s">
        <v>3238</v>
      </c>
      <c r="O4252" t="s">
        <v>2876</v>
      </c>
      <c r="Q4252" s="199">
        <v>4500</v>
      </c>
      <c r="S4252" t="s">
        <v>1786</v>
      </c>
      <c r="T4252" t="s">
        <v>2230</v>
      </c>
      <c r="U4252" s="201">
        <v>0.16500000000000001</v>
      </c>
      <c r="V4252" t="s">
        <v>2910</v>
      </c>
      <c r="W4252" t="s">
        <v>1717</v>
      </c>
      <c r="X4252" t="s">
        <v>3368</v>
      </c>
      <c r="Y4252" t="s">
        <v>3318</v>
      </c>
      <c r="Z4252" t="s">
        <v>3729</v>
      </c>
      <c r="AA4252" t="s">
        <v>924</v>
      </c>
      <c r="AB4252" s="198">
        <v>37043.875</v>
      </c>
      <c r="AC4252" s="198">
        <v>37072.875</v>
      </c>
    </row>
    <row r="4253" spans="1:31" x14ac:dyDescent="0.2">
      <c r="A4253" s="44" t="str">
        <f t="shared" si="331"/>
        <v xml:space="preserve"> Metals Financial</v>
      </c>
      <c r="B4253" s="44" t="str">
        <f t="shared" si="332"/>
        <v/>
      </c>
      <c r="C4253" s="44" t="str">
        <f t="shared" si="333"/>
        <v>Metals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3</v>
      </c>
      <c r="G4253" s="202">
        <v>1299849</v>
      </c>
      <c r="H4253" s="198">
        <v>37036.50472222222</v>
      </c>
      <c r="I4253" t="s">
        <v>2299</v>
      </c>
      <c r="M4253" t="s">
        <v>1791</v>
      </c>
      <c r="N4253" t="s">
        <v>2297</v>
      </c>
      <c r="O4253" t="s">
        <v>2298</v>
      </c>
      <c r="Q4253" s="199">
        <v>3</v>
      </c>
      <c r="S4253" t="s">
        <v>2229</v>
      </c>
      <c r="T4253" t="s">
        <v>2230</v>
      </c>
      <c r="U4253" s="201">
        <v>943</v>
      </c>
      <c r="V4253" t="s">
        <v>925</v>
      </c>
      <c r="W4253" t="s">
        <v>3049</v>
      </c>
      <c r="X4253" t="s">
        <v>2232</v>
      </c>
      <c r="Y4253" t="s">
        <v>2233</v>
      </c>
      <c r="Z4253" t="s">
        <v>2234</v>
      </c>
      <c r="AA4253">
        <v>2154190</v>
      </c>
    </row>
    <row r="4254" spans="1:31" x14ac:dyDescent="0.2">
      <c r="A4254" s="44" t="str">
        <f t="shared" si="331"/>
        <v>US Natural Gas Financial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750000</v>
      </c>
      <c r="G4254" s="202">
        <v>1299850</v>
      </c>
      <c r="H4254" s="198">
        <v>37036.504826388889</v>
      </c>
      <c r="I4254" t="s">
        <v>2036</v>
      </c>
      <c r="M4254" t="s">
        <v>1785</v>
      </c>
      <c r="N4254" t="s">
        <v>3014</v>
      </c>
      <c r="O4254" t="s">
        <v>3015</v>
      </c>
      <c r="Q4254" s="199">
        <v>25000</v>
      </c>
      <c r="S4254" t="s">
        <v>1786</v>
      </c>
      <c r="T4254" t="s">
        <v>2230</v>
      </c>
      <c r="U4254" s="201">
        <v>3.98</v>
      </c>
      <c r="V4254" t="s">
        <v>656</v>
      </c>
      <c r="W4254" t="s">
        <v>3587</v>
      </c>
      <c r="X4254" t="s">
        <v>3016</v>
      </c>
      <c r="Y4254" t="s">
        <v>2250</v>
      </c>
      <c r="Z4254" t="s">
        <v>3729</v>
      </c>
      <c r="AA4254" t="s">
        <v>926</v>
      </c>
      <c r="AB4254" s="198">
        <v>37043.875</v>
      </c>
      <c r="AC4254" s="198">
        <v>37072.875</v>
      </c>
    </row>
    <row r="4255" spans="1:31" x14ac:dyDescent="0.2">
      <c r="A4255" s="44" t="str">
        <f t="shared" si="331"/>
        <v>US Power Physical</v>
      </c>
      <c r="B4255" s="44" t="str">
        <f t="shared" si="332"/>
        <v>US</v>
      </c>
      <c r="C4255" s="44" t="str">
        <f t="shared" si="333"/>
        <v>Power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30</v>
      </c>
      <c r="F4255" s="213">
        <f t="shared" si="335"/>
        <v>1500</v>
      </c>
      <c r="G4255" s="202">
        <v>1299851</v>
      </c>
      <c r="H4255" s="198">
        <v>37036.50582175926</v>
      </c>
      <c r="I4255" t="s">
        <v>2203</v>
      </c>
      <c r="M4255" t="s">
        <v>3451</v>
      </c>
      <c r="N4255" t="s">
        <v>1827</v>
      </c>
      <c r="O4255" t="s">
        <v>3009</v>
      </c>
      <c r="P4255" s="199">
        <v>50</v>
      </c>
      <c r="S4255" t="s">
        <v>1784</v>
      </c>
      <c r="T4255" t="s">
        <v>2230</v>
      </c>
      <c r="U4255" s="201">
        <v>57.15</v>
      </c>
      <c r="V4255" t="s">
        <v>766</v>
      </c>
      <c r="W4255" t="s">
        <v>1848</v>
      </c>
      <c r="X4255" t="s">
        <v>1832</v>
      </c>
      <c r="Y4255" t="s">
        <v>2741</v>
      </c>
      <c r="Z4255" t="s">
        <v>3724</v>
      </c>
      <c r="AA4255">
        <v>623441.1</v>
      </c>
      <c r="AB4255" s="198">
        <v>37043.71597222222</v>
      </c>
      <c r="AC4255" s="198">
        <v>37072.71597222222</v>
      </c>
    </row>
    <row r="4256" spans="1:31" x14ac:dyDescent="0.2">
      <c r="A4256" s="44" t="str">
        <f t="shared" si="331"/>
        <v>US Natural Gas Financial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31</v>
      </c>
      <c r="F4256" s="213">
        <f t="shared" si="335"/>
        <v>155000</v>
      </c>
      <c r="G4256" s="202">
        <v>1299852</v>
      </c>
      <c r="H4256" s="198">
        <v>37036.506226851852</v>
      </c>
      <c r="I4256" t="s">
        <v>2163</v>
      </c>
      <c r="M4256" t="s">
        <v>1785</v>
      </c>
      <c r="N4256" t="s">
        <v>3014</v>
      </c>
      <c r="O4256" t="s">
        <v>3025</v>
      </c>
      <c r="Q4256" s="199">
        <v>5000</v>
      </c>
      <c r="S4256" t="s">
        <v>1786</v>
      </c>
      <c r="T4256" t="s">
        <v>2230</v>
      </c>
      <c r="U4256" s="201">
        <v>4.125</v>
      </c>
      <c r="V4256" t="s">
        <v>2199</v>
      </c>
      <c r="W4256" t="s">
        <v>3587</v>
      </c>
      <c r="X4256" t="s">
        <v>3016</v>
      </c>
      <c r="Y4256" t="s">
        <v>2250</v>
      </c>
      <c r="Z4256" t="s">
        <v>3729</v>
      </c>
      <c r="AA4256" t="s">
        <v>927</v>
      </c>
      <c r="AB4256" s="198">
        <v>37104.875</v>
      </c>
      <c r="AC4256" s="198">
        <v>37134.875</v>
      </c>
      <c r="AE4256" s="116">
        <f>IF(S4256="Gallon",F4256/42,F4256)</f>
        <v>155000</v>
      </c>
    </row>
    <row r="4257" spans="1:29" x14ac:dyDescent="0.2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123</v>
      </c>
      <c r="F4257" s="213">
        <f t="shared" si="335"/>
        <v>1230000</v>
      </c>
      <c r="G4257" s="202">
        <v>1299855</v>
      </c>
      <c r="H4257" s="198">
        <v>37036.506354166668</v>
      </c>
      <c r="I4257" t="s">
        <v>2006</v>
      </c>
      <c r="M4257" t="s">
        <v>1785</v>
      </c>
      <c r="N4257" t="s">
        <v>3328</v>
      </c>
      <c r="O4257" t="s">
        <v>2847</v>
      </c>
      <c r="Q4257" s="199">
        <v>10000</v>
      </c>
      <c r="S4257" t="s">
        <v>1786</v>
      </c>
      <c r="T4257" t="s">
        <v>2230</v>
      </c>
      <c r="U4257" s="201">
        <v>0.14000000000000001</v>
      </c>
      <c r="V4257" t="s">
        <v>2347</v>
      </c>
      <c r="W4257" t="s">
        <v>1717</v>
      </c>
      <c r="X4257" t="s">
        <v>1718</v>
      </c>
      <c r="Y4257" t="s">
        <v>2250</v>
      </c>
      <c r="Z4257" t="s">
        <v>3729</v>
      </c>
      <c r="AA4257" t="s">
        <v>928</v>
      </c>
      <c r="AB4257" s="198">
        <v>37073</v>
      </c>
      <c r="AC4257" s="198">
        <v>37195</v>
      </c>
    </row>
    <row r="4258" spans="1:29" x14ac:dyDescent="0.2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450000</v>
      </c>
      <c r="G4258" s="202">
        <v>1299857</v>
      </c>
      <c r="H4258" s="198">
        <v>37036.507222222222</v>
      </c>
      <c r="I4258" t="s">
        <v>3363</v>
      </c>
      <c r="M4258" t="s">
        <v>1785</v>
      </c>
      <c r="N4258" t="s">
        <v>3014</v>
      </c>
      <c r="O4258" t="s">
        <v>3015</v>
      </c>
      <c r="P4258" s="199">
        <v>15000</v>
      </c>
      <c r="S4258" t="s">
        <v>1786</v>
      </c>
      <c r="T4258" t="s">
        <v>2230</v>
      </c>
      <c r="U4258" s="201">
        <v>3.9750000000000001</v>
      </c>
      <c r="V4258" t="s">
        <v>3365</v>
      </c>
      <c r="W4258" t="s">
        <v>3587</v>
      </c>
      <c r="X4258" t="s">
        <v>3016</v>
      </c>
      <c r="Y4258" t="s">
        <v>2250</v>
      </c>
      <c r="Z4258" t="s">
        <v>3729</v>
      </c>
      <c r="AA4258" t="s">
        <v>929</v>
      </c>
      <c r="AB4258" s="198">
        <v>37043.875</v>
      </c>
      <c r="AC4258" s="198">
        <v>37072.875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30</v>
      </c>
      <c r="F4259" s="213">
        <f t="shared" si="335"/>
        <v>150000</v>
      </c>
      <c r="G4259" s="202">
        <v>1299858</v>
      </c>
      <c r="H4259" s="198">
        <v>37036.507430555554</v>
      </c>
      <c r="I4259" t="s">
        <v>3393</v>
      </c>
      <c r="M4259" t="s">
        <v>1785</v>
      </c>
      <c r="N4259" t="s">
        <v>3014</v>
      </c>
      <c r="O4259" t="s">
        <v>1077</v>
      </c>
      <c r="Q4259" s="199">
        <v>5000</v>
      </c>
      <c r="S4259" t="s">
        <v>1786</v>
      </c>
      <c r="T4259" t="s">
        <v>2230</v>
      </c>
      <c r="U4259" s="201">
        <v>-3.2500000000000001E-2</v>
      </c>
      <c r="V4259" t="s">
        <v>2115</v>
      </c>
      <c r="W4259" t="s">
        <v>1775</v>
      </c>
      <c r="X4259" t="s">
        <v>1776</v>
      </c>
      <c r="Y4259" t="s">
        <v>2250</v>
      </c>
      <c r="Z4259" t="s">
        <v>3729</v>
      </c>
      <c r="AA4259" t="s">
        <v>930</v>
      </c>
      <c r="AB4259" s="198">
        <v>37043.875</v>
      </c>
      <c r="AC4259" s="198">
        <v>37072.875</v>
      </c>
    </row>
    <row r="4260" spans="1:29" x14ac:dyDescent="0.2">
      <c r="A4260" s="44" t="str">
        <f t="shared" si="331"/>
        <v>US Natural Gas Physical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30</v>
      </c>
      <c r="F4260" s="213">
        <f t="shared" si="335"/>
        <v>300000</v>
      </c>
      <c r="G4260" s="202">
        <v>1299859</v>
      </c>
      <c r="H4260" s="198">
        <v>37036.5078125</v>
      </c>
      <c r="I4260" t="s">
        <v>3293</v>
      </c>
      <c r="M4260" t="s">
        <v>1785</v>
      </c>
      <c r="N4260" t="s">
        <v>3238</v>
      </c>
      <c r="O4260" t="s">
        <v>579</v>
      </c>
      <c r="P4260" s="199">
        <v>10000</v>
      </c>
      <c r="S4260" t="s">
        <v>1786</v>
      </c>
      <c r="T4260" t="s">
        <v>2230</v>
      </c>
      <c r="U4260" s="201">
        <v>-0.02</v>
      </c>
      <c r="V4260" t="s">
        <v>1911</v>
      </c>
      <c r="W4260" t="s">
        <v>2790</v>
      </c>
      <c r="X4260" t="s">
        <v>1713</v>
      </c>
      <c r="Y4260" t="s">
        <v>3318</v>
      </c>
      <c r="Z4260" t="s">
        <v>3729</v>
      </c>
      <c r="AA4260" t="s">
        <v>931</v>
      </c>
      <c r="AB4260" s="198">
        <v>37043.875</v>
      </c>
      <c r="AC4260" s="198">
        <v>37072.875</v>
      </c>
    </row>
    <row r="4261" spans="1:29" x14ac:dyDescent="0.2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30</v>
      </c>
      <c r="F4261" s="213">
        <f t="shared" si="335"/>
        <v>1500</v>
      </c>
      <c r="G4261" s="202">
        <v>1299860</v>
      </c>
      <c r="H4261" s="198">
        <v>37036.5078125</v>
      </c>
      <c r="I4261" t="s">
        <v>2983</v>
      </c>
      <c r="M4261" t="s">
        <v>3451</v>
      </c>
      <c r="N4261" t="s">
        <v>1827</v>
      </c>
      <c r="O4261" t="s">
        <v>2985</v>
      </c>
      <c r="P4261" s="199">
        <v>50</v>
      </c>
      <c r="S4261" t="s">
        <v>1784</v>
      </c>
      <c r="T4261" t="s">
        <v>2230</v>
      </c>
      <c r="U4261" s="201">
        <v>38.049999999999997</v>
      </c>
      <c r="V4261" t="s">
        <v>3044</v>
      </c>
      <c r="W4261" t="s">
        <v>1848</v>
      </c>
      <c r="X4261" t="s">
        <v>1832</v>
      </c>
      <c r="Y4261" t="s">
        <v>2741</v>
      </c>
      <c r="Z4261" t="s">
        <v>3724</v>
      </c>
      <c r="AA4261">
        <v>623446.1</v>
      </c>
      <c r="AB4261" s="198">
        <v>37135.71597222222</v>
      </c>
      <c r="AC4261" s="198">
        <v>37164.71597222222</v>
      </c>
    </row>
    <row r="4262" spans="1:29" x14ac:dyDescent="0.2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31</v>
      </c>
      <c r="F4262" s="213">
        <f t="shared" si="335"/>
        <v>155000</v>
      </c>
      <c r="G4262" s="202">
        <v>1299861</v>
      </c>
      <c r="H4262" s="198">
        <v>37036.5078587963</v>
      </c>
      <c r="I4262" t="s">
        <v>1733</v>
      </c>
      <c r="M4262" t="s">
        <v>1785</v>
      </c>
      <c r="N4262" t="s">
        <v>3328</v>
      </c>
      <c r="O4262" t="s">
        <v>932</v>
      </c>
      <c r="P4262" s="199">
        <v>5000</v>
      </c>
      <c r="S4262" t="s">
        <v>1786</v>
      </c>
      <c r="T4262" t="s">
        <v>2230</v>
      </c>
      <c r="U4262" s="201">
        <v>0.4975</v>
      </c>
      <c r="V4262" t="s">
        <v>2177</v>
      </c>
      <c r="W4262" t="s">
        <v>3329</v>
      </c>
      <c r="X4262" t="s">
        <v>3330</v>
      </c>
      <c r="Y4262" t="s">
        <v>2250</v>
      </c>
      <c r="Z4262" t="s">
        <v>3729</v>
      </c>
      <c r="AA4262" t="s">
        <v>933</v>
      </c>
      <c r="AB4262" s="198">
        <v>37165</v>
      </c>
      <c r="AC4262" s="198">
        <v>37195</v>
      </c>
    </row>
    <row r="4263" spans="1:29" x14ac:dyDescent="0.2">
      <c r="A4263" s="44" t="str">
        <f t="shared" si="331"/>
        <v>US Natural Gas Financial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31</v>
      </c>
      <c r="F4263" s="213">
        <f t="shared" si="335"/>
        <v>3100</v>
      </c>
      <c r="G4263" s="202">
        <v>1299864</v>
      </c>
      <c r="H4263" s="198">
        <v>37036.508229166669</v>
      </c>
      <c r="I4263" t="s">
        <v>2093</v>
      </c>
      <c r="M4263" t="s">
        <v>1785</v>
      </c>
      <c r="N4263" t="s">
        <v>3014</v>
      </c>
      <c r="O4263" t="s">
        <v>2165</v>
      </c>
      <c r="Q4263" s="199">
        <v>100</v>
      </c>
      <c r="S4263" t="s">
        <v>3221</v>
      </c>
      <c r="T4263" t="s">
        <v>2230</v>
      </c>
      <c r="U4263" s="201">
        <v>4.0425000000000004</v>
      </c>
      <c r="V4263" t="s">
        <v>3334</v>
      </c>
      <c r="W4263" t="s">
        <v>3587</v>
      </c>
      <c r="X4263" t="s">
        <v>3016</v>
      </c>
      <c r="Y4263" t="s">
        <v>2250</v>
      </c>
      <c r="Z4263" t="s">
        <v>3729</v>
      </c>
      <c r="AA4263" t="s">
        <v>934</v>
      </c>
      <c r="AB4263" s="198">
        <v>37073.875</v>
      </c>
      <c r="AC4263" s="198">
        <v>37103.875</v>
      </c>
    </row>
    <row r="4264" spans="1:29" x14ac:dyDescent="0.2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30</v>
      </c>
      <c r="F4264" s="213">
        <f t="shared" si="335"/>
        <v>3000</v>
      </c>
      <c r="G4264" s="202">
        <v>1299863</v>
      </c>
      <c r="H4264" s="198">
        <v>37036.508229166669</v>
      </c>
      <c r="I4264" t="s">
        <v>2093</v>
      </c>
      <c r="M4264" t="s">
        <v>1785</v>
      </c>
      <c r="N4264" t="s">
        <v>3014</v>
      </c>
      <c r="O4264" t="s">
        <v>2164</v>
      </c>
      <c r="P4264" s="199">
        <v>100</v>
      </c>
      <c r="S4264" t="s">
        <v>3221</v>
      </c>
      <c r="T4264" t="s">
        <v>2230</v>
      </c>
      <c r="U4264" s="201">
        <v>3.98</v>
      </c>
      <c r="V4264" t="s">
        <v>3334</v>
      </c>
      <c r="W4264" t="s">
        <v>3587</v>
      </c>
      <c r="X4264" t="s">
        <v>3016</v>
      </c>
      <c r="Y4264" t="s">
        <v>2250</v>
      </c>
      <c r="Z4264" t="s">
        <v>3729</v>
      </c>
      <c r="AA4264" t="s">
        <v>935</v>
      </c>
      <c r="AB4264" s="198">
        <v>37043.875</v>
      </c>
      <c r="AC4264" s="198">
        <v>37072.875</v>
      </c>
    </row>
    <row r="4265" spans="1:29" x14ac:dyDescent="0.2">
      <c r="A4265" s="44" t="str">
        <f t="shared" si="331"/>
        <v>US Power Physical</v>
      </c>
      <c r="B4265" s="44" t="str">
        <f t="shared" si="332"/>
        <v>US</v>
      </c>
      <c r="C4265" s="44" t="str">
        <f t="shared" si="333"/>
        <v>Power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30</v>
      </c>
      <c r="F4265" s="213">
        <f t="shared" si="335"/>
        <v>1500</v>
      </c>
      <c r="G4265" s="202">
        <v>1299865</v>
      </c>
      <c r="H4265" s="198">
        <v>37036.508344907408</v>
      </c>
      <c r="I4265" t="s">
        <v>1850</v>
      </c>
      <c r="M4265" t="s">
        <v>3451</v>
      </c>
      <c r="N4265" t="s">
        <v>1827</v>
      </c>
      <c r="O4265" t="s">
        <v>3326</v>
      </c>
      <c r="Q4265" s="199">
        <v>50</v>
      </c>
      <c r="S4265" t="s">
        <v>1784</v>
      </c>
      <c r="T4265" t="s">
        <v>2230</v>
      </c>
      <c r="U4265" s="201">
        <v>55.5</v>
      </c>
      <c r="V4265" t="s">
        <v>1659</v>
      </c>
      <c r="W4265" t="s">
        <v>1844</v>
      </c>
      <c r="X4265" t="s">
        <v>2993</v>
      </c>
      <c r="Y4265" t="s">
        <v>2741</v>
      </c>
      <c r="Z4265" t="s">
        <v>3724</v>
      </c>
      <c r="AA4265">
        <v>623450.1</v>
      </c>
      <c r="AB4265" s="198">
        <v>37043.591666666667</v>
      </c>
      <c r="AC4265" s="198">
        <v>37072.591666666667</v>
      </c>
    </row>
    <row r="4266" spans="1:29" x14ac:dyDescent="0.2">
      <c r="A4266" s="44" t="str">
        <f t="shared" si="331"/>
        <v xml:space="preserve"> Metals Financial</v>
      </c>
      <c r="B4266" s="44" t="str">
        <f t="shared" si="332"/>
        <v/>
      </c>
      <c r="C4266" s="44" t="str">
        <f t="shared" si="333"/>
        <v>Metals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20</v>
      </c>
      <c r="G4266" s="202">
        <v>1299866</v>
      </c>
      <c r="H4266" s="198">
        <v>37036.508414351854</v>
      </c>
      <c r="I4266" t="s">
        <v>2226</v>
      </c>
      <c r="M4266" t="s">
        <v>1791</v>
      </c>
      <c r="N4266" t="s">
        <v>2297</v>
      </c>
      <c r="O4266" t="s">
        <v>2298</v>
      </c>
      <c r="Q4266" s="199">
        <v>20</v>
      </c>
      <c r="S4266" t="s">
        <v>2229</v>
      </c>
      <c r="T4266" t="s">
        <v>2230</v>
      </c>
      <c r="U4266" s="201">
        <v>945</v>
      </c>
      <c r="V4266" t="s">
        <v>3048</v>
      </c>
      <c r="W4266" t="s">
        <v>3049</v>
      </c>
      <c r="X4266" t="s">
        <v>2232</v>
      </c>
      <c r="Y4266" t="s">
        <v>2233</v>
      </c>
      <c r="Z4266" t="s">
        <v>2234</v>
      </c>
      <c r="AA4266">
        <v>2154186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151</v>
      </c>
      <c r="F4267" s="213">
        <f t="shared" si="335"/>
        <v>377500</v>
      </c>
      <c r="G4267" s="202">
        <v>1299867</v>
      </c>
      <c r="H4267" s="198">
        <v>37036.509016203701</v>
      </c>
      <c r="I4267" t="s">
        <v>3019</v>
      </c>
      <c r="M4267" t="s">
        <v>1785</v>
      </c>
      <c r="N4267" t="s">
        <v>3014</v>
      </c>
      <c r="O4267" t="s">
        <v>3345</v>
      </c>
      <c r="Q4267" s="199">
        <v>2500</v>
      </c>
      <c r="S4267" t="s">
        <v>1786</v>
      </c>
      <c r="T4267" t="s">
        <v>2230</v>
      </c>
      <c r="U4267" s="201">
        <v>4.4800000000000004</v>
      </c>
      <c r="V4267" t="s">
        <v>3020</v>
      </c>
      <c r="W4267" t="s">
        <v>3587</v>
      </c>
      <c r="X4267" t="s">
        <v>3016</v>
      </c>
      <c r="Y4267" t="s">
        <v>2250</v>
      </c>
      <c r="Z4267" t="s">
        <v>3729</v>
      </c>
      <c r="AA4267" t="s">
        <v>936</v>
      </c>
      <c r="AB4267" s="198">
        <v>37196</v>
      </c>
      <c r="AC4267" s="198">
        <v>37346</v>
      </c>
    </row>
    <row r="4268" spans="1:29" x14ac:dyDescent="0.2">
      <c r="A4268" s="44" t="str">
        <f t="shared" si="331"/>
        <v>US Natural Gas Physical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Physical</v>
      </c>
      <c r="E4268" s="44">
        <f>IF(VLOOKUP(S4268,'DD-Lookup'!$J$6:$L$50,3,FALSE)="Monthly",(YEAR(AC4268)-YEAR(AB4268))*12+MONTH(AC4268)-MONTH(AB4268)+1,(AC4268-AB4268+1))</f>
        <v>30</v>
      </c>
      <c r="F4268" s="213">
        <f t="shared" si="335"/>
        <v>150000</v>
      </c>
      <c r="G4268" s="202">
        <v>1299868</v>
      </c>
      <c r="H4268" s="198">
        <v>37036.509027777778</v>
      </c>
      <c r="I4268" t="s">
        <v>3078</v>
      </c>
      <c r="M4268" t="s">
        <v>1785</v>
      </c>
      <c r="N4268" t="s">
        <v>3238</v>
      </c>
      <c r="O4268" t="s">
        <v>1051</v>
      </c>
      <c r="Q4268" s="199">
        <v>5000</v>
      </c>
      <c r="S4268" t="s">
        <v>1786</v>
      </c>
      <c r="T4268" t="s">
        <v>2230</v>
      </c>
      <c r="U4268" s="201">
        <v>-0.02</v>
      </c>
      <c r="V4268" t="s">
        <v>3079</v>
      </c>
      <c r="W4268" t="s">
        <v>3159</v>
      </c>
      <c r="X4268" t="s">
        <v>1713</v>
      </c>
      <c r="Y4268" t="s">
        <v>3318</v>
      </c>
      <c r="Z4268" t="s">
        <v>3729</v>
      </c>
      <c r="AA4268" t="s">
        <v>937</v>
      </c>
      <c r="AB4268" s="198">
        <v>37043.875</v>
      </c>
      <c r="AC4268" s="198">
        <v>37072.875</v>
      </c>
    </row>
    <row r="4269" spans="1:29" x14ac:dyDescent="0.2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365</v>
      </c>
      <c r="F4269" s="213">
        <f t="shared" si="335"/>
        <v>182500</v>
      </c>
      <c r="G4269" s="202">
        <v>1299869</v>
      </c>
      <c r="H4269" s="198">
        <v>37036.509131944447</v>
      </c>
      <c r="I4269" t="s">
        <v>3019</v>
      </c>
      <c r="M4269" t="s">
        <v>1785</v>
      </c>
      <c r="N4269" t="s">
        <v>3014</v>
      </c>
      <c r="O4269" t="s">
        <v>3370</v>
      </c>
      <c r="P4269" s="199">
        <v>500</v>
      </c>
      <c r="S4269" t="s">
        <v>1786</v>
      </c>
      <c r="T4269" t="s">
        <v>2230</v>
      </c>
      <c r="U4269" s="201">
        <v>4.18</v>
      </c>
      <c r="V4269" t="s">
        <v>3020</v>
      </c>
      <c r="W4269" t="s">
        <v>3587</v>
      </c>
      <c r="X4269" t="s">
        <v>3016</v>
      </c>
      <c r="Y4269" t="s">
        <v>2250</v>
      </c>
      <c r="Z4269" t="s">
        <v>3729</v>
      </c>
      <c r="AA4269" t="s">
        <v>938</v>
      </c>
      <c r="AB4269" s="198">
        <v>37257.875</v>
      </c>
      <c r="AC4269" s="198">
        <v>37621.875</v>
      </c>
    </row>
    <row r="4270" spans="1:29" x14ac:dyDescent="0.2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30</v>
      </c>
      <c r="F4270" s="213">
        <f t="shared" si="335"/>
        <v>90000</v>
      </c>
      <c r="G4270" s="202">
        <v>1299870</v>
      </c>
      <c r="H4270" s="198">
        <v>37036.510046296295</v>
      </c>
      <c r="I4270" t="s">
        <v>3254</v>
      </c>
      <c r="M4270" t="s">
        <v>1785</v>
      </c>
      <c r="N4270" t="s">
        <v>3328</v>
      </c>
      <c r="O4270" t="s">
        <v>2862</v>
      </c>
      <c r="P4270" s="199">
        <v>3000</v>
      </c>
      <c r="S4270" t="s">
        <v>1786</v>
      </c>
      <c r="T4270" t="s">
        <v>2230</v>
      </c>
      <c r="U4270" s="201">
        <v>-0.08</v>
      </c>
      <c r="V4270" t="s">
        <v>681</v>
      </c>
      <c r="W4270" t="s">
        <v>1775</v>
      </c>
      <c r="X4270" t="s">
        <v>1776</v>
      </c>
      <c r="Y4270" t="s">
        <v>2250</v>
      </c>
      <c r="Z4270" t="s">
        <v>3729</v>
      </c>
      <c r="AA4270" t="s">
        <v>939</v>
      </c>
      <c r="AB4270" s="198">
        <v>37043.875</v>
      </c>
      <c r="AC4270" s="198">
        <v>37072.875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31</v>
      </c>
      <c r="F4271" s="213">
        <f t="shared" si="335"/>
        <v>155000</v>
      </c>
      <c r="G4271" s="202">
        <v>1299871</v>
      </c>
      <c r="H4271" s="198">
        <v>37036.510300925926</v>
      </c>
      <c r="I4271" t="s">
        <v>2986</v>
      </c>
      <c r="M4271" t="s">
        <v>1785</v>
      </c>
      <c r="N4271" t="s">
        <v>3014</v>
      </c>
      <c r="O4271" t="s">
        <v>3025</v>
      </c>
      <c r="Q4271" s="199">
        <v>5000</v>
      </c>
      <c r="S4271" t="s">
        <v>1786</v>
      </c>
      <c r="T4271" t="s">
        <v>2230</v>
      </c>
      <c r="U4271" s="201">
        <v>4.125</v>
      </c>
      <c r="V4271" t="s">
        <v>2057</v>
      </c>
      <c r="W4271" t="s">
        <v>3587</v>
      </c>
      <c r="X4271" t="s">
        <v>3016</v>
      </c>
      <c r="Y4271" t="s">
        <v>2250</v>
      </c>
      <c r="Z4271" t="s">
        <v>3729</v>
      </c>
      <c r="AA4271" t="s">
        <v>940</v>
      </c>
      <c r="AB4271" s="198">
        <v>37104.875</v>
      </c>
      <c r="AC4271" s="198">
        <v>37134.875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151</v>
      </c>
      <c r="F4272" s="213">
        <f t="shared" si="335"/>
        <v>377500</v>
      </c>
      <c r="G4272" s="202">
        <v>1299874</v>
      </c>
      <c r="H4272" s="198">
        <v>37036.510335648149</v>
      </c>
      <c r="I4272" t="s">
        <v>3336</v>
      </c>
      <c r="M4272" t="s">
        <v>1785</v>
      </c>
      <c r="N4272" t="s">
        <v>3014</v>
      </c>
      <c r="O4272" t="s">
        <v>3345</v>
      </c>
      <c r="Q4272" s="199">
        <v>2500</v>
      </c>
      <c r="S4272" t="s">
        <v>1786</v>
      </c>
      <c r="T4272" t="s">
        <v>2230</v>
      </c>
      <c r="U4272" s="201">
        <v>4.4800000000000004</v>
      </c>
      <c r="V4272" t="s">
        <v>3287</v>
      </c>
      <c r="W4272" t="s">
        <v>3587</v>
      </c>
      <c r="X4272" t="s">
        <v>3016</v>
      </c>
      <c r="Y4272" t="s">
        <v>2250</v>
      </c>
      <c r="Z4272" t="s">
        <v>3729</v>
      </c>
      <c r="AA4272" t="s">
        <v>941</v>
      </c>
      <c r="AB4272" s="198">
        <v>37196</v>
      </c>
      <c r="AC4272" s="198">
        <v>37346</v>
      </c>
    </row>
    <row r="4273" spans="1:31" x14ac:dyDescent="0.2">
      <c r="A4273" s="44" t="str">
        <f t="shared" si="331"/>
        <v>US Natural Gas Physical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30</v>
      </c>
      <c r="F4273" s="213">
        <f t="shared" si="335"/>
        <v>300000</v>
      </c>
      <c r="G4273" s="202">
        <v>1299875</v>
      </c>
      <c r="H4273" s="198">
        <v>37036.510358796295</v>
      </c>
      <c r="I4273" t="s">
        <v>3078</v>
      </c>
      <c r="M4273" t="s">
        <v>1785</v>
      </c>
      <c r="N4273" t="s">
        <v>3314</v>
      </c>
      <c r="O4273" t="s">
        <v>2857</v>
      </c>
      <c r="Q4273" s="199">
        <v>10000</v>
      </c>
      <c r="S4273" t="s">
        <v>1786</v>
      </c>
      <c r="T4273" t="s">
        <v>2230</v>
      </c>
      <c r="U4273" s="201">
        <v>3.8849999999999998</v>
      </c>
      <c r="V4273" t="s">
        <v>2150</v>
      </c>
      <c r="W4273" t="s">
        <v>3179</v>
      </c>
      <c r="X4273" t="s">
        <v>2858</v>
      </c>
      <c r="Y4273" t="s">
        <v>3318</v>
      </c>
      <c r="Z4273" t="s">
        <v>3729</v>
      </c>
      <c r="AA4273" t="s">
        <v>942</v>
      </c>
      <c r="AB4273" s="198">
        <v>37043.407638888886</v>
      </c>
      <c r="AC4273" s="198">
        <v>37072.407638888886</v>
      </c>
    </row>
    <row r="4274" spans="1:31" x14ac:dyDescent="0.2">
      <c r="A4274" s="44" t="str">
        <f t="shared" si="331"/>
        <v>US Natural Gas Physical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Physical</v>
      </c>
      <c r="E4274" s="44">
        <f>IF(VLOOKUP(S4274,'DD-Lookup'!$J$6:$L$50,3,FALSE)="Monthly",(YEAR(AC4274)-YEAR(AB4274))*12+MONTH(AC4274)-MONTH(AB4274)+1,(AC4274-AB4274+1))</f>
        <v>30</v>
      </c>
      <c r="F4274" s="213">
        <f t="shared" si="335"/>
        <v>300000</v>
      </c>
      <c r="G4274" s="202">
        <v>1299876</v>
      </c>
      <c r="H4274" s="198">
        <v>37036.510451388887</v>
      </c>
      <c r="I4274" t="s">
        <v>3078</v>
      </c>
      <c r="M4274" t="s">
        <v>1785</v>
      </c>
      <c r="N4274" t="s">
        <v>3238</v>
      </c>
      <c r="O4274" t="s">
        <v>1909</v>
      </c>
      <c r="P4274" s="199">
        <v>10000</v>
      </c>
      <c r="S4274" t="s">
        <v>1786</v>
      </c>
      <c r="T4274" t="s">
        <v>2230</v>
      </c>
      <c r="U4274" s="201">
        <v>-0.03</v>
      </c>
      <c r="V4274" t="s">
        <v>2150</v>
      </c>
      <c r="W4274" t="s">
        <v>3081</v>
      </c>
      <c r="X4274" t="s">
        <v>2858</v>
      </c>
      <c r="Y4274" t="s">
        <v>3318</v>
      </c>
      <c r="Z4274" t="s">
        <v>3729</v>
      </c>
      <c r="AA4274" t="s">
        <v>943</v>
      </c>
      <c r="AB4274" s="198">
        <v>37043.409722222219</v>
      </c>
      <c r="AC4274" s="198">
        <v>37072.409722222219</v>
      </c>
      <c r="AE4274" s="116">
        <f>IF(S4274="Gallon",F4274/42,F4274)</f>
        <v>300000</v>
      </c>
    </row>
    <row r="4275" spans="1:31" x14ac:dyDescent="0.2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30</v>
      </c>
      <c r="F4275" s="213">
        <f t="shared" si="335"/>
        <v>300000</v>
      </c>
      <c r="G4275" s="202">
        <v>1299877</v>
      </c>
      <c r="H4275" s="198">
        <v>37036.510601851849</v>
      </c>
      <c r="I4275" t="s">
        <v>3078</v>
      </c>
      <c r="M4275" t="s">
        <v>1785</v>
      </c>
      <c r="N4275" t="s">
        <v>3328</v>
      </c>
      <c r="O4275" t="s">
        <v>3148</v>
      </c>
      <c r="P4275" s="199">
        <v>10000</v>
      </c>
      <c r="S4275" t="s">
        <v>1786</v>
      </c>
      <c r="T4275" t="s">
        <v>2230</v>
      </c>
      <c r="U4275" s="201">
        <v>-4.4999999999999998E-2</v>
      </c>
      <c r="V4275" t="s">
        <v>2852</v>
      </c>
      <c r="W4275" t="s">
        <v>3179</v>
      </c>
      <c r="X4275" t="s">
        <v>3180</v>
      </c>
      <c r="Y4275" t="s">
        <v>2250</v>
      </c>
      <c r="Z4275" t="s">
        <v>3729</v>
      </c>
      <c r="AA4275" t="s">
        <v>944</v>
      </c>
      <c r="AB4275" s="198">
        <v>37043.875</v>
      </c>
      <c r="AC4275" s="198">
        <v>37072.875</v>
      </c>
    </row>
    <row r="4276" spans="1:31" x14ac:dyDescent="0.2">
      <c r="A4276" s="44" t="str">
        <f t="shared" si="331"/>
        <v>US Natural Gas Financial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31</v>
      </c>
      <c r="F4276" s="213">
        <f t="shared" si="335"/>
        <v>155000</v>
      </c>
      <c r="G4276" s="202">
        <v>1299878</v>
      </c>
      <c r="H4276" s="198">
        <v>37036.510740740741</v>
      </c>
      <c r="I4276" t="s">
        <v>3336</v>
      </c>
      <c r="M4276" t="s">
        <v>1785</v>
      </c>
      <c r="N4276" t="s">
        <v>3014</v>
      </c>
      <c r="O4276" t="s">
        <v>3327</v>
      </c>
      <c r="Q4276" s="199">
        <v>5000</v>
      </c>
      <c r="S4276" t="s">
        <v>1786</v>
      </c>
      <c r="T4276" t="s">
        <v>2230</v>
      </c>
      <c r="U4276" s="201">
        <v>4.0449999999999999</v>
      </c>
      <c r="V4276" t="s">
        <v>3287</v>
      </c>
      <c r="W4276" t="s">
        <v>3587</v>
      </c>
      <c r="X4276" t="s">
        <v>3016</v>
      </c>
      <c r="Y4276" t="s">
        <v>2250</v>
      </c>
      <c r="Z4276" t="s">
        <v>3729</v>
      </c>
      <c r="AA4276" t="s">
        <v>945</v>
      </c>
      <c r="AB4276" s="198">
        <v>37073.875</v>
      </c>
      <c r="AC4276" s="198">
        <v>37103.875</v>
      </c>
    </row>
    <row r="4277" spans="1:31" x14ac:dyDescent="0.2">
      <c r="A4277" s="44" t="str">
        <f t="shared" si="331"/>
        <v>US Natural Gas Financial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31</v>
      </c>
      <c r="F4277" s="213">
        <f t="shared" si="335"/>
        <v>1240</v>
      </c>
      <c r="G4277" s="202">
        <v>1299883</v>
      </c>
      <c r="H4277" s="198">
        <v>37036.511574074073</v>
      </c>
      <c r="I4277" t="s">
        <v>2093</v>
      </c>
      <c r="M4277" t="s">
        <v>1785</v>
      </c>
      <c r="N4277" t="s">
        <v>3014</v>
      </c>
      <c r="O4277" t="s">
        <v>2165</v>
      </c>
      <c r="Q4277" s="199">
        <v>40</v>
      </c>
      <c r="S4277" t="s">
        <v>3221</v>
      </c>
      <c r="T4277" t="s">
        <v>2230</v>
      </c>
      <c r="U4277" s="201">
        <v>4.0434999999999999</v>
      </c>
      <c r="V4277" t="s">
        <v>3334</v>
      </c>
      <c r="W4277" t="s">
        <v>3587</v>
      </c>
      <c r="X4277" t="s">
        <v>3016</v>
      </c>
      <c r="Y4277" t="s">
        <v>2250</v>
      </c>
      <c r="Z4277" t="s">
        <v>3729</v>
      </c>
      <c r="AA4277" t="s">
        <v>946</v>
      </c>
      <c r="AB4277" s="198">
        <v>37073.875</v>
      </c>
      <c r="AC4277" s="198">
        <v>37103.875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3">
        <f t="shared" si="335"/>
        <v>1200</v>
      </c>
      <c r="G4278" s="202">
        <v>1299882</v>
      </c>
      <c r="H4278" s="198">
        <v>37036.511574074073</v>
      </c>
      <c r="I4278" t="s">
        <v>2093</v>
      </c>
      <c r="M4278" t="s">
        <v>1785</v>
      </c>
      <c r="N4278" t="s">
        <v>3014</v>
      </c>
      <c r="O4278" t="s">
        <v>2164</v>
      </c>
      <c r="P4278" s="199">
        <v>40</v>
      </c>
      <c r="S4278" t="s">
        <v>3221</v>
      </c>
      <c r="T4278" t="s">
        <v>2230</v>
      </c>
      <c r="U4278" s="201">
        <v>3.98</v>
      </c>
      <c r="V4278" t="s">
        <v>3334</v>
      </c>
      <c r="W4278" t="s">
        <v>3587</v>
      </c>
      <c r="X4278" t="s">
        <v>3016</v>
      </c>
      <c r="Y4278" t="s">
        <v>2250</v>
      </c>
      <c r="Z4278" t="s">
        <v>3729</v>
      </c>
      <c r="AA4278" t="s">
        <v>947</v>
      </c>
      <c r="AB4278" s="198">
        <v>37043.875</v>
      </c>
      <c r="AC4278" s="198">
        <v>37072.875</v>
      </c>
    </row>
    <row r="4279" spans="1:31" x14ac:dyDescent="0.2">
      <c r="A4279" s="44" t="str">
        <f t="shared" si="331"/>
        <v xml:space="preserve"> Metals Financial</v>
      </c>
      <c r="B4279" s="44" t="str">
        <f t="shared" si="332"/>
        <v/>
      </c>
      <c r="C4279" s="44" t="str">
        <f t="shared" si="333"/>
        <v>Metals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</v>
      </c>
      <c r="F4279" s="213">
        <f t="shared" si="335"/>
        <v>20</v>
      </c>
      <c r="G4279" s="202">
        <v>1299887</v>
      </c>
      <c r="H4279" s="198">
        <v>37036.511736111112</v>
      </c>
      <c r="I4279" t="s">
        <v>2735</v>
      </c>
      <c r="M4279" t="s">
        <v>1791</v>
      </c>
      <c r="N4279" t="s">
        <v>2240</v>
      </c>
      <c r="O4279" t="s">
        <v>2241</v>
      </c>
      <c r="Q4279" s="199">
        <v>20</v>
      </c>
      <c r="S4279" t="s">
        <v>2229</v>
      </c>
      <c r="T4279" t="s">
        <v>2230</v>
      </c>
      <c r="U4279" s="201">
        <v>1546</v>
      </c>
      <c r="V4279" t="s">
        <v>2381</v>
      </c>
      <c r="W4279" t="s">
        <v>3049</v>
      </c>
      <c r="X4279" t="s">
        <v>2232</v>
      </c>
      <c r="Y4279" t="s">
        <v>2233</v>
      </c>
      <c r="Z4279" t="s">
        <v>2234</v>
      </c>
      <c r="AA4279">
        <v>2154184</v>
      </c>
      <c r="AE4279" s="116">
        <f>IF(S4279="Gallon",F4279/42,F4279)</f>
        <v>20</v>
      </c>
    </row>
    <row r="4280" spans="1:31" x14ac:dyDescent="0.2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31</v>
      </c>
      <c r="F4280" s="213">
        <f t="shared" si="335"/>
        <v>155000</v>
      </c>
      <c r="G4280" s="202">
        <v>1299888</v>
      </c>
      <c r="H4280" s="198">
        <v>37036.511990740742</v>
      </c>
      <c r="I4280" t="s">
        <v>3013</v>
      </c>
      <c r="M4280" t="s">
        <v>1785</v>
      </c>
      <c r="N4280" t="s">
        <v>3014</v>
      </c>
      <c r="O4280" t="s">
        <v>3327</v>
      </c>
      <c r="P4280" s="199">
        <v>5000</v>
      </c>
      <c r="S4280" t="s">
        <v>1786</v>
      </c>
      <c r="T4280" t="s">
        <v>2230</v>
      </c>
      <c r="U4280" s="201">
        <v>4.0324999999999998</v>
      </c>
      <c r="V4280" t="s">
        <v>3057</v>
      </c>
      <c r="W4280" t="s">
        <v>3587</v>
      </c>
      <c r="X4280" t="s">
        <v>3016</v>
      </c>
      <c r="Y4280" t="s">
        <v>2250</v>
      </c>
      <c r="Z4280" t="s">
        <v>3729</v>
      </c>
      <c r="AA4280" t="s">
        <v>948</v>
      </c>
      <c r="AB4280" s="198">
        <v>37073.875</v>
      </c>
      <c r="AC4280" s="198">
        <v>37103.875</v>
      </c>
    </row>
    <row r="4281" spans="1:31" x14ac:dyDescent="0.2">
      <c r="A4281" s="44" t="str">
        <f t="shared" si="331"/>
        <v xml:space="preserve"> Natural Gas Physical</v>
      </c>
      <c r="B4281" s="44" t="str">
        <f t="shared" si="332"/>
        <v/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1</v>
      </c>
      <c r="F4281" s="213">
        <f t="shared" si="335"/>
        <v>5000</v>
      </c>
      <c r="G4281" s="202">
        <v>1299890</v>
      </c>
      <c r="H4281" s="198">
        <v>37036.512060185189</v>
      </c>
      <c r="I4281" t="s">
        <v>1940</v>
      </c>
      <c r="M4281" t="s">
        <v>1785</v>
      </c>
      <c r="N4281" t="s">
        <v>1724</v>
      </c>
      <c r="O4281" t="s">
        <v>1925</v>
      </c>
      <c r="Q4281" s="199">
        <v>5000</v>
      </c>
      <c r="S4281" t="s">
        <v>2308</v>
      </c>
      <c r="T4281" t="s">
        <v>1725</v>
      </c>
      <c r="U4281" s="201">
        <v>5.23</v>
      </c>
      <c r="V4281" t="s">
        <v>1941</v>
      </c>
      <c r="W4281" t="s">
        <v>1726</v>
      </c>
      <c r="X4281" t="s">
        <v>1727</v>
      </c>
      <c r="Y4281" t="s">
        <v>3318</v>
      </c>
      <c r="Z4281" t="s">
        <v>3730</v>
      </c>
      <c r="AA4281">
        <v>812798</v>
      </c>
      <c r="AB4281" s="198">
        <v>37036.875</v>
      </c>
      <c r="AC4281" s="198">
        <v>37036.875</v>
      </c>
    </row>
    <row r="4282" spans="1:31" x14ac:dyDescent="0.2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30</v>
      </c>
      <c r="F4282" s="213">
        <f t="shared" si="335"/>
        <v>150000</v>
      </c>
      <c r="G4282" s="202">
        <v>1299891</v>
      </c>
      <c r="H4282" s="198">
        <v>37036.51221064815</v>
      </c>
      <c r="I4282" t="s">
        <v>3078</v>
      </c>
      <c r="M4282" t="s">
        <v>1785</v>
      </c>
      <c r="N4282" t="s">
        <v>3014</v>
      </c>
      <c r="O4282" t="s">
        <v>3015</v>
      </c>
      <c r="P4282" s="199">
        <v>5000</v>
      </c>
      <c r="S4282" t="s">
        <v>1786</v>
      </c>
      <c r="T4282" t="s">
        <v>2230</v>
      </c>
      <c r="U4282" s="201">
        <v>3.9750000000000001</v>
      </c>
      <c r="V4282" t="s">
        <v>2852</v>
      </c>
      <c r="W4282" t="s">
        <v>3587</v>
      </c>
      <c r="X4282" t="s">
        <v>3016</v>
      </c>
      <c r="Y4282" t="s">
        <v>2250</v>
      </c>
      <c r="Z4282" t="s">
        <v>3729</v>
      </c>
      <c r="AA4282" t="s">
        <v>949</v>
      </c>
      <c r="AB4282" s="198">
        <v>37043.875</v>
      </c>
      <c r="AC4282" s="198">
        <v>37072.875</v>
      </c>
    </row>
    <row r="4283" spans="1:31" x14ac:dyDescent="0.2">
      <c r="A4283" s="44" t="str">
        <f t="shared" si="331"/>
        <v>US Natural Gas Financial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153</v>
      </c>
      <c r="F4283" s="213">
        <f t="shared" si="335"/>
        <v>765000</v>
      </c>
      <c r="G4283" s="202">
        <v>1299892</v>
      </c>
      <c r="H4283" s="198">
        <v>37036.512453703705</v>
      </c>
      <c r="I4283" t="s">
        <v>1783</v>
      </c>
      <c r="M4283" t="s">
        <v>1785</v>
      </c>
      <c r="N4283" t="s">
        <v>3014</v>
      </c>
      <c r="O4283" t="s">
        <v>2777</v>
      </c>
      <c r="P4283" s="199">
        <v>5000</v>
      </c>
      <c r="S4283" t="s">
        <v>1786</v>
      </c>
      <c r="T4283" t="s">
        <v>2230</v>
      </c>
      <c r="U4283" s="201">
        <v>4.09</v>
      </c>
      <c r="V4283" t="s">
        <v>105</v>
      </c>
      <c r="W4283" t="s">
        <v>3587</v>
      </c>
      <c r="X4283" t="s">
        <v>3016</v>
      </c>
      <c r="Y4283" t="s">
        <v>2250</v>
      </c>
      <c r="Z4283" t="s">
        <v>3729</v>
      </c>
      <c r="AA4283" t="s">
        <v>950</v>
      </c>
      <c r="AB4283" s="198">
        <v>37043</v>
      </c>
      <c r="AC4283" s="198">
        <v>37195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30</v>
      </c>
      <c r="F4284" s="213">
        <f t="shared" si="335"/>
        <v>75000</v>
      </c>
      <c r="G4284" s="202">
        <v>1299893</v>
      </c>
      <c r="H4284" s="198">
        <v>37036.512488425928</v>
      </c>
      <c r="I4284" t="s">
        <v>3077</v>
      </c>
      <c r="M4284" t="s">
        <v>1785</v>
      </c>
      <c r="N4284" t="s">
        <v>3014</v>
      </c>
      <c r="O4284" t="s">
        <v>3015</v>
      </c>
      <c r="Q4284" s="199">
        <v>2500</v>
      </c>
      <c r="S4284" t="s">
        <v>1786</v>
      </c>
      <c r="T4284" t="s">
        <v>2230</v>
      </c>
      <c r="U4284" s="201">
        <v>3.98</v>
      </c>
      <c r="V4284" t="s">
        <v>2762</v>
      </c>
      <c r="W4284" t="s">
        <v>3587</v>
      </c>
      <c r="X4284" t="s">
        <v>3016</v>
      </c>
      <c r="Y4284" t="s">
        <v>2250</v>
      </c>
      <c r="Z4284" t="s">
        <v>3729</v>
      </c>
      <c r="AA4284" t="s">
        <v>951</v>
      </c>
      <c r="AB4284" s="198">
        <v>37043.875</v>
      </c>
      <c r="AC4284" s="198">
        <v>37072.875</v>
      </c>
    </row>
    <row r="4285" spans="1:31" x14ac:dyDescent="0.2">
      <c r="A4285" s="44" t="str">
        <f t="shared" si="331"/>
        <v xml:space="preserve"> Natural Gas Physical</v>
      </c>
      <c r="B4285" s="44" t="str">
        <f t="shared" si="332"/>
        <v/>
      </c>
      <c r="C4285" s="44" t="str">
        <f t="shared" si="333"/>
        <v>Natural Gas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3</v>
      </c>
      <c r="F4285" s="213">
        <f t="shared" si="335"/>
        <v>30000</v>
      </c>
      <c r="G4285" s="202">
        <v>1299894</v>
      </c>
      <c r="H4285" s="198">
        <v>37036.513182870367</v>
      </c>
      <c r="I4285" t="s">
        <v>1940</v>
      </c>
      <c r="M4285" t="s">
        <v>1785</v>
      </c>
      <c r="N4285" t="s">
        <v>1724</v>
      </c>
      <c r="O4285" t="s">
        <v>103</v>
      </c>
      <c r="Q4285" s="199">
        <v>10000</v>
      </c>
      <c r="S4285" t="s">
        <v>2308</v>
      </c>
      <c r="T4285" t="s">
        <v>1725</v>
      </c>
      <c r="U4285" s="201">
        <v>5.22</v>
      </c>
      <c r="V4285" t="s">
        <v>1941</v>
      </c>
      <c r="W4285" t="s">
        <v>1726</v>
      </c>
      <c r="X4285" t="s">
        <v>1727</v>
      </c>
      <c r="Y4285" t="s">
        <v>3318</v>
      </c>
      <c r="Z4285" t="s">
        <v>3730</v>
      </c>
      <c r="AA4285">
        <v>812802</v>
      </c>
      <c r="AB4285" s="198">
        <v>37036.875</v>
      </c>
      <c r="AC4285" s="198">
        <v>37038.875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31</v>
      </c>
      <c r="F4286" s="213">
        <f t="shared" si="335"/>
        <v>155000</v>
      </c>
      <c r="G4286" s="202">
        <v>1299895</v>
      </c>
      <c r="H4286" s="198">
        <v>37036.51321759259</v>
      </c>
      <c r="I4286" t="s">
        <v>2093</v>
      </c>
      <c r="M4286" t="s">
        <v>1785</v>
      </c>
      <c r="N4286" t="s">
        <v>3014</v>
      </c>
      <c r="O4286" t="s">
        <v>3025</v>
      </c>
      <c r="P4286" s="199">
        <v>5000</v>
      </c>
      <c r="S4286" t="s">
        <v>1786</v>
      </c>
      <c r="T4286" t="s">
        <v>2230</v>
      </c>
      <c r="U4286" s="201">
        <v>4.1074999999999999</v>
      </c>
      <c r="V4286" t="s">
        <v>1813</v>
      </c>
      <c r="W4286" t="s">
        <v>3587</v>
      </c>
      <c r="X4286" t="s">
        <v>3016</v>
      </c>
      <c r="Y4286" t="s">
        <v>2250</v>
      </c>
      <c r="Z4286" t="s">
        <v>3729</v>
      </c>
      <c r="AA4286" t="s">
        <v>952</v>
      </c>
      <c r="AB4286" s="198">
        <v>37104.875</v>
      </c>
      <c r="AC4286" s="198">
        <v>37134.875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30</v>
      </c>
      <c r="F4287" s="213">
        <f t="shared" si="335"/>
        <v>150000</v>
      </c>
      <c r="G4287" s="202">
        <v>1299899</v>
      </c>
      <c r="H4287" s="198">
        <v>37036.513472222221</v>
      </c>
      <c r="I4287" t="s">
        <v>3078</v>
      </c>
      <c r="M4287" t="s">
        <v>1785</v>
      </c>
      <c r="N4287" t="s">
        <v>3014</v>
      </c>
      <c r="O4287" t="s">
        <v>3015</v>
      </c>
      <c r="P4287" s="199">
        <v>5000</v>
      </c>
      <c r="S4287" t="s">
        <v>1786</v>
      </c>
      <c r="T4287" t="s">
        <v>2230</v>
      </c>
      <c r="U4287" s="201">
        <v>3.97</v>
      </c>
      <c r="V4287" t="s">
        <v>2852</v>
      </c>
      <c r="W4287" t="s">
        <v>3587</v>
      </c>
      <c r="X4287" t="s">
        <v>3016</v>
      </c>
      <c r="Y4287" t="s">
        <v>2250</v>
      </c>
      <c r="Z4287" t="s">
        <v>3729</v>
      </c>
      <c r="AA4287" t="s">
        <v>953</v>
      </c>
      <c r="AB4287" s="198">
        <v>37043.875</v>
      </c>
      <c r="AC4287" s="198">
        <v>37072.875</v>
      </c>
    </row>
    <row r="4288" spans="1:31" x14ac:dyDescent="0.2">
      <c r="A4288" s="44" t="str">
        <f t="shared" si="331"/>
        <v>US Power Physical</v>
      </c>
      <c r="B4288" s="44" t="str">
        <f t="shared" si="332"/>
        <v>US</v>
      </c>
      <c r="C4288" s="44" t="str">
        <f t="shared" si="333"/>
        <v>Power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1500</v>
      </c>
      <c r="G4288" s="202">
        <v>1299900</v>
      </c>
      <c r="H4288" s="198">
        <v>37036.513703703706</v>
      </c>
      <c r="I4288" t="s">
        <v>1842</v>
      </c>
      <c r="M4288" t="s">
        <v>3451</v>
      </c>
      <c r="N4288" t="s">
        <v>1827</v>
      </c>
      <c r="O4288" t="s">
        <v>1686</v>
      </c>
      <c r="P4288" s="199">
        <v>50</v>
      </c>
      <c r="S4288" t="s">
        <v>1784</v>
      </c>
      <c r="T4288" t="s">
        <v>2230</v>
      </c>
      <c r="U4288" s="201">
        <v>65</v>
      </c>
      <c r="V4288" t="s">
        <v>1656</v>
      </c>
      <c r="W4288" t="s">
        <v>1836</v>
      </c>
      <c r="X4288" t="s">
        <v>3012</v>
      </c>
      <c r="Y4288" t="s">
        <v>2741</v>
      </c>
      <c r="Z4288" t="s">
        <v>3724</v>
      </c>
      <c r="AA4288">
        <v>623461.1</v>
      </c>
      <c r="AB4288" s="198">
        <v>37043.594444444447</v>
      </c>
      <c r="AC4288" s="198">
        <v>37072.594444444447</v>
      </c>
    </row>
    <row r="4289" spans="1:29" x14ac:dyDescent="0.2">
      <c r="A4289" s="44" t="str">
        <f t="shared" si="331"/>
        <v xml:space="preserve"> Natural Gas Physical</v>
      </c>
      <c r="B4289" s="44" t="str">
        <f t="shared" si="332"/>
        <v/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</v>
      </c>
      <c r="F4289" s="213">
        <f t="shared" si="335"/>
        <v>23100</v>
      </c>
      <c r="G4289" s="202">
        <v>1299901</v>
      </c>
      <c r="H4289" s="198">
        <v>37036.513749999998</v>
      </c>
      <c r="I4289" t="s">
        <v>2384</v>
      </c>
      <c r="M4289" t="s">
        <v>1785</v>
      </c>
      <c r="N4289" t="s">
        <v>1724</v>
      </c>
      <c r="O4289" t="s">
        <v>103</v>
      </c>
      <c r="P4289" s="199">
        <v>7700</v>
      </c>
      <c r="S4289" t="s">
        <v>2308</v>
      </c>
      <c r="T4289" t="s">
        <v>1725</v>
      </c>
      <c r="U4289" s="201">
        <v>5.22</v>
      </c>
      <c r="V4289" t="s">
        <v>757</v>
      </c>
      <c r="W4289" t="s">
        <v>1726</v>
      </c>
      <c r="X4289" t="s">
        <v>1727</v>
      </c>
      <c r="Y4289" t="s">
        <v>3318</v>
      </c>
      <c r="Z4289" t="s">
        <v>3730</v>
      </c>
      <c r="AA4289">
        <v>812804</v>
      </c>
      <c r="AB4289" s="198">
        <v>37036.875</v>
      </c>
      <c r="AC4289" s="198">
        <v>37038.875</v>
      </c>
    </row>
    <row r="4290" spans="1:29" x14ac:dyDescent="0.2">
      <c r="A4290" s="44" t="str">
        <f t="shared" si="331"/>
        <v>US Crude Financial</v>
      </c>
      <c r="B4290" s="44" t="str">
        <f t="shared" si="332"/>
        <v>US</v>
      </c>
      <c r="C4290" s="44" t="str">
        <f t="shared" si="333"/>
        <v>Crude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3">
        <f t="shared" si="335"/>
        <v>50000</v>
      </c>
      <c r="G4290" s="202">
        <v>1299902</v>
      </c>
      <c r="H4290" s="198">
        <v>37036.513969907406</v>
      </c>
      <c r="I4290" t="s">
        <v>2730</v>
      </c>
      <c r="M4290" t="s">
        <v>1994</v>
      </c>
      <c r="N4290" t="s">
        <v>2731</v>
      </c>
      <c r="O4290" t="s">
        <v>1815</v>
      </c>
      <c r="Q4290" s="199">
        <v>50000</v>
      </c>
      <c r="S4290" t="s">
        <v>1792</v>
      </c>
      <c r="T4290" t="s">
        <v>2230</v>
      </c>
      <c r="U4290" s="201">
        <v>28.41</v>
      </c>
      <c r="V4290" t="s">
        <v>2732</v>
      </c>
      <c r="W4290" t="s">
        <v>2733</v>
      </c>
      <c r="X4290" t="s">
        <v>2734</v>
      </c>
      <c r="Y4290" t="s">
        <v>3473</v>
      </c>
      <c r="Z4290" t="s">
        <v>3729</v>
      </c>
      <c r="AA4290">
        <v>108308</v>
      </c>
      <c r="AB4290" s="198">
        <v>37073</v>
      </c>
      <c r="AC4290" s="198">
        <v>37103</v>
      </c>
    </row>
    <row r="4291" spans="1:29" x14ac:dyDescent="0.2">
      <c r="A4291" s="44" t="str">
        <f t="shared" si="331"/>
        <v>US Power Physical</v>
      </c>
      <c r="B4291" s="44" t="str">
        <f t="shared" si="332"/>
        <v>US</v>
      </c>
      <c r="C4291" s="44" t="str">
        <f t="shared" si="333"/>
        <v>Power</v>
      </c>
      <c r="D4291" s="44" t="str">
        <f t="shared" si="334"/>
        <v>Physical</v>
      </c>
      <c r="E4291" s="44">
        <f>IF(VLOOKUP(S4291,'DD-Lookup'!$J$6:$L$50,3,FALSE)="Monthly",(YEAR(AC4291)-YEAR(AB4291))*12+MONTH(AC4291)-MONTH(AB4291)+1,(AC4291-AB4291+1))</f>
        <v>30</v>
      </c>
      <c r="F4291" s="213">
        <f t="shared" si="335"/>
        <v>1500</v>
      </c>
      <c r="G4291" s="202">
        <v>1299903</v>
      </c>
      <c r="H4291" s="198">
        <v>37036.514004629629</v>
      </c>
      <c r="I4291" t="s">
        <v>2983</v>
      </c>
      <c r="M4291" t="s">
        <v>3451</v>
      </c>
      <c r="N4291" t="s">
        <v>1827</v>
      </c>
      <c r="O4291" t="s">
        <v>3009</v>
      </c>
      <c r="P4291" s="199">
        <v>50</v>
      </c>
      <c r="S4291" t="s">
        <v>1784</v>
      </c>
      <c r="T4291" t="s">
        <v>2230</v>
      </c>
      <c r="U4291" s="201">
        <v>57.1</v>
      </c>
      <c r="V4291" t="s">
        <v>2746</v>
      </c>
      <c r="W4291" t="s">
        <v>1848</v>
      </c>
      <c r="X4291" t="s">
        <v>1832</v>
      </c>
      <c r="Y4291" t="s">
        <v>2741</v>
      </c>
      <c r="Z4291" t="s">
        <v>3724</v>
      </c>
      <c r="AA4291">
        <v>623462.1</v>
      </c>
      <c r="AB4291" s="198">
        <v>37043.71597222222</v>
      </c>
      <c r="AC4291" s="198">
        <v>37072.71597222222</v>
      </c>
    </row>
    <row r="4292" spans="1:29" x14ac:dyDescent="0.2">
      <c r="A4292" s="44" t="str">
        <f t="shared" si="331"/>
        <v>US Crude Financial</v>
      </c>
      <c r="B4292" s="44" t="str">
        <f t="shared" si="332"/>
        <v>US</v>
      </c>
      <c r="C4292" s="44" t="str">
        <f t="shared" si="333"/>
        <v>Crude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50000</v>
      </c>
      <c r="G4292" s="202">
        <v>1299904</v>
      </c>
      <c r="H4292" s="198">
        <v>37036.514131944445</v>
      </c>
      <c r="I4292" t="s">
        <v>2730</v>
      </c>
      <c r="M4292" t="s">
        <v>1994</v>
      </c>
      <c r="N4292" t="s">
        <v>2731</v>
      </c>
      <c r="O4292" t="s">
        <v>1815</v>
      </c>
      <c r="Q4292" s="199">
        <v>50000</v>
      </c>
      <c r="S4292" t="s">
        <v>1792</v>
      </c>
      <c r="T4292" t="s">
        <v>2230</v>
      </c>
      <c r="U4292" s="201">
        <v>28.43</v>
      </c>
      <c r="V4292" t="s">
        <v>3298</v>
      </c>
      <c r="W4292" t="s">
        <v>2733</v>
      </c>
      <c r="X4292" t="s">
        <v>2734</v>
      </c>
      <c r="Y4292" t="s">
        <v>3473</v>
      </c>
      <c r="Z4292" t="s">
        <v>3729</v>
      </c>
      <c r="AA4292">
        <v>108309</v>
      </c>
      <c r="AB4292" s="198">
        <v>37073</v>
      </c>
      <c r="AC4292" s="198">
        <v>37103</v>
      </c>
    </row>
    <row r="4293" spans="1:29" x14ac:dyDescent="0.2">
      <c r="A4293" s="44" t="str">
        <f t="shared" si="331"/>
        <v>US Power Physical</v>
      </c>
      <c r="B4293" s="44" t="str">
        <f t="shared" si="332"/>
        <v>US</v>
      </c>
      <c r="C4293" s="44" t="str">
        <f t="shared" si="333"/>
        <v>Power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5</v>
      </c>
      <c r="F4293" s="213">
        <f t="shared" si="335"/>
        <v>250</v>
      </c>
      <c r="G4293" s="202">
        <v>1299905</v>
      </c>
      <c r="H4293" s="198">
        <v>37036.514722222222</v>
      </c>
      <c r="I4293" t="s">
        <v>2964</v>
      </c>
      <c r="M4293" t="s">
        <v>3451</v>
      </c>
      <c r="N4293" t="s">
        <v>1827</v>
      </c>
      <c r="O4293" t="s">
        <v>2864</v>
      </c>
      <c r="P4293" s="199">
        <v>50</v>
      </c>
      <c r="S4293" t="s">
        <v>1784</v>
      </c>
      <c r="T4293" t="s">
        <v>2230</v>
      </c>
      <c r="U4293" s="201">
        <v>58</v>
      </c>
      <c r="V4293" t="s">
        <v>2133</v>
      </c>
      <c r="W4293" t="s">
        <v>1848</v>
      </c>
      <c r="X4293" t="s">
        <v>1832</v>
      </c>
      <c r="Y4293" t="s">
        <v>2741</v>
      </c>
      <c r="Z4293" t="s">
        <v>3724</v>
      </c>
      <c r="AA4293">
        <v>623463.1</v>
      </c>
      <c r="AB4293" s="198">
        <v>37046.875</v>
      </c>
      <c r="AC4293" s="198">
        <v>37050.875</v>
      </c>
    </row>
    <row r="4294" spans="1:29" x14ac:dyDescent="0.2">
      <c r="A4294" s="44" t="str">
        <f t="shared" si="331"/>
        <v>US Power Physical</v>
      </c>
      <c r="B4294" s="44" t="str">
        <f t="shared" si="332"/>
        <v>US</v>
      </c>
      <c r="C4294" s="44" t="str">
        <f t="shared" si="333"/>
        <v>Power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5</v>
      </c>
      <c r="F4294" s="213">
        <f t="shared" si="335"/>
        <v>250</v>
      </c>
      <c r="G4294" s="202">
        <v>1299906</v>
      </c>
      <c r="H4294" s="198">
        <v>37036.515023148146</v>
      </c>
      <c r="I4294" t="s">
        <v>2964</v>
      </c>
      <c r="M4294" t="s">
        <v>3451</v>
      </c>
      <c r="N4294" t="s">
        <v>1827</v>
      </c>
      <c r="O4294" t="s">
        <v>2864</v>
      </c>
      <c r="P4294" s="199">
        <v>50</v>
      </c>
      <c r="S4294" t="s">
        <v>1784</v>
      </c>
      <c r="T4294" t="s">
        <v>2230</v>
      </c>
      <c r="U4294" s="201">
        <v>57.9</v>
      </c>
      <c r="V4294" t="s">
        <v>2133</v>
      </c>
      <c r="W4294" t="s">
        <v>1848</v>
      </c>
      <c r="X4294" t="s">
        <v>1832</v>
      </c>
      <c r="Y4294" t="s">
        <v>2741</v>
      </c>
      <c r="Z4294" t="s">
        <v>3724</v>
      </c>
      <c r="AA4294">
        <v>623464.1</v>
      </c>
      <c r="AB4294" s="198">
        <v>37046.875</v>
      </c>
      <c r="AC4294" s="198">
        <v>37050.875</v>
      </c>
    </row>
    <row r="4295" spans="1:29" x14ac:dyDescent="0.2">
      <c r="A4295" s="44" t="str">
        <f t="shared" si="331"/>
        <v>US Power Physical</v>
      </c>
      <c r="B4295" s="44" t="str">
        <f t="shared" si="332"/>
        <v>US</v>
      </c>
      <c r="C4295" s="44" t="str">
        <f t="shared" si="333"/>
        <v>Power</v>
      </c>
      <c r="D4295" s="44" t="str">
        <f t="shared" si="334"/>
        <v>Physical</v>
      </c>
      <c r="E4295" s="44">
        <f>IF(VLOOKUP(S4295,'DD-Lookup'!$J$6:$L$50,3,FALSE)="Monthly",(YEAR(AC4295)-YEAR(AB4295))*12+MONTH(AC4295)-MONTH(AB4295)+1,(AC4295-AB4295+1))</f>
        <v>5</v>
      </c>
      <c r="F4295" s="213">
        <f t="shared" si="335"/>
        <v>250</v>
      </c>
      <c r="G4295" s="202">
        <v>1299907</v>
      </c>
      <c r="H4295" s="198">
        <v>37036.515057870369</v>
      </c>
      <c r="I4295" t="s">
        <v>2964</v>
      </c>
      <c r="M4295" t="s">
        <v>3451</v>
      </c>
      <c r="N4295" t="s">
        <v>1827</v>
      </c>
      <c r="O4295" t="s">
        <v>2864</v>
      </c>
      <c r="P4295" s="199">
        <v>50</v>
      </c>
      <c r="S4295" t="s">
        <v>1784</v>
      </c>
      <c r="T4295" t="s">
        <v>2230</v>
      </c>
      <c r="U4295" s="201">
        <v>57.8</v>
      </c>
      <c r="V4295" t="s">
        <v>2133</v>
      </c>
      <c r="W4295" t="s">
        <v>1848</v>
      </c>
      <c r="X4295" t="s">
        <v>1832</v>
      </c>
      <c r="Y4295" t="s">
        <v>2741</v>
      </c>
      <c r="Z4295" t="s">
        <v>3724</v>
      </c>
      <c r="AA4295">
        <v>623466.1</v>
      </c>
      <c r="AB4295" s="198">
        <v>37046.875</v>
      </c>
      <c r="AC4295" s="198">
        <v>37050.875</v>
      </c>
    </row>
    <row r="4296" spans="1:29" x14ac:dyDescent="0.2">
      <c r="A4296" s="44" t="str">
        <f t="shared" si="331"/>
        <v>US Power Physical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5</v>
      </c>
      <c r="F4296" s="213">
        <f t="shared" si="335"/>
        <v>250</v>
      </c>
      <c r="G4296" s="202">
        <v>1299908</v>
      </c>
      <c r="H4296" s="198">
        <v>37036.515092592592</v>
      </c>
      <c r="I4296" t="s">
        <v>2964</v>
      </c>
      <c r="M4296" t="s">
        <v>3451</v>
      </c>
      <c r="N4296" t="s">
        <v>1827</v>
      </c>
      <c r="O4296" t="s">
        <v>2864</v>
      </c>
      <c r="P4296" s="199">
        <v>50</v>
      </c>
      <c r="S4296" t="s">
        <v>1784</v>
      </c>
      <c r="T4296" t="s">
        <v>2230</v>
      </c>
      <c r="U4296" s="201">
        <v>57.7</v>
      </c>
      <c r="V4296" t="s">
        <v>2133</v>
      </c>
      <c r="W4296" t="s">
        <v>1848</v>
      </c>
      <c r="X4296" t="s">
        <v>1832</v>
      </c>
      <c r="Y4296" t="s">
        <v>2741</v>
      </c>
      <c r="Z4296" t="s">
        <v>3724</v>
      </c>
      <c r="AA4296">
        <v>623467.1</v>
      </c>
      <c r="AB4296" s="198">
        <v>37046.875</v>
      </c>
      <c r="AC4296" s="198">
        <v>37050.875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30</v>
      </c>
      <c r="F4297" s="213">
        <f t="shared" si="335"/>
        <v>225000</v>
      </c>
      <c r="G4297" s="202">
        <v>1299909</v>
      </c>
      <c r="H4297" s="198">
        <v>37036.515196759261</v>
      </c>
      <c r="I4297" t="s">
        <v>3336</v>
      </c>
      <c r="M4297" t="s">
        <v>1785</v>
      </c>
      <c r="N4297" t="s">
        <v>3014</v>
      </c>
      <c r="O4297" t="s">
        <v>3015</v>
      </c>
      <c r="Q4297" s="199">
        <v>7500</v>
      </c>
      <c r="S4297" t="s">
        <v>1786</v>
      </c>
      <c r="T4297" t="s">
        <v>2230</v>
      </c>
      <c r="U4297" s="201">
        <v>3.98</v>
      </c>
      <c r="V4297" t="s">
        <v>2060</v>
      </c>
      <c r="W4297" t="s">
        <v>3587</v>
      </c>
      <c r="X4297" t="s">
        <v>3016</v>
      </c>
      <c r="Y4297" t="s">
        <v>2250</v>
      </c>
      <c r="Z4297" t="s">
        <v>3729</v>
      </c>
      <c r="AA4297" t="s">
        <v>954</v>
      </c>
      <c r="AB4297" s="198">
        <v>37043.875</v>
      </c>
      <c r="AC4297" s="198">
        <v>37072.875</v>
      </c>
    </row>
    <row r="4298" spans="1:29" x14ac:dyDescent="0.2">
      <c r="A4298" s="44" t="str">
        <f t="shared" si="331"/>
        <v xml:space="preserve"> Natural Gas Physical</v>
      </c>
      <c r="B4298" s="44" t="str">
        <f t="shared" si="332"/>
        <v/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3</v>
      </c>
      <c r="F4298" s="213">
        <f t="shared" si="335"/>
        <v>15000</v>
      </c>
      <c r="G4298" s="202">
        <v>1299910</v>
      </c>
      <c r="H4298" s="198">
        <v>37036.515335648146</v>
      </c>
      <c r="I4298" t="s">
        <v>2334</v>
      </c>
      <c r="M4298" t="s">
        <v>1785</v>
      </c>
      <c r="N4298" t="s">
        <v>1724</v>
      </c>
      <c r="O4298" t="s">
        <v>103</v>
      </c>
      <c r="P4298" s="199">
        <v>5000</v>
      </c>
      <c r="S4298" t="s">
        <v>2308</v>
      </c>
      <c r="T4298" t="s">
        <v>1725</v>
      </c>
      <c r="U4298" s="201">
        <v>5.22</v>
      </c>
      <c r="V4298" t="s">
        <v>514</v>
      </c>
      <c r="W4298" t="s">
        <v>1726</v>
      </c>
      <c r="X4298" t="s">
        <v>1727</v>
      </c>
      <c r="Y4298" t="s">
        <v>3318</v>
      </c>
      <c r="Z4298" t="s">
        <v>3730</v>
      </c>
      <c r="AA4298">
        <v>812810</v>
      </c>
      <c r="AB4298" s="198">
        <v>37036.875</v>
      </c>
      <c r="AC4298" s="198">
        <v>37038.875</v>
      </c>
    </row>
    <row r="4299" spans="1:29" x14ac:dyDescent="0.2">
      <c r="A4299" s="44" t="str">
        <f t="shared" ref="A4299:A4362" si="336">B4299&amp;" "&amp;C4299&amp;" "&amp;D4299</f>
        <v xml:space="preserve"> Natural Gas Physical</v>
      </c>
      <c r="B4299" s="44" t="str">
        <f t="shared" ref="B4299:B4362" si="337">IF((LEFT(N4299,2)="US"),"US","")</f>
        <v/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3</v>
      </c>
      <c r="F4299" s="213">
        <f t="shared" ref="F4299:F4362" si="340">E4299*SUM(P4299:Q4299)</f>
        <v>23100</v>
      </c>
      <c r="G4299" s="202">
        <v>1299911</v>
      </c>
      <c r="H4299" s="198">
        <v>37036.515381944446</v>
      </c>
      <c r="I4299" t="s">
        <v>2384</v>
      </c>
      <c r="M4299" t="s">
        <v>1785</v>
      </c>
      <c r="N4299" t="s">
        <v>1724</v>
      </c>
      <c r="O4299" t="s">
        <v>103</v>
      </c>
      <c r="Q4299" s="199">
        <v>7700</v>
      </c>
      <c r="S4299" t="s">
        <v>2308</v>
      </c>
      <c r="T4299" t="s">
        <v>1725</v>
      </c>
      <c r="U4299" s="201">
        <v>5.23</v>
      </c>
      <c r="V4299" t="s">
        <v>757</v>
      </c>
      <c r="W4299" t="s">
        <v>1726</v>
      </c>
      <c r="X4299" t="s">
        <v>1727</v>
      </c>
      <c r="Y4299" t="s">
        <v>3318</v>
      </c>
      <c r="Z4299" t="s">
        <v>3730</v>
      </c>
      <c r="AA4299">
        <v>812811</v>
      </c>
      <c r="AB4299" s="198">
        <v>37036.875</v>
      </c>
      <c r="AC4299" s="198">
        <v>37038.875</v>
      </c>
    </row>
    <row r="4300" spans="1:29" x14ac:dyDescent="0.2">
      <c r="A4300" s="44" t="str">
        <f t="shared" si="336"/>
        <v>US Power Physical</v>
      </c>
      <c r="B4300" s="44" t="str">
        <f t="shared" si="337"/>
        <v>US</v>
      </c>
      <c r="C4300" s="44" t="str">
        <f t="shared" si="338"/>
        <v>Power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62</v>
      </c>
      <c r="F4300" s="213">
        <f t="shared" si="340"/>
        <v>3100</v>
      </c>
      <c r="G4300" s="202">
        <v>1299912</v>
      </c>
      <c r="H4300" s="198">
        <v>37036.515405092592</v>
      </c>
      <c r="I4300" t="s">
        <v>1850</v>
      </c>
      <c r="M4300" t="s">
        <v>3451</v>
      </c>
      <c r="N4300" t="s">
        <v>1827</v>
      </c>
      <c r="O4300" t="s">
        <v>2096</v>
      </c>
      <c r="Q4300" s="199">
        <v>50</v>
      </c>
      <c r="S4300" t="s">
        <v>1784</v>
      </c>
      <c r="T4300" t="s">
        <v>2230</v>
      </c>
      <c r="U4300" s="201">
        <v>73.5</v>
      </c>
      <c r="V4300" t="s">
        <v>2103</v>
      </c>
      <c r="W4300" t="s">
        <v>1848</v>
      </c>
      <c r="X4300" t="s">
        <v>1849</v>
      </c>
      <c r="Y4300" t="s">
        <v>2741</v>
      </c>
      <c r="Z4300" t="s">
        <v>3724</v>
      </c>
      <c r="AA4300">
        <v>623468.1</v>
      </c>
      <c r="AB4300" s="198">
        <v>37438.71597222222</v>
      </c>
      <c r="AC4300" s="198">
        <v>37499.71597222222</v>
      </c>
    </row>
    <row r="4301" spans="1:29" x14ac:dyDescent="0.2">
      <c r="A4301" s="44" t="str">
        <f t="shared" si="336"/>
        <v>US Power Physical</v>
      </c>
      <c r="B4301" s="44" t="str">
        <f t="shared" si="337"/>
        <v>US</v>
      </c>
      <c r="C4301" s="44" t="str">
        <f t="shared" si="338"/>
        <v>Power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1500</v>
      </c>
      <c r="G4301" s="202">
        <v>1299913</v>
      </c>
      <c r="H4301" s="198">
        <v>37036.515486111108</v>
      </c>
      <c r="I4301" t="s">
        <v>1850</v>
      </c>
      <c r="M4301" t="s">
        <v>3451</v>
      </c>
      <c r="N4301" t="s">
        <v>1827</v>
      </c>
      <c r="O4301" t="s">
        <v>3492</v>
      </c>
      <c r="Q4301" s="199">
        <v>50</v>
      </c>
      <c r="S4301" t="s">
        <v>1784</v>
      </c>
      <c r="T4301" t="s">
        <v>2230</v>
      </c>
      <c r="U4301" s="201">
        <v>53.5</v>
      </c>
      <c r="V4301" t="s">
        <v>2103</v>
      </c>
      <c r="W4301" t="s">
        <v>1848</v>
      </c>
      <c r="X4301" t="s">
        <v>1849</v>
      </c>
      <c r="Y4301" t="s">
        <v>2741</v>
      </c>
      <c r="Z4301" t="s">
        <v>3724</v>
      </c>
      <c r="AA4301">
        <v>623469.1</v>
      </c>
      <c r="AB4301" s="198">
        <v>37408.71597222222</v>
      </c>
      <c r="AC4301" s="198">
        <v>37437.71597222222</v>
      </c>
    </row>
    <row r="4302" spans="1:29" x14ac:dyDescent="0.2">
      <c r="A4302" s="44" t="str">
        <f t="shared" si="336"/>
        <v>US Power Physical</v>
      </c>
      <c r="B4302" s="44" t="str">
        <f t="shared" si="337"/>
        <v>US</v>
      </c>
      <c r="C4302" s="44" t="str">
        <f t="shared" si="338"/>
        <v>Power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5</v>
      </c>
      <c r="F4302" s="213">
        <f t="shared" si="340"/>
        <v>250</v>
      </c>
      <c r="G4302" s="202">
        <v>1299914</v>
      </c>
      <c r="H4302" s="198">
        <v>37036.515902777777</v>
      </c>
      <c r="I4302" t="s">
        <v>2964</v>
      </c>
      <c r="M4302" t="s">
        <v>3451</v>
      </c>
      <c r="N4302" t="s">
        <v>1827</v>
      </c>
      <c r="O4302" t="s">
        <v>2864</v>
      </c>
      <c r="P4302" s="199">
        <v>50</v>
      </c>
      <c r="S4302" t="s">
        <v>1784</v>
      </c>
      <c r="T4302" t="s">
        <v>2230</v>
      </c>
      <c r="U4302" s="201">
        <v>57.6</v>
      </c>
      <c r="V4302" t="s">
        <v>2133</v>
      </c>
      <c r="W4302" t="s">
        <v>1848</v>
      </c>
      <c r="X4302" t="s">
        <v>1832</v>
      </c>
      <c r="Y4302" t="s">
        <v>2741</v>
      </c>
      <c r="Z4302" t="s">
        <v>3724</v>
      </c>
      <c r="AA4302">
        <v>623470.1</v>
      </c>
      <c r="AB4302" s="198">
        <v>37046.875</v>
      </c>
      <c r="AC4302" s="198">
        <v>37050.875</v>
      </c>
    </row>
    <row r="4303" spans="1:29" x14ac:dyDescent="0.2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5</v>
      </c>
      <c r="F4303" s="213">
        <f t="shared" si="340"/>
        <v>250</v>
      </c>
      <c r="G4303" s="202">
        <v>1299915</v>
      </c>
      <c r="H4303" s="198">
        <v>37036.515949074077</v>
      </c>
      <c r="I4303" t="s">
        <v>2964</v>
      </c>
      <c r="M4303" t="s">
        <v>3451</v>
      </c>
      <c r="N4303" t="s">
        <v>1827</v>
      </c>
      <c r="O4303" t="s">
        <v>2864</v>
      </c>
      <c r="P4303" s="199">
        <v>50</v>
      </c>
      <c r="S4303" t="s">
        <v>1784</v>
      </c>
      <c r="T4303" t="s">
        <v>2230</v>
      </c>
      <c r="U4303" s="201">
        <v>57.5</v>
      </c>
      <c r="V4303" t="s">
        <v>2133</v>
      </c>
      <c r="W4303" t="s">
        <v>1848</v>
      </c>
      <c r="X4303" t="s">
        <v>1832</v>
      </c>
      <c r="Y4303" t="s">
        <v>2741</v>
      </c>
      <c r="Z4303" t="s">
        <v>3724</v>
      </c>
      <c r="AA4303">
        <v>623471.1</v>
      </c>
      <c r="AB4303" s="198">
        <v>37046.875</v>
      </c>
      <c r="AC4303" s="198">
        <v>37050.875</v>
      </c>
    </row>
    <row r="4304" spans="1:29" x14ac:dyDescent="0.2">
      <c r="A4304" s="44" t="str">
        <f t="shared" si="336"/>
        <v>US Power Physical</v>
      </c>
      <c r="B4304" s="44" t="str">
        <f t="shared" si="337"/>
        <v>US</v>
      </c>
      <c r="C4304" s="44" t="str">
        <f t="shared" si="338"/>
        <v>Power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</v>
      </c>
      <c r="G4304" s="202">
        <v>1299916</v>
      </c>
      <c r="H4304" s="198">
        <v>37036.516643518517</v>
      </c>
      <c r="I4304" t="s">
        <v>2964</v>
      </c>
      <c r="M4304" t="s">
        <v>3451</v>
      </c>
      <c r="N4304" t="s">
        <v>1827</v>
      </c>
      <c r="O4304" t="s">
        <v>3009</v>
      </c>
      <c r="Q4304" s="199">
        <v>50</v>
      </c>
      <c r="S4304" t="s">
        <v>1784</v>
      </c>
      <c r="T4304" t="s">
        <v>2230</v>
      </c>
      <c r="U4304" s="201">
        <v>57.2</v>
      </c>
      <c r="V4304" t="s">
        <v>2133</v>
      </c>
      <c r="W4304" t="s">
        <v>1848</v>
      </c>
      <c r="X4304" t="s">
        <v>1832</v>
      </c>
      <c r="Y4304" t="s">
        <v>2741</v>
      </c>
      <c r="Z4304" t="s">
        <v>3724</v>
      </c>
      <c r="AA4304">
        <v>623472.1</v>
      </c>
      <c r="AB4304" s="198">
        <v>37043.71597222222</v>
      </c>
      <c r="AC4304" s="198">
        <v>37072.71597222222</v>
      </c>
    </row>
    <row r="4305" spans="1:29" x14ac:dyDescent="0.2">
      <c r="A4305" s="44" t="str">
        <f t="shared" si="336"/>
        <v>US Crude Financial</v>
      </c>
      <c r="B4305" s="44" t="str">
        <f t="shared" si="337"/>
        <v>US</v>
      </c>
      <c r="C4305" s="44" t="str">
        <f t="shared" si="338"/>
        <v>Crude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50000</v>
      </c>
      <c r="G4305" s="202">
        <v>1299917</v>
      </c>
      <c r="H4305" s="198">
        <v>37036.516770833332</v>
      </c>
      <c r="I4305" t="s">
        <v>1783</v>
      </c>
      <c r="M4305" t="s">
        <v>1994</v>
      </c>
      <c r="N4305" t="s">
        <v>2731</v>
      </c>
      <c r="O4305" t="s">
        <v>1815</v>
      </c>
      <c r="Q4305" s="199">
        <v>50000</v>
      </c>
      <c r="S4305" t="s">
        <v>1792</v>
      </c>
      <c r="T4305" t="s">
        <v>2230</v>
      </c>
      <c r="U4305" s="201">
        <v>28.45</v>
      </c>
      <c r="V4305" t="s">
        <v>2607</v>
      </c>
      <c r="W4305" t="s">
        <v>2733</v>
      </c>
      <c r="X4305" t="s">
        <v>2734</v>
      </c>
      <c r="Y4305" t="s">
        <v>3473</v>
      </c>
      <c r="Z4305" t="s">
        <v>3729</v>
      </c>
      <c r="AA4305">
        <v>108321</v>
      </c>
      <c r="AB4305" s="198">
        <v>37073</v>
      </c>
      <c r="AC4305" s="198">
        <v>37103</v>
      </c>
    </row>
    <row r="4306" spans="1:29" x14ac:dyDescent="0.2">
      <c r="A4306" s="44" t="str">
        <f t="shared" si="336"/>
        <v xml:space="preserve"> Power Financial</v>
      </c>
      <c r="B4306" s="44" t="str">
        <f t="shared" si="337"/>
        <v/>
      </c>
      <c r="C4306" s="44" t="str">
        <f t="shared" si="338"/>
        <v>Power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3">
        <f t="shared" si="340"/>
        <v>15</v>
      </c>
      <c r="G4306" s="202">
        <v>1299918</v>
      </c>
      <c r="H4306" s="198">
        <v>37036.517106481479</v>
      </c>
      <c r="I4306" t="s">
        <v>3249</v>
      </c>
      <c r="M4306" t="s">
        <v>3451</v>
      </c>
      <c r="N4306" t="s">
        <v>2350</v>
      </c>
      <c r="O4306" t="s">
        <v>210</v>
      </c>
      <c r="Q4306" s="199">
        <v>15</v>
      </c>
      <c r="S4306" t="s">
        <v>1787</v>
      </c>
      <c r="T4306" t="s">
        <v>1725</v>
      </c>
      <c r="U4306" s="201">
        <v>73.5</v>
      </c>
      <c r="V4306" t="s">
        <v>2355</v>
      </c>
      <c r="W4306" t="s">
        <v>2356</v>
      </c>
      <c r="X4306" t="s">
        <v>2357</v>
      </c>
      <c r="Y4306" t="s">
        <v>2741</v>
      </c>
      <c r="Z4306" t="s">
        <v>3730</v>
      </c>
      <c r="AA4306">
        <v>623473.1</v>
      </c>
      <c r="AB4306" s="198">
        <v>37039.875</v>
      </c>
      <c r="AC4306" s="198">
        <v>37039.875</v>
      </c>
    </row>
    <row r="4307" spans="1:29" x14ac:dyDescent="0.2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30</v>
      </c>
      <c r="F4307" s="213">
        <f t="shared" si="340"/>
        <v>450000</v>
      </c>
      <c r="G4307" s="202">
        <v>1299919</v>
      </c>
      <c r="H4307" s="198">
        <v>37036.517546296294</v>
      </c>
      <c r="I4307" t="s">
        <v>1843</v>
      </c>
      <c r="M4307" t="s">
        <v>1785</v>
      </c>
      <c r="N4307" t="s">
        <v>3014</v>
      </c>
      <c r="O4307" t="s">
        <v>3015</v>
      </c>
      <c r="P4307" s="199">
        <v>15000</v>
      </c>
      <c r="S4307" t="s">
        <v>1786</v>
      </c>
      <c r="T4307" t="s">
        <v>2230</v>
      </c>
      <c r="U4307" s="201">
        <v>3.9750000000000001</v>
      </c>
      <c r="V4307" t="s">
        <v>1689</v>
      </c>
      <c r="W4307" t="s">
        <v>3587</v>
      </c>
      <c r="X4307" t="s">
        <v>3016</v>
      </c>
      <c r="Y4307" t="s">
        <v>2250</v>
      </c>
      <c r="Z4307" t="s">
        <v>3729</v>
      </c>
      <c r="AA4307" t="s">
        <v>955</v>
      </c>
      <c r="AB4307" s="198">
        <v>37043.875</v>
      </c>
      <c r="AC4307" s="198">
        <v>37072.875</v>
      </c>
    </row>
    <row r="4308" spans="1:29" x14ac:dyDescent="0.2">
      <c r="A4308" s="44" t="str">
        <f t="shared" si="336"/>
        <v xml:space="preserve"> Natural Gas Physical</v>
      </c>
      <c r="B4308" s="44" t="str">
        <f t="shared" si="337"/>
        <v/>
      </c>
      <c r="C4308" s="44" t="str">
        <f t="shared" si="338"/>
        <v>Natural Gas</v>
      </c>
      <c r="D4308" s="44" t="str">
        <f t="shared" si="339"/>
        <v>Physical</v>
      </c>
      <c r="E4308" s="44">
        <f>IF(VLOOKUP(S4308,'DD-Lookup'!$J$6:$L$50,3,FALSE)="Monthly",(YEAR(AC4308)-YEAR(AB4308))*12+MONTH(AC4308)-MONTH(AB4308)+1,(AC4308-AB4308+1))</f>
        <v>3</v>
      </c>
      <c r="F4308" s="213">
        <f t="shared" si="340"/>
        <v>30000</v>
      </c>
      <c r="G4308" s="202">
        <v>1299921</v>
      </c>
      <c r="H4308" s="198">
        <v>37036.517777777779</v>
      </c>
      <c r="I4308" t="s">
        <v>3279</v>
      </c>
      <c r="M4308" t="s">
        <v>1785</v>
      </c>
      <c r="N4308" t="s">
        <v>1724</v>
      </c>
      <c r="O4308" t="s">
        <v>103</v>
      </c>
      <c r="P4308" s="199">
        <v>10000</v>
      </c>
      <c r="S4308" t="s">
        <v>2308</v>
      </c>
      <c r="T4308" t="s">
        <v>1725</v>
      </c>
      <c r="U4308" s="201">
        <v>5.22</v>
      </c>
      <c r="V4308" t="s">
        <v>2161</v>
      </c>
      <c r="W4308" t="s">
        <v>1726</v>
      </c>
      <c r="X4308" t="s">
        <v>1727</v>
      </c>
      <c r="Y4308" t="s">
        <v>3318</v>
      </c>
      <c r="Z4308" t="s">
        <v>3730</v>
      </c>
      <c r="AA4308">
        <v>812820</v>
      </c>
      <c r="AB4308" s="198">
        <v>37036.875</v>
      </c>
      <c r="AC4308" s="198">
        <v>37038.875</v>
      </c>
    </row>
    <row r="4309" spans="1:29" x14ac:dyDescent="0.2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50000</v>
      </c>
      <c r="G4309" s="202">
        <v>1299922</v>
      </c>
      <c r="H4309" s="198">
        <v>37036.518819444442</v>
      </c>
      <c r="I4309" t="s">
        <v>2730</v>
      </c>
      <c r="M4309" t="s">
        <v>1994</v>
      </c>
      <c r="N4309" t="s">
        <v>2731</v>
      </c>
      <c r="O4309" t="s">
        <v>1815</v>
      </c>
      <c r="Q4309" s="199">
        <v>50000</v>
      </c>
      <c r="S4309" t="s">
        <v>1792</v>
      </c>
      <c r="T4309" t="s">
        <v>2230</v>
      </c>
      <c r="U4309" s="201">
        <v>28.47</v>
      </c>
      <c r="V4309" t="s">
        <v>2732</v>
      </c>
      <c r="W4309" t="s">
        <v>2733</v>
      </c>
      <c r="X4309" t="s">
        <v>2734</v>
      </c>
      <c r="Y4309" t="s">
        <v>3473</v>
      </c>
      <c r="Z4309" t="s">
        <v>3729</v>
      </c>
      <c r="AA4309">
        <v>108323</v>
      </c>
      <c r="AB4309" s="198">
        <v>37073</v>
      </c>
      <c r="AC4309" s="198">
        <v>37103</v>
      </c>
    </row>
    <row r="4310" spans="1:29" x14ac:dyDescent="0.2">
      <c r="A4310" s="44" t="str">
        <f t="shared" si="336"/>
        <v>US Natural Gas Financial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365</v>
      </c>
      <c r="F4310" s="213">
        <f t="shared" si="340"/>
        <v>1825000</v>
      </c>
      <c r="G4310" s="202">
        <v>1299923</v>
      </c>
      <c r="H4310" s="198">
        <v>37036.520046296297</v>
      </c>
      <c r="I4310" t="s">
        <v>2202</v>
      </c>
      <c r="M4310" t="s">
        <v>1785</v>
      </c>
      <c r="N4310" t="s">
        <v>3014</v>
      </c>
      <c r="O4310" t="s">
        <v>3370</v>
      </c>
      <c r="P4310" s="199">
        <v>5000</v>
      </c>
      <c r="S4310" t="s">
        <v>1786</v>
      </c>
      <c r="T4310" t="s">
        <v>2230</v>
      </c>
      <c r="U4310" s="201">
        <v>4.18</v>
      </c>
      <c r="V4310" t="s">
        <v>2887</v>
      </c>
      <c r="W4310" t="s">
        <v>3587</v>
      </c>
      <c r="X4310" t="s">
        <v>3016</v>
      </c>
      <c r="Y4310" t="s">
        <v>2250</v>
      </c>
      <c r="Z4310" t="s">
        <v>3729</v>
      </c>
      <c r="AA4310" t="s">
        <v>956</v>
      </c>
      <c r="AB4310" s="198">
        <v>37257.875</v>
      </c>
      <c r="AC4310" s="198">
        <v>37621.875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31</v>
      </c>
      <c r="F4311" s="213">
        <f t="shared" si="340"/>
        <v>620</v>
      </c>
      <c r="G4311" s="202">
        <v>1299926</v>
      </c>
      <c r="H4311" s="198">
        <v>37036.520266203705</v>
      </c>
      <c r="I4311" t="s">
        <v>3359</v>
      </c>
      <c r="M4311" t="s">
        <v>1785</v>
      </c>
      <c r="N4311" t="s">
        <v>3014</v>
      </c>
      <c r="O4311" t="s">
        <v>2165</v>
      </c>
      <c r="Q4311" s="199">
        <v>20</v>
      </c>
      <c r="S4311" t="s">
        <v>3221</v>
      </c>
      <c r="T4311" t="s">
        <v>2230</v>
      </c>
      <c r="U4311" s="201">
        <v>4.0385</v>
      </c>
      <c r="V4311" t="s">
        <v>3509</v>
      </c>
      <c r="W4311" t="s">
        <v>3587</v>
      </c>
      <c r="X4311" t="s">
        <v>3016</v>
      </c>
      <c r="Y4311" t="s">
        <v>2250</v>
      </c>
      <c r="Z4311" t="s">
        <v>3729</v>
      </c>
      <c r="AA4311" t="s">
        <v>957</v>
      </c>
      <c r="AB4311" s="198">
        <v>37073.875</v>
      </c>
      <c r="AC4311" s="198">
        <v>37103.875</v>
      </c>
    </row>
    <row r="4312" spans="1:29" x14ac:dyDescent="0.2">
      <c r="A4312" s="44" t="str">
        <f t="shared" si="336"/>
        <v>US Natural Gas Financial</v>
      </c>
      <c r="B4312" s="44" t="str">
        <f t="shared" si="337"/>
        <v>US</v>
      </c>
      <c r="C4312" s="44" t="str">
        <f t="shared" si="338"/>
        <v>Natural Gas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30</v>
      </c>
      <c r="F4312" s="213">
        <f t="shared" si="340"/>
        <v>600</v>
      </c>
      <c r="G4312" s="202">
        <v>1299925</v>
      </c>
      <c r="H4312" s="198">
        <v>37036.520266203705</v>
      </c>
      <c r="I4312" t="s">
        <v>3359</v>
      </c>
      <c r="M4312" t="s">
        <v>1785</v>
      </c>
      <c r="N4312" t="s">
        <v>3014</v>
      </c>
      <c r="O4312" t="s">
        <v>2164</v>
      </c>
      <c r="P4312" s="199">
        <v>20</v>
      </c>
      <c r="S4312" t="s">
        <v>3221</v>
      </c>
      <c r="T4312" t="s">
        <v>2230</v>
      </c>
      <c r="U4312" s="201">
        <v>3.9750000000000001</v>
      </c>
      <c r="V4312" t="s">
        <v>3509</v>
      </c>
      <c r="W4312" t="s">
        <v>3587</v>
      </c>
      <c r="X4312" t="s">
        <v>3016</v>
      </c>
      <c r="Y4312" t="s">
        <v>2250</v>
      </c>
      <c r="Z4312" t="s">
        <v>3729</v>
      </c>
      <c r="AA4312" t="s">
        <v>958</v>
      </c>
      <c r="AB4312" s="198">
        <v>37043.875</v>
      </c>
      <c r="AC4312" s="198">
        <v>37072.875</v>
      </c>
    </row>
    <row r="4313" spans="1:29" x14ac:dyDescent="0.2">
      <c r="A4313" s="44" t="str">
        <f t="shared" si="336"/>
        <v>US Natural Gas Physical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30</v>
      </c>
      <c r="F4313" s="213">
        <f t="shared" si="340"/>
        <v>6390</v>
      </c>
      <c r="G4313" s="202">
        <v>1299928</v>
      </c>
      <c r="H4313" s="198">
        <v>37036.520833333336</v>
      </c>
      <c r="I4313" t="s">
        <v>3363</v>
      </c>
      <c r="M4313" t="s">
        <v>1785</v>
      </c>
      <c r="N4313" t="s">
        <v>3314</v>
      </c>
      <c r="O4313" t="s">
        <v>2844</v>
      </c>
      <c r="Q4313" s="199">
        <v>213</v>
      </c>
      <c r="S4313" t="s">
        <v>1786</v>
      </c>
      <c r="T4313" t="s">
        <v>2230</v>
      </c>
      <c r="U4313" s="201">
        <v>4.33</v>
      </c>
      <c r="V4313" t="s">
        <v>3036</v>
      </c>
      <c r="W4313" t="s">
        <v>1691</v>
      </c>
      <c r="X4313" t="s">
        <v>1697</v>
      </c>
      <c r="Y4313" t="s">
        <v>3318</v>
      </c>
      <c r="Z4313" t="s">
        <v>3729</v>
      </c>
      <c r="AA4313" t="s">
        <v>959</v>
      </c>
      <c r="AB4313" s="198">
        <v>37043.875</v>
      </c>
      <c r="AC4313" s="198">
        <v>37072.875</v>
      </c>
    </row>
    <row r="4314" spans="1:29" x14ac:dyDescent="0.2">
      <c r="A4314" s="44" t="str">
        <f t="shared" si="336"/>
        <v>US Natural Gas Physical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30</v>
      </c>
      <c r="F4314" s="213">
        <f t="shared" si="340"/>
        <v>3750</v>
      </c>
      <c r="G4314" s="202">
        <v>1299931</v>
      </c>
      <c r="H4314" s="198">
        <v>37036.521527777775</v>
      </c>
      <c r="I4314" t="s">
        <v>3363</v>
      </c>
      <c r="M4314" t="s">
        <v>1785</v>
      </c>
      <c r="N4314" t="s">
        <v>3314</v>
      </c>
      <c r="O4314" t="s">
        <v>516</v>
      </c>
      <c r="Q4314" s="199">
        <v>125</v>
      </c>
      <c r="S4314" t="s">
        <v>1786</v>
      </c>
      <c r="T4314" t="s">
        <v>2230</v>
      </c>
      <c r="U4314" s="201">
        <v>4.4074999999999998</v>
      </c>
      <c r="V4314" t="s">
        <v>3036</v>
      </c>
      <c r="W4314" t="s">
        <v>1691</v>
      </c>
      <c r="X4314" t="s">
        <v>1697</v>
      </c>
      <c r="Y4314" t="s">
        <v>3318</v>
      </c>
      <c r="Z4314" t="s">
        <v>3729</v>
      </c>
      <c r="AA4314" t="s">
        <v>960</v>
      </c>
      <c r="AB4314" s="198">
        <v>37043.875</v>
      </c>
      <c r="AC4314" s="198">
        <v>37072.875</v>
      </c>
    </row>
    <row r="4315" spans="1:29" x14ac:dyDescent="0.2">
      <c r="A4315" s="44" t="str">
        <f t="shared" si="336"/>
        <v>US Natural Gas Financial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30</v>
      </c>
      <c r="F4315" s="213">
        <f t="shared" si="340"/>
        <v>746250</v>
      </c>
      <c r="G4315" s="202">
        <v>1299933</v>
      </c>
      <c r="H4315" s="198">
        <v>37036.521979166668</v>
      </c>
      <c r="I4315" t="s">
        <v>2006</v>
      </c>
      <c r="M4315" t="s">
        <v>1785</v>
      </c>
      <c r="N4315" t="s">
        <v>3014</v>
      </c>
      <c r="O4315" t="s">
        <v>3015</v>
      </c>
      <c r="Q4315" s="199">
        <v>24875</v>
      </c>
      <c r="S4315" t="s">
        <v>1786</v>
      </c>
      <c r="T4315" t="s">
        <v>2230</v>
      </c>
      <c r="U4315" s="201">
        <v>3.98</v>
      </c>
      <c r="V4315" t="s">
        <v>2872</v>
      </c>
      <c r="W4315" t="s">
        <v>3587</v>
      </c>
      <c r="X4315" t="s">
        <v>3016</v>
      </c>
      <c r="Y4315" t="s">
        <v>2250</v>
      </c>
      <c r="Z4315" t="s">
        <v>3729</v>
      </c>
      <c r="AA4315" t="s">
        <v>961</v>
      </c>
      <c r="AB4315" s="198">
        <v>37043.875</v>
      </c>
      <c r="AC4315" s="198">
        <v>37072.875</v>
      </c>
    </row>
    <row r="4316" spans="1:29" x14ac:dyDescent="0.2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365</v>
      </c>
      <c r="F4316" s="213">
        <f t="shared" si="340"/>
        <v>1825000</v>
      </c>
      <c r="G4316" s="202">
        <v>1299934</v>
      </c>
      <c r="H4316" s="198">
        <v>37036.522094907406</v>
      </c>
      <c r="I4316" t="s">
        <v>1783</v>
      </c>
      <c r="M4316" t="s">
        <v>1785</v>
      </c>
      <c r="N4316" t="s">
        <v>3014</v>
      </c>
      <c r="O4316" t="s">
        <v>3370</v>
      </c>
      <c r="Q4316" s="199">
        <v>5000</v>
      </c>
      <c r="S4316" t="s">
        <v>1786</v>
      </c>
      <c r="T4316" t="s">
        <v>2230</v>
      </c>
      <c r="U4316" s="201">
        <v>4.1849999999999996</v>
      </c>
      <c r="V4316" t="s">
        <v>105</v>
      </c>
      <c r="W4316" t="s">
        <v>3587</v>
      </c>
      <c r="X4316" t="s">
        <v>3016</v>
      </c>
      <c r="Y4316" t="s">
        <v>2250</v>
      </c>
      <c r="Z4316" t="s">
        <v>3729</v>
      </c>
      <c r="AA4316" t="s">
        <v>962</v>
      </c>
      <c r="AB4316" s="198">
        <v>37257.875</v>
      </c>
      <c r="AC4316" s="198">
        <v>37621.875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30</v>
      </c>
      <c r="F4317" s="213">
        <f t="shared" si="340"/>
        <v>300000</v>
      </c>
      <c r="G4317" s="202">
        <v>1299936</v>
      </c>
      <c r="H4317" s="198">
        <v>37036.52306712963</v>
      </c>
      <c r="I4317" t="s">
        <v>1702</v>
      </c>
      <c r="M4317" t="s">
        <v>1785</v>
      </c>
      <c r="N4317" t="s">
        <v>3014</v>
      </c>
      <c r="O4317" t="s">
        <v>3015</v>
      </c>
      <c r="P4317" s="199">
        <v>10000</v>
      </c>
      <c r="S4317" t="s">
        <v>1786</v>
      </c>
      <c r="T4317" t="s">
        <v>2230</v>
      </c>
      <c r="U4317" s="201">
        <v>3.9750000000000001</v>
      </c>
      <c r="V4317" t="s">
        <v>2810</v>
      </c>
      <c r="W4317" t="s">
        <v>3587</v>
      </c>
      <c r="X4317" t="s">
        <v>3016</v>
      </c>
      <c r="Y4317" t="s">
        <v>2250</v>
      </c>
      <c r="Z4317" t="s">
        <v>3729</v>
      </c>
      <c r="AA4317" t="s">
        <v>963</v>
      </c>
      <c r="AB4317" s="198">
        <v>37043.875</v>
      </c>
      <c r="AC4317" s="198">
        <v>37072.875</v>
      </c>
    </row>
    <row r="4318" spans="1:29" x14ac:dyDescent="0.2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30</v>
      </c>
      <c r="F4318" s="213">
        <f t="shared" si="340"/>
        <v>225000</v>
      </c>
      <c r="G4318" s="202">
        <v>1299938</v>
      </c>
      <c r="H4318" s="198">
        <v>37036.523229166669</v>
      </c>
      <c r="I4318" t="s">
        <v>3078</v>
      </c>
      <c r="M4318" t="s">
        <v>1785</v>
      </c>
      <c r="N4318" t="s">
        <v>3014</v>
      </c>
      <c r="O4318" t="s">
        <v>3015</v>
      </c>
      <c r="P4318" s="199">
        <v>7500</v>
      </c>
      <c r="S4318" t="s">
        <v>1786</v>
      </c>
      <c r="T4318" t="s">
        <v>2230</v>
      </c>
      <c r="U4318" s="201">
        <v>3.9750000000000001</v>
      </c>
      <c r="V4318" t="s">
        <v>2852</v>
      </c>
      <c r="W4318" t="s">
        <v>3587</v>
      </c>
      <c r="X4318" t="s">
        <v>3016</v>
      </c>
      <c r="Y4318" t="s">
        <v>2250</v>
      </c>
      <c r="Z4318" t="s">
        <v>3729</v>
      </c>
      <c r="AA4318" t="s">
        <v>964</v>
      </c>
      <c r="AB4318" s="198">
        <v>37043.875</v>
      </c>
      <c r="AC4318" s="198">
        <v>37072.875</v>
      </c>
    </row>
    <row r="4319" spans="1:29" x14ac:dyDescent="0.2">
      <c r="A4319" s="44" t="str">
        <f t="shared" si="336"/>
        <v>US Power Physical</v>
      </c>
      <c r="B4319" s="44" t="str">
        <f t="shared" si="337"/>
        <v>US</v>
      </c>
      <c r="C4319" s="44" t="str">
        <f t="shared" si="338"/>
        <v>Power</v>
      </c>
      <c r="D4319" s="44" t="str">
        <f t="shared" si="339"/>
        <v>Physical</v>
      </c>
      <c r="E4319" s="44">
        <f>IF(VLOOKUP(S4319,'DD-Lookup'!$J$6:$L$50,3,FALSE)="Monthly",(YEAR(AC4319)-YEAR(AB4319))*12+MONTH(AC4319)-MONTH(AB4319)+1,(AC4319-AB4319+1))</f>
        <v>30</v>
      </c>
      <c r="F4319" s="213">
        <f t="shared" si="340"/>
        <v>1500</v>
      </c>
      <c r="G4319" s="202">
        <v>1299941</v>
      </c>
      <c r="H4319" s="198">
        <v>37036.523969907408</v>
      </c>
      <c r="I4319" t="s">
        <v>1843</v>
      </c>
      <c r="M4319" t="s">
        <v>3451</v>
      </c>
      <c r="N4319" t="s">
        <v>3005</v>
      </c>
      <c r="O4319" t="s">
        <v>3043</v>
      </c>
      <c r="P4319" s="199">
        <v>50</v>
      </c>
      <c r="S4319" t="s">
        <v>1784</v>
      </c>
      <c r="T4319" t="s">
        <v>2230</v>
      </c>
      <c r="U4319" s="201">
        <v>52.4</v>
      </c>
      <c r="V4319" t="s">
        <v>2108</v>
      </c>
      <c r="W4319" t="s">
        <v>3006</v>
      </c>
      <c r="X4319" t="s">
        <v>3355</v>
      </c>
      <c r="Y4319" t="s">
        <v>2741</v>
      </c>
      <c r="Z4319" t="s">
        <v>3724</v>
      </c>
      <c r="AA4319">
        <v>623476.1</v>
      </c>
      <c r="AB4319" s="198">
        <v>37043</v>
      </c>
      <c r="AC4319" s="198">
        <v>37072</v>
      </c>
    </row>
    <row r="4320" spans="1:29" x14ac:dyDescent="0.2">
      <c r="A4320" s="44" t="str">
        <f t="shared" si="336"/>
        <v xml:space="preserve"> Natural Gas Physical</v>
      </c>
      <c r="B4320" s="44" t="str">
        <f t="shared" si="337"/>
        <v/>
      </c>
      <c r="C4320" s="44" t="str">
        <f t="shared" si="338"/>
        <v>Natural Gas</v>
      </c>
      <c r="D4320" s="44" t="str">
        <f t="shared" si="339"/>
        <v>Physical</v>
      </c>
      <c r="E4320" s="44">
        <f>IF(VLOOKUP(S4320,'DD-Lookup'!$J$6:$L$50,3,FALSE)="Monthly",(YEAR(AC4320)-YEAR(AB4320))*12+MONTH(AC4320)-MONTH(AB4320)+1,(AC4320-AB4320+1))</f>
        <v>3</v>
      </c>
      <c r="F4320" s="213">
        <f t="shared" si="340"/>
        <v>9000</v>
      </c>
      <c r="G4320" s="202">
        <v>1299942</v>
      </c>
      <c r="H4320" s="198">
        <v>37036.524016203701</v>
      </c>
      <c r="I4320" t="s">
        <v>2353</v>
      </c>
      <c r="M4320" t="s">
        <v>1785</v>
      </c>
      <c r="N4320" t="s">
        <v>1724</v>
      </c>
      <c r="O4320" t="s">
        <v>103</v>
      </c>
      <c r="P4320" s="199">
        <v>3000</v>
      </c>
      <c r="S4320" t="s">
        <v>2308</v>
      </c>
      <c r="T4320" t="s">
        <v>1725</v>
      </c>
      <c r="U4320" s="201">
        <v>5.2149999999999999</v>
      </c>
      <c r="V4320" t="s">
        <v>2354</v>
      </c>
      <c r="W4320" t="s">
        <v>1726</v>
      </c>
      <c r="X4320" t="s">
        <v>1727</v>
      </c>
      <c r="Y4320" t="s">
        <v>3318</v>
      </c>
      <c r="Z4320" t="s">
        <v>3730</v>
      </c>
      <c r="AA4320">
        <v>812838</v>
      </c>
      <c r="AB4320" s="198">
        <v>37036.875</v>
      </c>
      <c r="AC4320" s="198">
        <v>37038.875</v>
      </c>
    </row>
    <row r="4321" spans="1:31" x14ac:dyDescent="0.2">
      <c r="A4321" s="44" t="str">
        <f t="shared" si="336"/>
        <v>US Crude Financial</v>
      </c>
      <c r="B4321" s="44" t="str">
        <f t="shared" si="337"/>
        <v>US</v>
      </c>
      <c r="C4321" s="44" t="str">
        <f t="shared" si="338"/>
        <v>Crude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50000</v>
      </c>
      <c r="G4321" s="202">
        <v>1299943</v>
      </c>
      <c r="H4321" s="198">
        <v>37036.524247685185</v>
      </c>
      <c r="I4321" t="s">
        <v>2955</v>
      </c>
      <c r="M4321" t="s">
        <v>1994</v>
      </c>
      <c r="N4321" t="s">
        <v>2731</v>
      </c>
      <c r="O4321" t="s">
        <v>1815</v>
      </c>
      <c r="P4321" s="199">
        <v>50000</v>
      </c>
      <c r="S4321" t="s">
        <v>1792</v>
      </c>
      <c r="T4321" t="s">
        <v>2230</v>
      </c>
      <c r="U4321" s="201">
        <v>28.45</v>
      </c>
      <c r="V4321" t="s">
        <v>2956</v>
      </c>
      <c r="W4321" t="s">
        <v>2733</v>
      </c>
      <c r="X4321" t="s">
        <v>2734</v>
      </c>
      <c r="Y4321" t="s">
        <v>3473</v>
      </c>
      <c r="Z4321" t="s">
        <v>3729</v>
      </c>
      <c r="AA4321">
        <v>108338</v>
      </c>
      <c r="AB4321" s="198">
        <v>37073</v>
      </c>
      <c r="AC4321" s="198">
        <v>37103</v>
      </c>
      <c r="AE4321" s="116">
        <f>IF(S4321="Gallon",F4321/42,F4321)</f>
        <v>50000</v>
      </c>
    </row>
    <row r="4322" spans="1:31" x14ac:dyDescent="0.2">
      <c r="A4322" s="44" t="str">
        <f t="shared" si="336"/>
        <v xml:space="preserve"> Natural Gas Physical</v>
      </c>
      <c r="B4322" s="44" t="str">
        <f t="shared" si="337"/>
        <v/>
      </c>
      <c r="C4322" s="44" t="str">
        <f t="shared" si="338"/>
        <v>Natural Gas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4</v>
      </c>
      <c r="F4322" s="213">
        <f t="shared" si="340"/>
        <v>28000</v>
      </c>
      <c r="G4322" s="202">
        <v>1299944</v>
      </c>
      <c r="H4322" s="198">
        <v>37036.524976851855</v>
      </c>
      <c r="I4322" t="s">
        <v>3266</v>
      </c>
      <c r="M4322" t="s">
        <v>1785</v>
      </c>
      <c r="N4322" t="s">
        <v>1724</v>
      </c>
      <c r="O4322" t="s">
        <v>172</v>
      </c>
      <c r="P4322" s="199">
        <v>7000</v>
      </c>
      <c r="S4322" t="s">
        <v>2308</v>
      </c>
      <c r="T4322" t="s">
        <v>1725</v>
      </c>
      <c r="U4322" s="201">
        <v>5.23</v>
      </c>
      <c r="V4322" t="s">
        <v>2369</v>
      </c>
      <c r="W4322" t="s">
        <v>1726</v>
      </c>
      <c r="X4322" t="s">
        <v>1727</v>
      </c>
      <c r="Y4322" t="s">
        <v>3318</v>
      </c>
      <c r="Z4322" t="s">
        <v>3730</v>
      </c>
      <c r="AA4322">
        <v>812841</v>
      </c>
      <c r="AB4322" s="198">
        <v>37036</v>
      </c>
      <c r="AC4322" s="198">
        <v>37039</v>
      </c>
    </row>
    <row r="4323" spans="1:31" x14ac:dyDescent="0.2">
      <c r="A4323" s="44" t="str">
        <f t="shared" si="336"/>
        <v>US Crude Financial</v>
      </c>
      <c r="B4323" s="44" t="str">
        <f t="shared" si="337"/>
        <v>US</v>
      </c>
      <c r="C4323" s="44" t="str">
        <f t="shared" si="338"/>
        <v>Crude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50000</v>
      </c>
      <c r="G4323" s="202">
        <v>1299945</v>
      </c>
      <c r="H4323" s="198">
        <v>37036.52516203704</v>
      </c>
      <c r="I4323" t="s">
        <v>2730</v>
      </c>
      <c r="M4323" t="s">
        <v>1994</v>
      </c>
      <c r="N4323" t="s">
        <v>2731</v>
      </c>
      <c r="O4323" t="s">
        <v>1815</v>
      </c>
      <c r="Q4323" s="199">
        <v>50000</v>
      </c>
      <c r="S4323" t="s">
        <v>1792</v>
      </c>
      <c r="T4323" t="s">
        <v>2230</v>
      </c>
      <c r="U4323" s="201">
        <v>28.47</v>
      </c>
      <c r="V4323" t="s">
        <v>2732</v>
      </c>
      <c r="W4323" t="s">
        <v>2733</v>
      </c>
      <c r="X4323" t="s">
        <v>2734</v>
      </c>
      <c r="Y4323" t="s">
        <v>3473</v>
      </c>
      <c r="Z4323" t="s">
        <v>3729</v>
      </c>
      <c r="AA4323">
        <v>108342</v>
      </c>
      <c r="AB4323" s="198">
        <v>37073</v>
      </c>
      <c r="AC4323" s="198">
        <v>37103</v>
      </c>
    </row>
    <row r="4324" spans="1:31" x14ac:dyDescent="0.2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5</v>
      </c>
      <c r="F4324" s="213">
        <f t="shared" si="340"/>
        <v>250</v>
      </c>
      <c r="G4324" s="202">
        <v>1299946</v>
      </c>
      <c r="H4324" s="198">
        <v>37036.525648148148</v>
      </c>
      <c r="I4324" t="s">
        <v>1783</v>
      </c>
      <c r="M4324" t="s">
        <v>3451</v>
      </c>
      <c r="N4324" t="s">
        <v>1827</v>
      </c>
      <c r="O4324" t="s">
        <v>2864</v>
      </c>
      <c r="Q4324" s="199">
        <v>50</v>
      </c>
      <c r="S4324" t="s">
        <v>1784</v>
      </c>
      <c r="T4324" t="s">
        <v>2230</v>
      </c>
      <c r="U4324" s="201">
        <v>57.6</v>
      </c>
      <c r="V4324" t="s">
        <v>1440</v>
      </c>
      <c r="W4324" t="s">
        <v>1848</v>
      </c>
      <c r="X4324" t="s">
        <v>1832</v>
      </c>
      <c r="Y4324" t="s">
        <v>2741</v>
      </c>
      <c r="Z4324" t="s">
        <v>3724</v>
      </c>
      <c r="AA4324">
        <v>623480.1</v>
      </c>
      <c r="AB4324" s="198">
        <v>37046.875</v>
      </c>
      <c r="AC4324" s="198">
        <v>37050.875</v>
      </c>
    </row>
    <row r="4325" spans="1:31" x14ac:dyDescent="0.2">
      <c r="A4325" s="44" t="str">
        <f t="shared" si="336"/>
        <v>US Power Physical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5</v>
      </c>
      <c r="F4325" s="213">
        <f t="shared" si="340"/>
        <v>250</v>
      </c>
      <c r="G4325" s="202">
        <v>1299947</v>
      </c>
      <c r="H4325" s="198">
        <v>37036.525694444441</v>
      </c>
      <c r="I4325" t="s">
        <v>1783</v>
      </c>
      <c r="M4325" t="s">
        <v>3451</v>
      </c>
      <c r="N4325" t="s">
        <v>1827</v>
      </c>
      <c r="O4325" t="s">
        <v>2864</v>
      </c>
      <c r="Q4325" s="199">
        <v>50</v>
      </c>
      <c r="S4325" t="s">
        <v>1784</v>
      </c>
      <c r="T4325" t="s">
        <v>2230</v>
      </c>
      <c r="U4325" s="201">
        <v>57.7</v>
      </c>
      <c r="V4325" t="s">
        <v>1440</v>
      </c>
      <c r="W4325" t="s">
        <v>1848</v>
      </c>
      <c r="X4325" t="s">
        <v>1832</v>
      </c>
      <c r="Y4325" t="s">
        <v>2741</v>
      </c>
      <c r="Z4325" t="s">
        <v>3724</v>
      </c>
      <c r="AA4325">
        <v>623481.1</v>
      </c>
      <c r="AB4325" s="198">
        <v>37046.875</v>
      </c>
      <c r="AC4325" s="198">
        <v>37050.875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30</v>
      </c>
      <c r="F4326" s="213">
        <f t="shared" si="340"/>
        <v>300000</v>
      </c>
      <c r="G4326" s="202">
        <v>1299948</v>
      </c>
      <c r="H4326" s="198">
        <v>37036.527777777781</v>
      </c>
      <c r="I4326" t="s">
        <v>2093</v>
      </c>
      <c r="M4326" t="s">
        <v>1785</v>
      </c>
      <c r="N4326" t="s">
        <v>3014</v>
      </c>
      <c r="O4326" t="s">
        <v>1077</v>
      </c>
      <c r="Q4326" s="199">
        <v>10000</v>
      </c>
      <c r="S4326" t="s">
        <v>1786</v>
      </c>
      <c r="T4326" t="s">
        <v>2230</v>
      </c>
      <c r="U4326" s="201">
        <v>-0.03</v>
      </c>
      <c r="V4326" t="s">
        <v>965</v>
      </c>
      <c r="W4326" t="s">
        <v>1775</v>
      </c>
      <c r="X4326" t="s">
        <v>1776</v>
      </c>
      <c r="Y4326" t="s">
        <v>2250</v>
      </c>
      <c r="Z4326" t="s">
        <v>3729</v>
      </c>
      <c r="AA4326" t="s">
        <v>966</v>
      </c>
      <c r="AB4326" s="198">
        <v>37043.875</v>
      </c>
      <c r="AC4326" s="198">
        <v>37072.875</v>
      </c>
    </row>
    <row r="4327" spans="1:31" x14ac:dyDescent="0.2">
      <c r="A4327" s="44" t="str">
        <f t="shared" si="336"/>
        <v xml:space="preserve"> Natural Gas Physical</v>
      </c>
      <c r="B4327" s="44" t="str">
        <f t="shared" si="337"/>
        <v/>
      </c>
      <c r="C4327" s="44" t="str">
        <f t="shared" si="338"/>
        <v>Natural Gas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3</v>
      </c>
      <c r="F4327" s="213">
        <f t="shared" si="340"/>
        <v>15000</v>
      </c>
      <c r="G4327" s="202">
        <v>1299949</v>
      </c>
      <c r="H4327" s="198">
        <v>37036.528680555559</v>
      </c>
      <c r="I4327" t="s">
        <v>2775</v>
      </c>
      <c r="M4327" t="s">
        <v>1785</v>
      </c>
      <c r="N4327" t="s">
        <v>1724</v>
      </c>
      <c r="O4327" t="s">
        <v>103</v>
      </c>
      <c r="P4327" s="199">
        <v>5000</v>
      </c>
      <c r="S4327" t="s">
        <v>2308</v>
      </c>
      <c r="T4327" t="s">
        <v>1725</v>
      </c>
      <c r="U4327" s="201">
        <v>5.21</v>
      </c>
      <c r="V4327" t="s">
        <v>2349</v>
      </c>
      <c r="W4327" t="s">
        <v>1726</v>
      </c>
      <c r="X4327" t="s">
        <v>1727</v>
      </c>
      <c r="Y4327" t="s">
        <v>3318</v>
      </c>
      <c r="Z4327" t="s">
        <v>3730</v>
      </c>
      <c r="AA4327">
        <v>812847</v>
      </c>
      <c r="AB4327" s="198">
        <v>37036.875</v>
      </c>
      <c r="AC4327" s="198">
        <v>37038.875</v>
      </c>
    </row>
    <row r="4328" spans="1:31" x14ac:dyDescent="0.2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30</v>
      </c>
      <c r="F4328" s="213">
        <f t="shared" si="340"/>
        <v>75000</v>
      </c>
      <c r="G4328" s="202">
        <v>1299950</v>
      </c>
      <c r="H4328" s="198">
        <v>37036.528935185182</v>
      </c>
      <c r="I4328" t="s">
        <v>3008</v>
      </c>
      <c r="M4328" t="s">
        <v>1785</v>
      </c>
      <c r="N4328" t="s">
        <v>3014</v>
      </c>
      <c r="O4328" t="s">
        <v>3015</v>
      </c>
      <c r="Q4328" s="199">
        <v>2500</v>
      </c>
      <c r="S4328" t="s">
        <v>1786</v>
      </c>
      <c r="T4328" t="s">
        <v>2230</v>
      </c>
      <c r="U4328" s="201">
        <v>3.98</v>
      </c>
      <c r="V4328" t="s">
        <v>3507</v>
      </c>
      <c r="W4328" t="s">
        <v>3587</v>
      </c>
      <c r="X4328" t="s">
        <v>3016</v>
      </c>
      <c r="Y4328" t="s">
        <v>2250</v>
      </c>
      <c r="Z4328" t="s">
        <v>3729</v>
      </c>
      <c r="AA4328" t="s">
        <v>967</v>
      </c>
      <c r="AB4328" s="198">
        <v>37043.875</v>
      </c>
      <c r="AC4328" s="198">
        <v>37072.875</v>
      </c>
    </row>
    <row r="4329" spans="1:31" x14ac:dyDescent="0.2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30</v>
      </c>
      <c r="F4329" s="213">
        <f t="shared" si="340"/>
        <v>600000</v>
      </c>
      <c r="G4329" s="202">
        <v>1299951</v>
      </c>
      <c r="H4329" s="198">
        <v>37036.529236111113</v>
      </c>
      <c r="I4329" t="s">
        <v>3013</v>
      </c>
      <c r="M4329" t="s">
        <v>1785</v>
      </c>
      <c r="N4329" t="s">
        <v>3014</v>
      </c>
      <c r="O4329" t="s">
        <v>3015</v>
      </c>
      <c r="P4329" s="199">
        <v>20000</v>
      </c>
      <c r="S4329" t="s">
        <v>1786</v>
      </c>
      <c r="T4329" t="s">
        <v>2230</v>
      </c>
      <c r="U4329" s="201">
        <v>3.97</v>
      </c>
      <c r="V4329" t="s">
        <v>2932</v>
      </c>
      <c r="W4329" t="s">
        <v>3587</v>
      </c>
      <c r="X4329" t="s">
        <v>3016</v>
      </c>
      <c r="Y4329" t="s">
        <v>2250</v>
      </c>
      <c r="Z4329" t="s">
        <v>3729</v>
      </c>
      <c r="AA4329" t="s">
        <v>968</v>
      </c>
      <c r="AB4329" s="198">
        <v>37043.875</v>
      </c>
      <c r="AC4329" s="198">
        <v>37072.875</v>
      </c>
    </row>
    <row r="4330" spans="1:31" x14ac:dyDescent="0.2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365</v>
      </c>
      <c r="F4330" s="213">
        <f t="shared" si="340"/>
        <v>1825000</v>
      </c>
      <c r="G4330" s="202">
        <v>1299952</v>
      </c>
      <c r="H4330" s="198">
        <v>37036.529780092591</v>
      </c>
      <c r="I4330" t="s">
        <v>1826</v>
      </c>
      <c r="M4330" t="s">
        <v>1785</v>
      </c>
      <c r="N4330" t="s">
        <v>3014</v>
      </c>
      <c r="O4330" t="s">
        <v>3370</v>
      </c>
      <c r="Q4330" s="199">
        <v>5000</v>
      </c>
      <c r="S4330" t="s">
        <v>1786</v>
      </c>
      <c r="T4330" t="s">
        <v>2230</v>
      </c>
      <c r="U4330" s="201">
        <v>4.1900000000000004</v>
      </c>
      <c r="V4330" t="s">
        <v>3195</v>
      </c>
      <c r="W4330" t="s">
        <v>3587</v>
      </c>
      <c r="X4330" t="s">
        <v>3016</v>
      </c>
      <c r="Y4330" t="s">
        <v>2250</v>
      </c>
      <c r="Z4330" t="s">
        <v>3729</v>
      </c>
      <c r="AA4330" t="s">
        <v>969</v>
      </c>
      <c r="AB4330" s="198">
        <v>37257.875</v>
      </c>
      <c r="AC4330" s="198">
        <v>37621.875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155000</v>
      </c>
      <c r="G4331" s="202">
        <v>1299953</v>
      </c>
      <c r="H4331" s="198">
        <v>37036.529872685183</v>
      </c>
      <c r="I4331" t="s">
        <v>3336</v>
      </c>
      <c r="M4331" t="s">
        <v>1785</v>
      </c>
      <c r="N4331" t="s">
        <v>3014</v>
      </c>
      <c r="O4331" t="s">
        <v>3025</v>
      </c>
      <c r="P4331" s="199">
        <v>5000</v>
      </c>
      <c r="S4331" t="s">
        <v>1786</v>
      </c>
      <c r="T4331" t="s">
        <v>2230</v>
      </c>
      <c r="U4331" s="201">
        <v>4.1074999999999999</v>
      </c>
      <c r="V4331" t="s">
        <v>3287</v>
      </c>
      <c r="W4331" t="s">
        <v>3587</v>
      </c>
      <c r="X4331" t="s">
        <v>3016</v>
      </c>
      <c r="Y4331" t="s">
        <v>2250</v>
      </c>
      <c r="Z4331" t="s">
        <v>3729</v>
      </c>
      <c r="AA4331" t="s">
        <v>970</v>
      </c>
      <c r="AB4331" s="198">
        <v>37104.875</v>
      </c>
      <c r="AC4331" s="198">
        <v>37134.875</v>
      </c>
    </row>
    <row r="4332" spans="1:31" x14ac:dyDescent="0.2">
      <c r="A4332" s="44" t="str">
        <f t="shared" si="336"/>
        <v>US Power Physical</v>
      </c>
      <c r="B4332" s="44" t="str">
        <f t="shared" si="337"/>
        <v>US</v>
      </c>
      <c r="C4332" s="44" t="str">
        <f t="shared" si="338"/>
        <v>Power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5</v>
      </c>
      <c r="F4332" s="213">
        <f t="shared" si="340"/>
        <v>250</v>
      </c>
      <c r="G4332" s="202">
        <v>1299956</v>
      </c>
      <c r="H4332" s="198">
        <v>37036.530104166668</v>
      </c>
      <c r="I4332" t="s">
        <v>2980</v>
      </c>
      <c r="M4332" t="s">
        <v>3451</v>
      </c>
      <c r="N4332" t="s">
        <v>1827</v>
      </c>
      <c r="O4332" t="s">
        <v>2864</v>
      </c>
      <c r="Q4332" s="199">
        <v>50</v>
      </c>
      <c r="S4332" t="s">
        <v>1784</v>
      </c>
      <c r="T4332" t="s">
        <v>2230</v>
      </c>
      <c r="U4332" s="201">
        <v>57.8</v>
      </c>
      <c r="V4332" t="s">
        <v>2786</v>
      </c>
      <c r="W4332" t="s">
        <v>1848</v>
      </c>
      <c r="X4332" t="s">
        <v>1832</v>
      </c>
      <c r="Y4332" t="s">
        <v>2741</v>
      </c>
      <c r="Z4332" t="s">
        <v>3724</v>
      </c>
      <c r="AA4332">
        <v>623483.1</v>
      </c>
      <c r="AB4332" s="198">
        <v>37046.875</v>
      </c>
      <c r="AC4332" s="198">
        <v>37050.875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30</v>
      </c>
      <c r="F4333" s="213">
        <f t="shared" si="340"/>
        <v>150000</v>
      </c>
      <c r="G4333" s="202">
        <v>1299957</v>
      </c>
      <c r="H4333" s="198">
        <v>37036.5309375</v>
      </c>
      <c r="I4333" t="s">
        <v>1716</v>
      </c>
      <c r="M4333" t="s">
        <v>1785</v>
      </c>
      <c r="N4333" t="s">
        <v>3014</v>
      </c>
      <c r="O4333" t="s">
        <v>3015</v>
      </c>
      <c r="Q4333" s="199">
        <v>5000</v>
      </c>
      <c r="S4333" t="s">
        <v>1786</v>
      </c>
      <c r="T4333" t="s">
        <v>2230</v>
      </c>
      <c r="U4333" s="201">
        <v>3.9750000000000001</v>
      </c>
      <c r="V4333" t="s">
        <v>2401</v>
      </c>
      <c r="W4333" t="s">
        <v>3587</v>
      </c>
      <c r="X4333" t="s">
        <v>3016</v>
      </c>
      <c r="Y4333" t="s">
        <v>2250</v>
      </c>
      <c r="Z4333" t="s">
        <v>3729</v>
      </c>
      <c r="AA4333" t="s">
        <v>971</v>
      </c>
      <c r="AB4333" s="198">
        <v>37043.875</v>
      </c>
      <c r="AC4333" s="198">
        <v>37072.875</v>
      </c>
    </row>
    <row r="4334" spans="1:31" x14ac:dyDescent="0.2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31</v>
      </c>
      <c r="F4334" s="213">
        <f t="shared" si="340"/>
        <v>310000</v>
      </c>
      <c r="G4334" s="202">
        <v>1299958</v>
      </c>
      <c r="H4334" s="198">
        <v>37036.531412037039</v>
      </c>
      <c r="I4334" t="s">
        <v>1702</v>
      </c>
      <c r="M4334" t="s">
        <v>1785</v>
      </c>
      <c r="N4334" t="s">
        <v>3328</v>
      </c>
      <c r="O4334" t="s">
        <v>972</v>
      </c>
      <c r="P4334" s="199">
        <v>10000</v>
      </c>
      <c r="S4334" t="s">
        <v>1786</v>
      </c>
      <c r="T4334" t="s">
        <v>2230</v>
      </c>
      <c r="U4334" s="201">
        <v>1.2500000000000001E-2</v>
      </c>
      <c r="V4334" t="s">
        <v>973</v>
      </c>
      <c r="W4334" t="s">
        <v>3179</v>
      </c>
      <c r="X4334" t="s">
        <v>3180</v>
      </c>
      <c r="Y4334" t="s">
        <v>2250</v>
      </c>
      <c r="Z4334" t="s">
        <v>3729</v>
      </c>
      <c r="AA4334" t="s">
        <v>974</v>
      </c>
      <c r="AB4334" s="198">
        <v>37165</v>
      </c>
      <c r="AC4334" s="198">
        <v>37195</v>
      </c>
    </row>
    <row r="4335" spans="1:31" x14ac:dyDescent="0.2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151</v>
      </c>
      <c r="F4335" s="213">
        <f t="shared" si="340"/>
        <v>755000</v>
      </c>
      <c r="G4335" s="202">
        <v>1299960</v>
      </c>
      <c r="H4335" s="198">
        <v>37036.534953703704</v>
      </c>
      <c r="I4335" t="s">
        <v>1702</v>
      </c>
      <c r="M4335" t="s">
        <v>1785</v>
      </c>
      <c r="N4335" t="s">
        <v>3328</v>
      </c>
      <c r="O4335" t="s">
        <v>2538</v>
      </c>
      <c r="P4335" s="199">
        <v>5000</v>
      </c>
      <c r="S4335" t="s">
        <v>1786</v>
      </c>
      <c r="T4335" t="s">
        <v>2230</v>
      </c>
      <c r="U4335" s="201">
        <v>-3.2500000000000001E-2</v>
      </c>
      <c r="V4335" t="s">
        <v>973</v>
      </c>
      <c r="W4335" t="s">
        <v>3179</v>
      </c>
      <c r="X4335" t="s">
        <v>3180</v>
      </c>
      <c r="Y4335" t="s">
        <v>2250</v>
      </c>
      <c r="Z4335" t="s">
        <v>3729</v>
      </c>
      <c r="AA4335" t="s">
        <v>975</v>
      </c>
      <c r="AB4335" s="198">
        <v>37196</v>
      </c>
      <c r="AC4335" s="198">
        <v>37346</v>
      </c>
    </row>
    <row r="4336" spans="1:31" x14ac:dyDescent="0.2">
      <c r="A4336" s="44" t="str">
        <f t="shared" si="336"/>
        <v>US Crude Financial</v>
      </c>
      <c r="B4336" s="44" t="str">
        <f t="shared" si="337"/>
        <v>US</v>
      </c>
      <c r="C4336" s="44" t="str">
        <f t="shared" si="338"/>
        <v>Crude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50000</v>
      </c>
      <c r="G4336" s="202">
        <v>1299961</v>
      </c>
      <c r="H4336" s="198">
        <v>37036.536319444444</v>
      </c>
      <c r="I4336" t="s">
        <v>2730</v>
      </c>
      <c r="M4336" t="s">
        <v>1994</v>
      </c>
      <c r="N4336" t="s">
        <v>2731</v>
      </c>
      <c r="O4336" t="s">
        <v>3104</v>
      </c>
      <c r="Q4336" s="199">
        <v>50000</v>
      </c>
      <c r="S4336" t="s">
        <v>1792</v>
      </c>
      <c r="T4336" t="s">
        <v>2230</v>
      </c>
      <c r="U4336" s="201">
        <v>28.49</v>
      </c>
      <c r="V4336" t="s">
        <v>348</v>
      </c>
      <c r="W4336" t="s">
        <v>2733</v>
      </c>
      <c r="X4336" t="s">
        <v>2803</v>
      </c>
      <c r="Y4336" t="s">
        <v>3473</v>
      </c>
      <c r="Z4336" t="s">
        <v>3729</v>
      </c>
      <c r="AA4336">
        <v>108365</v>
      </c>
      <c r="AB4336" s="198">
        <v>37073</v>
      </c>
      <c r="AC4336" s="198">
        <v>37103</v>
      </c>
    </row>
    <row r="4337" spans="1:29" x14ac:dyDescent="0.2">
      <c r="A4337" s="44" t="str">
        <f t="shared" si="336"/>
        <v>US Crude Financial</v>
      </c>
      <c r="B4337" s="44" t="str">
        <f t="shared" si="337"/>
        <v>US</v>
      </c>
      <c r="C4337" s="44" t="str">
        <f t="shared" si="338"/>
        <v>Crude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3">
        <f t="shared" si="340"/>
        <v>50000</v>
      </c>
      <c r="G4337" s="202">
        <v>1299962</v>
      </c>
      <c r="H4337" s="198">
        <v>37036.536539351851</v>
      </c>
      <c r="I4337" t="s">
        <v>2730</v>
      </c>
      <c r="M4337" t="s">
        <v>1994</v>
      </c>
      <c r="N4337" t="s">
        <v>2731</v>
      </c>
      <c r="O4337" t="s">
        <v>3104</v>
      </c>
      <c r="Q4337" s="199">
        <v>50000</v>
      </c>
      <c r="S4337" t="s">
        <v>1792</v>
      </c>
      <c r="T4337" t="s">
        <v>2230</v>
      </c>
      <c r="U4337" s="201">
        <v>28.51</v>
      </c>
      <c r="V4337" t="s">
        <v>348</v>
      </c>
      <c r="W4337" t="s">
        <v>2733</v>
      </c>
      <c r="X4337" t="s">
        <v>2803</v>
      </c>
      <c r="Y4337" t="s">
        <v>3473</v>
      </c>
      <c r="Z4337" t="s">
        <v>3729</v>
      </c>
      <c r="AA4337">
        <v>108368</v>
      </c>
      <c r="AB4337" s="198">
        <v>37073</v>
      </c>
      <c r="AC4337" s="198">
        <v>37103</v>
      </c>
    </row>
    <row r="4338" spans="1:29" x14ac:dyDescent="0.2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214</v>
      </c>
      <c r="F4338" s="213">
        <f t="shared" si="340"/>
        <v>1070000</v>
      </c>
      <c r="G4338" s="202">
        <v>1299963</v>
      </c>
      <c r="H4338" s="198">
        <v>37036.536643518521</v>
      </c>
      <c r="I4338" t="s">
        <v>1702</v>
      </c>
      <c r="M4338" t="s">
        <v>1785</v>
      </c>
      <c r="N4338" t="s">
        <v>3328</v>
      </c>
      <c r="O4338" t="s">
        <v>976</v>
      </c>
      <c r="P4338" s="199">
        <v>5000</v>
      </c>
      <c r="S4338" t="s">
        <v>1786</v>
      </c>
      <c r="T4338" t="s">
        <v>2230</v>
      </c>
      <c r="U4338" s="201">
        <v>2.2499999999999999E-2</v>
      </c>
      <c r="V4338" t="s">
        <v>973</v>
      </c>
      <c r="W4338" t="s">
        <v>3179</v>
      </c>
      <c r="X4338" t="s">
        <v>3180</v>
      </c>
      <c r="Y4338" t="s">
        <v>2250</v>
      </c>
      <c r="Z4338" t="s">
        <v>3729</v>
      </c>
      <c r="AA4338" t="s">
        <v>977</v>
      </c>
      <c r="AB4338" s="198">
        <v>37347</v>
      </c>
      <c r="AC4338" s="198">
        <v>37560</v>
      </c>
    </row>
    <row r="4339" spans="1:29" x14ac:dyDescent="0.2">
      <c r="A4339" s="44" t="str">
        <f t="shared" si="336"/>
        <v>US Natural Gas Financial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30</v>
      </c>
      <c r="F4339" s="213">
        <f t="shared" si="340"/>
        <v>75000</v>
      </c>
      <c r="G4339" s="202">
        <v>1299964</v>
      </c>
      <c r="H4339" s="198">
        <v>37036.536898148152</v>
      </c>
      <c r="I4339" t="s">
        <v>3013</v>
      </c>
      <c r="M4339" t="s">
        <v>1785</v>
      </c>
      <c r="N4339" t="s">
        <v>3014</v>
      </c>
      <c r="O4339" t="s">
        <v>3015</v>
      </c>
      <c r="Q4339" s="199">
        <v>2500</v>
      </c>
      <c r="S4339" t="s">
        <v>1786</v>
      </c>
      <c r="T4339" t="s">
        <v>2230</v>
      </c>
      <c r="U4339" s="201">
        <v>3.9750000000000001</v>
      </c>
      <c r="V4339" t="s">
        <v>3267</v>
      </c>
      <c r="W4339" t="s">
        <v>3587</v>
      </c>
      <c r="X4339" t="s">
        <v>3016</v>
      </c>
      <c r="Y4339" t="s">
        <v>2250</v>
      </c>
      <c r="Z4339" t="s">
        <v>3729</v>
      </c>
      <c r="AA4339" t="s">
        <v>978</v>
      </c>
      <c r="AB4339" s="198">
        <v>37043.875</v>
      </c>
      <c r="AC4339" s="198">
        <v>37072.875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30</v>
      </c>
      <c r="F4340" s="213">
        <f t="shared" si="340"/>
        <v>600000</v>
      </c>
      <c r="G4340" s="202">
        <v>1299965</v>
      </c>
      <c r="H4340" s="198">
        <v>37036.537164351852</v>
      </c>
      <c r="I4340" t="s">
        <v>1826</v>
      </c>
      <c r="M4340" t="s">
        <v>1785</v>
      </c>
      <c r="N4340" t="s">
        <v>3014</v>
      </c>
      <c r="O4340" t="s">
        <v>1820</v>
      </c>
      <c r="Q4340" s="199">
        <v>20000</v>
      </c>
      <c r="S4340" t="s">
        <v>1786</v>
      </c>
      <c r="T4340" t="s">
        <v>2230</v>
      </c>
      <c r="U4340" s="201">
        <v>-0.01</v>
      </c>
      <c r="V4340" t="s">
        <v>1649</v>
      </c>
      <c r="W4340" t="s">
        <v>3372</v>
      </c>
      <c r="X4340" t="s">
        <v>2774</v>
      </c>
      <c r="Y4340" t="s">
        <v>2250</v>
      </c>
      <c r="Z4340" t="s">
        <v>3729</v>
      </c>
      <c r="AA4340" t="s">
        <v>979</v>
      </c>
      <c r="AB4340" s="198">
        <v>37043.875</v>
      </c>
      <c r="AC4340" s="198">
        <v>37072.875</v>
      </c>
    </row>
    <row r="4341" spans="1:29" x14ac:dyDescent="0.2">
      <c r="A4341" s="44" t="str">
        <f t="shared" si="336"/>
        <v>US Natural Gas Physical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30</v>
      </c>
      <c r="F4341" s="213">
        <f t="shared" si="340"/>
        <v>300000</v>
      </c>
      <c r="G4341" s="202">
        <v>1299966</v>
      </c>
      <c r="H4341" s="198">
        <v>37036.537199074075</v>
      </c>
      <c r="I4341" t="s">
        <v>1826</v>
      </c>
      <c r="M4341" t="s">
        <v>1785</v>
      </c>
      <c r="N4341" t="s">
        <v>3238</v>
      </c>
      <c r="O4341" t="s">
        <v>1909</v>
      </c>
      <c r="Q4341" s="199">
        <v>10000</v>
      </c>
      <c r="S4341" t="s">
        <v>1786</v>
      </c>
      <c r="T4341" t="s">
        <v>2230</v>
      </c>
      <c r="U4341" s="201">
        <v>-2.5000000000000001E-2</v>
      </c>
      <c r="V4341" t="s">
        <v>1915</v>
      </c>
      <c r="W4341" t="s">
        <v>3081</v>
      </c>
      <c r="X4341" t="s">
        <v>2858</v>
      </c>
      <c r="Y4341" t="s">
        <v>3318</v>
      </c>
      <c r="Z4341" t="s">
        <v>3729</v>
      </c>
      <c r="AA4341" t="s">
        <v>980</v>
      </c>
      <c r="AB4341" s="198">
        <v>37043.409722222219</v>
      </c>
      <c r="AC4341" s="198">
        <v>37072.409722222219</v>
      </c>
    </row>
    <row r="4342" spans="1:29" x14ac:dyDescent="0.2">
      <c r="A4342" s="44" t="str">
        <f t="shared" si="336"/>
        <v>US Natural Gas Financial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30</v>
      </c>
      <c r="F4342" s="213">
        <f t="shared" si="340"/>
        <v>75000</v>
      </c>
      <c r="G4342" s="202">
        <v>1299967</v>
      </c>
      <c r="H4342" s="198">
        <v>37036.537303240744</v>
      </c>
      <c r="I4342" t="s">
        <v>3078</v>
      </c>
      <c r="M4342" t="s">
        <v>1785</v>
      </c>
      <c r="N4342" t="s">
        <v>3014</v>
      </c>
      <c r="O4342" t="s">
        <v>3015</v>
      </c>
      <c r="P4342" s="199">
        <v>2500</v>
      </c>
      <c r="S4342" t="s">
        <v>1786</v>
      </c>
      <c r="T4342" t="s">
        <v>2230</v>
      </c>
      <c r="U4342" s="201">
        <v>3.97</v>
      </c>
      <c r="V4342" t="s">
        <v>2852</v>
      </c>
      <c r="W4342" t="s">
        <v>3587</v>
      </c>
      <c r="X4342" t="s">
        <v>3016</v>
      </c>
      <c r="Y4342" t="s">
        <v>2250</v>
      </c>
      <c r="Z4342" t="s">
        <v>3729</v>
      </c>
      <c r="AA4342" t="s">
        <v>981</v>
      </c>
      <c r="AB4342" s="198">
        <v>37043.875</v>
      </c>
      <c r="AC4342" s="198">
        <v>37072.875</v>
      </c>
    </row>
    <row r="4343" spans="1:29" x14ac:dyDescent="0.2">
      <c r="A4343" s="44" t="str">
        <f t="shared" si="336"/>
        <v xml:space="preserve"> Metals Financial</v>
      </c>
      <c r="B4343" s="44" t="str">
        <f t="shared" si="337"/>
        <v/>
      </c>
      <c r="C4343" s="44" t="str">
        <f t="shared" si="338"/>
        <v>Metals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20</v>
      </c>
      <c r="G4343" s="202">
        <v>1299968</v>
      </c>
      <c r="H4343" s="198">
        <v>37036.537615740737</v>
      </c>
      <c r="I4343" t="s">
        <v>2284</v>
      </c>
      <c r="M4343" t="s">
        <v>1791</v>
      </c>
      <c r="N4343" t="s">
        <v>2240</v>
      </c>
      <c r="O4343" t="s">
        <v>2241</v>
      </c>
      <c r="Q4343" s="199">
        <v>20</v>
      </c>
      <c r="S4343" t="s">
        <v>2229</v>
      </c>
      <c r="T4343" t="s">
        <v>2230</v>
      </c>
      <c r="U4343" s="201">
        <v>1546</v>
      </c>
      <c r="V4343" t="s">
        <v>2300</v>
      </c>
      <c r="W4343" t="s">
        <v>3049</v>
      </c>
      <c r="X4343" t="s">
        <v>2232</v>
      </c>
      <c r="Y4343" t="s">
        <v>2233</v>
      </c>
      <c r="Z4343" t="s">
        <v>2234</v>
      </c>
      <c r="AA4343">
        <v>2154182</v>
      </c>
    </row>
    <row r="4344" spans="1:29" x14ac:dyDescent="0.2">
      <c r="A4344" s="44" t="str">
        <f t="shared" si="336"/>
        <v>US Natural Gas Physical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30</v>
      </c>
      <c r="F4344" s="213">
        <f t="shared" si="340"/>
        <v>300000</v>
      </c>
      <c r="G4344" s="202">
        <v>1299969</v>
      </c>
      <c r="H4344" s="198">
        <v>37036.537824074076</v>
      </c>
      <c r="I4344" t="s">
        <v>2779</v>
      </c>
      <c r="M4344" t="s">
        <v>1785</v>
      </c>
      <c r="N4344" t="s">
        <v>3238</v>
      </c>
      <c r="O4344" t="s">
        <v>1909</v>
      </c>
      <c r="Q4344" s="199">
        <v>10000</v>
      </c>
      <c r="S4344" t="s">
        <v>1786</v>
      </c>
      <c r="T4344" t="s">
        <v>2230</v>
      </c>
      <c r="U4344" s="201">
        <v>-0.02</v>
      </c>
      <c r="V4344" t="s">
        <v>3083</v>
      </c>
      <c r="W4344" t="s">
        <v>3081</v>
      </c>
      <c r="X4344" t="s">
        <v>2858</v>
      </c>
      <c r="Y4344" t="s">
        <v>3318</v>
      </c>
      <c r="Z4344" t="s">
        <v>3729</v>
      </c>
      <c r="AA4344" t="s">
        <v>982</v>
      </c>
      <c r="AB4344" s="198">
        <v>37043.409722222219</v>
      </c>
      <c r="AC4344" s="198">
        <v>37072.409722222219</v>
      </c>
    </row>
    <row r="4345" spans="1:29" x14ac:dyDescent="0.2">
      <c r="A4345" s="44" t="str">
        <f t="shared" si="336"/>
        <v xml:space="preserve"> Metals Financial</v>
      </c>
      <c r="B4345" s="44" t="str">
        <f t="shared" si="337"/>
        <v/>
      </c>
      <c r="C4345" s="44" t="str">
        <f t="shared" si="338"/>
        <v>Metals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1</v>
      </c>
      <c r="F4345" s="213">
        <f t="shared" si="340"/>
        <v>20</v>
      </c>
      <c r="G4345" s="202">
        <v>1299970</v>
      </c>
      <c r="H4345" s="198">
        <v>37036.537916666668</v>
      </c>
      <c r="I4345" t="s">
        <v>2284</v>
      </c>
      <c r="M4345" t="s">
        <v>1791</v>
      </c>
      <c r="N4345" t="s">
        <v>2240</v>
      </c>
      <c r="O4345" t="s">
        <v>2241</v>
      </c>
      <c r="Q4345" s="199">
        <v>20</v>
      </c>
      <c r="S4345" t="s">
        <v>2229</v>
      </c>
      <c r="T4345" t="s">
        <v>2230</v>
      </c>
      <c r="U4345" s="201">
        <v>1547.5</v>
      </c>
      <c r="V4345" t="s">
        <v>2300</v>
      </c>
      <c r="W4345" t="s">
        <v>3049</v>
      </c>
      <c r="X4345" t="s">
        <v>2232</v>
      </c>
      <c r="Y4345" t="s">
        <v>2233</v>
      </c>
      <c r="Z4345" t="s">
        <v>2234</v>
      </c>
      <c r="AA4345">
        <v>2154178</v>
      </c>
    </row>
    <row r="4346" spans="1:29" x14ac:dyDescent="0.2">
      <c r="A4346" s="44" t="str">
        <f t="shared" si="336"/>
        <v>US Power Physical</v>
      </c>
      <c r="B4346" s="44" t="str">
        <f t="shared" si="337"/>
        <v>US</v>
      </c>
      <c r="C4346" s="44" t="str">
        <f t="shared" si="338"/>
        <v>Power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5</v>
      </c>
      <c r="F4346" s="213">
        <f t="shared" si="340"/>
        <v>250</v>
      </c>
      <c r="G4346" s="202">
        <v>1299971</v>
      </c>
      <c r="H4346" s="198">
        <v>37036.53869212963</v>
      </c>
      <c r="I4346" t="s">
        <v>2980</v>
      </c>
      <c r="M4346" t="s">
        <v>3451</v>
      </c>
      <c r="N4346" t="s">
        <v>1827</v>
      </c>
      <c r="O4346" t="s">
        <v>2864</v>
      </c>
      <c r="Q4346" s="199">
        <v>50</v>
      </c>
      <c r="S4346" t="s">
        <v>1784</v>
      </c>
      <c r="T4346" t="s">
        <v>2230</v>
      </c>
      <c r="U4346" s="201">
        <v>57.9</v>
      </c>
      <c r="V4346" t="s">
        <v>2786</v>
      </c>
      <c r="W4346" t="s">
        <v>1848</v>
      </c>
      <c r="X4346" t="s">
        <v>1832</v>
      </c>
      <c r="Y4346" t="s">
        <v>2741</v>
      </c>
      <c r="Z4346" t="s">
        <v>3724</v>
      </c>
      <c r="AA4346">
        <v>623502.1</v>
      </c>
      <c r="AB4346" s="198">
        <v>37046.875</v>
      </c>
      <c r="AC4346" s="198">
        <v>37050.875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30</v>
      </c>
      <c r="F4347" s="213">
        <f t="shared" si="340"/>
        <v>75000</v>
      </c>
      <c r="G4347" s="202">
        <v>1299972</v>
      </c>
      <c r="H4347" s="198">
        <v>37036.538773148146</v>
      </c>
      <c r="I4347" t="s">
        <v>3013</v>
      </c>
      <c r="M4347" t="s">
        <v>1785</v>
      </c>
      <c r="N4347" t="s">
        <v>3014</v>
      </c>
      <c r="O4347" t="s">
        <v>3015</v>
      </c>
      <c r="Q4347" s="199">
        <v>2500</v>
      </c>
      <c r="S4347" t="s">
        <v>1786</v>
      </c>
      <c r="T4347" t="s">
        <v>2230</v>
      </c>
      <c r="U4347" s="201">
        <v>3.98</v>
      </c>
      <c r="V4347" t="s">
        <v>3267</v>
      </c>
      <c r="W4347" t="s">
        <v>3587</v>
      </c>
      <c r="X4347" t="s">
        <v>3016</v>
      </c>
      <c r="Y4347" t="s">
        <v>2250</v>
      </c>
      <c r="Z4347" t="s">
        <v>3729</v>
      </c>
      <c r="AA4347" t="s">
        <v>983</v>
      </c>
      <c r="AB4347" s="198">
        <v>37043.875</v>
      </c>
      <c r="AC4347" s="198">
        <v>37072.875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30</v>
      </c>
      <c r="F4348" s="213">
        <f t="shared" si="340"/>
        <v>150000</v>
      </c>
      <c r="G4348" s="202">
        <v>1299973</v>
      </c>
      <c r="H4348" s="198">
        <v>37036.539317129631</v>
      </c>
      <c r="I4348" t="s">
        <v>3078</v>
      </c>
      <c r="M4348" t="s">
        <v>1785</v>
      </c>
      <c r="N4348" t="s">
        <v>3014</v>
      </c>
      <c r="O4348" t="s">
        <v>3015</v>
      </c>
      <c r="P4348" s="199">
        <v>5000</v>
      </c>
      <c r="S4348" t="s">
        <v>1786</v>
      </c>
      <c r="T4348" t="s">
        <v>2230</v>
      </c>
      <c r="U4348" s="201">
        <v>3.97</v>
      </c>
      <c r="V4348" t="s">
        <v>2852</v>
      </c>
      <c r="W4348" t="s">
        <v>3587</v>
      </c>
      <c r="X4348" t="s">
        <v>3016</v>
      </c>
      <c r="Y4348" t="s">
        <v>2250</v>
      </c>
      <c r="Z4348" t="s">
        <v>3729</v>
      </c>
      <c r="AA4348" t="s">
        <v>984</v>
      </c>
      <c r="AB4348" s="198">
        <v>37043.875</v>
      </c>
      <c r="AC4348" s="198">
        <v>37072.875</v>
      </c>
    </row>
    <row r="4349" spans="1:29" x14ac:dyDescent="0.2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153</v>
      </c>
      <c r="F4349" s="213">
        <f t="shared" si="340"/>
        <v>765000</v>
      </c>
      <c r="G4349" s="202">
        <v>1299975</v>
      </c>
      <c r="H4349" s="198">
        <v>37036.541377314818</v>
      </c>
      <c r="I4349" t="s">
        <v>1783</v>
      </c>
      <c r="M4349" t="s">
        <v>1785</v>
      </c>
      <c r="N4349" t="s">
        <v>3014</v>
      </c>
      <c r="O4349" t="s">
        <v>2777</v>
      </c>
      <c r="Q4349" s="199">
        <v>5000</v>
      </c>
      <c r="S4349" t="s">
        <v>1786</v>
      </c>
      <c r="T4349" t="s">
        <v>2230</v>
      </c>
      <c r="U4349" s="201">
        <v>4.0949999999999998</v>
      </c>
      <c r="V4349" t="s">
        <v>345</v>
      </c>
      <c r="W4349" t="s">
        <v>3587</v>
      </c>
      <c r="X4349" t="s">
        <v>3016</v>
      </c>
      <c r="Y4349" t="s">
        <v>2250</v>
      </c>
      <c r="Z4349" t="s">
        <v>3729</v>
      </c>
      <c r="AA4349" t="s">
        <v>985</v>
      </c>
      <c r="AB4349" s="198">
        <v>37043</v>
      </c>
      <c r="AC4349" s="198">
        <v>37195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365</v>
      </c>
      <c r="F4350" s="213">
        <f t="shared" si="340"/>
        <v>1825000</v>
      </c>
      <c r="G4350" s="202">
        <v>1299976</v>
      </c>
      <c r="H4350" s="198">
        <v>37036.54179398148</v>
      </c>
      <c r="I4350" t="s">
        <v>1838</v>
      </c>
      <c r="M4350" t="s">
        <v>1785</v>
      </c>
      <c r="N4350" t="s">
        <v>3014</v>
      </c>
      <c r="O4350" t="s">
        <v>3370</v>
      </c>
      <c r="P4350" s="199">
        <v>5000</v>
      </c>
      <c r="S4350" t="s">
        <v>1786</v>
      </c>
      <c r="T4350" t="s">
        <v>2230</v>
      </c>
      <c r="U4350" s="201">
        <v>4.18</v>
      </c>
      <c r="V4350" t="s">
        <v>90</v>
      </c>
      <c r="W4350" t="s">
        <v>3587</v>
      </c>
      <c r="X4350" t="s">
        <v>3016</v>
      </c>
      <c r="Y4350" t="s">
        <v>2250</v>
      </c>
      <c r="Z4350" t="s">
        <v>3729</v>
      </c>
      <c r="AA4350" t="s">
        <v>986</v>
      </c>
      <c r="AB4350" s="198">
        <v>37257.875</v>
      </c>
      <c r="AC4350" s="198">
        <v>37621.875</v>
      </c>
    </row>
    <row r="4351" spans="1:29" x14ac:dyDescent="0.2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3">
        <f t="shared" si="340"/>
        <v>225000</v>
      </c>
      <c r="G4351" s="202">
        <v>1299977</v>
      </c>
      <c r="H4351" s="198">
        <v>37036.543634259258</v>
      </c>
      <c r="I4351" t="s">
        <v>2093</v>
      </c>
      <c r="M4351" t="s">
        <v>1785</v>
      </c>
      <c r="N4351" t="s">
        <v>3014</v>
      </c>
      <c r="O4351" t="s">
        <v>1701</v>
      </c>
      <c r="P4351" s="199">
        <v>7500</v>
      </c>
      <c r="S4351" t="s">
        <v>1786</v>
      </c>
      <c r="T4351" t="s">
        <v>2230</v>
      </c>
      <c r="U4351" s="201">
        <v>3.9649999999999999</v>
      </c>
      <c r="V4351" t="s">
        <v>2159</v>
      </c>
      <c r="W4351" t="s">
        <v>3587</v>
      </c>
      <c r="X4351" t="s">
        <v>3016</v>
      </c>
      <c r="Y4351" t="s">
        <v>2250</v>
      </c>
      <c r="Z4351" t="s">
        <v>3729</v>
      </c>
      <c r="AA4351" t="s">
        <v>987</v>
      </c>
      <c r="AB4351" s="198">
        <v>37043.915972222225</v>
      </c>
      <c r="AC4351" s="198">
        <v>37072.915972222225</v>
      </c>
    </row>
    <row r="4352" spans="1:29" x14ac:dyDescent="0.2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13">
        <f t="shared" si="340"/>
        <v>675000</v>
      </c>
      <c r="G4352" s="202">
        <v>1299978</v>
      </c>
      <c r="H4352" s="198">
        <v>37036.543715277781</v>
      </c>
      <c r="I4352" t="s">
        <v>2056</v>
      </c>
      <c r="M4352" t="s">
        <v>1785</v>
      </c>
      <c r="N4352" t="s">
        <v>3014</v>
      </c>
      <c r="O4352" t="s">
        <v>3015</v>
      </c>
      <c r="Q4352" s="199">
        <v>22500</v>
      </c>
      <c r="S4352" t="s">
        <v>1786</v>
      </c>
      <c r="T4352" t="s">
        <v>2230</v>
      </c>
      <c r="U4352" s="201">
        <v>3.98</v>
      </c>
      <c r="V4352" t="s">
        <v>1046</v>
      </c>
      <c r="W4352" t="s">
        <v>3587</v>
      </c>
      <c r="X4352" t="s">
        <v>3016</v>
      </c>
      <c r="Y4352" t="s">
        <v>2250</v>
      </c>
      <c r="Z4352" t="s">
        <v>3729</v>
      </c>
      <c r="AA4352" t="s">
        <v>988</v>
      </c>
      <c r="AB4352" s="198">
        <v>37043.875</v>
      </c>
      <c r="AC4352" s="198">
        <v>37072.875</v>
      </c>
    </row>
    <row r="4353" spans="1:29" x14ac:dyDescent="0.2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365</v>
      </c>
      <c r="F4353" s="213">
        <f t="shared" si="340"/>
        <v>1825000</v>
      </c>
      <c r="G4353" s="202">
        <v>1299979</v>
      </c>
      <c r="H4353" s="198">
        <v>37036.543854166666</v>
      </c>
      <c r="I4353" t="s">
        <v>1838</v>
      </c>
      <c r="M4353" t="s">
        <v>1785</v>
      </c>
      <c r="N4353" t="s">
        <v>3014</v>
      </c>
      <c r="O4353" t="s">
        <v>3370</v>
      </c>
      <c r="P4353" s="199">
        <v>5000</v>
      </c>
      <c r="S4353" t="s">
        <v>1786</v>
      </c>
      <c r="T4353" t="s">
        <v>2230</v>
      </c>
      <c r="U4353" s="201">
        <v>4.1749999999999998</v>
      </c>
      <c r="V4353" t="s">
        <v>90</v>
      </c>
      <c r="W4353" t="s">
        <v>3587</v>
      </c>
      <c r="X4353" t="s">
        <v>3016</v>
      </c>
      <c r="Y4353" t="s">
        <v>2250</v>
      </c>
      <c r="Z4353" t="s">
        <v>3729</v>
      </c>
      <c r="AA4353" t="s">
        <v>989</v>
      </c>
      <c r="AB4353" s="198">
        <v>37257.875</v>
      </c>
      <c r="AC4353" s="198">
        <v>37621.875</v>
      </c>
    </row>
    <row r="4354" spans="1:29" x14ac:dyDescent="0.2">
      <c r="A4354" s="44" t="str">
        <f t="shared" si="336"/>
        <v>US Natural Gas Financial</v>
      </c>
      <c r="B4354" s="44" t="str">
        <f t="shared" si="337"/>
        <v>US</v>
      </c>
      <c r="C4354" s="44" t="str">
        <f t="shared" si="338"/>
        <v>Natural Gas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30</v>
      </c>
      <c r="F4354" s="213">
        <f t="shared" si="340"/>
        <v>300000</v>
      </c>
      <c r="G4354" s="202">
        <v>1299980</v>
      </c>
      <c r="H4354" s="198">
        <v>37036.543981481482</v>
      </c>
      <c r="I4354" t="s">
        <v>3322</v>
      </c>
      <c r="M4354" t="s">
        <v>1785</v>
      </c>
      <c r="N4354" t="s">
        <v>3014</v>
      </c>
      <c r="O4354" t="s">
        <v>3015</v>
      </c>
      <c r="P4354" s="199">
        <v>10000</v>
      </c>
      <c r="S4354" t="s">
        <v>1786</v>
      </c>
      <c r="T4354" t="s">
        <v>2230</v>
      </c>
      <c r="U4354" s="201">
        <v>3.9750000000000001</v>
      </c>
      <c r="V4354" t="s">
        <v>3333</v>
      </c>
      <c r="W4354" t="s">
        <v>3587</v>
      </c>
      <c r="X4354" t="s">
        <v>3016</v>
      </c>
      <c r="Y4354" t="s">
        <v>2250</v>
      </c>
      <c r="Z4354" t="s">
        <v>3729</v>
      </c>
      <c r="AA4354" t="s">
        <v>990</v>
      </c>
      <c r="AB4354" s="198">
        <v>37043.875</v>
      </c>
      <c r="AC4354" s="198">
        <v>37072.875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30</v>
      </c>
      <c r="F4355" s="213">
        <f t="shared" si="340"/>
        <v>750000</v>
      </c>
      <c r="G4355" s="202">
        <v>1299981</v>
      </c>
      <c r="H4355" s="198">
        <v>37036.544131944444</v>
      </c>
      <c r="I4355" t="s">
        <v>2056</v>
      </c>
      <c r="M4355" t="s">
        <v>1785</v>
      </c>
      <c r="N4355" t="s">
        <v>3014</v>
      </c>
      <c r="O4355" t="s">
        <v>3015</v>
      </c>
      <c r="Q4355" s="199">
        <v>25000</v>
      </c>
      <c r="S4355" t="s">
        <v>1786</v>
      </c>
      <c r="T4355" t="s">
        <v>2230</v>
      </c>
      <c r="U4355" s="201">
        <v>3.98</v>
      </c>
      <c r="V4355" t="s">
        <v>1046</v>
      </c>
      <c r="W4355" t="s">
        <v>3587</v>
      </c>
      <c r="X4355" t="s">
        <v>3016</v>
      </c>
      <c r="Y4355" t="s">
        <v>2250</v>
      </c>
      <c r="Z4355" t="s">
        <v>3729</v>
      </c>
      <c r="AA4355" t="s">
        <v>991</v>
      </c>
      <c r="AB4355" s="198">
        <v>37043.875</v>
      </c>
      <c r="AC4355" s="198">
        <v>37072.875</v>
      </c>
    </row>
    <row r="4356" spans="1:29" x14ac:dyDescent="0.2">
      <c r="A4356" s="44" t="str">
        <f t="shared" si="336"/>
        <v>US Emissions Physical</v>
      </c>
      <c r="B4356" s="44" t="str">
        <f t="shared" si="337"/>
        <v>US</v>
      </c>
      <c r="C4356" s="44" t="str">
        <f t="shared" si="338"/>
        <v>Emissions</v>
      </c>
      <c r="D4356" s="44" t="str">
        <f t="shared" si="339"/>
        <v>Physical</v>
      </c>
      <c r="E4356" s="44" t="e">
        <f>IF(VLOOKUP(S4356,'DD-Lookup'!$J$6:$L$50,3,FALSE)="Monthly",(YEAR(AC4356)-YEAR(AB4356))*12+MONTH(AC4356)-MONTH(AB4356)+1,(AC4356-AB4356+1))</f>
        <v>#N/A</v>
      </c>
      <c r="F4356" s="213" t="e">
        <f t="shared" si="340"/>
        <v>#N/A</v>
      </c>
      <c r="G4356" s="202">
        <v>1299982</v>
      </c>
      <c r="H4356" s="198">
        <v>37036.544641203705</v>
      </c>
      <c r="I4356" t="s">
        <v>3145</v>
      </c>
      <c r="M4356" t="s">
        <v>992</v>
      </c>
      <c r="N4356" t="s">
        <v>993</v>
      </c>
      <c r="O4356" t="s">
        <v>994</v>
      </c>
      <c r="P4356" s="199">
        <v>2500</v>
      </c>
      <c r="S4356" t="s">
        <v>995</v>
      </c>
      <c r="T4356" t="s">
        <v>2230</v>
      </c>
      <c r="U4356" s="201">
        <v>193.5</v>
      </c>
      <c r="V4356" t="s">
        <v>996</v>
      </c>
      <c r="W4356" t="s">
        <v>3595</v>
      </c>
      <c r="X4356" t="s">
        <v>997</v>
      </c>
      <c r="Y4356" t="s">
        <v>2741</v>
      </c>
      <c r="Z4356" t="s">
        <v>3729</v>
      </c>
      <c r="AA4356">
        <v>623520.1</v>
      </c>
    </row>
    <row r="4357" spans="1:29" x14ac:dyDescent="0.2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30</v>
      </c>
      <c r="F4357" s="213">
        <f t="shared" si="340"/>
        <v>150000</v>
      </c>
      <c r="G4357" s="202">
        <v>1299983</v>
      </c>
      <c r="H4357" s="198">
        <v>37036.545451388891</v>
      </c>
      <c r="I4357" t="s">
        <v>2779</v>
      </c>
      <c r="M4357" t="s">
        <v>1785</v>
      </c>
      <c r="N4357" t="s">
        <v>3014</v>
      </c>
      <c r="O4357" t="s">
        <v>2957</v>
      </c>
      <c r="Q4357" s="199">
        <v>5000</v>
      </c>
      <c r="S4357" t="s">
        <v>1786</v>
      </c>
      <c r="T4357" t="s">
        <v>2230</v>
      </c>
      <c r="U4357" s="201">
        <v>-2.5000000000000001E-2</v>
      </c>
      <c r="V4357" t="s">
        <v>3083</v>
      </c>
      <c r="W4357" t="s">
        <v>3179</v>
      </c>
      <c r="X4357" t="s">
        <v>3180</v>
      </c>
      <c r="Y4357" t="s">
        <v>2250</v>
      </c>
      <c r="Z4357" t="s">
        <v>3729</v>
      </c>
      <c r="AA4357" t="s">
        <v>998</v>
      </c>
      <c r="AB4357" s="198">
        <v>37043.875</v>
      </c>
      <c r="AC4357" s="198">
        <v>37072.875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30</v>
      </c>
      <c r="F4358" s="213">
        <f t="shared" si="340"/>
        <v>750000</v>
      </c>
      <c r="G4358" s="202">
        <v>1299984</v>
      </c>
      <c r="H4358" s="198">
        <v>37036.545914351853</v>
      </c>
      <c r="I4358" t="s">
        <v>2056</v>
      </c>
      <c r="M4358" t="s">
        <v>1785</v>
      </c>
      <c r="N4358" t="s">
        <v>3014</v>
      </c>
      <c r="O4358" t="s">
        <v>3015</v>
      </c>
      <c r="Q4358" s="199">
        <v>25000</v>
      </c>
      <c r="S4358" t="s">
        <v>1786</v>
      </c>
      <c r="T4358" t="s">
        <v>2230</v>
      </c>
      <c r="U4358" s="201">
        <v>3.9849999999999999</v>
      </c>
      <c r="V4358" t="s">
        <v>1046</v>
      </c>
      <c r="W4358" t="s">
        <v>3587</v>
      </c>
      <c r="X4358" t="s">
        <v>3016</v>
      </c>
      <c r="Y4358" t="s">
        <v>2250</v>
      </c>
      <c r="Z4358" t="s">
        <v>3729</v>
      </c>
      <c r="AA4358" t="s">
        <v>999</v>
      </c>
      <c r="AB4358" s="198">
        <v>37043.875</v>
      </c>
      <c r="AC4358" s="198">
        <v>37072.875</v>
      </c>
    </row>
    <row r="4359" spans="1:29" x14ac:dyDescent="0.2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750000</v>
      </c>
      <c r="G4359" s="202">
        <v>1299985</v>
      </c>
      <c r="H4359" s="198">
        <v>37036.546574074076</v>
      </c>
      <c r="I4359" t="s">
        <v>3322</v>
      </c>
      <c r="M4359" t="s">
        <v>1785</v>
      </c>
      <c r="N4359" t="s">
        <v>3014</v>
      </c>
      <c r="O4359" t="s">
        <v>3015</v>
      </c>
      <c r="P4359" s="199">
        <v>25000</v>
      </c>
      <c r="S4359" t="s">
        <v>1786</v>
      </c>
      <c r="T4359" t="s">
        <v>2230</v>
      </c>
      <c r="U4359" s="201">
        <v>3.98</v>
      </c>
      <c r="V4359" t="s">
        <v>3333</v>
      </c>
      <c r="W4359" t="s">
        <v>3587</v>
      </c>
      <c r="X4359" t="s">
        <v>3016</v>
      </c>
      <c r="Y4359" t="s">
        <v>2250</v>
      </c>
      <c r="Z4359" t="s">
        <v>3729</v>
      </c>
      <c r="AA4359" t="s">
        <v>1000</v>
      </c>
      <c r="AB4359" s="198">
        <v>37043.875</v>
      </c>
      <c r="AC4359" s="198">
        <v>37072.875</v>
      </c>
    </row>
    <row r="4360" spans="1:29" x14ac:dyDescent="0.2">
      <c r="A4360" s="44" t="str">
        <f t="shared" si="336"/>
        <v xml:space="preserve"> Natural Gas Physical</v>
      </c>
      <c r="B4360" s="44" t="str">
        <f t="shared" si="337"/>
        <v/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4000</v>
      </c>
      <c r="G4360" s="202">
        <v>1299986</v>
      </c>
      <c r="H4360" s="198">
        <v>37036.548043981478</v>
      </c>
      <c r="I4360" t="s">
        <v>3013</v>
      </c>
      <c r="M4360" t="s">
        <v>1785</v>
      </c>
      <c r="N4360" t="s">
        <v>1724</v>
      </c>
      <c r="O4360" t="s">
        <v>1925</v>
      </c>
      <c r="P4360" s="199">
        <v>4000</v>
      </c>
      <c r="S4360" t="s">
        <v>2308</v>
      </c>
      <c r="T4360" t="s">
        <v>1725</v>
      </c>
      <c r="U4360" s="201">
        <v>5.24</v>
      </c>
      <c r="V4360" t="s">
        <v>1929</v>
      </c>
      <c r="W4360" t="s">
        <v>1726</v>
      </c>
      <c r="X4360" t="s">
        <v>1727</v>
      </c>
      <c r="Y4360" t="s">
        <v>3318</v>
      </c>
      <c r="Z4360" t="s">
        <v>3730</v>
      </c>
      <c r="AA4360">
        <v>812873</v>
      </c>
      <c r="AB4360" s="198">
        <v>37036.875</v>
      </c>
      <c r="AC4360" s="198">
        <v>37036.875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3">
        <f t="shared" si="340"/>
        <v>750000</v>
      </c>
      <c r="G4361" s="202">
        <v>1299987</v>
      </c>
      <c r="H4361" s="198">
        <v>37036.548437500001</v>
      </c>
      <c r="I4361" t="s">
        <v>2056</v>
      </c>
      <c r="M4361" t="s">
        <v>1785</v>
      </c>
      <c r="N4361" t="s">
        <v>3014</v>
      </c>
      <c r="O4361" t="s">
        <v>3015</v>
      </c>
      <c r="Q4361" s="199">
        <v>25000</v>
      </c>
      <c r="S4361" t="s">
        <v>1786</v>
      </c>
      <c r="T4361" t="s">
        <v>2230</v>
      </c>
      <c r="U4361" s="201">
        <v>3.9849999999999999</v>
      </c>
      <c r="V4361" t="s">
        <v>1046</v>
      </c>
      <c r="W4361" t="s">
        <v>3587</v>
      </c>
      <c r="X4361" t="s">
        <v>3016</v>
      </c>
      <c r="Y4361" t="s">
        <v>2250</v>
      </c>
      <c r="Z4361" t="s">
        <v>3729</v>
      </c>
      <c r="AA4361" t="s">
        <v>1001</v>
      </c>
      <c r="AB4361" s="198">
        <v>37043.875</v>
      </c>
      <c r="AC4361" s="198">
        <v>37072.875</v>
      </c>
    </row>
    <row r="4362" spans="1:29" x14ac:dyDescent="0.2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1000</v>
      </c>
      <c r="G4362" s="202">
        <v>1299988</v>
      </c>
      <c r="H4362" s="198">
        <v>37036.548483796294</v>
      </c>
      <c r="I4362" t="s">
        <v>3243</v>
      </c>
      <c r="M4362" t="s">
        <v>1785</v>
      </c>
      <c r="N4362" t="s">
        <v>1724</v>
      </c>
      <c r="O4362" t="s">
        <v>1925</v>
      </c>
      <c r="P4362" s="199">
        <v>1000</v>
      </c>
      <c r="S4362" t="s">
        <v>2308</v>
      </c>
      <c r="T4362" t="s">
        <v>1725</v>
      </c>
      <c r="U4362" s="201">
        <v>5.24</v>
      </c>
      <c r="V4362" t="s">
        <v>2325</v>
      </c>
      <c r="W4362" t="s">
        <v>1726</v>
      </c>
      <c r="X4362" t="s">
        <v>1727</v>
      </c>
      <c r="Y4362" t="s">
        <v>3318</v>
      </c>
      <c r="Z4362" t="s">
        <v>3730</v>
      </c>
      <c r="AA4362">
        <v>812876</v>
      </c>
      <c r="AB4362" s="198">
        <v>37036.875</v>
      </c>
      <c r="AC4362" s="198">
        <v>37036.875</v>
      </c>
    </row>
    <row r="4363" spans="1:29" x14ac:dyDescent="0.2">
      <c r="A4363" s="44" t="str">
        <f t="shared" ref="A4363:A4426" si="341">B4363&amp;" "&amp;C4363&amp;" "&amp;D4363</f>
        <v>US Natural Gas Physical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30</v>
      </c>
      <c r="F4363" s="213">
        <f t="shared" ref="F4363:F4426" si="345">E4363*SUM(P4363:Q4363)</f>
        <v>65190</v>
      </c>
      <c r="G4363" s="202">
        <v>1299989</v>
      </c>
      <c r="H4363" s="198">
        <v>37036.548946759256</v>
      </c>
      <c r="I4363" t="s">
        <v>1886</v>
      </c>
      <c r="M4363" t="s">
        <v>1785</v>
      </c>
      <c r="N4363" t="s">
        <v>3314</v>
      </c>
      <c r="O4363" t="s">
        <v>2389</v>
      </c>
      <c r="Q4363" s="199">
        <v>2173</v>
      </c>
      <c r="S4363" t="s">
        <v>1786</v>
      </c>
      <c r="T4363" t="s">
        <v>2230</v>
      </c>
      <c r="U4363" s="201">
        <v>4.1974999999999998</v>
      </c>
      <c r="V4363" t="s">
        <v>1887</v>
      </c>
      <c r="W4363" t="s">
        <v>2800</v>
      </c>
      <c r="X4363" t="s">
        <v>2801</v>
      </c>
      <c r="Y4363" t="s">
        <v>3318</v>
      </c>
      <c r="Z4363" t="s">
        <v>3729</v>
      </c>
      <c r="AA4363" t="s">
        <v>1002</v>
      </c>
      <c r="AB4363" s="198">
        <v>37043.875</v>
      </c>
      <c r="AC4363" s="198">
        <v>37072.875</v>
      </c>
    </row>
    <row r="4364" spans="1:29" x14ac:dyDescent="0.2">
      <c r="A4364" s="44" t="str">
        <f t="shared" si="341"/>
        <v>US Natural Gas Physical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30</v>
      </c>
      <c r="F4364" s="213">
        <f t="shared" si="345"/>
        <v>19980</v>
      </c>
      <c r="G4364" s="202">
        <v>1299991</v>
      </c>
      <c r="H4364" s="198">
        <v>37036.551226851851</v>
      </c>
      <c r="I4364" t="s">
        <v>1748</v>
      </c>
      <c r="M4364" t="s">
        <v>1785</v>
      </c>
      <c r="N4364" t="s">
        <v>3238</v>
      </c>
      <c r="O4364" t="s">
        <v>1900</v>
      </c>
      <c r="Q4364" s="199">
        <v>666</v>
      </c>
      <c r="S4364" t="s">
        <v>1786</v>
      </c>
      <c r="T4364" t="s">
        <v>2230</v>
      </c>
      <c r="U4364" s="201">
        <v>-2.5000000000000001E-3</v>
      </c>
      <c r="V4364" t="s">
        <v>1749</v>
      </c>
      <c r="W4364" t="s">
        <v>2800</v>
      </c>
      <c r="X4364" t="s">
        <v>2801</v>
      </c>
      <c r="Y4364" t="s">
        <v>3318</v>
      </c>
      <c r="Z4364" t="s">
        <v>3729</v>
      </c>
      <c r="AA4364" t="s">
        <v>1003</v>
      </c>
      <c r="AB4364" s="198">
        <v>37043.875</v>
      </c>
      <c r="AC4364" s="198">
        <v>37072.875</v>
      </c>
    </row>
    <row r="4365" spans="1:29" x14ac:dyDescent="0.2">
      <c r="A4365" s="44" t="str">
        <f t="shared" si="341"/>
        <v>US Power Physical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92</v>
      </c>
      <c r="F4365" s="213">
        <f t="shared" si="345"/>
        <v>4600</v>
      </c>
      <c r="G4365" s="202">
        <v>1299992</v>
      </c>
      <c r="H4365" s="198">
        <v>37036.551238425927</v>
      </c>
      <c r="I4365" t="s">
        <v>2203</v>
      </c>
      <c r="M4365" t="s">
        <v>3451</v>
      </c>
      <c r="N4365" t="s">
        <v>1827</v>
      </c>
      <c r="O4365" t="s">
        <v>1846</v>
      </c>
      <c r="P4365" s="199">
        <v>50</v>
      </c>
      <c r="S4365" t="s">
        <v>1784</v>
      </c>
      <c r="T4365" t="s">
        <v>2230</v>
      </c>
      <c r="U4365" s="201">
        <v>36.049999999999997</v>
      </c>
      <c r="V4365" t="s">
        <v>1670</v>
      </c>
      <c r="W4365" t="s">
        <v>1848</v>
      </c>
      <c r="X4365" t="s">
        <v>1849</v>
      </c>
      <c r="Y4365" t="s">
        <v>2741</v>
      </c>
      <c r="Z4365" t="s">
        <v>3724</v>
      </c>
      <c r="AA4365">
        <v>623528.1</v>
      </c>
      <c r="AB4365" s="198">
        <v>37165.71597222222</v>
      </c>
      <c r="AC4365" s="198">
        <v>37256.71597222222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30</v>
      </c>
      <c r="F4366" s="213">
        <f t="shared" si="345"/>
        <v>750000</v>
      </c>
      <c r="G4366" s="202">
        <v>1299993</v>
      </c>
      <c r="H4366" s="198">
        <v>37036.552094907405</v>
      </c>
      <c r="I4366" t="s">
        <v>3013</v>
      </c>
      <c r="M4366" t="s">
        <v>1785</v>
      </c>
      <c r="N4366" t="s">
        <v>3014</v>
      </c>
      <c r="O4366" t="s">
        <v>3015</v>
      </c>
      <c r="P4366" s="199">
        <v>25000</v>
      </c>
      <c r="S4366" t="s">
        <v>1786</v>
      </c>
      <c r="T4366" t="s">
        <v>2230</v>
      </c>
      <c r="U4366" s="201">
        <v>3.98</v>
      </c>
      <c r="V4366" t="s">
        <v>3149</v>
      </c>
      <c r="W4366" t="s">
        <v>3587</v>
      </c>
      <c r="X4366" t="s">
        <v>3016</v>
      </c>
      <c r="Y4366" t="s">
        <v>2250</v>
      </c>
      <c r="Z4366" t="s">
        <v>3729</v>
      </c>
      <c r="AA4366" t="s">
        <v>1004</v>
      </c>
      <c r="AB4366" s="198">
        <v>37043.875</v>
      </c>
      <c r="AC4366" s="198">
        <v>37072.875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365</v>
      </c>
      <c r="F4367" s="213">
        <f t="shared" si="345"/>
        <v>365000</v>
      </c>
      <c r="G4367" s="202">
        <v>1299994</v>
      </c>
      <c r="H4367" s="198">
        <v>37036.554212962961</v>
      </c>
      <c r="I4367" t="s">
        <v>3019</v>
      </c>
      <c r="M4367" t="s">
        <v>1785</v>
      </c>
      <c r="N4367" t="s">
        <v>3014</v>
      </c>
      <c r="O4367" t="s">
        <v>3370</v>
      </c>
      <c r="Q4367" s="199">
        <v>1000</v>
      </c>
      <c r="S4367" t="s">
        <v>1786</v>
      </c>
      <c r="T4367" t="s">
        <v>2230</v>
      </c>
      <c r="U4367" s="201">
        <v>4.1900000000000004</v>
      </c>
      <c r="V4367" t="s">
        <v>3020</v>
      </c>
      <c r="W4367" t="s">
        <v>3587</v>
      </c>
      <c r="X4367" t="s">
        <v>3016</v>
      </c>
      <c r="Y4367" t="s">
        <v>2250</v>
      </c>
      <c r="Z4367" t="s">
        <v>3729</v>
      </c>
      <c r="AA4367" t="s">
        <v>1005</v>
      </c>
      <c r="AB4367" s="198">
        <v>37257.875</v>
      </c>
      <c r="AC4367" s="198">
        <v>37621.875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151</v>
      </c>
      <c r="F4368" s="213">
        <f t="shared" si="345"/>
        <v>377500</v>
      </c>
      <c r="G4368" s="202">
        <v>1299995</v>
      </c>
      <c r="H4368" s="198">
        <v>37036.554270833331</v>
      </c>
      <c r="I4368" t="s">
        <v>3019</v>
      </c>
      <c r="M4368" t="s">
        <v>1785</v>
      </c>
      <c r="N4368" t="s">
        <v>3014</v>
      </c>
      <c r="O4368" t="s">
        <v>3345</v>
      </c>
      <c r="P4368" s="199">
        <v>2500</v>
      </c>
      <c r="S4368" t="s">
        <v>1786</v>
      </c>
      <c r="T4368" t="s">
        <v>2230</v>
      </c>
      <c r="U4368" s="201">
        <v>4.4800000000000004</v>
      </c>
      <c r="V4368" t="s">
        <v>3020</v>
      </c>
      <c r="W4368" t="s">
        <v>3587</v>
      </c>
      <c r="X4368" t="s">
        <v>3016</v>
      </c>
      <c r="Y4368" t="s">
        <v>2250</v>
      </c>
      <c r="Z4368" t="s">
        <v>3729</v>
      </c>
      <c r="AA4368" t="s">
        <v>1006</v>
      </c>
      <c r="AB4368" s="198">
        <v>37196</v>
      </c>
      <c r="AC4368" s="198">
        <v>37346</v>
      </c>
    </row>
    <row r="4369" spans="1:29" x14ac:dyDescent="0.2">
      <c r="A4369" s="44" t="str">
        <f t="shared" si="341"/>
        <v xml:space="preserve"> Natural Gas Physical</v>
      </c>
      <c r="B4369" s="44" t="str">
        <f t="shared" si="342"/>
        <v/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1</v>
      </c>
      <c r="F4369" s="213">
        <f t="shared" si="345"/>
        <v>5000</v>
      </c>
      <c r="G4369" s="202">
        <v>1299996</v>
      </c>
      <c r="H4369" s="198">
        <v>37036.554849537039</v>
      </c>
      <c r="I4369" t="s">
        <v>2775</v>
      </c>
      <c r="M4369" t="s">
        <v>1785</v>
      </c>
      <c r="N4369" t="s">
        <v>1724</v>
      </c>
      <c r="O4369" t="s">
        <v>1925</v>
      </c>
      <c r="P4369" s="199">
        <v>5000</v>
      </c>
      <c r="S4369" t="s">
        <v>2308</v>
      </c>
      <c r="T4369" t="s">
        <v>1725</v>
      </c>
      <c r="U4369" s="201">
        <v>5.2350000000000003</v>
      </c>
      <c r="V4369" t="s">
        <v>2349</v>
      </c>
      <c r="W4369" t="s">
        <v>1726</v>
      </c>
      <c r="X4369" t="s">
        <v>1727</v>
      </c>
      <c r="Y4369" t="s">
        <v>3318</v>
      </c>
      <c r="Z4369" t="s">
        <v>3730</v>
      </c>
      <c r="AA4369">
        <v>812898</v>
      </c>
      <c r="AB4369" s="198">
        <v>37036.875</v>
      </c>
      <c r="AC4369" s="198">
        <v>37036.875</v>
      </c>
    </row>
    <row r="4370" spans="1:29" x14ac:dyDescent="0.2">
      <c r="A4370" s="44" t="str">
        <f t="shared" si="341"/>
        <v>US Power Financial</v>
      </c>
      <c r="B4370" s="44" t="str">
        <f t="shared" si="342"/>
        <v>US</v>
      </c>
      <c r="C4370" s="44" t="str">
        <f t="shared" si="343"/>
        <v>Power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50</v>
      </c>
      <c r="G4370" s="202">
        <v>1299997</v>
      </c>
      <c r="H4370" s="198">
        <v>37036.556331018517</v>
      </c>
      <c r="I4370" t="s">
        <v>2964</v>
      </c>
      <c r="M4370" t="s">
        <v>3451</v>
      </c>
      <c r="N4370" t="s">
        <v>2738</v>
      </c>
      <c r="O4370" t="s">
        <v>1007</v>
      </c>
      <c r="P4370" s="199">
        <v>50</v>
      </c>
      <c r="S4370" t="s">
        <v>1784</v>
      </c>
      <c r="T4370" t="s">
        <v>2230</v>
      </c>
      <c r="U4370" s="201">
        <v>26</v>
      </c>
      <c r="V4370" t="s">
        <v>3127</v>
      </c>
      <c r="W4370" t="s">
        <v>2739</v>
      </c>
      <c r="X4370" t="s">
        <v>2740</v>
      </c>
      <c r="Y4370" t="s">
        <v>2741</v>
      </c>
      <c r="Z4370" t="s">
        <v>3729</v>
      </c>
      <c r="AA4370">
        <v>623531.1</v>
      </c>
      <c r="AB4370" s="198">
        <v>37036.875</v>
      </c>
      <c r="AC4370" s="198">
        <v>37036.875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31</v>
      </c>
      <c r="F4371" s="213">
        <f t="shared" si="345"/>
        <v>155000</v>
      </c>
      <c r="G4371" s="202">
        <v>1299998</v>
      </c>
      <c r="H4371" s="198">
        <v>37036.556446759256</v>
      </c>
      <c r="I4371" t="s">
        <v>2618</v>
      </c>
      <c r="M4371" t="s">
        <v>1785</v>
      </c>
      <c r="N4371" t="s">
        <v>3014</v>
      </c>
      <c r="O4371" t="s">
        <v>3327</v>
      </c>
      <c r="P4371" s="199">
        <v>5000</v>
      </c>
      <c r="S4371" t="s">
        <v>1786</v>
      </c>
      <c r="T4371" t="s">
        <v>2230</v>
      </c>
      <c r="U4371" s="201">
        <v>4.0350000000000001</v>
      </c>
      <c r="V4371" t="s">
        <v>2848</v>
      </c>
      <c r="W4371" t="s">
        <v>3587</v>
      </c>
      <c r="X4371" t="s">
        <v>3016</v>
      </c>
      <c r="Y4371" t="s">
        <v>2250</v>
      </c>
      <c r="Z4371" t="s">
        <v>3729</v>
      </c>
      <c r="AA4371" t="s">
        <v>1008</v>
      </c>
      <c r="AB4371" s="198">
        <v>37073.875</v>
      </c>
      <c r="AC4371" s="198">
        <v>37103.875</v>
      </c>
    </row>
    <row r="4372" spans="1:29" x14ac:dyDescent="0.2">
      <c r="A4372" s="44" t="str">
        <f t="shared" si="341"/>
        <v xml:space="preserve"> Natural Gas Physical</v>
      </c>
      <c r="B4372" s="44" t="str">
        <f t="shared" si="342"/>
        <v/>
      </c>
      <c r="C4372" s="44" t="str">
        <f t="shared" si="343"/>
        <v>Natural Gas</v>
      </c>
      <c r="D4372" s="44" t="str">
        <f t="shared" si="344"/>
        <v>Physical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5000</v>
      </c>
      <c r="G4372" s="202">
        <v>1300000</v>
      </c>
      <c r="H4372" s="198">
        <v>37036.557071759256</v>
      </c>
      <c r="I4372" t="s">
        <v>2775</v>
      </c>
      <c r="M4372" t="s">
        <v>1785</v>
      </c>
      <c r="N4372" t="s">
        <v>1724</v>
      </c>
      <c r="O4372" t="s">
        <v>1925</v>
      </c>
      <c r="P4372" s="199">
        <v>5000</v>
      </c>
      <c r="S4372" t="s">
        <v>2308</v>
      </c>
      <c r="T4372" t="s">
        <v>1725</v>
      </c>
      <c r="U4372" s="201">
        <v>5.2249999999999996</v>
      </c>
      <c r="V4372" t="s">
        <v>2349</v>
      </c>
      <c r="W4372" t="s">
        <v>1726</v>
      </c>
      <c r="X4372" t="s">
        <v>1727</v>
      </c>
      <c r="Y4372" t="s">
        <v>3318</v>
      </c>
      <c r="Z4372" t="s">
        <v>3730</v>
      </c>
      <c r="AA4372">
        <v>812902</v>
      </c>
      <c r="AB4372" s="198">
        <v>37036.875</v>
      </c>
      <c r="AC4372" s="198">
        <v>37036.875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30</v>
      </c>
      <c r="F4373" s="213">
        <f t="shared" si="345"/>
        <v>600000</v>
      </c>
      <c r="G4373" s="202">
        <v>1300001</v>
      </c>
      <c r="H4373" s="198">
        <v>37036.564259259256</v>
      </c>
      <c r="I4373" t="s">
        <v>3013</v>
      </c>
      <c r="M4373" t="s">
        <v>1785</v>
      </c>
      <c r="N4373" t="s">
        <v>3014</v>
      </c>
      <c r="O4373" t="s">
        <v>3015</v>
      </c>
      <c r="P4373" s="199">
        <v>20000</v>
      </c>
      <c r="S4373" t="s">
        <v>1786</v>
      </c>
      <c r="T4373" t="s">
        <v>2230</v>
      </c>
      <c r="U4373" s="201">
        <v>3.9750000000000001</v>
      </c>
      <c r="V4373" t="s">
        <v>3273</v>
      </c>
      <c r="W4373" t="s">
        <v>3587</v>
      </c>
      <c r="X4373" t="s">
        <v>3016</v>
      </c>
      <c r="Y4373" t="s">
        <v>2250</v>
      </c>
      <c r="Z4373" t="s">
        <v>3729</v>
      </c>
      <c r="AA4373" t="s">
        <v>1009</v>
      </c>
      <c r="AB4373" s="198">
        <v>37043.875</v>
      </c>
      <c r="AC4373" s="198">
        <v>37072.875</v>
      </c>
    </row>
    <row r="4374" spans="1:29" x14ac:dyDescent="0.2">
      <c r="A4374" s="44" t="str">
        <f t="shared" si="341"/>
        <v>US Natural Gas Financial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30</v>
      </c>
      <c r="F4374" s="213">
        <f t="shared" si="345"/>
        <v>684810</v>
      </c>
      <c r="G4374" s="202">
        <v>1300002</v>
      </c>
      <c r="H4374" s="198">
        <v>37036.564699074072</v>
      </c>
      <c r="I4374" t="s">
        <v>2200</v>
      </c>
      <c r="M4374" t="s">
        <v>1785</v>
      </c>
      <c r="N4374" t="s">
        <v>3014</v>
      </c>
      <c r="O4374" t="s">
        <v>3015</v>
      </c>
      <c r="Q4374" s="199">
        <v>22827</v>
      </c>
      <c r="S4374" t="s">
        <v>1786</v>
      </c>
      <c r="T4374" t="s">
        <v>2230</v>
      </c>
      <c r="U4374" s="201">
        <v>3.98</v>
      </c>
      <c r="V4374" t="s">
        <v>2920</v>
      </c>
      <c r="W4374" t="s">
        <v>3587</v>
      </c>
      <c r="X4374" t="s">
        <v>3016</v>
      </c>
      <c r="Y4374" t="s">
        <v>2250</v>
      </c>
      <c r="Z4374" t="s">
        <v>3729</v>
      </c>
      <c r="AA4374" t="s">
        <v>1010</v>
      </c>
      <c r="AB4374" s="198">
        <v>37043.875</v>
      </c>
      <c r="AC4374" s="198">
        <v>37072.875</v>
      </c>
    </row>
    <row r="4375" spans="1:29" x14ac:dyDescent="0.2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30</v>
      </c>
      <c r="F4375" s="213">
        <f t="shared" si="345"/>
        <v>750000</v>
      </c>
      <c r="G4375" s="202">
        <v>1300003</v>
      </c>
      <c r="H4375" s="198">
        <v>37036.565555555557</v>
      </c>
      <c r="I4375" t="s">
        <v>2200</v>
      </c>
      <c r="M4375" t="s">
        <v>1785</v>
      </c>
      <c r="N4375" t="s">
        <v>3014</v>
      </c>
      <c r="O4375" t="s">
        <v>3015</v>
      </c>
      <c r="Q4375" s="199">
        <v>25000</v>
      </c>
      <c r="S4375" t="s">
        <v>1786</v>
      </c>
      <c r="T4375" t="s">
        <v>2230</v>
      </c>
      <c r="U4375" s="201">
        <v>3.9849999999999999</v>
      </c>
      <c r="V4375" t="s">
        <v>2920</v>
      </c>
      <c r="W4375" t="s">
        <v>3587</v>
      </c>
      <c r="X4375" t="s">
        <v>3016</v>
      </c>
      <c r="Y4375" t="s">
        <v>2250</v>
      </c>
      <c r="Z4375" t="s">
        <v>3729</v>
      </c>
      <c r="AA4375" t="s">
        <v>1011</v>
      </c>
      <c r="AB4375" s="198">
        <v>37043.875</v>
      </c>
      <c r="AC4375" s="198">
        <v>37072.875</v>
      </c>
    </row>
    <row r="4376" spans="1:29" x14ac:dyDescent="0.2">
      <c r="A4376" s="44" t="str">
        <f t="shared" si="341"/>
        <v>US Natural Gas Financial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30</v>
      </c>
      <c r="F4376" s="213">
        <f t="shared" si="345"/>
        <v>300000</v>
      </c>
      <c r="G4376" s="202">
        <v>1300004</v>
      </c>
      <c r="H4376" s="198">
        <v>37036.567314814813</v>
      </c>
      <c r="I4376" t="s">
        <v>2093</v>
      </c>
      <c r="M4376" t="s">
        <v>1785</v>
      </c>
      <c r="N4376" t="s">
        <v>3014</v>
      </c>
      <c r="O4376" t="s">
        <v>1701</v>
      </c>
      <c r="P4376" s="199">
        <v>10000</v>
      </c>
      <c r="S4376" t="s">
        <v>1786</v>
      </c>
      <c r="T4376" t="s">
        <v>2230</v>
      </c>
      <c r="U4376" s="201">
        <v>3.9750000000000001</v>
      </c>
      <c r="V4376" t="s">
        <v>2159</v>
      </c>
      <c r="W4376" t="s">
        <v>3587</v>
      </c>
      <c r="X4376" t="s">
        <v>3016</v>
      </c>
      <c r="Y4376" t="s">
        <v>2250</v>
      </c>
      <c r="Z4376" t="s">
        <v>3729</v>
      </c>
      <c r="AA4376" t="s">
        <v>1012</v>
      </c>
      <c r="AB4376" s="198">
        <v>37043.915972222225</v>
      </c>
      <c r="AC4376" s="198">
        <v>37072.915972222225</v>
      </c>
    </row>
    <row r="4377" spans="1:29" x14ac:dyDescent="0.2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30</v>
      </c>
      <c r="F4377" s="213">
        <f t="shared" si="345"/>
        <v>150000</v>
      </c>
      <c r="G4377" s="202">
        <v>1300005</v>
      </c>
      <c r="H4377" s="198">
        <v>37036.567442129628</v>
      </c>
      <c r="I4377" t="s">
        <v>2093</v>
      </c>
      <c r="M4377" t="s">
        <v>1785</v>
      </c>
      <c r="N4377" t="s">
        <v>3014</v>
      </c>
      <c r="O4377" t="s">
        <v>3015</v>
      </c>
      <c r="Q4377" s="199">
        <v>5000</v>
      </c>
      <c r="S4377" t="s">
        <v>1786</v>
      </c>
      <c r="T4377" t="s">
        <v>2230</v>
      </c>
      <c r="U4377" s="201">
        <v>3.99</v>
      </c>
      <c r="V4377" t="s">
        <v>1935</v>
      </c>
      <c r="W4377" t="s">
        <v>3587</v>
      </c>
      <c r="X4377" t="s">
        <v>3016</v>
      </c>
      <c r="Y4377" t="s">
        <v>2250</v>
      </c>
      <c r="Z4377" t="s">
        <v>3729</v>
      </c>
      <c r="AA4377" t="s">
        <v>1013</v>
      </c>
      <c r="AB4377" s="198">
        <v>37043.875</v>
      </c>
      <c r="AC4377" s="198">
        <v>37072.875</v>
      </c>
    </row>
    <row r="4378" spans="1:29" x14ac:dyDescent="0.2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310000</v>
      </c>
      <c r="G4378" s="202">
        <v>1300006</v>
      </c>
      <c r="H4378" s="198">
        <v>37036.570347222223</v>
      </c>
      <c r="I4378" t="s">
        <v>2730</v>
      </c>
      <c r="M4378" t="s">
        <v>1785</v>
      </c>
      <c r="N4378" t="s">
        <v>3014</v>
      </c>
      <c r="O4378" t="s">
        <v>3025</v>
      </c>
      <c r="P4378" s="199">
        <v>10000</v>
      </c>
      <c r="S4378" t="s">
        <v>1786</v>
      </c>
      <c r="T4378" t="s">
        <v>2230</v>
      </c>
      <c r="U4378" s="201">
        <v>4.12</v>
      </c>
      <c r="V4378" t="s">
        <v>3102</v>
      </c>
      <c r="W4378" t="s">
        <v>3587</v>
      </c>
      <c r="X4378" t="s">
        <v>3016</v>
      </c>
      <c r="Y4378" t="s">
        <v>2250</v>
      </c>
      <c r="Z4378" t="s">
        <v>3729</v>
      </c>
      <c r="AA4378" t="s">
        <v>1014</v>
      </c>
      <c r="AB4378" s="198">
        <v>37104.875</v>
      </c>
      <c r="AC4378" s="198">
        <v>37134.875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150000</v>
      </c>
      <c r="G4379" s="202">
        <v>1300009</v>
      </c>
      <c r="H4379" s="198">
        <v>37036.571064814816</v>
      </c>
      <c r="I4379" t="s">
        <v>2170</v>
      </c>
      <c r="M4379" t="s">
        <v>1785</v>
      </c>
      <c r="N4379" t="s">
        <v>3014</v>
      </c>
      <c r="O4379" t="s">
        <v>3015</v>
      </c>
      <c r="P4379" s="199">
        <v>5000</v>
      </c>
      <c r="S4379" t="s">
        <v>1786</v>
      </c>
      <c r="T4379" t="s">
        <v>2230</v>
      </c>
      <c r="U4379" s="201">
        <v>3.98</v>
      </c>
      <c r="V4379" t="s">
        <v>111</v>
      </c>
      <c r="W4379" t="s">
        <v>3587</v>
      </c>
      <c r="X4379" t="s">
        <v>3016</v>
      </c>
      <c r="Y4379" t="s">
        <v>2250</v>
      </c>
      <c r="Z4379" t="s">
        <v>3729</v>
      </c>
      <c r="AA4379" t="s">
        <v>1015</v>
      </c>
      <c r="AB4379" s="198">
        <v>37043.875</v>
      </c>
      <c r="AC4379" s="198">
        <v>37072.875</v>
      </c>
    </row>
    <row r="4380" spans="1:29" x14ac:dyDescent="0.2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30</v>
      </c>
      <c r="F4380" s="213">
        <f t="shared" si="345"/>
        <v>75000</v>
      </c>
      <c r="G4380" s="202">
        <v>1300010</v>
      </c>
      <c r="H4380" s="198">
        <v>37036.572187500002</v>
      </c>
      <c r="I4380" t="s">
        <v>3019</v>
      </c>
      <c r="M4380" t="s">
        <v>1785</v>
      </c>
      <c r="N4380" t="s">
        <v>3014</v>
      </c>
      <c r="O4380" t="s">
        <v>3015</v>
      </c>
      <c r="Q4380" s="199">
        <v>2500</v>
      </c>
      <c r="S4380" t="s">
        <v>1786</v>
      </c>
      <c r="T4380" t="s">
        <v>2230</v>
      </c>
      <c r="U4380" s="201">
        <v>3.9849999999999999</v>
      </c>
      <c r="V4380" t="s">
        <v>3020</v>
      </c>
      <c r="W4380" t="s">
        <v>3587</v>
      </c>
      <c r="X4380" t="s">
        <v>3016</v>
      </c>
      <c r="Y4380" t="s">
        <v>2250</v>
      </c>
      <c r="Z4380" t="s">
        <v>3729</v>
      </c>
      <c r="AA4380" t="s">
        <v>1016</v>
      </c>
      <c r="AB4380" s="198">
        <v>37043.875</v>
      </c>
      <c r="AC4380" s="198">
        <v>37072.875</v>
      </c>
    </row>
    <row r="4381" spans="1:29" x14ac:dyDescent="0.2">
      <c r="A4381" s="44" t="str">
        <f t="shared" si="341"/>
        <v>US Crude Financial</v>
      </c>
      <c r="B4381" s="44" t="str">
        <f t="shared" si="342"/>
        <v>US</v>
      </c>
      <c r="C4381" s="44" t="str">
        <f t="shared" si="343"/>
        <v>Crude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1</v>
      </c>
      <c r="F4381" s="213">
        <f t="shared" si="345"/>
        <v>50000</v>
      </c>
      <c r="G4381" s="202">
        <v>1300011</v>
      </c>
      <c r="H4381" s="198">
        <v>37036.573240740741</v>
      </c>
      <c r="I4381" t="s">
        <v>2955</v>
      </c>
      <c r="M4381" t="s">
        <v>1994</v>
      </c>
      <c r="N4381" t="s">
        <v>2731</v>
      </c>
      <c r="O4381" t="s">
        <v>3104</v>
      </c>
      <c r="Q4381" s="199">
        <v>50000</v>
      </c>
      <c r="S4381" t="s">
        <v>1792</v>
      </c>
      <c r="T4381" t="s">
        <v>2230</v>
      </c>
      <c r="U4381" s="201">
        <v>28.53</v>
      </c>
      <c r="V4381" t="s">
        <v>2956</v>
      </c>
      <c r="W4381" t="s">
        <v>2733</v>
      </c>
      <c r="X4381" t="s">
        <v>2803</v>
      </c>
      <c r="Y4381" t="s">
        <v>3473</v>
      </c>
      <c r="Z4381" t="s">
        <v>3729</v>
      </c>
      <c r="AA4381">
        <v>108495</v>
      </c>
      <c r="AB4381" s="198">
        <v>37073</v>
      </c>
      <c r="AC4381" s="198">
        <v>37103</v>
      </c>
    </row>
    <row r="4382" spans="1:29" x14ac:dyDescent="0.2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62</v>
      </c>
      <c r="F4382" s="213">
        <f t="shared" si="345"/>
        <v>3100</v>
      </c>
      <c r="G4382" s="202">
        <v>1300012</v>
      </c>
      <c r="H4382" s="198">
        <v>37036.575891203705</v>
      </c>
      <c r="I4382" t="s">
        <v>2996</v>
      </c>
      <c r="M4382" t="s">
        <v>3451</v>
      </c>
      <c r="N4382" t="s">
        <v>1827</v>
      </c>
      <c r="O4382" t="s">
        <v>3046</v>
      </c>
      <c r="Q4382" s="199">
        <v>50</v>
      </c>
      <c r="S4382" t="s">
        <v>1784</v>
      </c>
      <c r="T4382" t="s">
        <v>2230</v>
      </c>
      <c r="U4382" s="201">
        <v>86</v>
      </c>
      <c r="V4382" t="s">
        <v>3518</v>
      </c>
      <c r="W4382" t="s">
        <v>1848</v>
      </c>
      <c r="X4382" t="s">
        <v>1849</v>
      </c>
      <c r="Y4382" t="s">
        <v>2741</v>
      </c>
      <c r="Z4382" t="s">
        <v>3724</v>
      </c>
      <c r="AA4382">
        <v>623546.1</v>
      </c>
      <c r="AB4382" s="198">
        <v>37073.71597222222</v>
      </c>
      <c r="AC4382" s="198">
        <v>37134.71597222222</v>
      </c>
    </row>
    <row r="4383" spans="1:29" x14ac:dyDescent="0.2">
      <c r="A4383" s="44" t="str">
        <f t="shared" si="341"/>
        <v>US Natural Gas Financial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30</v>
      </c>
      <c r="F4383" s="213">
        <f t="shared" si="345"/>
        <v>75000</v>
      </c>
      <c r="G4383" s="202">
        <v>1300013</v>
      </c>
      <c r="H4383" s="198">
        <v>37036.58326388889</v>
      </c>
      <c r="I4383" t="s">
        <v>2170</v>
      </c>
      <c r="M4383" t="s">
        <v>1785</v>
      </c>
      <c r="N4383" t="s">
        <v>3014</v>
      </c>
      <c r="O4383" t="s">
        <v>3015</v>
      </c>
      <c r="P4383" s="199">
        <v>2500</v>
      </c>
      <c r="S4383" t="s">
        <v>1786</v>
      </c>
      <c r="T4383" t="s">
        <v>2230</v>
      </c>
      <c r="U4383" s="201">
        <v>3.9750000000000001</v>
      </c>
      <c r="V4383" t="s">
        <v>111</v>
      </c>
      <c r="W4383" t="s">
        <v>3587</v>
      </c>
      <c r="X4383" t="s">
        <v>3016</v>
      </c>
      <c r="Y4383" t="s">
        <v>2250</v>
      </c>
      <c r="Z4383" t="s">
        <v>3729</v>
      </c>
      <c r="AA4383" t="s">
        <v>1017</v>
      </c>
      <c r="AB4383" s="198">
        <v>37043.875</v>
      </c>
      <c r="AC4383" s="198">
        <v>37072.875</v>
      </c>
    </row>
    <row r="4384" spans="1:29" x14ac:dyDescent="0.2">
      <c r="A4384" s="44" t="str">
        <f t="shared" si="341"/>
        <v>US Power Financial</v>
      </c>
      <c r="B4384" s="44" t="str">
        <f t="shared" si="342"/>
        <v>US</v>
      </c>
      <c r="C4384" s="44" t="str">
        <f t="shared" si="343"/>
        <v>Power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50</v>
      </c>
      <c r="G4384" s="202">
        <v>1300014</v>
      </c>
      <c r="H4384" s="198">
        <v>37036.585439814815</v>
      </c>
      <c r="I4384" t="s">
        <v>2964</v>
      </c>
      <c r="M4384" t="s">
        <v>3451</v>
      </c>
      <c r="N4384" t="s">
        <v>2738</v>
      </c>
      <c r="O4384" t="s">
        <v>1018</v>
      </c>
      <c r="P4384" s="199">
        <v>50</v>
      </c>
      <c r="S4384" t="s">
        <v>1784</v>
      </c>
      <c r="T4384" t="s">
        <v>2230</v>
      </c>
      <c r="U4384" s="201">
        <v>36</v>
      </c>
      <c r="V4384" t="s">
        <v>3127</v>
      </c>
      <c r="W4384" t="s">
        <v>2739</v>
      </c>
      <c r="X4384" t="s">
        <v>2740</v>
      </c>
      <c r="Y4384" t="s">
        <v>2741</v>
      </c>
      <c r="Z4384" t="s">
        <v>3729</v>
      </c>
      <c r="AA4384">
        <v>623556.1</v>
      </c>
      <c r="AB4384" s="198">
        <v>37036.875</v>
      </c>
      <c r="AC4384" s="198">
        <v>37036.875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30</v>
      </c>
      <c r="F4385" s="213">
        <f t="shared" si="345"/>
        <v>75000</v>
      </c>
      <c r="G4385" s="202">
        <v>1300015</v>
      </c>
      <c r="H4385" s="198">
        <v>37036.586921296293</v>
      </c>
      <c r="I4385" t="s">
        <v>3021</v>
      </c>
      <c r="M4385" t="s">
        <v>1785</v>
      </c>
      <c r="N4385" t="s">
        <v>3014</v>
      </c>
      <c r="O4385" t="s">
        <v>3015</v>
      </c>
      <c r="Q4385" s="199">
        <v>2500</v>
      </c>
      <c r="S4385" t="s">
        <v>1786</v>
      </c>
      <c r="T4385" t="s">
        <v>2230</v>
      </c>
      <c r="U4385" s="201">
        <v>3.9849999999999999</v>
      </c>
      <c r="V4385" t="s">
        <v>3022</v>
      </c>
      <c r="W4385" t="s">
        <v>3587</v>
      </c>
      <c r="X4385" t="s">
        <v>3016</v>
      </c>
      <c r="Y4385" t="s">
        <v>2250</v>
      </c>
      <c r="Z4385" t="s">
        <v>3729</v>
      </c>
      <c r="AA4385" t="s">
        <v>1019</v>
      </c>
      <c r="AB4385" s="198">
        <v>37043.875</v>
      </c>
      <c r="AC4385" s="198">
        <v>37072.875</v>
      </c>
    </row>
    <row r="4386" spans="1:29" x14ac:dyDescent="0.2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30</v>
      </c>
      <c r="F4386" s="213">
        <f t="shared" si="345"/>
        <v>150000</v>
      </c>
      <c r="G4386" s="202">
        <v>1300016</v>
      </c>
      <c r="H4386" s="198">
        <v>37036.589305555557</v>
      </c>
      <c r="I4386" t="s">
        <v>1842</v>
      </c>
      <c r="M4386" t="s">
        <v>1785</v>
      </c>
      <c r="N4386" t="s">
        <v>3014</v>
      </c>
      <c r="O4386" t="s">
        <v>3015</v>
      </c>
      <c r="P4386" s="199">
        <v>5000</v>
      </c>
      <c r="S4386" t="s">
        <v>1786</v>
      </c>
      <c r="T4386" t="s">
        <v>2230</v>
      </c>
      <c r="U4386" s="201">
        <v>3.9750000000000001</v>
      </c>
      <c r="V4386" t="s">
        <v>1020</v>
      </c>
      <c r="W4386" t="s">
        <v>3587</v>
      </c>
      <c r="X4386" t="s">
        <v>3016</v>
      </c>
      <c r="Y4386" t="s">
        <v>2250</v>
      </c>
      <c r="Z4386" t="s">
        <v>3729</v>
      </c>
      <c r="AA4386" t="s">
        <v>1021</v>
      </c>
      <c r="AB4386" s="198">
        <v>37043.875</v>
      </c>
      <c r="AC4386" s="198">
        <v>37072.875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30</v>
      </c>
      <c r="F4387" s="213">
        <f t="shared" si="345"/>
        <v>525000</v>
      </c>
      <c r="G4387" s="202">
        <v>1300017</v>
      </c>
      <c r="H4387" s="198">
        <v>37036.597430555557</v>
      </c>
      <c r="I4387" t="s">
        <v>2885</v>
      </c>
      <c r="M4387" t="s">
        <v>1785</v>
      </c>
      <c r="N4387" t="s">
        <v>3014</v>
      </c>
      <c r="O4387" t="s">
        <v>3015</v>
      </c>
      <c r="P4387" s="199">
        <v>17500</v>
      </c>
      <c r="S4387" t="s">
        <v>1786</v>
      </c>
      <c r="T4387" t="s">
        <v>2230</v>
      </c>
      <c r="U4387" s="201">
        <v>3.9750000000000001</v>
      </c>
      <c r="V4387" t="s">
        <v>1930</v>
      </c>
      <c r="W4387" t="s">
        <v>3587</v>
      </c>
      <c r="X4387" t="s">
        <v>3016</v>
      </c>
      <c r="Y4387" t="s">
        <v>2250</v>
      </c>
      <c r="Z4387" t="s">
        <v>3729</v>
      </c>
      <c r="AA4387" t="s">
        <v>1022</v>
      </c>
      <c r="AB4387" s="198">
        <v>37043.875</v>
      </c>
      <c r="AC4387" s="198">
        <v>37072.875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450000</v>
      </c>
      <c r="G4388" s="202">
        <v>1300018</v>
      </c>
      <c r="H4388" s="198">
        <v>37036.600787037038</v>
      </c>
      <c r="I4388" t="s">
        <v>2885</v>
      </c>
      <c r="M4388" t="s">
        <v>1785</v>
      </c>
      <c r="N4388" t="s">
        <v>3014</v>
      </c>
      <c r="O4388" t="s">
        <v>3015</v>
      </c>
      <c r="P4388" s="199">
        <v>15000</v>
      </c>
      <c r="S4388" t="s">
        <v>1786</v>
      </c>
      <c r="T4388" t="s">
        <v>2230</v>
      </c>
      <c r="U4388" s="201">
        <v>3.97</v>
      </c>
      <c r="V4388" t="s">
        <v>1930</v>
      </c>
      <c r="W4388" t="s">
        <v>3587</v>
      </c>
      <c r="X4388" t="s">
        <v>3016</v>
      </c>
      <c r="Y4388" t="s">
        <v>2250</v>
      </c>
      <c r="Z4388" t="s">
        <v>3729</v>
      </c>
      <c r="AA4388" t="s">
        <v>1023</v>
      </c>
      <c r="AB4388" s="198">
        <v>37043.875</v>
      </c>
      <c r="AC4388" s="198">
        <v>37072.875</v>
      </c>
    </row>
    <row r="4389" spans="1:29" x14ac:dyDescent="0.2">
      <c r="A4389" s="44" t="str">
        <f t="shared" si="341"/>
        <v>US Natural Gas Financial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30</v>
      </c>
      <c r="F4389" s="213">
        <f t="shared" si="345"/>
        <v>300000</v>
      </c>
      <c r="G4389" s="202">
        <v>1300019</v>
      </c>
      <c r="H4389" s="198">
        <v>37036.60396990741</v>
      </c>
      <c r="I4389" t="s">
        <v>1687</v>
      </c>
      <c r="M4389" t="s">
        <v>1785</v>
      </c>
      <c r="N4389" t="s">
        <v>3014</v>
      </c>
      <c r="O4389" t="s">
        <v>3015</v>
      </c>
      <c r="P4389" s="199">
        <v>10000</v>
      </c>
      <c r="S4389" t="s">
        <v>1786</v>
      </c>
      <c r="T4389" t="s">
        <v>2230</v>
      </c>
      <c r="U4389" s="201">
        <v>3.97</v>
      </c>
      <c r="V4389" t="s">
        <v>2123</v>
      </c>
      <c r="W4389" t="s">
        <v>3587</v>
      </c>
      <c r="X4389" t="s">
        <v>3016</v>
      </c>
      <c r="Y4389" t="s">
        <v>2250</v>
      </c>
      <c r="Z4389" t="s">
        <v>3729</v>
      </c>
      <c r="AA4389" t="s">
        <v>1024</v>
      </c>
      <c r="AB4389" s="198">
        <v>37043.875</v>
      </c>
      <c r="AC4389" s="198">
        <v>37072.875</v>
      </c>
    </row>
    <row r="4390" spans="1:29" x14ac:dyDescent="0.2">
      <c r="A4390" s="44" t="str">
        <f t="shared" si="341"/>
        <v>US Natural Gas Financial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30</v>
      </c>
      <c r="F4390" s="213">
        <f t="shared" si="345"/>
        <v>300000</v>
      </c>
      <c r="G4390" s="202">
        <v>1300023</v>
      </c>
      <c r="H4390" s="198">
        <v>37036.628217592595</v>
      </c>
      <c r="I4390" t="s">
        <v>2200</v>
      </c>
      <c r="M4390" t="s">
        <v>1785</v>
      </c>
      <c r="N4390" t="s">
        <v>3014</v>
      </c>
      <c r="O4390" t="s">
        <v>3015</v>
      </c>
      <c r="Q4390" s="199">
        <v>10000</v>
      </c>
      <c r="S4390" t="s">
        <v>1786</v>
      </c>
      <c r="T4390" t="s">
        <v>2230</v>
      </c>
      <c r="U4390" s="201">
        <v>3.9750000000000001</v>
      </c>
      <c r="V4390" t="s">
        <v>1864</v>
      </c>
      <c r="W4390" t="s">
        <v>3587</v>
      </c>
      <c r="X4390" t="s">
        <v>3016</v>
      </c>
      <c r="Y4390" t="s">
        <v>2250</v>
      </c>
      <c r="Z4390" t="s">
        <v>3729</v>
      </c>
      <c r="AA4390" t="s">
        <v>1025</v>
      </c>
      <c r="AB4390" s="198">
        <v>37043.875</v>
      </c>
      <c r="AC4390" s="198">
        <v>37072.875</v>
      </c>
    </row>
    <row r="4391" spans="1:29" x14ac:dyDescent="0.2">
      <c r="A4391" s="44" t="str">
        <f t="shared" si="341"/>
        <v>US Natural Gas Financial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750000</v>
      </c>
      <c r="G4391" s="202">
        <v>1300024</v>
      </c>
      <c r="H4391" s="198">
        <v>37036.628321759257</v>
      </c>
      <c r="I4391" t="s">
        <v>2200</v>
      </c>
      <c r="M4391" t="s">
        <v>1785</v>
      </c>
      <c r="N4391" t="s">
        <v>3014</v>
      </c>
      <c r="O4391" t="s">
        <v>3015</v>
      </c>
      <c r="Q4391" s="199">
        <v>25000</v>
      </c>
      <c r="S4391" t="s">
        <v>1786</v>
      </c>
      <c r="T4391" t="s">
        <v>2230</v>
      </c>
      <c r="U4391" s="201">
        <v>3.98</v>
      </c>
      <c r="V4391" t="s">
        <v>1864</v>
      </c>
      <c r="W4391" t="s">
        <v>3587</v>
      </c>
      <c r="X4391" t="s">
        <v>3016</v>
      </c>
      <c r="Y4391" t="s">
        <v>2250</v>
      </c>
      <c r="Z4391" t="s">
        <v>3729</v>
      </c>
      <c r="AA4391" t="s">
        <v>1026</v>
      </c>
      <c r="AB4391" s="198">
        <v>37043.875</v>
      </c>
      <c r="AC4391" s="198">
        <v>37072.875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30</v>
      </c>
      <c r="F4392" s="213">
        <f t="shared" si="345"/>
        <v>300000</v>
      </c>
      <c r="G4392" s="202">
        <v>1300025</v>
      </c>
      <c r="H4392" s="198">
        <v>37036.628611111111</v>
      </c>
      <c r="I4392" t="s">
        <v>2730</v>
      </c>
      <c r="M4392" t="s">
        <v>1785</v>
      </c>
      <c r="N4392" t="s">
        <v>3014</v>
      </c>
      <c r="O4392" t="s">
        <v>3015</v>
      </c>
      <c r="P4392" s="199">
        <v>10000</v>
      </c>
      <c r="S4392" t="s">
        <v>1786</v>
      </c>
      <c r="T4392" t="s">
        <v>2230</v>
      </c>
      <c r="U4392" s="201">
        <v>3.9750000000000001</v>
      </c>
      <c r="V4392" t="s">
        <v>3102</v>
      </c>
      <c r="W4392" t="s">
        <v>3587</v>
      </c>
      <c r="X4392" t="s">
        <v>3016</v>
      </c>
      <c r="Y4392" t="s">
        <v>2250</v>
      </c>
      <c r="Z4392" t="s">
        <v>3729</v>
      </c>
      <c r="AA4392" t="s">
        <v>1027</v>
      </c>
      <c r="AB4392" s="198">
        <v>37043.875</v>
      </c>
      <c r="AC4392" s="198">
        <v>37072.875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13">
        <f t="shared" si="345"/>
        <v>300000</v>
      </c>
      <c r="G4393" s="202">
        <v>1300026</v>
      </c>
      <c r="H4393" s="198">
        <v>37036.634108796294</v>
      </c>
      <c r="I4393" t="s">
        <v>2202</v>
      </c>
      <c r="M4393" t="s">
        <v>1785</v>
      </c>
      <c r="N4393" t="s">
        <v>3014</v>
      </c>
      <c r="O4393" t="s">
        <v>3015</v>
      </c>
      <c r="P4393" s="199">
        <v>10000</v>
      </c>
      <c r="S4393" t="s">
        <v>1786</v>
      </c>
      <c r="T4393" t="s">
        <v>2230</v>
      </c>
      <c r="U4393" s="201">
        <v>3.9750000000000001</v>
      </c>
      <c r="V4393" t="s">
        <v>2887</v>
      </c>
      <c r="W4393" t="s">
        <v>3587</v>
      </c>
      <c r="X4393" t="s">
        <v>3016</v>
      </c>
      <c r="Y4393" t="s">
        <v>2250</v>
      </c>
      <c r="Z4393" t="s">
        <v>3729</v>
      </c>
      <c r="AA4393" t="s">
        <v>1028</v>
      </c>
      <c r="AB4393" s="198">
        <v>37043.875</v>
      </c>
      <c r="AC4393" s="198">
        <v>37072.875</v>
      </c>
    </row>
    <row r="4394" spans="1:29" x14ac:dyDescent="0.2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30</v>
      </c>
      <c r="F4394" s="213">
        <f t="shared" si="345"/>
        <v>300000</v>
      </c>
      <c r="G4394" s="202">
        <v>1300027</v>
      </c>
      <c r="H4394" s="198">
        <v>37036.634710648148</v>
      </c>
      <c r="I4394" t="s">
        <v>2202</v>
      </c>
      <c r="M4394" t="s">
        <v>1785</v>
      </c>
      <c r="N4394" t="s">
        <v>3014</v>
      </c>
      <c r="O4394" t="s">
        <v>3015</v>
      </c>
      <c r="P4394" s="199">
        <v>10000</v>
      </c>
      <c r="S4394" t="s">
        <v>1786</v>
      </c>
      <c r="T4394" t="s">
        <v>2230</v>
      </c>
      <c r="U4394" s="201">
        <v>3.97</v>
      </c>
      <c r="V4394" t="s">
        <v>2887</v>
      </c>
      <c r="W4394" t="s">
        <v>3587</v>
      </c>
      <c r="X4394" t="s">
        <v>3016</v>
      </c>
      <c r="Y4394" t="s">
        <v>2250</v>
      </c>
      <c r="Z4394" t="s">
        <v>3729</v>
      </c>
      <c r="AA4394" t="s">
        <v>1029</v>
      </c>
      <c r="AB4394" s="198">
        <v>37043.875</v>
      </c>
      <c r="AC4394" s="198">
        <v>37072.875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750000</v>
      </c>
      <c r="G4395" s="202">
        <v>1300028</v>
      </c>
      <c r="H4395" s="198">
        <v>37036.652268518519</v>
      </c>
      <c r="I4395" t="s">
        <v>2006</v>
      </c>
      <c r="M4395" t="s">
        <v>1785</v>
      </c>
      <c r="N4395" t="s">
        <v>3014</v>
      </c>
      <c r="O4395" t="s">
        <v>3015</v>
      </c>
      <c r="Q4395" s="199">
        <v>25000</v>
      </c>
      <c r="S4395" t="s">
        <v>1786</v>
      </c>
      <c r="T4395" t="s">
        <v>2230</v>
      </c>
      <c r="U4395" s="201">
        <v>3.98</v>
      </c>
      <c r="V4395" t="s">
        <v>2872</v>
      </c>
      <c r="W4395" t="s">
        <v>3587</v>
      </c>
      <c r="X4395" t="s">
        <v>3016</v>
      </c>
      <c r="Y4395" t="s">
        <v>2250</v>
      </c>
      <c r="Z4395" t="s">
        <v>3729</v>
      </c>
      <c r="AA4395" t="s">
        <v>1030</v>
      </c>
      <c r="AB4395" s="198">
        <v>37043.875</v>
      </c>
      <c r="AC4395" s="198">
        <v>37072.875</v>
      </c>
    </row>
    <row r="4396" spans="1:29" x14ac:dyDescent="0.2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30</v>
      </c>
      <c r="F4396" s="213">
        <f t="shared" si="345"/>
        <v>600000</v>
      </c>
      <c r="G4396" s="202">
        <v>1300029</v>
      </c>
      <c r="H4396" s="198">
        <v>37036.652638888889</v>
      </c>
      <c r="I4396" t="s">
        <v>2006</v>
      </c>
      <c r="M4396" t="s">
        <v>1785</v>
      </c>
      <c r="N4396" t="s">
        <v>3014</v>
      </c>
      <c r="O4396" t="s">
        <v>3015</v>
      </c>
      <c r="Q4396" s="199">
        <v>20000</v>
      </c>
      <c r="S4396" t="s">
        <v>1786</v>
      </c>
      <c r="T4396" t="s">
        <v>2230</v>
      </c>
      <c r="U4396" s="201">
        <v>3.9849999999999999</v>
      </c>
      <c r="V4396" t="s">
        <v>2872</v>
      </c>
      <c r="W4396" t="s">
        <v>3587</v>
      </c>
      <c r="X4396" t="s">
        <v>3016</v>
      </c>
      <c r="Y4396" t="s">
        <v>2250</v>
      </c>
      <c r="Z4396" t="s">
        <v>3729</v>
      </c>
      <c r="AA4396" t="s">
        <v>1031</v>
      </c>
      <c r="AB4396" s="198">
        <v>37043.875</v>
      </c>
      <c r="AC4396" s="198">
        <v>37072.875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31</v>
      </c>
      <c r="F4397" s="213">
        <f t="shared" si="345"/>
        <v>310000</v>
      </c>
      <c r="G4397" s="202">
        <v>1300030</v>
      </c>
      <c r="H4397" s="198">
        <v>37036.667650462965</v>
      </c>
      <c r="I4397" t="s">
        <v>3210</v>
      </c>
      <c r="M4397" t="s">
        <v>1785</v>
      </c>
      <c r="N4397" t="s">
        <v>3014</v>
      </c>
      <c r="O4397" t="s">
        <v>3327</v>
      </c>
      <c r="P4397" s="199">
        <v>10000</v>
      </c>
      <c r="S4397" t="s">
        <v>1786</v>
      </c>
      <c r="T4397" t="s">
        <v>2230</v>
      </c>
      <c r="U4397" s="201">
        <v>4.0350000000000001</v>
      </c>
      <c r="V4397" t="s">
        <v>1032</v>
      </c>
      <c r="W4397" t="s">
        <v>3587</v>
      </c>
      <c r="X4397" t="s">
        <v>3016</v>
      </c>
      <c r="Y4397" t="s">
        <v>2250</v>
      </c>
      <c r="Z4397" t="s">
        <v>3729</v>
      </c>
      <c r="AA4397" t="s">
        <v>3056</v>
      </c>
      <c r="AB4397" s="198">
        <v>37073.875</v>
      </c>
      <c r="AC4397" s="198">
        <v>37103.875</v>
      </c>
    </row>
    <row r="4398" spans="1:29" x14ac:dyDescent="0.2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5</v>
      </c>
      <c r="G4398" s="202">
        <v>1300033</v>
      </c>
      <c r="H4398" s="198">
        <v>37036.673206018517</v>
      </c>
      <c r="I4398" t="s">
        <v>3017</v>
      </c>
      <c r="M4398" t="s">
        <v>1791</v>
      </c>
      <c r="N4398" t="s">
        <v>2240</v>
      </c>
      <c r="O4398" t="s">
        <v>2241</v>
      </c>
      <c r="P4398" s="199">
        <v>5</v>
      </c>
      <c r="S4398" t="s">
        <v>2229</v>
      </c>
      <c r="T4398" t="s">
        <v>2230</v>
      </c>
      <c r="U4398" s="201">
        <v>1543</v>
      </c>
      <c r="V4398" t="s">
        <v>1068</v>
      </c>
      <c r="W4398" t="s">
        <v>3049</v>
      </c>
      <c r="X4398" t="s">
        <v>2232</v>
      </c>
      <c r="Y4398" t="s">
        <v>2233</v>
      </c>
      <c r="Z4398" t="s">
        <v>2234</v>
      </c>
      <c r="AA4398">
        <v>2154176</v>
      </c>
    </row>
    <row r="4399" spans="1:29" x14ac:dyDescent="0.2">
      <c r="A4399" s="44" t="str">
        <f t="shared" si="341"/>
        <v xml:space="preserve"> Metals Financial</v>
      </c>
      <c r="B4399" s="44" t="str">
        <f t="shared" si="342"/>
        <v/>
      </c>
      <c r="C4399" s="44" t="str">
        <f t="shared" si="343"/>
        <v>Metals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5</v>
      </c>
      <c r="G4399" s="202">
        <v>1300034</v>
      </c>
      <c r="H4399" s="198">
        <v>37036.685729166667</v>
      </c>
      <c r="I4399" t="s">
        <v>3017</v>
      </c>
      <c r="M4399" t="s">
        <v>1791</v>
      </c>
      <c r="N4399" t="s">
        <v>2240</v>
      </c>
      <c r="O4399" t="s">
        <v>2241</v>
      </c>
      <c r="P4399" s="199">
        <v>5</v>
      </c>
      <c r="S4399" t="s">
        <v>2229</v>
      </c>
      <c r="T4399" t="s">
        <v>2230</v>
      </c>
      <c r="U4399" s="201">
        <v>1543</v>
      </c>
      <c r="V4399" t="s">
        <v>1068</v>
      </c>
      <c r="W4399" t="s">
        <v>3049</v>
      </c>
      <c r="X4399" t="s">
        <v>2232</v>
      </c>
      <c r="Y4399" t="s">
        <v>2233</v>
      </c>
      <c r="Z4399" t="s">
        <v>2234</v>
      </c>
      <c r="AA4399">
        <v>2154174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30</v>
      </c>
      <c r="F4400" s="213">
        <f t="shared" si="345"/>
        <v>75000</v>
      </c>
      <c r="G4400" s="202">
        <v>1300035</v>
      </c>
      <c r="H4400" s="198">
        <v>37036.703993055555</v>
      </c>
      <c r="I4400" t="s">
        <v>3322</v>
      </c>
      <c r="M4400" t="s">
        <v>1785</v>
      </c>
      <c r="N4400" t="s">
        <v>3014</v>
      </c>
      <c r="O4400" t="s">
        <v>3015</v>
      </c>
      <c r="Q4400" s="199">
        <v>2500</v>
      </c>
      <c r="S4400" t="s">
        <v>1786</v>
      </c>
      <c r="T4400" t="s">
        <v>2230</v>
      </c>
      <c r="U4400" s="201">
        <v>3.98</v>
      </c>
      <c r="V4400" t="s">
        <v>2592</v>
      </c>
      <c r="W4400" t="s">
        <v>3587</v>
      </c>
      <c r="X4400" t="s">
        <v>3016</v>
      </c>
      <c r="Y4400" t="s">
        <v>2250</v>
      </c>
      <c r="Z4400" t="s">
        <v>3729</v>
      </c>
      <c r="AA4400" t="s">
        <v>3056</v>
      </c>
      <c r="AB4400" s="198">
        <v>37043.875</v>
      </c>
      <c r="AC4400" s="198">
        <v>37072.875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30</v>
      </c>
      <c r="F4401" s="213">
        <f t="shared" si="345"/>
        <v>75000</v>
      </c>
      <c r="G4401" s="202">
        <v>1300036</v>
      </c>
      <c r="H4401" s="198">
        <v>37036.734548611108</v>
      </c>
      <c r="I4401" t="s">
        <v>2202</v>
      </c>
      <c r="M4401" t="s">
        <v>1785</v>
      </c>
      <c r="N4401" t="s">
        <v>3014</v>
      </c>
      <c r="O4401" t="s">
        <v>3015</v>
      </c>
      <c r="Q4401" s="199">
        <v>2500</v>
      </c>
      <c r="S4401" t="s">
        <v>1786</v>
      </c>
      <c r="T4401" t="s">
        <v>2230</v>
      </c>
      <c r="U4401" s="201">
        <v>3.98</v>
      </c>
      <c r="V4401" t="s">
        <v>2168</v>
      </c>
      <c r="W4401" t="s">
        <v>3587</v>
      </c>
      <c r="X4401" t="s">
        <v>3016</v>
      </c>
      <c r="Y4401" t="s">
        <v>2250</v>
      </c>
      <c r="Z4401" t="s">
        <v>3729</v>
      </c>
      <c r="AA4401" t="s">
        <v>3056</v>
      </c>
      <c r="AB4401" s="198">
        <v>37043.875</v>
      </c>
      <c r="AC4401" s="198">
        <v>37072.875</v>
      </c>
    </row>
    <row r="4402" spans="1:29" x14ac:dyDescent="0.2">
      <c r="A4402" s="44" t="str">
        <f t="shared" si="341"/>
        <v xml:space="preserve"> 0 Financial</v>
      </c>
      <c r="B4402" s="44" t="str">
        <f t="shared" si="342"/>
        <v/>
      </c>
      <c r="C4402" s="44">
        <f t="shared" si="343"/>
        <v>0</v>
      </c>
      <c r="D4402" s="44" t="str">
        <f t="shared" si="344"/>
        <v>Financial</v>
      </c>
      <c r="E4402" s="44" t="e">
        <f>IF(VLOOKUP(S4402,'DD-Lookup'!$J$6:$L$50,3,FALSE)="Monthly",(YEAR(AC4402)-YEAR(AB4402))*12+MONTH(AC4402)-MONTH(AB4402)+1,(AC4402-AB4402+1))</f>
        <v>#N/A</v>
      </c>
      <c r="F4402" s="213" t="e">
        <f t="shared" si="345"/>
        <v>#N/A</v>
      </c>
    </row>
    <row r="4403" spans="1:29" x14ac:dyDescent="0.2">
      <c r="A4403" s="44" t="str">
        <f t="shared" si="341"/>
        <v xml:space="preserve"> 0 Financial</v>
      </c>
      <c r="B4403" s="44" t="str">
        <f t="shared" si="342"/>
        <v/>
      </c>
      <c r="C4403" s="44">
        <f t="shared" si="343"/>
        <v>0</v>
      </c>
      <c r="D4403" s="44" t="str">
        <f t="shared" si="344"/>
        <v>Financial</v>
      </c>
      <c r="E4403" s="44" t="e">
        <f>IF(VLOOKUP(S4403,'DD-Lookup'!$J$6:$L$50,3,FALSE)="Monthly",(YEAR(AC4403)-YEAR(AB4403))*12+MONTH(AC4403)-MONTH(AB4403)+1,(AC4403-AB4403+1))</f>
        <v>#N/A</v>
      </c>
      <c r="F4403" s="213" t="e">
        <f t="shared" si="345"/>
        <v>#N/A</v>
      </c>
    </row>
    <row r="4404" spans="1:29" x14ac:dyDescent="0.2">
      <c r="A4404" s="44" t="str">
        <f t="shared" si="341"/>
        <v xml:space="preserve"> 0 Financial</v>
      </c>
      <c r="B4404" s="44" t="str">
        <f t="shared" si="342"/>
        <v/>
      </c>
      <c r="C4404" s="44">
        <f t="shared" si="343"/>
        <v>0</v>
      </c>
      <c r="D4404" s="44" t="str">
        <f t="shared" si="344"/>
        <v>Financial</v>
      </c>
      <c r="E4404" s="44" t="e">
        <f>IF(VLOOKUP(S4404,'DD-Lookup'!$J$6:$L$50,3,FALSE)="Monthly",(YEAR(AC4404)-YEAR(AB4404))*12+MONTH(AC4404)-MONTH(AB4404)+1,(AC4404-AB4404+1))</f>
        <v>#N/A</v>
      </c>
      <c r="F4404" s="213" t="e">
        <f t="shared" si="345"/>
        <v>#N/A</v>
      </c>
    </row>
    <row r="4405" spans="1:29" x14ac:dyDescent="0.2">
      <c r="A4405" s="44" t="str">
        <f t="shared" si="341"/>
        <v xml:space="preserve"> 0 Financial</v>
      </c>
      <c r="B4405" s="44" t="str">
        <f t="shared" si="342"/>
        <v/>
      </c>
      <c r="C4405" s="44">
        <f t="shared" si="343"/>
        <v>0</v>
      </c>
      <c r="D4405" s="44" t="str">
        <f t="shared" si="344"/>
        <v>Financial</v>
      </c>
      <c r="E4405" s="44" t="e">
        <f>IF(VLOOKUP(S4405,'DD-Lookup'!$J$6:$L$50,3,FALSE)="Monthly",(YEAR(AC4405)-YEAR(AB4405))*12+MONTH(AC4405)-MONTH(AB4405)+1,(AC4405-AB4405+1))</f>
        <v>#N/A</v>
      </c>
      <c r="F4405" s="213" t="e">
        <f t="shared" si="345"/>
        <v>#N/A</v>
      </c>
    </row>
    <row r="4406" spans="1:29" x14ac:dyDescent="0.2">
      <c r="A4406" s="44" t="str">
        <f t="shared" si="341"/>
        <v xml:space="preserve"> 0 Financial</v>
      </c>
      <c r="B4406" s="44" t="str">
        <f t="shared" si="342"/>
        <v/>
      </c>
      <c r="C4406" s="44">
        <f t="shared" si="343"/>
        <v>0</v>
      </c>
      <c r="D4406" s="44" t="str">
        <f t="shared" si="344"/>
        <v>Financial</v>
      </c>
      <c r="E4406" s="44" t="e">
        <f>IF(VLOOKUP(S4406,'DD-Lookup'!$J$6:$L$50,3,FALSE)="Monthly",(YEAR(AC4406)-YEAR(AB4406))*12+MONTH(AC4406)-MONTH(AB4406)+1,(AC4406-AB4406+1))</f>
        <v>#N/A</v>
      </c>
      <c r="F4406" s="213" t="e">
        <f t="shared" si="345"/>
        <v>#N/A</v>
      </c>
    </row>
    <row r="4407" spans="1:29" x14ac:dyDescent="0.2">
      <c r="A4407" s="44" t="str">
        <f t="shared" si="341"/>
        <v xml:space="preserve"> 0 Financial</v>
      </c>
      <c r="B4407" s="44" t="str">
        <f t="shared" si="342"/>
        <v/>
      </c>
      <c r="C4407" s="44">
        <f t="shared" si="343"/>
        <v>0</v>
      </c>
      <c r="D4407" s="44" t="str">
        <f t="shared" si="344"/>
        <v>Financial</v>
      </c>
      <c r="E4407" s="44" t="e">
        <f>IF(VLOOKUP(S4407,'DD-Lookup'!$J$6:$L$50,3,FALSE)="Monthly",(YEAR(AC4407)-YEAR(AB4407))*12+MONTH(AC4407)-MONTH(AB4407)+1,(AC4407-AB4407+1))</f>
        <v>#N/A</v>
      </c>
      <c r="F4407" s="213" t="e">
        <f t="shared" si="345"/>
        <v>#N/A</v>
      </c>
    </row>
    <row r="4408" spans="1:29" x14ac:dyDescent="0.2">
      <c r="A4408" s="44" t="str">
        <f t="shared" si="341"/>
        <v xml:space="preserve"> 0 Financial</v>
      </c>
      <c r="B4408" s="44" t="str">
        <f t="shared" si="342"/>
        <v/>
      </c>
      <c r="C4408" s="44">
        <f t="shared" si="343"/>
        <v>0</v>
      </c>
      <c r="D4408" s="44" t="str">
        <f t="shared" si="344"/>
        <v>Financial</v>
      </c>
      <c r="E4408" s="44" t="e">
        <f>IF(VLOOKUP(S4408,'DD-Lookup'!$J$6:$L$50,3,FALSE)="Monthly",(YEAR(AC4408)-YEAR(AB4408))*12+MONTH(AC4408)-MONTH(AB4408)+1,(AC4408-AB4408+1))</f>
        <v>#N/A</v>
      </c>
      <c r="F4408" s="213" t="e">
        <f t="shared" si="345"/>
        <v>#N/A</v>
      </c>
    </row>
    <row r="4409" spans="1:29" x14ac:dyDescent="0.2">
      <c r="A4409" s="44" t="str">
        <f t="shared" si="341"/>
        <v xml:space="preserve"> 0 Financial</v>
      </c>
      <c r="B4409" s="44" t="str">
        <f t="shared" si="342"/>
        <v/>
      </c>
      <c r="C4409" s="44">
        <f t="shared" si="343"/>
        <v>0</v>
      </c>
      <c r="D4409" s="44" t="str">
        <f t="shared" si="344"/>
        <v>Financial</v>
      </c>
      <c r="E4409" s="44" t="e">
        <f>IF(VLOOKUP(S4409,'DD-Lookup'!$J$6:$L$50,3,FALSE)="Monthly",(YEAR(AC4409)-YEAR(AB4409))*12+MONTH(AC4409)-MONTH(AB4409)+1,(AC4409-AB4409+1))</f>
        <v>#N/A</v>
      </c>
      <c r="F4409" s="213" t="e">
        <f t="shared" si="345"/>
        <v>#N/A</v>
      </c>
    </row>
    <row r="4410" spans="1:29" x14ac:dyDescent="0.2">
      <c r="A4410" s="44" t="str">
        <f t="shared" si="341"/>
        <v xml:space="preserve"> 0 Financial</v>
      </c>
      <c r="B4410" s="44" t="str">
        <f t="shared" si="342"/>
        <v/>
      </c>
      <c r="C4410" s="44">
        <f t="shared" si="343"/>
        <v>0</v>
      </c>
      <c r="D4410" s="44" t="str">
        <f t="shared" si="344"/>
        <v>Financial</v>
      </c>
      <c r="E4410" s="44" t="e">
        <f>IF(VLOOKUP(S4410,'DD-Lookup'!$J$6:$L$50,3,FALSE)="Monthly",(YEAR(AC4410)-YEAR(AB4410))*12+MONTH(AC4410)-MONTH(AB4410)+1,(AC4410-AB4410+1))</f>
        <v>#N/A</v>
      </c>
      <c r="F4410" s="213" t="e">
        <f t="shared" si="345"/>
        <v>#N/A</v>
      </c>
    </row>
    <row r="4411" spans="1:29" x14ac:dyDescent="0.2">
      <c r="A4411" s="44" t="str">
        <f t="shared" si="341"/>
        <v xml:space="preserve"> 0 Financial</v>
      </c>
      <c r="B4411" s="44" t="str">
        <f t="shared" si="342"/>
        <v/>
      </c>
      <c r="C4411" s="44">
        <f t="shared" si="343"/>
        <v>0</v>
      </c>
      <c r="D4411" s="44" t="str">
        <f t="shared" si="344"/>
        <v>Financial</v>
      </c>
      <c r="E4411" s="44" t="e">
        <f>IF(VLOOKUP(S4411,'DD-Lookup'!$J$6:$L$50,3,FALSE)="Monthly",(YEAR(AC4411)-YEAR(AB4411))*12+MONTH(AC4411)-MONTH(AB4411)+1,(AC4411-AB4411+1))</f>
        <v>#N/A</v>
      </c>
      <c r="F4411" s="213" t="e">
        <f t="shared" si="345"/>
        <v>#N/A</v>
      </c>
    </row>
    <row r="4412" spans="1:29" x14ac:dyDescent="0.2">
      <c r="A4412" s="44" t="str">
        <f t="shared" si="341"/>
        <v xml:space="preserve"> 0 Financial</v>
      </c>
      <c r="B4412" s="44" t="str">
        <f t="shared" si="342"/>
        <v/>
      </c>
      <c r="C4412" s="44">
        <f t="shared" si="343"/>
        <v>0</v>
      </c>
      <c r="D4412" s="44" t="str">
        <f t="shared" si="344"/>
        <v>Financial</v>
      </c>
      <c r="E4412" s="44" t="e">
        <f>IF(VLOOKUP(S4412,'DD-Lookup'!$J$6:$L$50,3,FALSE)="Monthly",(YEAR(AC4412)-YEAR(AB4412))*12+MONTH(AC4412)-MONTH(AB4412)+1,(AC4412-AB4412+1))</f>
        <v>#N/A</v>
      </c>
      <c r="F4412" s="213" t="e">
        <f t="shared" si="345"/>
        <v>#N/A</v>
      </c>
    </row>
    <row r="4413" spans="1:29" x14ac:dyDescent="0.2">
      <c r="A4413" s="44" t="str">
        <f t="shared" si="341"/>
        <v xml:space="preserve"> 0 Financial</v>
      </c>
      <c r="B4413" s="44" t="str">
        <f t="shared" si="342"/>
        <v/>
      </c>
      <c r="C4413" s="44">
        <f t="shared" si="343"/>
        <v>0</v>
      </c>
      <c r="D4413" s="44" t="str">
        <f t="shared" si="344"/>
        <v>Financial</v>
      </c>
      <c r="E4413" s="44" t="e">
        <f>IF(VLOOKUP(S4413,'DD-Lookup'!$J$6:$L$50,3,FALSE)="Monthly",(YEAR(AC4413)-YEAR(AB4413))*12+MONTH(AC4413)-MONTH(AB4413)+1,(AC4413-AB4413+1))</f>
        <v>#N/A</v>
      </c>
      <c r="F4413" s="213" t="e">
        <f t="shared" si="345"/>
        <v>#N/A</v>
      </c>
    </row>
    <row r="4414" spans="1:29" x14ac:dyDescent="0.2">
      <c r="A4414" s="44" t="str">
        <f t="shared" si="341"/>
        <v xml:space="preserve"> 0 Financial</v>
      </c>
      <c r="B4414" s="44" t="str">
        <f t="shared" si="342"/>
        <v/>
      </c>
      <c r="C4414" s="44">
        <f t="shared" si="343"/>
        <v>0</v>
      </c>
      <c r="D4414" s="44" t="str">
        <f t="shared" si="344"/>
        <v>Financial</v>
      </c>
      <c r="E4414" s="44" t="e">
        <f>IF(VLOOKUP(S4414,'DD-Lookup'!$J$6:$L$50,3,FALSE)="Monthly",(YEAR(AC4414)-YEAR(AB4414))*12+MONTH(AC4414)-MONTH(AB4414)+1,(AC4414-AB4414+1))</f>
        <v>#N/A</v>
      </c>
      <c r="F4414" s="213" t="e">
        <f t="shared" si="345"/>
        <v>#N/A</v>
      </c>
    </row>
    <row r="4415" spans="1:29" x14ac:dyDescent="0.2">
      <c r="A4415" s="44" t="str">
        <f t="shared" si="341"/>
        <v xml:space="preserve"> 0 Financial</v>
      </c>
      <c r="B4415" s="44" t="str">
        <f t="shared" si="342"/>
        <v/>
      </c>
      <c r="C4415" s="44">
        <f t="shared" si="343"/>
        <v>0</v>
      </c>
      <c r="D4415" s="44" t="str">
        <f t="shared" si="344"/>
        <v>Financial</v>
      </c>
      <c r="E4415" s="44" t="e">
        <f>IF(VLOOKUP(S4415,'DD-Lookup'!$J$6:$L$50,3,FALSE)="Monthly",(YEAR(AC4415)-YEAR(AB4415))*12+MONTH(AC4415)-MONTH(AB4415)+1,(AC4415-AB4415+1))</f>
        <v>#N/A</v>
      </c>
      <c r="F4415" s="213" t="e">
        <f t="shared" si="345"/>
        <v>#N/A</v>
      </c>
    </row>
    <row r="4416" spans="1:29" x14ac:dyDescent="0.2">
      <c r="A4416" s="44" t="str">
        <f t="shared" si="341"/>
        <v xml:space="preserve"> 0 Financial</v>
      </c>
      <c r="B4416" s="44" t="str">
        <f t="shared" si="342"/>
        <v/>
      </c>
      <c r="C4416" s="44">
        <f t="shared" si="343"/>
        <v>0</v>
      </c>
      <c r="D4416" s="44" t="str">
        <f t="shared" si="344"/>
        <v>Financial</v>
      </c>
      <c r="E4416" s="44" t="e">
        <f>IF(VLOOKUP(S4416,'DD-Lookup'!$J$6:$L$50,3,FALSE)="Monthly",(YEAR(AC4416)-YEAR(AB4416))*12+MONTH(AC4416)-MONTH(AB4416)+1,(AC4416-AB4416+1))</f>
        <v>#N/A</v>
      </c>
      <c r="F4416" s="213" t="e">
        <f t="shared" si="345"/>
        <v>#N/A</v>
      </c>
    </row>
    <row r="4417" spans="1:6" x14ac:dyDescent="0.2">
      <c r="A4417" s="44" t="str">
        <f t="shared" si="341"/>
        <v xml:space="preserve"> 0 Financial</v>
      </c>
      <c r="B4417" s="44" t="str">
        <f t="shared" si="342"/>
        <v/>
      </c>
      <c r="C4417" s="44">
        <f t="shared" si="343"/>
        <v>0</v>
      </c>
      <c r="D4417" s="44" t="str">
        <f t="shared" si="344"/>
        <v>Financial</v>
      </c>
      <c r="E4417" s="44" t="e">
        <f>IF(VLOOKUP(S4417,'DD-Lookup'!$J$6:$L$50,3,FALSE)="Monthly",(YEAR(AC4417)-YEAR(AB4417))*12+MONTH(AC4417)-MONTH(AB4417)+1,(AC4417-AB4417+1))</f>
        <v>#N/A</v>
      </c>
      <c r="F4417" s="213" t="e">
        <f t="shared" si="345"/>
        <v>#N/A</v>
      </c>
    </row>
    <row r="4418" spans="1:6" x14ac:dyDescent="0.2">
      <c r="A4418" s="44" t="str">
        <f t="shared" si="341"/>
        <v xml:space="preserve"> 0 Financial</v>
      </c>
      <c r="B4418" s="44" t="str">
        <f t="shared" si="342"/>
        <v/>
      </c>
      <c r="C4418" s="44">
        <f t="shared" si="343"/>
        <v>0</v>
      </c>
      <c r="D4418" s="44" t="str">
        <f t="shared" si="344"/>
        <v>Financial</v>
      </c>
      <c r="E4418" s="44" t="e">
        <f>IF(VLOOKUP(S4418,'DD-Lookup'!$J$6:$L$50,3,FALSE)="Monthly",(YEAR(AC4418)-YEAR(AB4418))*12+MONTH(AC4418)-MONTH(AB4418)+1,(AC4418-AB4418+1))</f>
        <v>#N/A</v>
      </c>
      <c r="F4418" s="213" t="e">
        <f t="shared" si="345"/>
        <v>#N/A</v>
      </c>
    </row>
    <row r="4419" spans="1:6" x14ac:dyDescent="0.2">
      <c r="A4419" s="44" t="str">
        <f t="shared" si="341"/>
        <v xml:space="preserve"> 0 Financial</v>
      </c>
      <c r="B4419" s="44" t="str">
        <f t="shared" si="342"/>
        <v/>
      </c>
      <c r="C4419" s="44">
        <f t="shared" si="343"/>
        <v>0</v>
      </c>
      <c r="D4419" s="44" t="str">
        <f t="shared" si="344"/>
        <v>Financial</v>
      </c>
      <c r="E4419" s="44" t="e">
        <f>IF(VLOOKUP(S4419,'DD-Lookup'!$J$6:$L$50,3,FALSE)="Monthly",(YEAR(AC4419)-YEAR(AB4419))*12+MONTH(AC4419)-MONTH(AB4419)+1,(AC4419-AB4419+1))</f>
        <v>#N/A</v>
      </c>
      <c r="F4419" s="213" t="e">
        <f t="shared" si="345"/>
        <v>#N/A</v>
      </c>
    </row>
    <row r="4420" spans="1:6" x14ac:dyDescent="0.2">
      <c r="A4420" s="44" t="str">
        <f t="shared" si="341"/>
        <v xml:space="preserve"> 0 Financial</v>
      </c>
      <c r="B4420" s="44" t="str">
        <f t="shared" si="342"/>
        <v/>
      </c>
      <c r="C4420" s="44">
        <f t="shared" si="343"/>
        <v>0</v>
      </c>
      <c r="D4420" s="44" t="str">
        <f t="shared" si="344"/>
        <v>Financial</v>
      </c>
      <c r="E4420" s="44" t="e">
        <f>IF(VLOOKUP(S4420,'DD-Lookup'!$J$6:$L$50,3,FALSE)="Monthly",(YEAR(AC4420)-YEAR(AB4420))*12+MONTH(AC4420)-MONTH(AB4420)+1,(AC4420-AB4420+1))</f>
        <v>#N/A</v>
      </c>
      <c r="F4420" s="213" t="e">
        <f t="shared" si="345"/>
        <v>#N/A</v>
      </c>
    </row>
    <row r="4421" spans="1:6" x14ac:dyDescent="0.2">
      <c r="A4421" s="44" t="str">
        <f t="shared" si="341"/>
        <v xml:space="preserve"> 0 Financial</v>
      </c>
      <c r="B4421" s="44" t="str">
        <f t="shared" si="342"/>
        <v/>
      </c>
      <c r="C4421" s="44">
        <f t="shared" si="343"/>
        <v>0</v>
      </c>
      <c r="D4421" s="44" t="str">
        <f t="shared" si="344"/>
        <v>Financial</v>
      </c>
      <c r="E4421" s="44" t="e">
        <f>IF(VLOOKUP(S4421,'DD-Lookup'!$J$6:$L$50,3,FALSE)="Monthly",(YEAR(AC4421)-YEAR(AB4421))*12+MONTH(AC4421)-MONTH(AB4421)+1,(AC4421-AB4421+1))</f>
        <v>#N/A</v>
      </c>
      <c r="F4421" s="213" t="e">
        <f t="shared" si="345"/>
        <v>#N/A</v>
      </c>
    </row>
    <row r="4422" spans="1:6" x14ac:dyDescent="0.2">
      <c r="A4422" s="44" t="str">
        <f t="shared" si="341"/>
        <v xml:space="preserve"> 0 Financial</v>
      </c>
      <c r="B4422" s="44" t="str">
        <f t="shared" si="342"/>
        <v/>
      </c>
      <c r="C4422" s="44">
        <f t="shared" si="343"/>
        <v>0</v>
      </c>
      <c r="D4422" s="44" t="str">
        <f t="shared" si="344"/>
        <v>Financial</v>
      </c>
      <c r="E4422" s="44" t="e">
        <f>IF(VLOOKUP(S4422,'DD-Lookup'!$J$6:$L$50,3,FALSE)="Monthly",(YEAR(AC4422)-YEAR(AB4422))*12+MONTH(AC4422)-MONTH(AB4422)+1,(AC4422-AB4422+1))</f>
        <v>#N/A</v>
      </c>
      <c r="F4422" s="213" t="e">
        <f t="shared" si="345"/>
        <v>#N/A</v>
      </c>
    </row>
    <row r="4423" spans="1:6" x14ac:dyDescent="0.2">
      <c r="A4423" s="44" t="str">
        <f t="shared" si="341"/>
        <v xml:space="preserve"> 0 Financial</v>
      </c>
      <c r="B4423" s="44" t="str">
        <f t="shared" si="342"/>
        <v/>
      </c>
      <c r="C4423" s="44">
        <f t="shared" si="343"/>
        <v>0</v>
      </c>
      <c r="D4423" s="44" t="str">
        <f t="shared" si="344"/>
        <v>Financial</v>
      </c>
      <c r="E4423" s="44" t="e">
        <f>IF(VLOOKUP(S4423,'DD-Lookup'!$J$6:$L$50,3,FALSE)="Monthly",(YEAR(AC4423)-YEAR(AB4423))*12+MONTH(AC4423)-MONTH(AB4423)+1,(AC4423-AB4423+1))</f>
        <v>#N/A</v>
      </c>
      <c r="F4423" s="213" t="e">
        <f t="shared" si="345"/>
        <v>#N/A</v>
      </c>
    </row>
    <row r="4424" spans="1:6" x14ac:dyDescent="0.2">
      <c r="A4424" s="44" t="str">
        <f t="shared" si="341"/>
        <v xml:space="preserve"> 0 Financial</v>
      </c>
      <c r="B4424" s="44" t="str">
        <f t="shared" si="342"/>
        <v/>
      </c>
      <c r="C4424" s="44">
        <f t="shared" si="343"/>
        <v>0</v>
      </c>
      <c r="D4424" s="44" t="str">
        <f t="shared" si="344"/>
        <v>Financial</v>
      </c>
      <c r="E4424" s="44" t="e">
        <f>IF(VLOOKUP(S4424,'DD-Lookup'!$J$6:$L$50,3,FALSE)="Monthly",(YEAR(AC4424)-YEAR(AB4424))*12+MONTH(AC4424)-MONTH(AB4424)+1,(AC4424-AB4424+1))</f>
        <v>#N/A</v>
      </c>
      <c r="F4424" s="213" t="e">
        <f t="shared" si="345"/>
        <v>#N/A</v>
      </c>
    </row>
    <row r="4425" spans="1:6" x14ac:dyDescent="0.2">
      <c r="A4425" s="44" t="str">
        <f t="shared" si="341"/>
        <v xml:space="preserve"> 0 Financial</v>
      </c>
      <c r="B4425" s="44" t="str">
        <f t="shared" si="342"/>
        <v/>
      </c>
      <c r="C4425" s="44">
        <f t="shared" si="343"/>
        <v>0</v>
      </c>
      <c r="D4425" s="44" t="str">
        <f t="shared" si="344"/>
        <v>Financial</v>
      </c>
      <c r="E4425" s="44" t="e">
        <f>IF(VLOOKUP(S4425,'DD-Lookup'!$J$6:$L$50,3,FALSE)="Monthly",(YEAR(AC4425)-YEAR(AB4425))*12+MONTH(AC4425)-MONTH(AB4425)+1,(AC4425-AB4425+1))</f>
        <v>#N/A</v>
      </c>
      <c r="F4425" s="213" t="e">
        <f t="shared" si="345"/>
        <v>#N/A</v>
      </c>
    </row>
    <row r="4426" spans="1:6" x14ac:dyDescent="0.2">
      <c r="A4426" s="44" t="str">
        <f t="shared" si="341"/>
        <v xml:space="preserve"> 0 Financial</v>
      </c>
      <c r="B4426" s="44" t="str">
        <f t="shared" si="342"/>
        <v/>
      </c>
      <c r="C4426" s="44">
        <f t="shared" si="343"/>
        <v>0</v>
      </c>
      <c r="D4426" s="44" t="str">
        <f t="shared" si="344"/>
        <v>Financial</v>
      </c>
      <c r="E4426" s="44" t="e">
        <f>IF(VLOOKUP(S4426,'DD-Lookup'!$J$6:$L$50,3,FALSE)="Monthly",(YEAR(AC4426)-YEAR(AB4426))*12+MONTH(AC4426)-MONTH(AB4426)+1,(AC4426-AB4426+1))</f>
        <v>#N/A</v>
      </c>
      <c r="F4426" s="213" t="e">
        <f t="shared" si="345"/>
        <v>#N/A</v>
      </c>
    </row>
    <row r="4427" spans="1:6" x14ac:dyDescent="0.2">
      <c r="A4427" s="44" t="str">
        <f t="shared" ref="A4427:A4490" si="346">B4427&amp;" "&amp;C4427&amp;" "&amp;D4427</f>
        <v xml:space="preserve"> 0 Financial</v>
      </c>
      <c r="B4427" s="44" t="str">
        <f t="shared" ref="B4427:B4490" si="347">IF((LEFT(N4427,2)="US"),"US","")</f>
        <v/>
      </c>
      <c r="C4427" s="44">
        <f t="shared" ref="C4427:C4490" si="348">M4427</f>
        <v>0</v>
      </c>
      <c r="D4427" s="44" t="str">
        <f t="shared" ref="D4427:D4490" si="349">IF(ISNUMBER(FIND("Phy",N4427))=TRUE,"Physical","Financial")</f>
        <v>Financial</v>
      </c>
      <c r="E4427" s="44" t="e">
        <f>IF(VLOOKUP(S4427,'DD-Lookup'!$J$6:$L$50,3,FALSE)="Monthly",(YEAR(AC4427)-YEAR(AB4427))*12+MONTH(AC4427)-MONTH(AB4427)+1,(AC4427-AB4427+1))</f>
        <v>#N/A</v>
      </c>
      <c r="F4427" s="213" t="e">
        <f t="shared" ref="F4427:F4490" si="350">E4427*SUM(P4427:Q4427)</f>
        <v>#N/A</v>
      </c>
    </row>
    <row r="4428" spans="1:6" x14ac:dyDescent="0.2">
      <c r="A4428" s="44" t="str">
        <f t="shared" si="346"/>
        <v xml:space="preserve"> 0 Financial</v>
      </c>
      <c r="B4428" s="44" t="str">
        <f t="shared" si="347"/>
        <v/>
      </c>
      <c r="C4428" s="44">
        <f t="shared" si="348"/>
        <v>0</v>
      </c>
      <c r="D4428" s="44" t="str">
        <f t="shared" si="349"/>
        <v>Financial</v>
      </c>
      <c r="E4428" s="44" t="e">
        <f>IF(VLOOKUP(S4428,'DD-Lookup'!$J$6:$L$50,3,FALSE)="Monthly",(YEAR(AC4428)-YEAR(AB4428))*12+MONTH(AC4428)-MONTH(AB4428)+1,(AC4428-AB4428+1))</f>
        <v>#N/A</v>
      </c>
      <c r="F4428" s="213" t="e">
        <f t="shared" si="350"/>
        <v>#N/A</v>
      </c>
    </row>
    <row r="4429" spans="1:6" x14ac:dyDescent="0.2">
      <c r="A4429" s="44" t="str">
        <f t="shared" si="346"/>
        <v xml:space="preserve"> 0 Financial</v>
      </c>
      <c r="B4429" s="44" t="str">
        <f t="shared" si="347"/>
        <v/>
      </c>
      <c r="C4429" s="44">
        <f t="shared" si="348"/>
        <v>0</v>
      </c>
      <c r="D4429" s="44" t="str">
        <f t="shared" si="349"/>
        <v>Financial</v>
      </c>
      <c r="E4429" s="44" t="e">
        <f>IF(VLOOKUP(S4429,'DD-Lookup'!$J$6:$L$50,3,FALSE)="Monthly",(YEAR(AC4429)-YEAR(AB4429))*12+MONTH(AC4429)-MONTH(AB4429)+1,(AC4429-AB4429+1))</f>
        <v>#N/A</v>
      </c>
      <c r="F4429" s="213" t="e">
        <f t="shared" si="350"/>
        <v>#N/A</v>
      </c>
    </row>
    <row r="4430" spans="1:6" x14ac:dyDescent="0.2">
      <c r="A4430" s="44" t="str">
        <f t="shared" si="346"/>
        <v xml:space="preserve"> 0 Financial</v>
      </c>
      <c r="B4430" s="44" t="str">
        <f t="shared" si="347"/>
        <v/>
      </c>
      <c r="C4430" s="44">
        <f t="shared" si="348"/>
        <v>0</v>
      </c>
      <c r="D4430" s="44" t="str">
        <f t="shared" si="349"/>
        <v>Financial</v>
      </c>
      <c r="E4430" s="44" t="e">
        <f>IF(VLOOKUP(S4430,'DD-Lookup'!$J$6:$L$50,3,FALSE)="Monthly",(YEAR(AC4430)-YEAR(AB4430))*12+MONTH(AC4430)-MONTH(AB4430)+1,(AC4430-AB4430+1))</f>
        <v>#N/A</v>
      </c>
      <c r="F4430" s="213" t="e">
        <f t="shared" si="350"/>
        <v>#N/A</v>
      </c>
    </row>
    <row r="4431" spans="1:6" x14ac:dyDescent="0.2">
      <c r="A4431" s="44" t="str">
        <f t="shared" si="346"/>
        <v xml:space="preserve"> 0 Financial</v>
      </c>
      <c r="B4431" s="44" t="str">
        <f t="shared" si="347"/>
        <v/>
      </c>
      <c r="C4431" s="44">
        <f t="shared" si="348"/>
        <v>0</v>
      </c>
      <c r="D4431" s="44" t="str">
        <f t="shared" si="349"/>
        <v>Financial</v>
      </c>
      <c r="E4431" s="44" t="e">
        <f>IF(VLOOKUP(S4431,'DD-Lookup'!$J$6:$L$50,3,FALSE)="Monthly",(YEAR(AC4431)-YEAR(AB4431))*12+MONTH(AC4431)-MONTH(AB4431)+1,(AC4431-AB4431+1))</f>
        <v>#N/A</v>
      </c>
      <c r="F4431" s="213" t="e">
        <f t="shared" si="350"/>
        <v>#N/A</v>
      </c>
    </row>
    <row r="4432" spans="1:6" x14ac:dyDescent="0.2">
      <c r="A4432" s="44" t="str">
        <f t="shared" si="346"/>
        <v xml:space="preserve"> 0 Financial</v>
      </c>
      <c r="B4432" s="44" t="str">
        <f t="shared" si="347"/>
        <v/>
      </c>
      <c r="C4432" s="44">
        <f t="shared" si="348"/>
        <v>0</v>
      </c>
      <c r="D4432" s="44" t="str">
        <f t="shared" si="349"/>
        <v>Financial</v>
      </c>
      <c r="E4432" s="44" t="e">
        <f>IF(VLOOKUP(S4432,'DD-Lookup'!$J$6:$L$50,3,FALSE)="Monthly",(YEAR(AC4432)-YEAR(AB4432))*12+MONTH(AC4432)-MONTH(AB4432)+1,(AC4432-AB4432+1))</f>
        <v>#N/A</v>
      </c>
      <c r="F4432" s="213" t="e">
        <f t="shared" si="350"/>
        <v>#N/A</v>
      </c>
    </row>
    <row r="4433" spans="1:6" x14ac:dyDescent="0.2">
      <c r="A4433" s="44" t="str">
        <f t="shared" si="346"/>
        <v xml:space="preserve"> 0 Financial</v>
      </c>
      <c r="B4433" s="44" t="str">
        <f t="shared" si="347"/>
        <v/>
      </c>
      <c r="C4433" s="44">
        <f t="shared" si="348"/>
        <v>0</v>
      </c>
      <c r="D4433" s="44" t="str">
        <f t="shared" si="349"/>
        <v>Financial</v>
      </c>
      <c r="E4433" s="44" t="e">
        <f>IF(VLOOKUP(S4433,'DD-Lookup'!$J$6:$L$50,3,FALSE)="Monthly",(YEAR(AC4433)-YEAR(AB4433))*12+MONTH(AC4433)-MONTH(AB4433)+1,(AC4433-AB4433+1))</f>
        <v>#N/A</v>
      </c>
      <c r="F4433" s="213" t="e">
        <f t="shared" si="350"/>
        <v>#N/A</v>
      </c>
    </row>
    <row r="4434" spans="1:6" x14ac:dyDescent="0.2">
      <c r="A4434" s="44" t="str">
        <f t="shared" si="346"/>
        <v xml:space="preserve"> 0 Financial</v>
      </c>
      <c r="B4434" s="44" t="str">
        <f t="shared" si="347"/>
        <v/>
      </c>
      <c r="C4434" s="44">
        <f t="shared" si="348"/>
        <v>0</v>
      </c>
      <c r="D4434" s="44" t="str">
        <f t="shared" si="349"/>
        <v>Financial</v>
      </c>
      <c r="E4434" s="44" t="e">
        <f>IF(VLOOKUP(S4434,'DD-Lookup'!$J$6:$L$50,3,FALSE)="Monthly",(YEAR(AC4434)-YEAR(AB4434))*12+MONTH(AC4434)-MONTH(AB4434)+1,(AC4434-AB4434+1))</f>
        <v>#N/A</v>
      </c>
      <c r="F4434" s="213" t="e">
        <f t="shared" si="350"/>
        <v>#N/A</v>
      </c>
    </row>
    <row r="4435" spans="1:6" x14ac:dyDescent="0.2">
      <c r="A4435" s="44" t="str">
        <f t="shared" si="346"/>
        <v xml:space="preserve"> 0 Financial</v>
      </c>
      <c r="B4435" s="44" t="str">
        <f t="shared" si="347"/>
        <v/>
      </c>
      <c r="C4435" s="44">
        <f t="shared" si="348"/>
        <v>0</v>
      </c>
      <c r="D4435" s="44" t="str">
        <f t="shared" si="349"/>
        <v>Financial</v>
      </c>
      <c r="E4435" s="44" t="e">
        <f>IF(VLOOKUP(S4435,'DD-Lookup'!$J$6:$L$50,3,FALSE)="Monthly",(YEAR(AC4435)-YEAR(AB4435))*12+MONTH(AC4435)-MONTH(AB4435)+1,(AC4435-AB4435+1))</f>
        <v>#N/A</v>
      </c>
      <c r="F4435" s="213" t="e">
        <f t="shared" si="350"/>
        <v>#N/A</v>
      </c>
    </row>
    <row r="4436" spans="1:6" x14ac:dyDescent="0.2">
      <c r="A4436" s="44" t="str">
        <f t="shared" si="346"/>
        <v xml:space="preserve"> 0 Financial</v>
      </c>
      <c r="B4436" s="44" t="str">
        <f t="shared" si="347"/>
        <v/>
      </c>
      <c r="C4436" s="44">
        <f t="shared" si="348"/>
        <v>0</v>
      </c>
      <c r="D4436" s="44" t="str">
        <f t="shared" si="349"/>
        <v>Financial</v>
      </c>
      <c r="E4436" s="44" t="e">
        <f>IF(VLOOKUP(S4436,'DD-Lookup'!$J$6:$L$50,3,FALSE)="Monthly",(YEAR(AC4436)-YEAR(AB4436))*12+MONTH(AC4436)-MONTH(AB4436)+1,(AC4436-AB4436+1))</f>
        <v>#N/A</v>
      </c>
      <c r="F4436" s="213" t="e">
        <f t="shared" si="350"/>
        <v>#N/A</v>
      </c>
    </row>
    <row r="4437" spans="1:6" x14ac:dyDescent="0.2">
      <c r="A4437" s="44" t="str">
        <f t="shared" si="346"/>
        <v xml:space="preserve"> 0 Financial</v>
      </c>
      <c r="B4437" s="44" t="str">
        <f t="shared" si="347"/>
        <v/>
      </c>
      <c r="C4437" s="44">
        <f t="shared" si="348"/>
        <v>0</v>
      </c>
      <c r="D4437" s="44" t="str">
        <f t="shared" si="349"/>
        <v>Financial</v>
      </c>
      <c r="E4437" s="44" t="e">
        <f>IF(VLOOKUP(S4437,'DD-Lookup'!$J$6:$L$50,3,FALSE)="Monthly",(YEAR(AC4437)-YEAR(AB4437))*12+MONTH(AC4437)-MONTH(AB4437)+1,(AC4437-AB4437+1))</f>
        <v>#N/A</v>
      </c>
      <c r="F4437" s="213" t="e">
        <f t="shared" si="350"/>
        <v>#N/A</v>
      </c>
    </row>
    <row r="4438" spans="1:6" x14ac:dyDescent="0.2">
      <c r="A4438" s="44" t="str">
        <f t="shared" si="346"/>
        <v xml:space="preserve"> 0 Financial</v>
      </c>
      <c r="B4438" s="44" t="str">
        <f t="shared" si="347"/>
        <v/>
      </c>
      <c r="C4438" s="44">
        <f t="shared" si="348"/>
        <v>0</v>
      </c>
      <c r="D4438" s="44" t="str">
        <f t="shared" si="349"/>
        <v>Financial</v>
      </c>
      <c r="E4438" s="44" t="e">
        <f>IF(VLOOKUP(S4438,'DD-Lookup'!$J$6:$L$50,3,FALSE)="Monthly",(YEAR(AC4438)-YEAR(AB4438))*12+MONTH(AC4438)-MONTH(AB4438)+1,(AC4438-AB4438+1))</f>
        <v>#N/A</v>
      </c>
      <c r="F4438" s="213" t="e">
        <f t="shared" si="350"/>
        <v>#N/A</v>
      </c>
    </row>
    <row r="4439" spans="1:6" x14ac:dyDescent="0.2">
      <c r="A4439" s="44" t="str">
        <f t="shared" si="346"/>
        <v xml:space="preserve"> 0 Financial</v>
      </c>
      <c r="B4439" s="44" t="str">
        <f t="shared" si="347"/>
        <v/>
      </c>
      <c r="C4439" s="44">
        <f t="shared" si="348"/>
        <v>0</v>
      </c>
      <c r="D4439" s="44" t="str">
        <f t="shared" si="349"/>
        <v>Financial</v>
      </c>
      <c r="E4439" s="44" t="e">
        <f>IF(VLOOKUP(S4439,'DD-Lookup'!$J$6:$L$50,3,FALSE)="Monthly",(YEAR(AC4439)-YEAR(AB4439))*12+MONTH(AC4439)-MONTH(AB4439)+1,(AC4439-AB4439+1))</f>
        <v>#N/A</v>
      </c>
      <c r="F4439" s="213" t="e">
        <f t="shared" si="350"/>
        <v>#N/A</v>
      </c>
    </row>
    <row r="4440" spans="1:6" x14ac:dyDescent="0.2">
      <c r="A4440" s="44" t="str">
        <f t="shared" si="346"/>
        <v xml:space="preserve"> 0 Financial</v>
      </c>
      <c r="B4440" s="44" t="str">
        <f t="shared" si="347"/>
        <v/>
      </c>
      <c r="C4440" s="44">
        <f t="shared" si="348"/>
        <v>0</v>
      </c>
      <c r="D4440" s="44" t="str">
        <f t="shared" si="349"/>
        <v>Financial</v>
      </c>
      <c r="E4440" s="44" t="e">
        <f>IF(VLOOKUP(S4440,'DD-Lookup'!$J$6:$L$50,3,FALSE)="Monthly",(YEAR(AC4440)-YEAR(AB4440))*12+MONTH(AC4440)-MONTH(AB4440)+1,(AC4440-AB4440+1))</f>
        <v>#N/A</v>
      </c>
      <c r="F4440" s="213" t="e">
        <f t="shared" si="350"/>
        <v>#N/A</v>
      </c>
    </row>
    <row r="4441" spans="1:6" x14ac:dyDescent="0.2">
      <c r="A4441" s="44" t="str">
        <f t="shared" si="346"/>
        <v xml:space="preserve"> 0 Financial</v>
      </c>
      <c r="B4441" s="44" t="str">
        <f t="shared" si="347"/>
        <v/>
      </c>
      <c r="C4441" s="44">
        <f t="shared" si="348"/>
        <v>0</v>
      </c>
      <c r="D4441" s="44" t="str">
        <f t="shared" si="349"/>
        <v>Financial</v>
      </c>
      <c r="E4441" s="44" t="e">
        <f>IF(VLOOKUP(S4441,'DD-Lookup'!$J$6:$L$50,3,FALSE)="Monthly",(YEAR(AC4441)-YEAR(AB4441))*12+MONTH(AC4441)-MONTH(AB4441)+1,(AC4441-AB4441+1))</f>
        <v>#N/A</v>
      </c>
      <c r="F4441" s="213" t="e">
        <f t="shared" si="350"/>
        <v>#N/A</v>
      </c>
    </row>
    <row r="4442" spans="1:6" x14ac:dyDescent="0.2">
      <c r="A4442" s="44" t="str">
        <f t="shared" si="346"/>
        <v xml:space="preserve"> 0 Financial</v>
      </c>
      <c r="B4442" s="44" t="str">
        <f t="shared" si="347"/>
        <v/>
      </c>
      <c r="C4442" s="44">
        <f t="shared" si="348"/>
        <v>0</v>
      </c>
      <c r="D4442" s="44" t="str">
        <f t="shared" si="349"/>
        <v>Financial</v>
      </c>
      <c r="E4442" s="44" t="e">
        <f>IF(VLOOKUP(S4442,'DD-Lookup'!$J$6:$L$50,3,FALSE)="Monthly",(YEAR(AC4442)-YEAR(AB4442))*12+MONTH(AC4442)-MONTH(AB4442)+1,(AC4442-AB4442+1))</f>
        <v>#N/A</v>
      </c>
      <c r="F4442" s="213" t="e">
        <f t="shared" si="350"/>
        <v>#N/A</v>
      </c>
    </row>
    <row r="4443" spans="1:6" x14ac:dyDescent="0.2">
      <c r="A4443" s="44" t="str">
        <f t="shared" si="346"/>
        <v xml:space="preserve"> 0 Financial</v>
      </c>
      <c r="B4443" s="44" t="str">
        <f t="shared" si="347"/>
        <v/>
      </c>
      <c r="C4443" s="44">
        <f t="shared" si="348"/>
        <v>0</v>
      </c>
      <c r="D4443" s="44" t="str">
        <f t="shared" si="349"/>
        <v>Financial</v>
      </c>
      <c r="E4443" s="44" t="e">
        <f>IF(VLOOKUP(S4443,'DD-Lookup'!$J$6:$L$50,3,FALSE)="Monthly",(YEAR(AC4443)-YEAR(AB4443))*12+MONTH(AC4443)-MONTH(AB4443)+1,(AC4443-AB4443+1))</f>
        <v>#N/A</v>
      </c>
      <c r="F4443" s="213" t="e">
        <f t="shared" si="350"/>
        <v>#N/A</v>
      </c>
    </row>
    <row r="4444" spans="1:6" x14ac:dyDescent="0.2">
      <c r="A4444" s="44" t="str">
        <f t="shared" si="346"/>
        <v xml:space="preserve"> 0 Financial</v>
      </c>
      <c r="B4444" s="44" t="str">
        <f t="shared" si="347"/>
        <v/>
      </c>
      <c r="C4444" s="44">
        <f t="shared" si="348"/>
        <v>0</v>
      </c>
      <c r="D4444" s="44" t="str">
        <f t="shared" si="349"/>
        <v>Financial</v>
      </c>
      <c r="E4444" s="44" t="e">
        <f>IF(VLOOKUP(S4444,'DD-Lookup'!$J$6:$L$50,3,FALSE)="Monthly",(YEAR(AC4444)-YEAR(AB4444))*12+MONTH(AC4444)-MONTH(AB4444)+1,(AC4444-AB4444+1))</f>
        <v>#N/A</v>
      </c>
      <c r="F4444" s="213" t="e">
        <f t="shared" si="350"/>
        <v>#N/A</v>
      </c>
    </row>
    <row r="4445" spans="1:6" x14ac:dyDescent="0.2">
      <c r="A4445" s="44" t="str">
        <f t="shared" si="346"/>
        <v xml:space="preserve"> 0 Financial</v>
      </c>
      <c r="B4445" s="44" t="str">
        <f t="shared" si="347"/>
        <v/>
      </c>
      <c r="C4445" s="44">
        <f t="shared" si="348"/>
        <v>0</v>
      </c>
      <c r="D4445" s="44" t="str">
        <f t="shared" si="349"/>
        <v>Financial</v>
      </c>
      <c r="E4445" s="44" t="e">
        <f>IF(VLOOKUP(S4445,'DD-Lookup'!$J$6:$L$50,3,FALSE)="Monthly",(YEAR(AC4445)-YEAR(AB4445))*12+MONTH(AC4445)-MONTH(AB4445)+1,(AC4445-AB4445+1))</f>
        <v>#N/A</v>
      </c>
      <c r="F4445" s="213" t="e">
        <f t="shared" si="350"/>
        <v>#N/A</v>
      </c>
    </row>
    <row r="4446" spans="1:6" x14ac:dyDescent="0.2">
      <c r="A4446" s="44" t="str">
        <f t="shared" si="346"/>
        <v xml:space="preserve"> 0 Financial</v>
      </c>
      <c r="B4446" s="44" t="str">
        <f t="shared" si="347"/>
        <v/>
      </c>
      <c r="C4446" s="44">
        <f t="shared" si="348"/>
        <v>0</v>
      </c>
      <c r="D4446" s="44" t="str">
        <f t="shared" si="349"/>
        <v>Financial</v>
      </c>
      <c r="E4446" s="44" t="e">
        <f>IF(VLOOKUP(S4446,'DD-Lookup'!$J$6:$L$50,3,FALSE)="Monthly",(YEAR(AC4446)-YEAR(AB4446))*12+MONTH(AC4446)-MONTH(AB4446)+1,(AC4446-AB4446+1))</f>
        <v>#N/A</v>
      </c>
      <c r="F4446" s="213" t="e">
        <f t="shared" si="350"/>
        <v>#N/A</v>
      </c>
    </row>
    <row r="4447" spans="1:6" x14ac:dyDescent="0.2">
      <c r="A4447" s="44" t="str">
        <f t="shared" si="346"/>
        <v xml:space="preserve"> 0 Financial</v>
      </c>
      <c r="B4447" s="44" t="str">
        <f t="shared" si="347"/>
        <v/>
      </c>
      <c r="C4447" s="44">
        <f t="shared" si="348"/>
        <v>0</v>
      </c>
      <c r="D4447" s="44" t="str">
        <f t="shared" si="349"/>
        <v>Financial</v>
      </c>
      <c r="E4447" s="44" t="e">
        <f>IF(VLOOKUP(S4447,'DD-Lookup'!$J$6:$L$50,3,FALSE)="Monthly",(YEAR(AC4447)-YEAR(AB4447))*12+MONTH(AC4447)-MONTH(AB4447)+1,(AC4447-AB4447+1))</f>
        <v>#N/A</v>
      </c>
      <c r="F4447" s="213" t="e">
        <f t="shared" si="350"/>
        <v>#N/A</v>
      </c>
    </row>
    <row r="4448" spans="1:6" x14ac:dyDescent="0.2">
      <c r="A4448" s="44" t="str">
        <f t="shared" si="346"/>
        <v xml:space="preserve"> 0 Financial</v>
      </c>
      <c r="B4448" s="44" t="str">
        <f t="shared" si="347"/>
        <v/>
      </c>
      <c r="C4448" s="44">
        <f t="shared" si="348"/>
        <v>0</v>
      </c>
      <c r="D4448" s="44" t="str">
        <f t="shared" si="349"/>
        <v>Financial</v>
      </c>
      <c r="E4448" s="44" t="e">
        <f>IF(VLOOKUP(S4448,'DD-Lookup'!$J$6:$L$50,3,FALSE)="Monthly",(YEAR(AC4448)-YEAR(AB4448))*12+MONTH(AC4448)-MONTH(AB4448)+1,(AC4448-AB4448+1))</f>
        <v>#N/A</v>
      </c>
      <c r="F4448" s="213" t="e">
        <f t="shared" si="350"/>
        <v>#N/A</v>
      </c>
    </row>
    <row r="4449" spans="1:31" x14ac:dyDescent="0.2">
      <c r="A4449" s="44" t="str">
        <f t="shared" si="346"/>
        <v xml:space="preserve"> 0 Financial</v>
      </c>
      <c r="B4449" s="44" t="str">
        <f t="shared" si="347"/>
        <v/>
      </c>
      <c r="C4449" s="44">
        <f t="shared" si="348"/>
        <v>0</v>
      </c>
      <c r="D4449" s="44" t="str">
        <f t="shared" si="349"/>
        <v>Financial</v>
      </c>
      <c r="E4449" s="44" t="e">
        <f>IF(VLOOKUP(S4449,'DD-Lookup'!$J$6:$L$50,3,FALSE)="Monthly",(YEAR(AC4449)-YEAR(AB4449))*12+MONTH(AC4449)-MONTH(AB4449)+1,(AC4449-AB4449+1))</f>
        <v>#N/A</v>
      </c>
      <c r="F4449" s="213" t="e">
        <f t="shared" si="350"/>
        <v>#N/A</v>
      </c>
    </row>
    <row r="4450" spans="1:31" x14ac:dyDescent="0.2">
      <c r="A4450" s="44" t="str">
        <f t="shared" si="346"/>
        <v xml:space="preserve"> 0 Financial</v>
      </c>
      <c r="B4450" s="44" t="str">
        <f t="shared" si="347"/>
        <v/>
      </c>
      <c r="C4450" s="44">
        <f t="shared" si="348"/>
        <v>0</v>
      </c>
      <c r="D4450" s="44" t="str">
        <f t="shared" si="349"/>
        <v>Financial</v>
      </c>
      <c r="E4450" s="44" t="e">
        <f>IF(VLOOKUP(S4450,'DD-Lookup'!$J$6:$L$50,3,FALSE)="Monthly",(YEAR(AC4450)-YEAR(AB4450))*12+MONTH(AC4450)-MONTH(AB4450)+1,(AC4450-AB4450+1))</f>
        <v>#N/A</v>
      </c>
      <c r="F4450" s="213" t="e">
        <f t="shared" si="350"/>
        <v>#N/A</v>
      </c>
    </row>
    <row r="4451" spans="1:31" x14ac:dyDescent="0.2">
      <c r="A4451" s="44" t="str">
        <f t="shared" si="346"/>
        <v xml:space="preserve"> 0 Financial</v>
      </c>
      <c r="B4451" s="44" t="str">
        <f t="shared" si="347"/>
        <v/>
      </c>
      <c r="C4451" s="44">
        <f t="shared" si="348"/>
        <v>0</v>
      </c>
      <c r="D4451" s="44" t="str">
        <f t="shared" si="349"/>
        <v>Financial</v>
      </c>
      <c r="E4451" s="44" t="e">
        <f>IF(VLOOKUP(S4451,'DD-Lookup'!$J$6:$L$50,3,FALSE)="Monthly",(YEAR(AC4451)-YEAR(AB4451))*12+MONTH(AC4451)-MONTH(AB4451)+1,(AC4451-AB4451+1))</f>
        <v>#N/A</v>
      </c>
      <c r="F4451" s="213" t="e">
        <f t="shared" si="350"/>
        <v>#N/A</v>
      </c>
    </row>
    <row r="4452" spans="1:31" x14ac:dyDescent="0.2">
      <c r="A4452" s="44" t="str">
        <f t="shared" si="346"/>
        <v xml:space="preserve"> 0 Financial</v>
      </c>
      <c r="B4452" s="44" t="str">
        <f t="shared" si="347"/>
        <v/>
      </c>
      <c r="C4452" s="44">
        <f t="shared" si="348"/>
        <v>0</v>
      </c>
      <c r="D4452" s="44" t="str">
        <f t="shared" si="349"/>
        <v>Financial</v>
      </c>
      <c r="E4452" s="44" t="e">
        <f>IF(VLOOKUP(S4452,'DD-Lookup'!$J$6:$L$50,3,FALSE)="Monthly",(YEAR(AC4452)-YEAR(AB4452))*12+MONTH(AC4452)-MONTH(AB4452)+1,(AC4452-AB4452+1))</f>
        <v>#N/A</v>
      </c>
      <c r="F4452" s="213" t="e">
        <f t="shared" si="350"/>
        <v>#N/A</v>
      </c>
    </row>
    <row r="4453" spans="1:31" x14ac:dyDescent="0.2">
      <c r="A4453" s="44" t="str">
        <f t="shared" si="346"/>
        <v xml:space="preserve"> 0 Financial</v>
      </c>
      <c r="B4453" s="44" t="str">
        <f t="shared" si="347"/>
        <v/>
      </c>
      <c r="C4453" s="44">
        <f t="shared" si="348"/>
        <v>0</v>
      </c>
      <c r="D4453" s="44" t="str">
        <f t="shared" si="349"/>
        <v>Financial</v>
      </c>
      <c r="E4453" s="44" t="e">
        <f>IF(VLOOKUP(S4453,'DD-Lookup'!$J$6:$L$50,3,FALSE)="Monthly",(YEAR(AC4453)-YEAR(AB4453))*12+MONTH(AC4453)-MONTH(AB4453)+1,(AC4453-AB4453+1))</f>
        <v>#N/A</v>
      </c>
      <c r="F4453" s="213" t="e">
        <f t="shared" si="350"/>
        <v>#N/A</v>
      </c>
    </row>
    <row r="4454" spans="1:31" x14ac:dyDescent="0.2">
      <c r="A4454" s="44" t="str">
        <f t="shared" si="346"/>
        <v xml:space="preserve"> 0 Financial</v>
      </c>
      <c r="B4454" s="44" t="str">
        <f t="shared" si="347"/>
        <v/>
      </c>
      <c r="C4454" s="44">
        <f t="shared" si="348"/>
        <v>0</v>
      </c>
      <c r="D4454" s="44" t="str">
        <f t="shared" si="349"/>
        <v>Financial</v>
      </c>
      <c r="E4454" s="44" t="e">
        <f>IF(VLOOKUP(S4454,'DD-Lookup'!$J$6:$L$50,3,FALSE)="Monthly",(YEAR(AC4454)-YEAR(AB4454))*12+MONTH(AC4454)-MONTH(AB4454)+1,(AC4454-AB4454+1))</f>
        <v>#N/A</v>
      </c>
      <c r="F4454" s="213" t="e">
        <f t="shared" si="350"/>
        <v>#N/A</v>
      </c>
    </row>
    <row r="4455" spans="1:31" x14ac:dyDescent="0.2">
      <c r="A4455" s="44" t="str">
        <f t="shared" si="346"/>
        <v xml:space="preserve"> 0 Financial</v>
      </c>
      <c r="B4455" s="44" t="str">
        <f t="shared" si="347"/>
        <v/>
      </c>
      <c r="C4455" s="44">
        <f t="shared" si="348"/>
        <v>0</v>
      </c>
      <c r="D4455" s="44" t="str">
        <f t="shared" si="349"/>
        <v>Financial</v>
      </c>
      <c r="E4455" s="44" t="e">
        <f>IF(VLOOKUP(S4455,'DD-Lookup'!$J$6:$L$50,3,FALSE)="Monthly",(YEAR(AC4455)-YEAR(AB4455))*12+MONTH(AC4455)-MONTH(AB4455)+1,(AC4455-AB4455+1))</f>
        <v>#N/A</v>
      </c>
      <c r="F4455" s="213" t="e">
        <f t="shared" si="350"/>
        <v>#N/A</v>
      </c>
    </row>
    <row r="4456" spans="1:31" x14ac:dyDescent="0.2">
      <c r="A4456" s="44" t="str">
        <f t="shared" si="346"/>
        <v xml:space="preserve"> 0 Financial</v>
      </c>
      <c r="B4456" s="44" t="str">
        <f t="shared" si="347"/>
        <v/>
      </c>
      <c r="C4456" s="44">
        <f t="shared" si="348"/>
        <v>0</v>
      </c>
      <c r="D4456" s="44" t="str">
        <f t="shared" si="349"/>
        <v>Financial</v>
      </c>
      <c r="E4456" s="44" t="e">
        <f>IF(VLOOKUP(S4456,'DD-Lookup'!$J$6:$L$50,3,FALSE)="Monthly",(YEAR(AC4456)-YEAR(AB4456))*12+MONTH(AC4456)-MONTH(AB4456)+1,(AC4456-AB4456+1))</f>
        <v>#N/A</v>
      </c>
      <c r="F4456" s="213" t="e">
        <f t="shared" si="350"/>
        <v>#N/A</v>
      </c>
      <c r="AE4456" s="116" t="e">
        <f>IF(S4456="Gallon",F4456/42,F4456)</f>
        <v>#N/A</v>
      </c>
    </row>
    <row r="4457" spans="1:31" x14ac:dyDescent="0.2">
      <c r="A4457" s="44" t="str">
        <f t="shared" si="346"/>
        <v xml:space="preserve"> 0 Financial</v>
      </c>
      <c r="B4457" s="44" t="str">
        <f t="shared" si="347"/>
        <v/>
      </c>
      <c r="C4457" s="44">
        <f t="shared" si="348"/>
        <v>0</v>
      </c>
      <c r="D4457" s="44" t="str">
        <f t="shared" si="349"/>
        <v>Financial</v>
      </c>
      <c r="E4457" s="44" t="e">
        <f>IF(VLOOKUP(S4457,'DD-Lookup'!$J$6:$L$50,3,FALSE)="Monthly",(YEAR(AC4457)-YEAR(AB4457))*12+MONTH(AC4457)-MONTH(AB4457)+1,(AC4457-AB4457+1))</f>
        <v>#N/A</v>
      </c>
      <c r="F4457" s="213" t="e">
        <f t="shared" si="350"/>
        <v>#N/A</v>
      </c>
    </row>
    <row r="4458" spans="1:31" x14ac:dyDescent="0.2">
      <c r="A4458" s="44" t="str">
        <f t="shared" si="346"/>
        <v xml:space="preserve"> 0 Financial</v>
      </c>
      <c r="B4458" s="44" t="str">
        <f t="shared" si="347"/>
        <v/>
      </c>
      <c r="C4458" s="44">
        <f t="shared" si="348"/>
        <v>0</v>
      </c>
      <c r="D4458" s="44" t="str">
        <f t="shared" si="349"/>
        <v>Financial</v>
      </c>
      <c r="E4458" s="44" t="e">
        <f>IF(VLOOKUP(S4458,'DD-Lookup'!$J$6:$L$50,3,FALSE)="Monthly",(YEAR(AC4458)-YEAR(AB4458))*12+MONTH(AC4458)-MONTH(AB4458)+1,(AC4458-AB4458+1))</f>
        <v>#N/A</v>
      </c>
      <c r="F4458" s="213" t="e">
        <f t="shared" si="350"/>
        <v>#N/A</v>
      </c>
    </row>
    <row r="4459" spans="1:31" x14ac:dyDescent="0.2">
      <c r="A4459" s="44" t="str">
        <f t="shared" si="346"/>
        <v xml:space="preserve"> 0 Financial</v>
      </c>
      <c r="B4459" s="44" t="str">
        <f t="shared" si="347"/>
        <v/>
      </c>
      <c r="C4459" s="44">
        <f t="shared" si="348"/>
        <v>0</v>
      </c>
      <c r="D4459" s="44" t="str">
        <f t="shared" si="349"/>
        <v>Financial</v>
      </c>
      <c r="E4459" s="44" t="e">
        <f>IF(VLOOKUP(S4459,'DD-Lookup'!$J$6:$L$50,3,FALSE)="Monthly",(YEAR(AC4459)-YEAR(AB4459))*12+MONTH(AC4459)-MONTH(AB4459)+1,(AC4459-AB4459+1))</f>
        <v>#N/A</v>
      </c>
      <c r="F4459" s="213" t="e">
        <f t="shared" si="350"/>
        <v>#N/A</v>
      </c>
    </row>
    <row r="4460" spans="1:31" x14ac:dyDescent="0.2">
      <c r="A4460" s="44" t="str">
        <f t="shared" si="346"/>
        <v xml:space="preserve"> 0 Financial</v>
      </c>
      <c r="B4460" s="44" t="str">
        <f t="shared" si="347"/>
        <v/>
      </c>
      <c r="C4460" s="44">
        <f t="shared" si="348"/>
        <v>0</v>
      </c>
      <c r="D4460" s="44" t="str">
        <f t="shared" si="349"/>
        <v>Financial</v>
      </c>
      <c r="E4460" s="44" t="e">
        <f>IF(VLOOKUP(S4460,'DD-Lookup'!$J$6:$L$50,3,FALSE)="Monthly",(YEAR(AC4460)-YEAR(AB4460))*12+MONTH(AC4460)-MONTH(AB4460)+1,(AC4460-AB4460+1))</f>
        <v>#N/A</v>
      </c>
      <c r="F4460" s="213" t="e">
        <f t="shared" si="350"/>
        <v>#N/A</v>
      </c>
    </row>
    <row r="4461" spans="1:31" x14ac:dyDescent="0.2">
      <c r="A4461" s="44" t="str">
        <f t="shared" si="346"/>
        <v xml:space="preserve"> 0 Financial</v>
      </c>
      <c r="B4461" s="44" t="str">
        <f t="shared" si="347"/>
        <v/>
      </c>
      <c r="C4461" s="44">
        <f t="shared" si="348"/>
        <v>0</v>
      </c>
      <c r="D4461" s="44" t="str">
        <f t="shared" si="349"/>
        <v>Financial</v>
      </c>
      <c r="E4461" s="44" t="e">
        <f>IF(VLOOKUP(S4461,'DD-Lookup'!$J$6:$L$50,3,FALSE)="Monthly",(YEAR(AC4461)-YEAR(AB4461))*12+MONTH(AC4461)-MONTH(AB4461)+1,(AC4461-AB4461+1))</f>
        <v>#N/A</v>
      </c>
      <c r="F4461" s="213" t="e">
        <f t="shared" si="350"/>
        <v>#N/A</v>
      </c>
    </row>
    <row r="4462" spans="1:31" x14ac:dyDescent="0.2">
      <c r="A4462" s="44" t="str">
        <f t="shared" si="346"/>
        <v xml:space="preserve"> 0 Financial</v>
      </c>
      <c r="B4462" s="44" t="str">
        <f t="shared" si="347"/>
        <v/>
      </c>
      <c r="C4462" s="44">
        <f t="shared" si="348"/>
        <v>0</v>
      </c>
      <c r="D4462" s="44" t="str">
        <f t="shared" si="349"/>
        <v>Financial</v>
      </c>
      <c r="E4462" s="44" t="e">
        <f>IF(VLOOKUP(S4462,'DD-Lookup'!$J$6:$L$50,3,FALSE)="Monthly",(YEAR(AC4462)-YEAR(AB4462))*12+MONTH(AC4462)-MONTH(AB4462)+1,(AC4462-AB4462+1))</f>
        <v>#N/A</v>
      </c>
      <c r="F4462" s="213" t="e">
        <f t="shared" si="350"/>
        <v>#N/A</v>
      </c>
    </row>
    <row r="4463" spans="1:31" x14ac:dyDescent="0.2">
      <c r="A4463" s="44" t="str">
        <f t="shared" si="346"/>
        <v xml:space="preserve"> 0 Financial</v>
      </c>
      <c r="B4463" s="44" t="str">
        <f t="shared" si="347"/>
        <v/>
      </c>
      <c r="C4463" s="44">
        <f t="shared" si="348"/>
        <v>0</v>
      </c>
      <c r="D4463" s="44" t="str">
        <f t="shared" si="349"/>
        <v>Financial</v>
      </c>
      <c r="E4463" s="44" t="e">
        <f>IF(VLOOKUP(S4463,'DD-Lookup'!$J$6:$L$50,3,FALSE)="Monthly",(YEAR(AC4463)-YEAR(AB4463))*12+MONTH(AC4463)-MONTH(AB4463)+1,(AC4463-AB4463+1))</f>
        <v>#N/A</v>
      </c>
      <c r="F4463" s="213" t="e">
        <f t="shared" si="350"/>
        <v>#N/A</v>
      </c>
    </row>
    <row r="4464" spans="1:31" x14ac:dyDescent="0.2">
      <c r="A4464" s="44" t="str">
        <f t="shared" si="346"/>
        <v xml:space="preserve"> 0 Financial</v>
      </c>
      <c r="B4464" s="44" t="str">
        <f t="shared" si="347"/>
        <v/>
      </c>
      <c r="C4464" s="44">
        <f t="shared" si="348"/>
        <v>0</v>
      </c>
      <c r="D4464" s="44" t="str">
        <f t="shared" si="349"/>
        <v>Financial</v>
      </c>
      <c r="E4464" s="44" t="e">
        <f>IF(VLOOKUP(S4464,'DD-Lookup'!$J$6:$L$50,3,FALSE)="Monthly",(YEAR(AC4464)-YEAR(AB4464))*12+MONTH(AC4464)-MONTH(AB4464)+1,(AC4464-AB4464+1))</f>
        <v>#N/A</v>
      </c>
      <c r="F4464" s="213" t="e">
        <f t="shared" si="350"/>
        <v>#N/A</v>
      </c>
    </row>
    <row r="4465" spans="1:6" x14ac:dyDescent="0.2">
      <c r="A4465" s="44" t="str">
        <f t="shared" si="346"/>
        <v xml:space="preserve"> 0 Financial</v>
      </c>
      <c r="B4465" s="44" t="str">
        <f t="shared" si="347"/>
        <v/>
      </c>
      <c r="C4465" s="44">
        <f t="shared" si="348"/>
        <v>0</v>
      </c>
      <c r="D4465" s="44" t="str">
        <f t="shared" si="349"/>
        <v>Financial</v>
      </c>
      <c r="E4465" s="44" t="e">
        <f>IF(VLOOKUP(S4465,'DD-Lookup'!$J$6:$L$50,3,FALSE)="Monthly",(YEAR(AC4465)-YEAR(AB4465))*12+MONTH(AC4465)-MONTH(AB4465)+1,(AC4465-AB4465+1))</f>
        <v>#N/A</v>
      </c>
      <c r="F4465" s="213" t="e">
        <f t="shared" si="350"/>
        <v>#N/A</v>
      </c>
    </row>
    <row r="4466" spans="1:6" x14ac:dyDescent="0.2">
      <c r="A4466" s="44" t="str">
        <f t="shared" si="346"/>
        <v xml:space="preserve"> 0 Financial</v>
      </c>
      <c r="B4466" s="44" t="str">
        <f t="shared" si="347"/>
        <v/>
      </c>
      <c r="C4466" s="44">
        <f t="shared" si="348"/>
        <v>0</v>
      </c>
      <c r="D4466" s="44" t="str">
        <f t="shared" si="349"/>
        <v>Financial</v>
      </c>
      <c r="E4466" s="44" t="e">
        <f>IF(VLOOKUP(S4466,'DD-Lookup'!$J$6:$L$50,3,FALSE)="Monthly",(YEAR(AC4466)-YEAR(AB4466))*12+MONTH(AC4466)-MONTH(AB4466)+1,(AC4466-AB4466+1))</f>
        <v>#N/A</v>
      </c>
      <c r="F4466" s="213" t="e">
        <f t="shared" si="350"/>
        <v>#N/A</v>
      </c>
    </row>
    <row r="4467" spans="1:6" x14ac:dyDescent="0.2">
      <c r="A4467" s="44" t="str">
        <f t="shared" si="346"/>
        <v xml:space="preserve"> 0 Financial</v>
      </c>
      <c r="B4467" s="44" t="str">
        <f t="shared" si="347"/>
        <v/>
      </c>
      <c r="C4467" s="44">
        <f t="shared" si="348"/>
        <v>0</v>
      </c>
      <c r="D4467" s="44" t="str">
        <f t="shared" si="349"/>
        <v>Financial</v>
      </c>
      <c r="E4467" s="44" t="e">
        <f>IF(VLOOKUP(S4467,'DD-Lookup'!$J$6:$L$50,3,FALSE)="Monthly",(YEAR(AC4467)-YEAR(AB4467))*12+MONTH(AC4467)-MONTH(AB4467)+1,(AC4467-AB4467+1))</f>
        <v>#N/A</v>
      </c>
      <c r="F4467" s="213" t="e">
        <f t="shared" si="350"/>
        <v>#N/A</v>
      </c>
    </row>
    <row r="4468" spans="1:6" x14ac:dyDescent="0.2">
      <c r="A4468" s="44" t="str">
        <f t="shared" si="346"/>
        <v xml:space="preserve"> 0 Financial</v>
      </c>
      <c r="B4468" s="44" t="str">
        <f t="shared" si="347"/>
        <v/>
      </c>
      <c r="C4468" s="44">
        <f t="shared" si="348"/>
        <v>0</v>
      </c>
      <c r="D4468" s="44" t="str">
        <f t="shared" si="349"/>
        <v>Financial</v>
      </c>
      <c r="E4468" s="44" t="e">
        <f>IF(VLOOKUP(S4468,'DD-Lookup'!$J$6:$L$50,3,FALSE)="Monthly",(YEAR(AC4468)-YEAR(AB4468))*12+MONTH(AC4468)-MONTH(AB4468)+1,(AC4468-AB4468+1))</f>
        <v>#N/A</v>
      </c>
      <c r="F4468" s="213" t="e">
        <f t="shared" si="350"/>
        <v>#N/A</v>
      </c>
    </row>
    <row r="4469" spans="1:6" x14ac:dyDescent="0.2">
      <c r="A4469" s="44" t="str">
        <f t="shared" si="346"/>
        <v xml:space="preserve"> 0 Financial</v>
      </c>
      <c r="B4469" s="44" t="str">
        <f t="shared" si="347"/>
        <v/>
      </c>
      <c r="C4469" s="44">
        <f t="shared" si="348"/>
        <v>0</v>
      </c>
      <c r="D4469" s="44" t="str">
        <f t="shared" si="349"/>
        <v>Financial</v>
      </c>
      <c r="E4469" s="44" t="e">
        <f>IF(VLOOKUP(S4469,'DD-Lookup'!$J$6:$L$50,3,FALSE)="Monthly",(YEAR(AC4469)-YEAR(AB4469))*12+MONTH(AC4469)-MONTH(AB4469)+1,(AC4469-AB4469+1))</f>
        <v>#N/A</v>
      </c>
      <c r="F4469" s="213" t="e">
        <f t="shared" si="350"/>
        <v>#N/A</v>
      </c>
    </row>
    <row r="4470" spans="1:6" x14ac:dyDescent="0.2">
      <c r="A4470" s="44" t="str">
        <f t="shared" si="346"/>
        <v xml:space="preserve"> 0 Financial</v>
      </c>
      <c r="B4470" s="44" t="str">
        <f t="shared" si="347"/>
        <v/>
      </c>
      <c r="C4470" s="44">
        <f t="shared" si="348"/>
        <v>0</v>
      </c>
      <c r="D4470" s="44" t="str">
        <f t="shared" si="349"/>
        <v>Financial</v>
      </c>
      <c r="E4470" s="44" t="e">
        <f>IF(VLOOKUP(S4470,'DD-Lookup'!$J$6:$L$50,3,FALSE)="Monthly",(YEAR(AC4470)-YEAR(AB4470))*12+MONTH(AC4470)-MONTH(AB4470)+1,(AC4470-AB4470+1))</f>
        <v>#N/A</v>
      </c>
      <c r="F4470" s="213" t="e">
        <f t="shared" si="350"/>
        <v>#N/A</v>
      </c>
    </row>
    <row r="4471" spans="1:6" x14ac:dyDescent="0.2">
      <c r="A4471" s="44" t="str">
        <f t="shared" si="346"/>
        <v xml:space="preserve"> 0 Financial</v>
      </c>
      <c r="B4471" s="44" t="str">
        <f t="shared" si="347"/>
        <v/>
      </c>
      <c r="C4471" s="44">
        <f t="shared" si="348"/>
        <v>0</v>
      </c>
      <c r="D4471" s="44" t="str">
        <f t="shared" si="349"/>
        <v>Financial</v>
      </c>
      <c r="E4471" s="44" t="e">
        <f>IF(VLOOKUP(S4471,'DD-Lookup'!$J$6:$L$50,3,FALSE)="Monthly",(YEAR(AC4471)-YEAR(AB4471))*12+MONTH(AC4471)-MONTH(AB4471)+1,(AC4471-AB4471+1))</f>
        <v>#N/A</v>
      </c>
      <c r="F4471" s="213" t="e">
        <f t="shared" si="350"/>
        <v>#N/A</v>
      </c>
    </row>
    <row r="4472" spans="1:6" x14ac:dyDescent="0.2">
      <c r="A4472" s="44" t="str">
        <f t="shared" si="346"/>
        <v xml:space="preserve"> 0 Financial</v>
      </c>
      <c r="B4472" s="44" t="str">
        <f t="shared" si="347"/>
        <v/>
      </c>
      <c r="C4472" s="44">
        <f t="shared" si="348"/>
        <v>0</v>
      </c>
      <c r="D4472" s="44" t="str">
        <f t="shared" si="349"/>
        <v>Financial</v>
      </c>
      <c r="E4472" s="44" t="e">
        <f>IF(VLOOKUP(S4472,'DD-Lookup'!$J$6:$L$50,3,FALSE)="Monthly",(YEAR(AC4472)-YEAR(AB4472))*12+MONTH(AC4472)-MONTH(AB4472)+1,(AC4472-AB4472+1))</f>
        <v>#N/A</v>
      </c>
      <c r="F4472" s="213" t="e">
        <f t="shared" si="350"/>
        <v>#N/A</v>
      </c>
    </row>
    <row r="4473" spans="1:6" x14ac:dyDescent="0.2">
      <c r="A4473" s="44" t="str">
        <f t="shared" si="346"/>
        <v xml:space="preserve"> 0 Financial</v>
      </c>
      <c r="B4473" s="44" t="str">
        <f t="shared" si="347"/>
        <v/>
      </c>
      <c r="C4473" s="44">
        <f t="shared" si="348"/>
        <v>0</v>
      </c>
      <c r="D4473" s="44" t="str">
        <f t="shared" si="349"/>
        <v>Financial</v>
      </c>
      <c r="E4473" s="44" t="e">
        <f>IF(VLOOKUP(S4473,'DD-Lookup'!$J$6:$L$50,3,FALSE)="Monthly",(YEAR(AC4473)-YEAR(AB4473))*12+MONTH(AC4473)-MONTH(AB4473)+1,(AC4473-AB4473+1))</f>
        <v>#N/A</v>
      </c>
      <c r="F4473" s="213" t="e">
        <f t="shared" si="350"/>
        <v>#N/A</v>
      </c>
    </row>
    <row r="4474" spans="1:6" x14ac:dyDescent="0.2">
      <c r="A4474" s="44" t="str">
        <f t="shared" si="346"/>
        <v xml:space="preserve"> 0 Financial</v>
      </c>
      <c r="B4474" s="44" t="str">
        <f t="shared" si="347"/>
        <v/>
      </c>
      <c r="C4474" s="44">
        <f t="shared" si="348"/>
        <v>0</v>
      </c>
      <c r="D4474" s="44" t="str">
        <f t="shared" si="349"/>
        <v>Financial</v>
      </c>
      <c r="E4474" s="44" t="e">
        <f>IF(VLOOKUP(S4474,'DD-Lookup'!$J$6:$L$50,3,FALSE)="Monthly",(YEAR(AC4474)-YEAR(AB4474))*12+MONTH(AC4474)-MONTH(AB4474)+1,(AC4474-AB4474+1))</f>
        <v>#N/A</v>
      </c>
      <c r="F4474" s="213" t="e">
        <f t="shared" si="350"/>
        <v>#N/A</v>
      </c>
    </row>
    <row r="4475" spans="1:6" x14ac:dyDescent="0.2">
      <c r="A4475" s="44" t="str">
        <f t="shared" si="346"/>
        <v xml:space="preserve"> 0 Financial</v>
      </c>
      <c r="B4475" s="44" t="str">
        <f t="shared" si="347"/>
        <v/>
      </c>
      <c r="C4475" s="44">
        <f t="shared" si="348"/>
        <v>0</v>
      </c>
      <c r="D4475" s="44" t="str">
        <f t="shared" si="349"/>
        <v>Financial</v>
      </c>
      <c r="E4475" s="44" t="e">
        <f>IF(VLOOKUP(S4475,'DD-Lookup'!$J$6:$L$50,3,FALSE)="Monthly",(YEAR(AC4475)-YEAR(AB4475))*12+MONTH(AC4475)-MONTH(AB4475)+1,(AC4475-AB4475+1))</f>
        <v>#N/A</v>
      </c>
      <c r="F4475" s="213" t="e">
        <f t="shared" si="350"/>
        <v>#N/A</v>
      </c>
    </row>
    <row r="4476" spans="1:6" x14ac:dyDescent="0.2">
      <c r="A4476" s="44" t="str">
        <f t="shared" si="346"/>
        <v xml:space="preserve"> 0 Financial</v>
      </c>
      <c r="B4476" s="44" t="str">
        <f t="shared" si="347"/>
        <v/>
      </c>
      <c r="C4476" s="44">
        <f t="shared" si="348"/>
        <v>0</v>
      </c>
      <c r="D4476" s="44" t="str">
        <f t="shared" si="349"/>
        <v>Financial</v>
      </c>
      <c r="E4476" s="44" t="e">
        <f>IF(VLOOKUP(S4476,'DD-Lookup'!$J$6:$L$50,3,FALSE)="Monthly",(YEAR(AC4476)-YEAR(AB4476))*12+MONTH(AC4476)-MONTH(AB4476)+1,(AC4476-AB4476+1))</f>
        <v>#N/A</v>
      </c>
      <c r="F4476" s="213" t="e">
        <f t="shared" si="350"/>
        <v>#N/A</v>
      </c>
    </row>
    <row r="4477" spans="1:6" x14ac:dyDescent="0.2">
      <c r="A4477" s="44" t="str">
        <f t="shared" si="346"/>
        <v xml:space="preserve"> 0 Financial</v>
      </c>
      <c r="B4477" s="44" t="str">
        <f t="shared" si="347"/>
        <v/>
      </c>
      <c r="C4477" s="44">
        <f t="shared" si="348"/>
        <v>0</v>
      </c>
      <c r="D4477" s="44" t="str">
        <f t="shared" si="349"/>
        <v>Financial</v>
      </c>
      <c r="E4477" s="44" t="e">
        <f>IF(VLOOKUP(S4477,'DD-Lookup'!$J$6:$L$50,3,FALSE)="Monthly",(YEAR(AC4477)-YEAR(AB4477))*12+MONTH(AC4477)-MONTH(AB4477)+1,(AC4477-AB4477+1))</f>
        <v>#N/A</v>
      </c>
      <c r="F4477" s="213" t="e">
        <f t="shared" si="350"/>
        <v>#N/A</v>
      </c>
    </row>
    <row r="4478" spans="1:6" x14ac:dyDescent="0.2">
      <c r="A4478" s="44" t="str">
        <f t="shared" si="346"/>
        <v xml:space="preserve"> 0 Financial</v>
      </c>
      <c r="B4478" s="44" t="str">
        <f t="shared" si="347"/>
        <v/>
      </c>
      <c r="C4478" s="44">
        <f t="shared" si="348"/>
        <v>0</v>
      </c>
      <c r="D4478" s="44" t="str">
        <f t="shared" si="349"/>
        <v>Financial</v>
      </c>
      <c r="E4478" s="44" t="e">
        <f>IF(VLOOKUP(S4478,'DD-Lookup'!$J$6:$L$50,3,FALSE)="Monthly",(YEAR(AC4478)-YEAR(AB4478))*12+MONTH(AC4478)-MONTH(AB4478)+1,(AC4478-AB4478+1))</f>
        <v>#N/A</v>
      </c>
      <c r="F4478" s="213" t="e">
        <f t="shared" si="350"/>
        <v>#N/A</v>
      </c>
    </row>
    <row r="4479" spans="1:6" x14ac:dyDescent="0.2">
      <c r="A4479" s="44" t="str">
        <f t="shared" si="346"/>
        <v xml:space="preserve"> 0 Financial</v>
      </c>
      <c r="B4479" s="44" t="str">
        <f t="shared" si="347"/>
        <v/>
      </c>
      <c r="C4479" s="44">
        <f t="shared" si="348"/>
        <v>0</v>
      </c>
      <c r="D4479" s="44" t="str">
        <f t="shared" si="349"/>
        <v>Financial</v>
      </c>
      <c r="E4479" s="44" t="e">
        <f>IF(VLOOKUP(S4479,'DD-Lookup'!$J$6:$L$50,3,FALSE)="Monthly",(YEAR(AC4479)-YEAR(AB4479))*12+MONTH(AC4479)-MONTH(AB4479)+1,(AC4479-AB4479+1))</f>
        <v>#N/A</v>
      </c>
      <c r="F4479" s="213" t="e">
        <f t="shared" si="350"/>
        <v>#N/A</v>
      </c>
    </row>
    <row r="4480" spans="1:6" x14ac:dyDescent="0.2">
      <c r="A4480" s="44" t="str">
        <f t="shared" si="346"/>
        <v xml:space="preserve"> 0 Financial</v>
      </c>
      <c r="B4480" s="44" t="str">
        <f t="shared" si="347"/>
        <v/>
      </c>
      <c r="C4480" s="44">
        <f t="shared" si="348"/>
        <v>0</v>
      </c>
      <c r="D4480" s="44" t="str">
        <f t="shared" si="349"/>
        <v>Financial</v>
      </c>
      <c r="E4480" s="44" t="e">
        <f>IF(VLOOKUP(S4480,'DD-Lookup'!$J$6:$L$50,3,FALSE)="Monthly",(YEAR(AC4480)-YEAR(AB4480))*12+MONTH(AC4480)-MONTH(AB4480)+1,(AC4480-AB4480+1))</f>
        <v>#N/A</v>
      </c>
      <c r="F4480" s="213" t="e">
        <f t="shared" si="350"/>
        <v>#N/A</v>
      </c>
    </row>
    <row r="4481" spans="1:6" x14ac:dyDescent="0.2">
      <c r="A4481" s="44" t="str">
        <f t="shared" si="346"/>
        <v xml:space="preserve"> 0 Financial</v>
      </c>
      <c r="B4481" s="44" t="str">
        <f t="shared" si="347"/>
        <v/>
      </c>
      <c r="C4481" s="44">
        <f t="shared" si="348"/>
        <v>0</v>
      </c>
      <c r="D4481" s="44" t="str">
        <f t="shared" si="349"/>
        <v>Financial</v>
      </c>
      <c r="E4481" s="44" t="e">
        <f>IF(VLOOKUP(S4481,'DD-Lookup'!$J$6:$L$50,3,FALSE)="Monthly",(YEAR(AC4481)-YEAR(AB4481))*12+MONTH(AC4481)-MONTH(AB4481)+1,(AC4481-AB4481+1))</f>
        <v>#N/A</v>
      </c>
      <c r="F4481" s="213" t="e">
        <f t="shared" si="350"/>
        <v>#N/A</v>
      </c>
    </row>
    <row r="4482" spans="1:6" x14ac:dyDescent="0.2">
      <c r="A4482" s="44" t="str">
        <f t="shared" si="346"/>
        <v xml:space="preserve"> 0 Financial</v>
      </c>
      <c r="B4482" s="44" t="str">
        <f t="shared" si="347"/>
        <v/>
      </c>
      <c r="C4482" s="44">
        <f t="shared" si="348"/>
        <v>0</v>
      </c>
      <c r="D4482" s="44" t="str">
        <f t="shared" si="349"/>
        <v>Financial</v>
      </c>
      <c r="E4482" s="44" t="e">
        <f>IF(VLOOKUP(S4482,'DD-Lookup'!$J$6:$L$50,3,FALSE)="Monthly",(YEAR(AC4482)-YEAR(AB4482))*12+MONTH(AC4482)-MONTH(AB4482)+1,(AC4482-AB4482+1))</f>
        <v>#N/A</v>
      </c>
      <c r="F4482" s="213" t="e">
        <f t="shared" si="350"/>
        <v>#N/A</v>
      </c>
    </row>
    <row r="4483" spans="1:6" x14ac:dyDescent="0.2">
      <c r="A4483" s="44" t="str">
        <f t="shared" si="346"/>
        <v xml:space="preserve"> 0 Financial</v>
      </c>
      <c r="B4483" s="44" t="str">
        <f t="shared" si="347"/>
        <v/>
      </c>
      <c r="C4483" s="44">
        <f t="shared" si="348"/>
        <v>0</v>
      </c>
      <c r="D4483" s="44" t="str">
        <f t="shared" si="349"/>
        <v>Financial</v>
      </c>
      <c r="E4483" s="44" t="e">
        <f>IF(VLOOKUP(S4483,'DD-Lookup'!$J$6:$L$50,3,FALSE)="Monthly",(YEAR(AC4483)-YEAR(AB4483))*12+MONTH(AC4483)-MONTH(AB4483)+1,(AC4483-AB4483+1))</f>
        <v>#N/A</v>
      </c>
      <c r="F4483" s="213" t="e">
        <f t="shared" si="350"/>
        <v>#N/A</v>
      </c>
    </row>
    <row r="4484" spans="1:6" x14ac:dyDescent="0.2">
      <c r="A4484" s="44" t="str">
        <f t="shared" si="346"/>
        <v xml:space="preserve"> 0 Financial</v>
      </c>
      <c r="B4484" s="44" t="str">
        <f t="shared" si="347"/>
        <v/>
      </c>
      <c r="C4484" s="44">
        <f t="shared" si="348"/>
        <v>0</v>
      </c>
      <c r="D4484" s="44" t="str">
        <f t="shared" si="349"/>
        <v>Financial</v>
      </c>
      <c r="E4484" s="44" t="e">
        <f>IF(VLOOKUP(S4484,'DD-Lookup'!$J$6:$L$50,3,FALSE)="Monthly",(YEAR(AC4484)-YEAR(AB4484))*12+MONTH(AC4484)-MONTH(AB4484)+1,(AC4484-AB4484+1))</f>
        <v>#N/A</v>
      </c>
      <c r="F4484" s="213" t="e">
        <f t="shared" si="350"/>
        <v>#N/A</v>
      </c>
    </row>
    <row r="4485" spans="1:6" x14ac:dyDescent="0.2">
      <c r="A4485" s="44" t="str">
        <f t="shared" si="346"/>
        <v xml:space="preserve"> 0 Financial</v>
      </c>
      <c r="B4485" s="44" t="str">
        <f t="shared" si="347"/>
        <v/>
      </c>
      <c r="C4485" s="44">
        <f t="shared" si="348"/>
        <v>0</v>
      </c>
      <c r="D4485" s="44" t="str">
        <f t="shared" si="349"/>
        <v>Financial</v>
      </c>
      <c r="E4485" s="44" t="e">
        <f>IF(VLOOKUP(S4485,'DD-Lookup'!$J$6:$L$50,3,FALSE)="Monthly",(YEAR(AC4485)-YEAR(AB4485))*12+MONTH(AC4485)-MONTH(AB4485)+1,(AC4485-AB4485+1))</f>
        <v>#N/A</v>
      </c>
      <c r="F4485" s="213" t="e">
        <f t="shared" si="350"/>
        <v>#N/A</v>
      </c>
    </row>
    <row r="4486" spans="1:6" x14ac:dyDescent="0.2">
      <c r="A4486" s="44" t="str">
        <f t="shared" si="346"/>
        <v xml:space="preserve"> 0 Financial</v>
      </c>
      <c r="B4486" s="44" t="str">
        <f t="shared" si="347"/>
        <v/>
      </c>
      <c r="C4486" s="44">
        <f t="shared" si="348"/>
        <v>0</v>
      </c>
      <c r="D4486" s="44" t="str">
        <f t="shared" si="349"/>
        <v>Financial</v>
      </c>
      <c r="E4486" s="44" t="e">
        <f>IF(VLOOKUP(S4486,'DD-Lookup'!$J$6:$L$50,3,FALSE)="Monthly",(YEAR(AC4486)-YEAR(AB4486))*12+MONTH(AC4486)-MONTH(AB4486)+1,(AC4486-AB4486+1))</f>
        <v>#N/A</v>
      </c>
      <c r="F4486" s="213" t="e">
        <f t="shared" si="350"/>
        <v>#N/A</v>
      </c>
    </row>
    <row r="4487" spans="1:6" x14ac:dyDescent="0.2">
      <c r="A4487" s="44" t="str">
        <f t="shared" si="346"/>
        <v xml:space="preserve"> 0 Financial</v>
      </c>
      <c r="B4487" s="44" t="str">
        <f t="shared" si="347"/>
        <v/>
      </c>
      <c r="C4487" s="44">
        <f t="shared" si="348"/>
        <v>0</v>
      </c>
      <c r="D4487" s="44" t="str">
        <f t="shared" si="349"/>
        <v>Financial</v>
      </c>
      <c r="E4487" s="44" t="e">
        <f>IF(VLOOKUP(S4487,'DD-Lookup'!$J$6:$L$50,3,FALSE)="Monthly",(YEAR(AC4487)-YEAR(AB4487))*12+MONTH(AC4487)-MONTH(AB4487)+1,(AC4487-AB4487+1))</f>
        <v>#N/A</v>
      </c>
      <c r="F4487" s="213" t="e">
        <f t="shared" si="350"/>
        <v>#N/A</v>
      </c>
    </row>
    <row r="4488" spans="1:6" x14ac:dyDescent="0.2">
      <c r="A4488" s="44" t="str">
        <f t="shared" si="346"/>
        <v xml:space="preserve"> 0 Financial</v>
      </c>
      <c r="B4488" s="44" t="str">
        <f t="shared" si="347"/>
        <v/>
      </c>
      <c r="C4488" s="44">
        <f t="shared" si="348"/>
        <v>0</v>
      </c>
      <c r="D4488" s="44" t="str">
        <f t="shared" si="349"/>
        <v>Financial</v>
      </c>
      <c r="E4488" s="44" t="e">
        <f>IF(VLOOKUP(S4488,'DD-Lookup'!$J$6:$L$50,3,FALSE)="Monthly",(YEAR(AC4488)-YEAR(AB4488))*12+MONTH(AC4488)-MONTH(AB4488)+1,(AC4488-AB4488+1))</f>
        <v>#N/A</v>
      </c>
      <c r="F4488" s="213" t="e">
        <f t="shared" si="350"/>
        <v>#N/A</v>
      </c>
    </row>
    <row r="4489" spans="1:6" x14ac:dyDescent="0.2">
      <c r="A4489" s="44" t="str">
        <f t="shared" si="346"/>
        <v xml:space="preserve"> 0 Financial</v>
      </c>
      <c r="B4489" s="44" t="str">
        <f t="shared" si="347"/>
        <v/>
      </c>
      <c r="C4489" s="44">
        <f t="shared" si="348"/>
        <v>0</v>
      </c>
      <c r="D4489" s="44" t="str">
        <f t="shared" si="349"/>
        <v>Financial</v>
      </c>
      <c r="E4489" s="44" t="e">
        <f>IF(VLOOKUP(S4489,'DD-Lookup'!$J$6:$L$50,3,FALSE)="Monthly",(YEAR(AC4489)-YEAR(AB4489))*12+MONTH(AC4489)-MONTH(AB4489)+1,(AC4489-AB4489+1))</f>
        <v>#N/A</v>
      </c>
      <c r="F4489" s="213" t="e">
        <f t="shared" si="350"/>
        <v>#N/A</v>
      </c>
    </row>
    <row r="4490" spans="1:6" x14ac:dyDescent="0.2">
      <c r="A4490" s="44" t="str">
        <f t="shared" si="346"/>
        <v xml:space="preserve"> 0 Financial</v>
      </c>
      <c r="B4490" s="44" t="str">
        <f t="shared" si="347"/>
        <v/>
      </c>
      <c r="C4490" s="44">
        <f t="shared" si="348"/>
        <v>0</v>
      </c>
      <c r="D4490" s="44" t="str">
        <f t="shared" si="349"/>
        <v>Financial</v>
      </c>
      <c r="E4490" s="44" t="e">
        <f>IF(VLOOKUP(S4490,'DD-Lookup'!$J$6:$L$50,3,FALSE)="Monthly",(YEAR(AC4490)-YEAR(AB4490))*12+MONTH(AC4490)-MONTH(AB4490)+1,(AC4490-AB4490+1))</f>
        <v>#N/A</v>
      </c>
      <c r="F4490" s="213" t="e">
        <f t="shared" si="350"/>
        <v>#N/A</v>
      </c>
    </row>
    <row r="4491" spans="1:6" x14ac:dyDescent="0.2">
      <c r="A4491" s="44" t="str">
        <f t="shared" ref="A4491:A4554" si="351">B4491&amp;" "&amp;C4491&amp;" "&amp;D4491</f>
        <v xml:space="preserve"> 0 Financial</v>
      </c>
      <c r="B4491" s="44" t="str">
        <f t="shared" ref="B4491:B4554" si="352">IF((LEFT(N4491,2)="US"),"US","")</f>
        <v/>
      </c>
      <c r="C4491" s="44">
        <f t="shared" ref="C4491:C4554" si="353">M4491</f>
        <v>0</v>
      </c>
      <c r="D4491" s="44" t="str">
        <f t="shared" ref="D4491:D4554" si="354">IF(ISNUMBER(FIND("Phy",N4491))=TRUE,"Physical","Financial")</f>
        <v>Financial</v>
      </c>
      <c r="E4491" s="44" t="e">
        <f>IF(VLOOKUP(S4491,'DD-Lookup'!$J$6:$L$50,3,FALSE)="Monthly",(YEAR(AC4491)-YEAR(AB4491))*12+MONTH(AC4491)-MONTH(AB4491)+1,(AC4491-AB4491+1))</f>
        <v>#N/A</v>
      </c>
      <c r="F4491" s="213" t="e">
        <f t="shared" ref="F4491:F4554" si="355">E4491*SUM(P4491:Q4491)</f>
        <v>#N/A</v>
      </c>
    </row>
    <row r="4492" spans="1:6" x14ac:dyDescent="0.2">
      <c r="A4492" s="44" t="str">
        <f t="shared" si="351"/>
        <v xml:space="preserve"> 0 Financial</v>
      </c>
      <c r="B4492" s="44" t="str">
        <f t="shared" si="352"/>
        <v/>
      </c>
      <c r="C4492" s="44">
        <f t="shared" si="353"/>
        <v>0</v>
      </c>
      <c r="D4492" s="44" t="str">
        <f t="shared" si="354"/>
        <v>Financial</v>
      </c>
      <c r="E4492" s="44" t="e">
        <f>IF(VLOOKUP(S4492,'DD-Lookup'!$J$6:$L$50,3,FALSE)="Monthly",(YEAR(AC4492)-YEAR(AB4492))*12+MONTH(AC4492)-MONTH(AB4492)+1,(AC4492-AB4492+1))</f>
        <v>#N/A</v>
      </c>
      <c r="F4492" s="213" t="e">
        <f t="shared" si="355"/>
        <v>#N/A</v>
      </c>
    </row>
    <row r="4493" spans="1:6" x14ac:dyDescent="0.2">
      <c r="A4493" s="44" t="str">
        <f t="shared" si="351"/>
        <v xml:space="preserve"> 0 Financial</v>
      </c>
      <c r="B4493" s="44" t="str">
        <f t="shared" si="352"/>
        <v/>
      </c>
      <c r="C4493" s="44">
        <f t="shared" si="353"/>
        <v>0</v>
      </c>
      <c r="D4493" s="44" t="str">
        <f t="shared" si="354"/>
        <v>Financial</v>
      </c>
      <c r="E4493" s="44" t="e">
        <f>IF(VLOOKUP(S4493,'DD-Lookup'!$J$6:$L$50,3,FALSE)="Monthly",(YEAR(AC4493)-YEAR(AB4493))*12+MONTH(AC4493)-MONTH(AB4493)+1,(AC4493-AB4493+1))</f>
        <v>#N/A</v>
      </c>
      <c r="F4493" s="213" t="e">
        <f t="shared" si="355"/>
        <v>#N/A</v>
      </c>
    </row>
    <row r="4494" spans="1:6" x14ac:dyDescent="0.2">
      <c r="A4494" s="44" t="str">
        <f t="shared" si="351"/>
        <v xml:space="preserve"> 0 Financial</v>
      </c>
      <c r="B4494" s="44" t="str">
        <f t="shared" si="352"/>
        <v/>
      </c>
      <c r="C4494" s="44">
        <f t="shared" si="353"/>
        <v>0</v>
      </c>
      <c r="D4494" s="44" t="str">
        <f t="shared" si="354"/>
        <v>Financial</v>
      </c>
      <c r="E4494" s="44" t="e">
        <f>IF(VLOOKUP(S4494,'DD-Lookup'!$J$6:$L$50,3,FALSE)="Monthly",(YEAR(AC4494)-YEAR(AB4494))*12+MONTH(AC4494)-MONTH(AB4494)+1,(AC4494-AB4494+1))</f>
        <v>#N/A</v>
      </c>
      <c r="F4494" s="213" t="e">
        <f t="shared" si="355"/>
        <v>#N/A</v>
      </c>
    </row>
    <row r="4495" spans="1:6" x14ac:dyDescent="0.2">
      <c r="A4495" s="44" t="str">
        <f t="shared" si="351"/>
        <v xml:space="preserve"> 0 Financial</v>
      </c>
      <c r="B4495" s="44" t="str">
        <f t="shared" si="352"/>
        <v/>
      </c>
      <c r="C4495" s="44">
        <f t="shared" si="353"/>
        <v>0</v>
      </c>
      <c r="D4495" s="44" t="str">
        <f t="shared" si="354"/>
        <v>Financial</v>
      </c>
      <c r="E4495" s="44" t="e">
        <f>IF(VLOOKUP(S4495,'DD-Lookup'!$J$6:$L$50,3,FALSE)="Monthly",(YEAR(AC4495)-YEAR(AB4495))*12+MONTH(AC4495)-MONTH(AB4495)+1,(AC4495-AB4495+1))</f>
        <v>#N/A</v>
      </c>
      <c r="F4495" s="213" t="e">
        <f t="shared" si="355"/>
        <v>#N/A</v>
      </c>
    </row>
    <row r="4496" spans="1:6" x14ac:dyDescent="0.2">
      <c r="A4496" s="44" t="str">
        <f t="shared" si="351"/>
        <v xml:space="preserve"> 0 Financial</v>
      </c>
      <c r="B4496" s="44" t="str">
        <f t="shared" si="352"/>
        <v/>
      </c>
      <c r="C4496" s="44">
        <f t="shared" si="353"/>
        <v>0</v>
      </c>
      <c r="D4496" s="44" t="str">
        <f t="shared" si="354"/>
        <v>Financial</v>
      </c>
      <c r="E4496" s="44" t="e">
        <f>IF(VLOOKUP(S4496,'DD-Lookup'!$J$6:$L$50,3,FALSE)="Monthly",(YEAR(AC4496)-YEAR(AB4496))*12+MONTH(AC4496)-MONTH(AB4496)+1,(AC4496-AB4496+1))</f>
        <v>#N/A</v>
      </c>
      <c r="F4496" s="213" t="e">
        <f t="shared" si="355"/>
        <v>#N/A</v>
      </c>
    </row>
    <row r="4497" spans="1:6" x14ac:dyDescent="0.2">
      <c r="A4497" s="44" t="str">
        <f t="shared" si="351"/>
        <v xml:space="preserve"> 0 Financial</v>
      </c>
      <c r="B4497" s="44" t="str">
        <f t="shared" si="352"/>
        <v/>
      </c>
      <c r="C4497" s="44">
        <f t="shared" si="353"/>
        <v>0</v>
      </c>
      <c r="D4497" s="44" t="str">
        <f t="shared" si="354"/>
        <v>Financial</v>
      </c>
      <c r="E4497" s="44" t="e">
        <f>IF(VLOOKUP(S4497,'DD-Lookup'!$J$6:$L$50,3,FALSE)="Monthly",(YEAR(AC4497)-YEAR(AB4497))*12+MONTH(AC4497)-MONTH(AB4497)+1,(AC4497-AB4497+1))</f>
        <v>#N/A</v>
      </c>
      <c r="F4497" s="213" t="e">
        <f t="shared" si="355"/>
        <v>#N/A</v>
      </c>
    </row>
    <row r="4498" spans="1:6" x14ac:dyDescent="0.2">
      <c r="A4498" s="44" t="str">
        <f t="shared" si="351"/>
        <v xml:space="preserve"> 0 Financial</v>
      </c>
      <c r="B4498" s="44" t="str">
        <f t="shared" si="352"/>
        <v/>
      </c>
      <c r="C4498" s="44">
        <f t="shared" si="353"/>
        <v>0</v>
      </c>
      <c r="D4498" s="44" t="str">
        <f t="shared" si="354"/>
        <v>Financial</v>
      </c>
      <c r="E4498" s="44" t="e">
        <f>IF(VLOOKUP(S4498,'DD-Lookup'!$J$6:$L$50,3,FALSE)="Monthly",(YEAR(AC4498)-YEAR(AB4498))*12+MONTH(AC4498)-MONTH(AB4498)+1,(AC4498-AB4498+1))</f>
        <v>#N/A</v>
      </c>
      <c r="F4498" s="213" t="e">
        <f t="shared" si="355"/>
        <v>#N/A</v>
      </c>
    </row>
    <row r="4499" spans="1:6" x14ac:dyDescent="0.2">
      <c r="A4499" s="44" t="str">
        <f t="shared" si="351"/>
        <v xml:space="preserve"> 0 Financial</v>
      </c>
      <c r="B4499" s="44" t="str">
        <f t="shared" si="352"/>
        <v/>
      </c>
      <c r="C4499" s="44">
        <f t="shared" si="353"/>
        <v>0</v>
      </c>
      <c r="D4499" s="44" t="str">
        <f t="shared" si="354"/>
        <v>Financial</v>
      </c>
      <c r="E4499" s="44" t="e">
        <f>IF(VLOOKUP(S4499,'DD-Lookup'!$J$6:$L$50,3,FALSE)="Monthly",(YEAR(AC4499)-YEAR(AB4499))*12+MONTH(AC4499)-MONTH(AB4499)+1,(AC4499-AB4499+1))</f>
        <v>#N/A</v>
      </c>
      <c r="F4499" s="213" t="e">
        <f t="shared" si="355"/>
        <v>#N/A</v>
      </c>
    </row>
    <row r="4500" spans="1:6" x14ac:dyDescent="0.2">
      <c r="A4500" s="44" t="str">
        <f t="shared" si="351"/>
        <v xml:space="preserve"> 0 Financial</v>
      </c>
      <c r="B4500" s="44" t="str">
        <f t="shared" si="352"/>
        <v/>
      </c>
      <c r="C4500" s="44">
        <f t="shared" si="353"/>
        <v>0</v>
      </c>
      <c r="D4500" s="44" t="str">
        <f t="shared" si="354"/>
        <v>Financial</v>
      </c>
      <c r="E4500" s="44" t="e">
        <f>IF(VLOOKUP(S4500,'DD-Lookup'!$J$6:$L$50,3,FALSE)="Monthly",(YEAR(AC4500)-YEAR(AB4500))*12+MONTH(AC4500)-MONTH(AB4500)+1,(AC4500-AB4500+1))</f>
        <v>#N/A</v>
      </c>
      <c r="F4500" s="213" t="e">
        <f t="shared" si="355"/>
        <v>#N/A</v>
      </c>
    </row>
    <row r="4501" spans="1:6" x14ac:dyDescent="0.2">
      <c r="A4501" s="44" t="str">
        <f t="shared" si="351"/>
        <v xml:space="preserve"> 0 Financial</v>
      </c>
      <c r="B4501" s="44" t="str">
        <f t="shared" si="352"/>
        <v/>
      </c>
      <c r="C4501" s="44">
        <f t="shared" si="353"/>
        <v>0</v>
      </c>
      <c r="D4501" s="44" t="str">
        <f t="shared" si="354"/>
        <v>Financial</v>
      </c>
      <c r="E4501" s="44" t="e">
        <f>IF(VLOOKUP(S4501,'DD-Lookup'!$J$6:$L$50,3,FALSE)="Monthly",(YEAR(AC4501)-YEAR(AB4501))*12+MONTH(AC4501)-MONTH(AB4501)+1,(AC4501-AB4501+1))</f>
        <v>#N/A</v>
      </c>
      <c r="F4501" s="213" t="e">
        <f t="shared" si="355"/>
        <v>#N/A</v>
      </c>
    </row>
    <row r="4502" spans="1:6" x14ac:dyDescent="0.2">
      <c r="A4502" s="44" t="str">
        <f t="shared" si="351"/>
        <v xml:space="preserve"> 0 Financial</v>
      </c>
      <c r="B4502" s="44" t="str">
        <f t="shared" si="352"/>
        <v/>
      </c>
      <c r="C4502" s="44">
        <f t="shared" si="353"/>
        <v>0</v>
      </c>
      <c r="D4502" s="44" t="str">
        <f t="shared" si="354"/>
        <v>Financial</v>
      </c>
      <c r="E4502" s="44" t="e">
        <f>IF(VLOOKUP(S4502,'DD-Lookup'!$J$6:$L$50,3,FALSE)="Monthly",(YEAR(AC4502)-YEAR(AB4502))*12+MONTH(AC4502)-MONTH(AB4502)+1,(AC4502-AB4502+1))</f>
        <v>#N/A</v>
      </c>
      <c r="F4502" s="213" t="e">
        <f t="shared" si="355"/>
        <v>#N/A</v>
      </c>
    </row>
    <row r="4503" spans="1:6" x14ac:dyDescent="0.2">
      <c r="A4503" s="44" t="str">
        <f t="shared" si="351"/>
        <v xml:space="preserve"> 0 Financial</v>
      </c>
      <c r="B4503" s="44" t="str">
        <f t="shared" si="352"/>
        <v/>
      </c>
      <c r="C4503" s="44">
        <f t="shared" si="353"/>
        <v>0</v>
      </c>
      <c r="D4503" s="44" t="str">
        <f t="shared" si="354"/>
        <v>Financial</v>
      </c>
      <c r="E4503" s="44" t="e">
        <f>IF(VLOOKUP(S4503,'DD-Lookup'!$J$6:$L$50,3,FALSE)="Monthly",(YEAR(AC4503)-YEAR(AB4503))*12+MONTH(AC4503)-MONTH(AB4503)+1,(AC4503-AB4503+1))</f>
        <v>#N/A</v>
      </c>
      <c r="F4503" s="213" t="e">
        <f t="shared" si="355"/>
        <v>#N/A</v>
      </c>
    </row>
    <row r="4504" spans="1:6" x14ac:dyDescent="0.2">
      <c r="A4504" s="44" t="str">
        <f t="shared" si="351"/>
        <v xml:space="preserve"> 0 Financial</v>
      </c>
      <c r="B4504" s="44" t="str">
        <f t="shared" si="352"/>
        <v/>
      </c>
      <c r="C4504" s="44">
        <f t="shared" si="353"/>
        <v>0</v>
      </c>
      <c r="D4504" s="44" t="str">
        <f t="shared" si="354"/>
        <v>Financial</v>
      </c>
      <c r="E4504" s="44" t="e">
        <f>IF(VLOOKUP(S4504,'DD-Lookup'!$J$6:$L$50,3,FALSE)="Monthly",(YEAR(AC4504)-YEAR(AB4504))*12+MONTH(AC4504)-MONTH(AB4504)+1,(AC4504-AB4504+1))</f>
        <v>#N/A</v>
      </c>
      <c r="F4504" s="213" t="e">
        <f t="shared" si="355"/>
        <v>#N/A</v>
      </c>
    </row>
    <row r="4505" spans="1:6" x14ac:dyDescent="0.2">
      <c r="A4505" s="44" t="str">
        <f t="shared" si="351"/>
        <v xml:space="preserve"> 0 Financial</v>
      </c>
      <c r="B4505" s="44" t="str">
        <f t="shared" si="352"/>
        <v/>
      </c>
      <c r="C4505" s="44">
        <f t="shared" si="353"/>
        <v>0</v>
      </c>
      <c r="D4505" s="44" t="str">
        <f t="shared" si="354"/>
        <v>Financial</v>
      </c>
      <c r="E4505" s="44" t="e">
        <f>IF(VLOOKUP(S4505,'DD-Lookup'!$J$6:$L$50,3,FALSE)="Monthly",(YEAR(AC4505)-YEAR(AB4505))*12+MONTH(AC4505)-MONTH(AB4505)+1,(AC4505-AB4505+1))</f>
        <v>#N/A</v>
      </c>
      <c r="F4505" s="213" t="e">
        <f t="shared" si="355"/>
        <v>#N/A</v>
      </c>
    </row>
    <row r="4506" spans="1:6" x14ac:dyDescent="0.2">
      <c r="A4506" s="44" t="str">
        <f t="shared" si="351"/>
        <v xml:space="preserve"> 0 Financial</v>
      </c>
      <c r="B4506" s="44" t="str">
        <f t="shared" si="352"/>
        <v/>
      </c>
      <c r="C4506" s="44">
        <f t="shared" si="353"/>
        <v>0</v>
      </c>
      <c r="D4506" s="44" t="str">
        <f t="shared" si="354"/>
        <v>Financial</v>
      </c>
      <c r="E4506" s="44" t="e">
        <f>IF(VLOOKUP(S4506,'DD-Lookup'!$J$6:$L$50,3,FALSE)="Monthly",(YEAR(AC4506)-YEAR(AB4506))*12+MONTH(AC4506)-MONTH(AB4506)+1,(AC4506-AB4506+1))</f>
        <v>#N/A</v>
      </c>
      <c r="F4506" s="213" t="e">
        <f t="shared" si="355"/>
        <v>#N/A</v>
      </c>
    </row>
    <row r="4507" spans="1:6" x14ac:dyDescent="0.2">
      <c r="A4507" s="44" t="str">
        <f t="shared" si="351"/>
        <v xml:space="preserve"> 0 Financial</v>
      </c>
      <c r="B4507" s="44" t="str">
        <f t="shared" si="352"/>
        <v/>
      </c>
      <c r="C4507" s="44">
        <f t="shared" si="353"/>
        <v>0</v>
      </c>
      <c r="D4507" s="44" t="str">
        <f t="shared" si="354"/>
        <v>Financial</v>
      </c>
      <c r="E4507" s="44" t="e">
        <f>IF(VLOOKUP(S4507,'DD-Lookup'!$J$6:$L$50,3,FALSE)="Monthly",(YEAR(AC4507)-YEAR(AB4507))*12+MONTH(AC4507)-MONTH(AB4507)+1,(AC4507-AB4507+1))</f>
        <v>#N/A</v>
      </c>
      <c r="F4507" s="213" t="e">
        <f t="shared" si="355"/>
        <v>#N/A</v>
      </c>
    </row>
    <row r="4508" spans="1:6" x14ac:dyDescent="0.2">
      <c r="A4508" s="44" t="str">
        <f t="shared" si="351"/>
        <v xml:space="preserve"> 0 Financial</v>
      </c>
      <c r="B4508" s="44" t="str">
        <f t="shared" si="352"/>
        <v/>
      </c>
      <c r="C4508" s="44">
        <f t="shared" si="353"/>
        <v>0</v>
      </c>
      <c r="D4508" s="44" t="str">
        <f t="shared" si="354"/>
        <v>Financial</v>
      </c>
      <c r="E4508" s="44" t="e">
        <f>IF(VLOOKUP(S4508,'DD-Lookup'!$J$6:$L$50,3,FALSE)="Monthly",(YEAR(AC4508)-YEAR(AB4508))*12+MONTH(AC4508)-MONTH(AB4508)+1,(AC4508-AB4508+1))</f>
        <v>#N/A</v>
      </c>
      <c r="F4508" s="213" t="e">
        <f t="shared" si="355"/>
        <v>#N/A</v>
      </c>
    </row>
    <row r="4509" spans="1:6" x14ac:dyDescent="0.2">
      <c r="A4509" s="44" t="str">
        <f t="shared" si="351"/>
        <v xml:space="preserve"> 0 Financial</v>
      </c>
      <c r="B4509" s="44" t="str">
        <f t="shared" si="352"/>
        <v/>
      </c>
      <c r="C4509" s="44">
        <f t="shared" si="353"/>
        <v>0</v>
      </c>
      <c r="D4509" s="44" t="str">
        <f t="shared" si="354"/>
        <v>Financial</v>
      </c>
      <c r="E4509" s="44" t="e">
        <f>IF(VLOOKUP(S4509,'DD-Lookup'!$J$6:$L$50,3,FALSE)="Monthly",(YEAR(AC4509)-YEAR(AB4509))*12+MONTH(AC4509)-MONTH(AB4509)+1,(AC4509-AB4509+1))</f>
        <v>#N/A</v>
      </c>
      <c r="F4509" s="213" t="e">
        <f t="shared" si="355"/>
        <v>#N/A</v>
      </c>
    </row>
    <row r="4510" spans="1:6" x14ac:dyDescent="0.2">
      <c r="A4510" s="44" t="str">
        <f t="shared" si="351"/>
        <v xml:space="preserve"> 0 Financial</v>
      </c>
      <c r="B4510" s="44" t="str">
        <f t="shared" si="352"/>
        <v/>
      </c>
      <c r="C4510" s="44">
        <f t="shared" si="353"/>
        <v>0</v>
      </c>
      <c r="D4510" s="44" t="str">
        <f t="shared" si="354"/>
        <v>Financial</v>
      </c>
      <c r="E4510" s="44" t="e">
        <f>IF(VLOOKUP(S4510,'DD-Lookup'!$J$6:$L$50,3,FALSE)="Monthly",(YEAR(AC4510)-YEAR(AB4510))*12+MONTH(AC4510)-MONTH(AB4510)+1,(AC4510-AB4510+1))</f>
        <v>#N/A</v>
      </c>
      <c r="F4510" s="213" t="e">
        <f t="shared" si="355"/>
        <v>#N/A</v>
      </c>
    </row>
    <row r="4511" spans="1:6" x14ac:dyDescent="0.2">
      <c r="A4511" s="44" t="str">
        <f t="shared" si="351"/>
        <v xml:space="preserve"> 0 Financial</v>
      </c>
      <c r="B4511" s="44" t="str">
        <f t="shared" si="352"/>
        <v/>
      </c>
      <c r="C4511" s="44">
        <f t="shared" si="353"/>
        <v>0</v>
      </c>
      <c r="D4511" s="44" t="str">
        <f t="shared" si="354"/>
        <v>Financial</v>
      </c>
      <c r="E4511" s="44" t="e">
        <f>IF(VLOOKUP(S4511,'DD-Lookup'!$J$6:$L$50,3,FALSE)="Monthly",(YEAR(AC4511)-YEAR(AB4511))*12+MONTH(AC4511)-MONTH(AB4511)+1,(AC4511-AB4511+1))</f>
        <v>#N/A</v>
      </c>
      <c r="F4511" s="213" t="e">
        <f t="shared" si="355"/>
        <v>#N/A</v>
      </c>
    </row>
    <row r="4512" spans="1:6" x14ac:dyDescent="0.2">
      <c r="A4512" s="44" t="str">
        <f t="shared" si="351"/>
        <v xml:space="preserve"> 0 Financial</v>
      </c>
      <c r="B4512" s="44" t="str">
        <f t="shared" si="352"/>
        <v/>
      </c>
      <c r="C4512" s="44">
        <f t="shared" si="353"/>
        <v>0</v>
      </c>
      <c r="D4512" s="44" t="str">
        <f t="shared" si="354"/>
        <v>Financial</v>
      </c>
      <c r="E4512" s="44" t="e">
        <f>IF(VLOOKUP(S4512,'DD-Lookup'!$J$6:$L$50,3,FALSE)="Monthly",(YEAR(AC4512)-YEAR(AB4512))*12+MONTH(AC4512)-MONTH(AB4512)+1,(AC4512-AB4512+1))</f>
        <v>#N/A</v>
      </c>
      <c r="F4512" s="213" t="e">
        <f t="shared" si="355"/>
        <v>#N/A</v>
      </c>
    </row>
    <row r="4513" spans="1:6" x14ac:dyDescent="0.2">
      <c r="A4513" s="44" t="str">
        <f t="shared" si="351"/>
        <v xml:space="preserve"> 0 Financial</v>
      </c>
      <c r="B4513" s="44" t="str">
        <f t="shared" si="352"/>
        <v/>
      </c>
      <c r="C4513" s="44">
        <f t="shared" si="353"/>
        <v>0</v>
      </c>
      <c r="D4513" s="44" t="str">
        <f t="shared" si="354"/>
        <v>Financial</v>
      </c>
      <c r="E4513" s="44" t="e">
        <f>IF(VLOOKUP(S4513,'DD-Lookup'!$J$6:$L$50,3,FALSE)="Monthly",(YEAR(AC4513)-YEAR(AB4513))*12+MONTH(AC4513)-MONTH(AB4513)+1,(AC4513-AB4513+1))</f>
        <v>#N/A</v>
      </c>
      <c r="F4513" s="213" t="e">
        <f t="shared" si="355"/>
        <v>#N/A</v>
      </c>
    </row>
    <row r="4514" spans="1:6" x14ac:dyDescent="0.2">
      <c r="A4514" s="44" t="str">
        <f t="shared" si="351"/>
        <v xml:space="preserve"> 0 Financial</v>
      </c>
      <c r="B4514" s="44" t="str">
        <f t="shared" si="352"/>
        <v/>
      </c>
      <c r="C4514" s="44">
        <f t="shared" si="353"/>
        <v>0</v>
      </c>
      <c r="D4514" s="44" t="str">
        <f t="shared" si="354"/>
        <v>Financial</v>
      </c>
      <c r="E4514" s="44" t="e">
        <f>IF(VLOOKUP(S4514,'DD-Lookup'!$J$6:$L$50,3,FALSE)="Monthly",(YEAR(AC4514)-YEAR(AB4514))*12+MONTH(AC4514)-MONTH(AB4514)+1,(AC4514-AB4514+1))</f>
        <v>#N/A</v>
      </c>
      <c r="F4514" s="213" t="e">
        <f t="shared" si="355"/>
        <v>#N/A</v>
      </c>
    </row>
    <row r="4515" spans="1:6" x14ac:dyDescent="0.2">
      <c r="A4515" s="44" t="str">
        <f t="shared" si="351"/>
        <v xml:space="preserve"> 0 Financial</v>
      </c>
      <c r="B4515" s="44" t="str">
        <f t="shared" si="352"/>
        <v/>
      </c>
      <c r="C4515" s="44">
        <f t="shared" si="353"/>
        <v>0</v>
      </c>
      <c r="D4515" s="44" t="str">
        <f t="shared" si="354"/>
        <v>Financial</v>
      </c>
      <c r="E4515" s="44" t="e">
        <f>IF(VLOOKUP(S4515,'DD-Lookup'!$J$6:$L$50,3,FALSE)="Monthly",(YEAR(AC4515)-YEAR(AB4515))*12+MONTH(AC4515)-MONTH(AB4515)+1,(AC4515-AB4515+1))</f>
        <v>#N/A</v>
      </c>
      <c r="F4515" s="213" t="e">
        <f t="shared" si="355"/>
        <v>#N/A</v>
      </c>
    </row>
    <row r="4516" spans="1:6" x14ac:dyDescent="0.2">
      <c r="A4516" s="44" t="str">
        <f t="shared" si="351"/>
        <v xml:space="preserve"> 0 Financial</v>
      </c>
      <c r="B4516" s="44" t="str">
        <f t="shared" si="352"/>
        <v/>
      </c>
      <c r="C4516" s="44">
        <f t="shared" si="353"/>
        <v>0</v>
      </c>
      <c r="D4516" s="44" t="str">
        <f t="shared" si="354"/>
        <v>Financial</v>
      </c>
      <c r="E4516" s="44" t="e">
        <f>IF(VLOOKUP(S4516,'DD-Lookup'!$J$6:$L$50,3,FALSE)="Monthly",(YEAR(AC4516)-YEAR(AB4516))*12+MONTH(AC4516)-MONTH(AB4516)+1,(AC4516-AB4516+1))</f>
        <v>#N/A</v>
      </c>
      <c r="F4516" s="213" t="e">
        <f t="shared" si="355"/>
        <v>#N/A</v>
      </c>
    </row>
    <row r="4517" spans="1:6" x14ac:dyDescent="0.2">
      <c r="A4517" s="44" t="str">
        <f t="shared" si="351"/>
        <v xml:space="preserve"> 0 Financial</v>
      </c>
      <c r="B4517" s="44" t="str">
        <f t="shared" si="352"/>
        <v/>
      </c>
      <c r="C4517" s="44">
        <f t="shared" si="353"/>
        <v>0</v>
      </c>
      <c r="D4517" s="44" t="str">
        <f t="shared" si="354"/>
        <v>Financial</v>
      </c>
      <c r="E4517" s="44" t="e">
        <f>IF(VLOOKUP(S4517,'DD-Lookup'!$J$6:$L$50,3,FALSE)="Monthly",(YEAR(AC4517)-YEAR(AB4517))*12+MONTH(AC4517)-MONTH(AB4517)+1,(AC4517-AB4517+1))</f>
        <v>#N/A</v>
      </c>
      <c r="F4517" s="213" t="e">
        <f t="shared" si="355"/>
        <v>#N/A</v>
      </c>
    </row>
    <row r="4518" spans="1:6" x14ac:dyDescent="0.2">
      <c r="A4518" s="44" t="str">
        <f t="shared" si="351"/>
        <v xml:space="preserve"> 0 Financial</v>
      </c>
      <c r="B4518" s="44" t="str">
        <f t="shared" si="352"/>
        <v/>
      </c>
      <c r="C4518" s="44">
        <f t="shared" si="353"/>
        <v>0</v>
      </c>
      <c r="D4518" s="44" t="str">
        <f t="shared" si="354"/>
        <v>Financial</v>
      </c>
      <c r="E4518" s="44" t="e">
        <f>IF(VLOOKUP(S4518,'DD-Lookup'!$J$6:$L$50,3,FALSE)="Monthly",(YEAR(AC4518)-YEAR(AB4518))*12+MONTH(AC4518)-MONTH(AB4518)+1,(AC4518-AB4518+1))</f>
        <v>#N/A</v>
      </c>
      <c r="F4518" s="213" t="e">
        <f t="shared" si="355"/>
        <v>#N/A</v>
      </c>
    </row>
    <row r="4519" spans="1:6" x14ac:dyDescent="0.2">
      <c r="A4519" s="44" t="str">
        <f t="shared" si="351"/>
        <v xml:space="preserve"> 0 Financial</v>
      </c>
      <c r="B4519" s="44" t="str">
        <f t="shared" si="352"/>
        <v/>
      </c>
      <c r="C4519" s="44">
        <f t="shared" si="353"/>
        <v>0</v>
      </c>
      <c r="D4519" s="44" t="str">
        <f t="shared" si="354"/>
        <v>Financial</v>
      </c>
      <c r="E4519" s="44" t="e">
        <f>IF(VLOOKUP(S4519,'DD-Lookup'!$J$6:$L$50,3,FALSE)="Monthly",(YEAR(AC4519)-YEAR(AB4519))*12+MONTH(AC4519)-MONTH(AB4519)+1,(AC4519-AB4519+1))</f>
        <v>#N/A</v>
      </c>
      <c r="F4519" s="213" t="e">
        <f t="shared" si="355"/>
        <v>#N/A</v>
      </c>
    </row>
    <row r="4520" spans="1:6" x14ac:dyDescent="0.2">
      <c r="A4520" s="44" t="str">
        <f t="shared" si="351"/>
        <v xml:space="preserve"> 0 Financial</v>
      </c>
      <c r="B4520" s="44" t="str">
        <f t="shared" si="352"/>
        <v/>
      </c>
      <c r="C4520" s="44">
        <f t="shared" si="353"/>
        <v>0</v>
      </c>
      <c r="D4520" s="44" t="str">
        <f t="shared" si="354"/>
        <v>Financial</v>
      </c>
      <c r="E4520" s="44" t="e">
        <f>IF(VLOOKUP(S4520,'DD-Lookup'!$J$6:$L$50,3,FALSE)="Monthly",(YEAR(AC4520)-YEAR(AB4520))*12+MONTH(AC4520)-MONTH(AB4520)+1,(AC4520-AB4520+1))</f>
        <v>#N/A</v>
      </c>
      <c r="F4520" s="213" t="e">
        <f t="shared" si="355"/>
        <v>#N/A</v>
      </c>
    </row>
    <row r="4521" spans="1:6" x14ac:dyDescent="0.2">
      <c r="A4521" s="44" t="str">
        <f t="shared" si="351"/>
        <v xml:space="preserve"> 0 Financial</v>
      </c>
      <c r="B4521" s="44" t="str">
        <f t="shared" si="352"/>
        <v/>
      </c>
      <c r="C4521" s="44">
        <f t="shared" si="353"/>
        <v>0</v>
      </c>
      <c r="D4521" s="44" t="str">
        <f t="shared" si="354"/>
        <v>Financial</v>
      </c>
      <c r="E4521" s="44" t="e">
        <f>IF(VLOOKUP(S4521,'DD-Lookup'!$J$6:$L$50,3,FALSE)="Monthly",(YEAR(AC4521)-YEAR(AB4521))*12+MONTH(AC4521)-MONTH(AB4521)+1,(AC4521-AB4521+1))</f>
        <v>#N/A</v>
      </c>
      <c r="F4521" s="213" t="e">
        <f t="shared" si="355"/>
        <v>#N/A</v>
      </c>
    </row>
    <row r="4522" spans="1:6" x14ac:dyDescent="0.2">
      <c r="A4522" s="44" t="str">
        <f t="shared" si="351"/>
        <v xml:space="preserve"> 0 Financial</v>
      </c>
      <c r="B4522" s="44" t="str">
        <f t="shared" si="352"/>
        <v/>
      </c>
      <c r="C4522" s="44">
        <f t="shared" si="353"/>
        <v>0</v>
      </c>
      <c r="D4522" s="44" t="str">
        <f t="shared" si="354"/>
        <v>Financial</v>
      </c>
      <c r="E4522" s="44" t="e">
        <f>IF(VLOOKUP(S4522,'DD-Lookup'!$J$6:$L$50,3,FALSE)="Monthly",(YEAR(AC4522)-YEAR(AB4522))*12+MONTH(AC4522)-MONTH(AB4522)+1,(AC4522-AB4522+1))</f>
        <v>#N/A</v>
      </c>
      <c r="F4522" s="213" t="e">
        <f t="shared" si="355"/>
        <v>#N/A</v>
      </c>
    </row>
    <row r="4523" spans="1:6" x14ac:dyDescent="0.2">
      <c r="A4523" s="44" t="str">
        <f t="shared" si="351"/>
        <v xml:space="preserve"> 0 Financial</v>
      </c>
      <c r="B4523" s="44" t="str">
        <f t="shared" si="352"/>
        <v/>
      </c>
      <c r="C4523" s="44">
        <f t="shared" si="353"/>
        <v>0</v>
      </c>
      <c r="D4523" s="44" t="str">
        <f t="shared" si="354"/>
        <v>Financial</v>
      </c>
      <c r="E4523" s="44" t="e">
        <f>IF(VLOOKUP(S4523,'DD-Lookup'!$J$6:$L$50,3,FALSE)="Monthly",(YEAR(AC4523)-YEAR(AB4523))*12+MONTH(AC4523)-MONTH(AB4523)+1,(AC4523-AB4523+1))</f>
        <v>#N/A</v>
      </c>
      <c r="F4523" s="213" t="e">
        <f t="shared" si="355"/>
        <v>#N/A</v>
      </c>
    </row>
    <row r="4524" spans="1:6" x14ac:dyDescent="0.2">
      <c r="A4524" s="44" t="str">
        <f t="shared" si="351"/>
        <v xml:space="preserve"> 0 Financial</v>
      </c>
      <c r="B4524" s="44" t="str">
        <f t="shared" si="352"/>
        <v/>
      </c>
      <c r="C4524" s="44">
        <f t="shared" si="353"/>
        <v>0</v>
      </c>
      <c r="D4524" s="44" t="str">
        <f t="shared" si="354"/>
        <v>Financial</v>
      </c>
      <c r="E4524" s="44" t="e">
        <f>IF(VLOOKUP(S4524,'DD-Lookup'!$J$6:$L$50,3,FALSE)="Monthly",(YEAR(AC4524)-YEAR(AB4524))*12+MONTH(AC4524)-MONTH(AB4524)+1,(AC4524-AB4524+1))</f>
        <v>#N/A</v>
      </c>
      <c r="F4524" s="213" t="e">
        <f t="shared" si="355"/>
        <v>#N/A</v>
      </c>
    </row>
    <row r="4525" spans="1:6" x14ac:dyDescent="0.2">
      <c r="A4525" s="44" t="str">
        <f t="shared" si="351"/>
        <v xml:space="preserve"> 0 Financial</v>
      </c>
      <c r="B4525" s="44" t="str">
        <f t="shared" si="352"/>
        <v/>
      </c>
      <c r="C4525" s="44">
        <f t="shared" si="353"/>
        <v>0</v>
      </c>
      <c r="D4525" s="44" t="str">
        <f t="shared" si="354"/>
        <v>Financial</v>
      </c>
      <c r="E4525" s="44" t="e">
        <f>IF(VLOOKUP(S4525,'DD-Lookup'!$J$6:$L$50,3,FALSE)="Monthly",(YEAR(AC4525)-YEAR(AB4525))*12+MONTH(AC4525)-MONTH(AB4525)+1,(AC4525-AB4525+1))</f>
        <v>#N/A</v>
      </c>
      <c r="F4525" s="213" t="e">
        <f t="shared" si="355"/>
        <v>#N/A</v>
      </c>
    </row>
    <row r="4526" spans="1:6" x14ac:dyDescent="0.2">
      <c r="A4526" s="44" t="str">
        <f t="shared" si="351"/>
        <v xml:space="preserve"> 0 Financial</v>
      </c>
      <c r="B4526" s="44" t="str">
        <f t="shared" si="352"/>
        <v/>
      </c>
      <c r="C4526" s="44">
        <f t="shared" si="353"/>
        <v>0</v>
      </c>
      <c r="D4526" s="44" t="str">
        <f t="shared" si="354"/>
        <v>Financial</v>
      </c>
      <c r="E4526" s="44" t="e">
        <f>IF(VLOOKUP(S4526,'DD-Lookup'!$J$6:$L$50,3,FALSE)="Monthly",(YEAR(AC4526)-YEAR(AB4526))*12+MONTH(AC4526)-MONTH(AB4526)+1,(AC4526-AB4526+1))</f>
        <v>#N/A</v>
      </c>
      <c r="F4526" s="213" t="e">
        <f t="shared" si="355"/>
        <v>#N/A</v>
      </c>
    </row>
    <row r="4527" spans="1:6" x14ac:dyDescent="0.2">
      <c r="A4527" s="44" t="str">
        <f t="shared" si="351"/>
        <v xml:space="preserve"> 0 Financial</v>
      </c>
      <c r="B4527" s="44" t="str">
        <f t="shared" si="352"/>
        <v/>
      </c>
      <c r="C4527" s="44">
        <f t="shared" si="353"/>
        <v>0</v>
      </c>
      <c r="D4527" s="44" t="str">
        <f t="shared" si="354"/>
        <v>Financial</v>
      </c>
      <c r="E4527" s="44" t="e">
        <f>IF(VLOOKUP(S4527,'DD-Lookup'!$J$6:$L$50,3,FALSE)="Monthly",(YEAR(AC4527)-YEAR(AB4527))*12+MONTH(AC4527)-MONTH(AB4527)+1,(AC4527-AB4527+1))</f>
        <v>#N/A</v>
      </c>
      <c r="F4527" s="213" t="e">
        <f t="shared" si="355"/>
        <v>#N/A</v>
      </c>
    </row>
    <row r="4528" spans="1:6" x14ac:dyDescent="0.2">
      <c r="A4528" s="44" t="str">
        <f t="shared" si="351"/>
        <v xml:space="preserve"> 0 Financial</v>
      </c>
      <c r="B4528" s="44" t="str">
        <f t="shared" si="352"/>
        <v/>
      </c>
      <c r="C4528" s="44">
        <f t="shared" si="353"/>
        <v>0</v>
      </c>
      <c r="D4528" s="44" t="str">
        <f t="shared" si="354"/>
        <v>Financial</v>
      </c>
      <c r="E4528" s="44" t="e">
        <f>IF(VLOOKUP(S4528,'DD-Lookup'!$J$6:$L$50,3,FALSE)="Monthly",(YEAR(AC4528)-YEAR(AB4528))*12+MONTH(AC4528)-MONTH(AB4528)+1,(AC4528-AB4528+1))</f>
        <v>#N/A</v>
      </c>
      <c r="F4528" s="213" t="e">
        <f t="shared" si="355"/>
        <v>#N/A</v>
      </c>
    </row>
    <row r="4529" spans="1:31" x14ac:dyDescent="0.2">
      <c r="A4529" s="44" t="str">
        <f t="shared" si="351"/>
        <v xml:space="preserve"> 0 Financial</v>
      </c>
      <c r="B4529" s="44" t="str">
        <f t="shared" si="352"/>
        <v/>
      </c>
      <c r="C4529" s="44">
        <f t="shared" si="353"/>
        <v>0</v>
      </c>
      <c r="D4529" s="44" t="str">
        <f t="shared" si="354"/>
        <v>Financial</v>
      </c>
      <c r="E4529" s="44" t="e">
        <f>IF(VLOOKUP(S4529,'DD-Lookup'!$J$6:$L$50,3,FALSE)="Monthly",(YEAR(AC4529)-YEAR(AB4529))*12+MONTH(AC4529)-MONTH(AB4529)+1,(AC4529-AB4529+1))</f>
        <v>#N/A</v>
      </c>
      <c r="F4529" s="213" t="e">
        <f t="shared" si="355"/>
        <v>#N/A</v>
      </c>
    </row>
    <row r="4530" spans="1:31" x14ac:dyDescent="0.2">
      <c r="A4530" s="44" t="str">
        <f t="shared" si="351"/>
        <v xml:space="preserve"> 0 Financial</v>
      </c>
      <c r="B4530" s="44" t="str">
        <f t="shared" si="352"/>
        <v/>
      </c>
      <c r="C4530" s="44">
        <f t="shared" si="353"/>
        <v>0</v>
      </c>
      <c r="D4530" s="44" t="str">
        <f t="shared" si="354"/>
        <v>Financial</v>
      </c>
      <c r="E4530" s="44" t="e">
        <f>IF(VLOOKUP(S4530,'DD-Lookup'!$J$6:$L$50,3,FALSE)="Monthly",(YEAR(AC4530)-YEAR(AB4530))*12+MONTH(AC4530)-MONTH(AB4530)+1,(AC4530-AB4530+1))</f>
        <v>#N/A</v>
      </c>
      <c r="F4530" s="213" t="e">
        <f t="shared" si="355"/>
        <v>#N/A</v>
      </c>
    </row>
    <row r="4531" spans="1:31" x14ac:dyDescent="0.2">
      <c r="A4531" s="44" t="str">
        <f t="shared" si="351"/>
        <v xml:space="preserve"> 0 Financial</v>
      </c>
      <c r="B4531" s="44" t="str">
        <f t="shared" si="352"/>
        <v/>
      </c>
      <c r="C4531" s="44">
        <f t="shared" si="353"/>
        <v>0</v>
      </c>
      <c r="D4531" s="44" t="str">
        <f t="shared" si="354"/>
        <v>Financial</v>
      </c>
      <c r="E4531" s="44" t="e">
        <f>IF(VLOOKUP(S4531,'DD-Lookup'!$J$6:$L$50,3,FALSE)="Monthly",(YEAR(AC4531)-YEAR(AB4531))*12+MONTH(AC4531)-MONTH(AB4531)+1,(AC4531-AB4531+1))</f>
        <v>#N/A</v>
      </c>
      <c r="F4531" s="213" t="e">
        <f t="shared" si="355"/>
        <v>#N/A</v>
      </c>
    </row>
    <row r="4532" spans="1:31" x14ac:dyDescent="0.2">
      <c r="A4532" s="44" t="str">
        <f t="shared" si="351"/>
        <v xml:space="preserve"> 0 Financial</v>
      </c>
      <c r="B4532" s="44" t="str">
        <f t="shared" si="352"/>
        <v/>
      </c>
      <c r="C4532" s="44">
        <f t="shared" si="353"/>
        <v>0</v>
      </c>
      <c r="D4532" s="44" t="str">
        <f t="shared" si="354"/>
        <v>Financial</v>
      </c>
      <c r="E4532" s="44" t="e">
        <f>IF(VLOOKUP(S4532,'DD-Lookup'!$J$6:$L$50,3,FALSE)="Monthly",(YEAR(AC4532)-YEAR(AB4532))*12+MONTH(AC4532)-MONTH(AB4532)+1,(AC4532-AB4532+1))</f>
        <v>#N/A</v>
      </c>
      <c r="F4532" s="213" t="e">
        <f t="shared" si="355"/>
        <v>#N/A</v>
      </c>
    </row>
    <row r="4533" spans="1:31" x14ac:dyDescent="0.2">
      <c r="A4533" s="44" t="str">
        <f t="shared" si="351"/>
        <v xml:space="preserve"> 0 Financial</v>
      </c>
      <c r="B4533" s="44" t="str">
        <f t="shared" si="352"/>
        <v/>
      </c>
      <c r="C4533" s="44">
        <f t="shared" si="353"/>
        <v>0</v>
      </c>
      <c r="D4533" s="44" t="str">
        <f t="shared" si="354"/>
        <v>Financial</v>
      </c>
      <c r="E4533" s="44" t="e">
        <f>IF(VLOOKUP(S4533,'DD-Lookup'!$J$6:$L$50,3,FALSE)="Monthly",(YEAR(AC4533)-YEAR(AB4533))*12+MONTH(AC4533)-MONTH(AB4533)+1,(AC4533-AB4533+1))</f>
        <v>#N/A</v>
      </c>
      <c r="F4533" s="213" t="e">
        <f t="shared" si="355"/>
        <v>#N/A</v>
      </c>
    </row>
    <row r="4534" spans="1:31" x14ac:dyDescent="0.2">
      <c r="A4534" s="44" t="str">
        <f t="shared" si="351"/>
        <v xml:space="preserve"> 0 Financial</v>
      </c>
      <c r="B4534" s="44" t="str">
        <f t="shared" si="352"/>
        <v/>
      </c>
      <c r="C4534" s="44">
        <f t="shared" si="353"/>
        <v>0</v>
      </c>
      <c r="D4534" s="44" t="str">
        <f t="shared" si="354"/>
        <v>Financial</v>
      </c>
      <c r="E4534" s="44" t="e">
        <f>IF(VLOOKUP(S4534,'DD-Lookup'!$J$6:$L$50,3,FALSE)="Monthly",(YEAR(AC4534)-YEAR(AB4534))*12+MONTH(AC4534)-MONTH(AB4534)+1,(AC4534-AB4534+1))</f>
        <v>#N/A</v>
      </c>
      <c r="F4534" s="213" t="e">
        <f t="shared" si="355"/>
        <v>#N/A</v>
      </c>
    </row>
    <row r="4535" spans="1:31" x14ac:dyDescent="0.2">
      <c r="A4535" s="44" t="str">
        <f t="shared" si="351"/>
        <v xml:space="preserve"> 0 Financial</v>
      </c>
      <c r="B4535" s="44" t="str">
        <f t="shared" si="352"/>
        <v/>
      </c>
      <c r="C4535" s="44">
        <f t="shared" si="353"/>
        <v>0</v>
      </c>
      <c r="D4535" s="44" t="str">
        <f t="shared" si="354"/>
        <v>Financial</v>
      </c>
      <c r="E4535" s="44" t="e">
        <f>IF(VLOOKUP(S4535,'DD-Lookup'!$J$6:$L$50,3,FALSE)="Monthly",(YEAR(AC4535)-YEAR(AB4535))*12+MONTH(AC4535)-MONTH(AB4535)+1,(AC4535-AB4535+1))</f>
        <v>#N/A</v>
      </c>
      <c r="F4535" s="213" t="e">
        <f t="shared" si="355"/>
        <v>#N/A</v>
      </c>
    </row>
    <row r="4536" spans="1:31" x14ac:dyDescent="0.2">
      <c r="A4536" s="44" t="str">
        <f t="shared" si="351"/>
        <v xml:space="preserve"> 0 Financial</v>
      </c>
      <c r="B4536" s="44" t="str">
        <f t="shared" si="352"/>
        <v/>
      </c>
      <c r="C4536" s="44">
        <f t="shared" si="353"/>
        <v>0</v>
      </c>
      <c r="D4536" s="44" t="str">
        <f t="shared" si="354"/>
        <v>Financial</v>
      </c>
      <c r="E4536" s="44" t="e">
        <f>IF(VLOOKUP(S4536,'DD-Lookup'!$J$6:$L$50,3,FALSE)="Monthly",(YEAR(AC4536)-YEAR(AB4536))*12+MONTH(AC4536)-MONTH(AB4536)+1,(AC4536-AB4536+1))</f>
        <v>#N/A</v>
      </c>
      <c r="F4536" s="213" t="e">
        <f t="shared" si="355"/>
        <v>#N/A</v>
      </c>
    </row>
    <row r="4537" spans="1:31" x14ac:dyDescent="0.2">
      <c r="A4537" s="44" t="str">
        <f t="shared" si="351"/>
        <v xml:space="preserve"> 0 Financial</v>
      </c>
      <c r="B4537" s="44" t="str">
        <f t="shared" si="352"/>
        <v/>
      </c>
      <c r="C4537" s="44">
        <f t="shared" si="353"/>
        <v>0</v>
      </c>
      <c r="D4537" s="44" t="str">
        <f t="shared" si="354"/>
        <v>Financial</v>
      </c>
      <c r="E4537" s="44" t="e">
        <f>IF(VLOOKUP(S4537,'DD-Lookup'!$J$6:$L$50,3,FALSE)="Monthly",(YEAR(AC4537)-YEAR(AB4537))*12+MONTH(AC4537)-MONTH(AB4537)+1,(AC4537-AB4537+1))</f>
        <v>#N/A</v>
      </c>
      <c r="F4537" s="213" t="e">
        <f t="shared" si="355"/>
        <v>#N/A</v>
      </c>
      <c r="AE4537" s="116" t="e">
        <f>IF(S4537="Gallon",F4537/42,F4537)</f>
        <v>#N/A</v>
      </c>
    </row>
    <row r="4538" spans="1:31" x14ac:dyDescent="0.2">
      <c r="A4538" s="44" t="str">
        <f t="shared" si="351"/>
        <v xml:space="preserve"> 0 Financial</v>
      </c>
      <c r="B4538" s="44" t="str">
        <f t="shared" si="352"/>
        <v/>
      </c>
      <c r="C4538" s="44">
        <f t="shared" si="353"/>
        <v>0</v>
      </c>
      <c r="D4538" s="44" t="str">
        <f t="shared" si="354"/>
        <v>Financial</v>
      </c>
      <c r="E4538" s="44" t="e">
        <f>IF(VLOOKUP(S4538,'DD-Lookup'!$J$6:$L$50,3,FALSE)="Monthly",(YEAR(AC4538)-YEAR(AB4538))*12+MONTH(AC4538)-MONTH(AB4538)+1,(AC4538-AB4538+1))</f>
        <v>#N/A</v>
      </c>
      <c r="F4538" s="213" t="e">
        <f t="shared" si="355"/>
        <v>#N/A</v>
      </c>
    </row>
    <row r="4539" spans="1:31" x14ac:dyDescent="0.2">
      <c r="A4539" s="44" t="str">
        <f t="shared" si="351"/>
        <v xml:space="preserve"> 0 Financial</v>
      </c>
      <c r="B4539" s="44" t="str">
        <f t="shared" si="352"/>
        <v/>
      </c>
      <c r="C4539" s="44">
        <f t="shared" si="353"/>
        <v>0</v>
      </c>
      <c r="D4539" s="44" t="str">
        <f t="shared" si="354"/>
        <v>Financial</v>
      </c>
      <c r="E4539" s="44" t="e">
        <f>IF(VLOOKUP(S4539,'DD-Lookup'!$J$6:$L$50,3,FALSE)="Monthly",(YEAR(AC4539)-YEAR(AB4539))*12+MONTH(AC4539)-MONTH(AB4539)+1,(AC4539-AB4539+1))</f>
        <v>#N/A</v>
      </c>
      <c r="F4539" s="213" t="e">
        <f t="shared" si="355"/>
        <v>#N/A</v>
      </c>
    </row>
    <row r="4540" spans="1:31" x14ac:dyDescent="0.2">
      <c r="A4540" s="44" t="str">
        <f t="shared" si="351"/>
        <v xml:space="preserve"> 0 Financial</v>
      </c>
      <c r="B4540" s="44" t="str">
        <f t="shared" si="352"/>
        <v/>
      </c>
      <c r="C4540" s="44">
        <f t="shared" si="353"/>
        <v>0</v>
      </c>
      <c r="D4540" s="44" t="str">
        <f t="shared" si="354"/>
        <v>Financial</v>
      </c>
      <c r="E4540" s="44" t="e">
        <f>IF(VLOOKUP(S4540,'DD-Lookup'!$J$6:$L$50,3,FALSE)="Monthly",(YEAR(AC4540)-YEAR(AB4540))*12+MONTH(AC4540)-MONTH(AB4540)+1,(AC4540-AB4540+1))</f>
        <v>#N/A</v>
      </c>
      <c r="F4540" s="213" t="e">
        <f t="shared" si="355"/>
        <v>#N/A</v>
      </c>
    </row>
    <row r="4541" spans="1:31" x14ac:dyDescent="0.2">
      <c r="A4541" s="44" t="str">
        <f t="shared" si="351"/>
        <v xml:space="preserve"> 0 Financial</v>
      </c>
      <c r="B4541" s="44" t="str">
        <f t="shared" si="352"/>
        <v/>
      </c>
      <c r="C4541" s="44">
        <f t="shared" si="353"/>
        <v>0</v>
      </c>
      <c r="D4541" s="44" t="str">
        <f t="shared" si="354"/>
        <v>Financial</v>
      </c>
      <c r="E4541" s="44" t="e">
        <f>IF(VLOOKUP(S4541,'DD-Lookup'!$J$6:$L$50,3,FALSE)="Monthly",(YEAR(AC4541)-YEAR(AB4541))*12+MONTH(AC4541)-MONTH(AB4541)+1,(AC4541-AB4541+1))</f>
        <v>#N/A</v>
      </c>
      <c r="F4541" s="213" t="e">
        <f t="shared" si="355"/>
        <v>#N/A</v>
      </c>
    </row>
    <row r="4542" spans="1:31" x14ac:dyDescent="0.2">
      <c r="A4542" s="44" t="str">
        <f t="shared" si="351"/>
        <v xml:space="preserve"> 0 Financial</v>
      </c>
      <c r="B4542" s="44" t="str">
        <f t="shared" si="352"/>
        <v/>
      </c>
      <c r="C4542" s="44">
        <f t="shared" si="353"/>
        <v>0</v>
      </c>
      <c r="D4542" s="44" t="str">
        <f t="shared" si="354"/>
        <v>Financial</v>
      </c>
      <c r="E4542" s="44" t="e">
        <f>IF(VLOOKUP(S4542,'DD-Lookup'!$J$6:$L$50,3,FALSE)="Monthly",(YEAR(AC4542)-YEAR(AB4542))*12+MONTH(AC4542)-MONTH(AB4542)+1,(AC4542-AB4542+1))</f>
        <v>#N/A</v>
      </c>
      <c r="F4542" s="213" t="e">
        <f t="shared" si="355"/>
        <v>#N/A</v>
      </c>
    </row>
    <row r="4543" spans="1:31" x14ac:dyDescent="0.2">
      <c r="A4543" s="44" t="str">
        <f t="shared" si="351"/>
        <v xml:space="preserve"> 0 Financial</v>
      </c>
      <c r="B4543" s="44" t="str">
        <f t="shared" si="352"/>
        <v/>
      </c>
      <c r="C4543" s="44">
        <f t="shared" si="353"/>
        <v>0</v>
      </c>
      <c r="D4543" s="44" t="str">
        <f t="shared" si="354"/>
        <v>Financial</v>
      </c>
      <c r="E4543" s="44" t="e">
        <f>IF(VLOOKUP(S4543,'DD-Lookup'!$J$6:$L$50,3,FALSE)="Monthly",(YEAR(AC4543)-YEAR(AB4543))*12+MONTH(AC4543)-MONTH(AB4543)+1,(AC4543-AB4543+1))</f>
        <v>#N/A</v>
      </c>
      <c r="F4543" s="213" t="e">
        <f t="shared" si="355"/>
        <v>#N/A</v>
      </c>
    </row>
    <row r="4544" spans="1:31" x14ac:dyDescent="0.2">
      <c r="A4544" s="44" t="str">
        <f t="shared" si="351"/>
        <v xml:space="preserve"> 0 Financial</v>
      </c>
      <c r="B4544" s="44" t="str">
        <f t="shared" si="352"/>
        <v/>
      </c>
      <c r="C4544" s="44">
        <f t="shared" si="353"/>
        <v>0</v>
      </c>
      <c r="D4544" s="44" t="str">
        <f t="shared" si="354"/>
        <v>Financial</v>
      </c>
      <c r="E4544" s="44" t="e">
        <f>IF(VLOOKUP(S4544,'DD-Lookup'!$J$6:$L$50,3,FALSE)="Monthly",(YEAR(AC4544)-YEAR(AB4544))*12+MONTH(AC4544)-MONTH(AB4544)+1,(AC4544-AB4544+1))</f>
        <v>#N/A</v>
      </c>
      <c r="F4544" s="213" t="e">
        <f t="shared" si="355"/>
        <v>#N/A</v>
      </c>
    </row>
    <row r="4545" spans="1:6" x14ac:dyDescent="0.2">
      <c r="A4545" s="44" t="str">
        <f t="shared" si="351"/>
        <v xml:space="preserve"> 0 Financial</v>
      </c>
      <c r="B4545" s="44" t="str">
        <f t="shared" si="352"/>
        <v/>
      </c>
      <c r="C4545" s="44">
        <f t="shared" si="353"/>
        <v>0</v>
      </c>
      <c r="D4545" s="44" t="str">
        <f t="shared" si="354"/>
        <v>Financial</v>
      </c>
      <c r="E4545" s="44" t="e">
        <f>IF(VLOOKUP(S4545,'DD-Lookup'!$J$6:$L$50,3,FALSE)="Monthly",(YEAR(AC4545)-YEAR(AB4545))*12+MONTH(AC4545)-MONTH(AB4545)+1,(AC4545-AB4545+1))</f>
        <v>#N/A</v>
      </c>
      <c r="F4545" s="213" t="e">
        <f t="shared" si="355"/>
        <v>#N/A</v>
      </c>
    </row>
    <row r="4546" spans="1:6" x14ac:dyDescent="0.2">
      <c r="A4546" s="44" t="str">
        <f t="shared" si="351"/>
        <v xml:space="preserve"> 0 Financial</v>
      </c>
      <c r="B4546" s="44" t="str">
        <f t="shared" si="352"/>
        <v/>
      </c>
      <c r="C4546" s="44">
        <f t="shared" si="353"/>
        <v>0</v>
      </c>
      <c r="D4546" s="44" t="str">
        <f t="shared" si="354"/>
        <v>Financial</v>
      </c>
      <c r="E4546" s="44" t="e">
        <f>IF(VLOOKUP(S4546,'DD-Lookup'!$J$6:$L$50,3,FALSE)="Monthly",(YEAR(AC4546)-YEAR(AB4546))*12+MONTH(AC4546)-MONTH(AB4546)+1,(AC4546-AB4546+1))</f>
        <v>#N/A</v>
      </c>
      <c r="F4546" s="213" t="e">
        <f t="shared" si="355"/>
        <v>#N/A</v>
      </c>
    </row>
    <row r="4547" spans="1:6" x14ac:dyDescent="0.2">
      <c r="A4547" s="44" t="str">
        <f t="shared" si="351"/>
        <v xml:space="preserve"> 0 Financial</v>
      </c>
      <c r="B4547" s="44" t="str">
        <f t="shared" si="352"/>
        <v/>
      </c>
      <c r="C4547" s="44">
        <f t="shared" si="353"/>
        <v>0</v>
      </c>
      <c r="D4547" s="44" t="str">
        <f t="shared" si="354"/>
        <v>Financial</v>
      </c>
      <c r="E4547" s="44" t="e">
        <f>IF(VLOOKUP(S4547,'DD-Lookup'!$J$6:$L$50,3,FALSE)="Monthly",(YEAR(AC4547)-YEAR(AB4547))*12+MONTH(AC4547)-MONTH(AB4547)+1,(AC4547-AB4547+1))</f>
        <v>#N/A</v>
      </c>
      <c r="F4547" s="213" t="e">
        <f t="shared" si="355"/>
        <v>#N/A</v>
      </c>
    </row>
    <row r="4548" spans="1:6" x14ac:dyDescent="0.2">
      <c r="A4548" s="44" t="str">
        <f t="shared" si="351"/>
        <v xml:space="preserve"> 0 Financial</v>
      </c>
      <c r="B4548" s="44" t="str">
        <f t="shared" si="352"/>
        <v/>
      </c>
      <c r="C4548" s="44">
        <f t="shared" si="353"/>
        <v>0</v>
      </c>
      <c r="D4548" s="44" t="str">
        <f t="shared" si="354"/>
        <v>Financial</v>
      </c>
      <c r="E4548" s="44" t="e">
        <f>IF(VLOOKUP(S4548,'DD-Lookup'!$J$6:$L$50,3,FALSE)="Monthly",(YEAR(AC4548)-YEAR(AB4548))*12+MONTH(AC4548)-MONTH(AB4548)+1,(AC4548-AB4548+1))</f>
        <v>#N/A</v>
      </c>
      <c r="F4548" s="213" t="e">
        <f t="shared" si="355"/>
        <v>#N/A</v>
      </c>
    </row>
    <row r="4549" spans="1:6" x14ac:dyDescent="0.2">
      <c r="A4549" s="44" t="str">
        <f t="shared" si="351"/>
        <v xml:space="preserve"> 0 Financial</v>
      </c>
      <c r="B4549" s="44" t="str">
        <f t="shared" si="352"/>
        <v/>
      </c>
      <c r="C4549" s="44">
        <f t="shared" si="353"/>
        <v>0</v>
      </c>
      <c r="D4549" s="44" t="str">
        <f t="shared" si="354"/>
        <v>Financial</v>
      </c>
      <c r="E4549" s="44" t="e">
        <f>IF(VLOOKUP(S4549,'DD-Lookup'!$J$6:$L$50,3,FALSE)="Monthly",(YEAR(AC4549)-YEAR(AB4549))*12+MONTH(AC4549)-MONTH(AB4549)+1,(AC4549-AB4549+1))</f>
        <v>#N/A</v>
      </c>
      <c r="F4549" s="213" t="e">
        <f t="shared" si="355"/>
        <v>#N/A</v>
      </c>
    </row>
    <row r="4550" spans="1:6" x14ac:dyDescent="0.2">
      <c r="A4550" s="44" t="str">
        <f t="shared" si="351"/>
        <v xml:space="preserve"> 0 Financial</v>
      </c>
      <c r="B4550" s="44" t="str">
        <f t="shared" si="352"/>
        <v/>
      </c>
      <c r="C4550" s="44">
        <f t="shared" si="353"/>
        <v>0</v>
      </c>
      <c r="D4550" s="44" t="str">
        <f t="shared" si="354"/>
        <v>Financial</v>
      </c>
      <c r="E4550" s="44" t="e">
        <f>IF(VLOOKUP(S4550,'DD-Lookup'!$J$6:$L$50,3,FALSE)="Monthly",(YEAR(AC4550)-YEAR(AB4550))*12+MONTH(AC4550)-MONTH(AB4550)+1,(AC4550-AB4550+1))</f>
        <v>#N/A</v>
      </c>
      <c r="F4550" s="213" t="e">
        <f t="shared" si="355"/>
        <v>#N/A</v>
      </c>
    </row>
    <row r="4551" spans="1:6" x14ac:dyDescent="0.2">
      <c r="A4551" s="44" t="str">
        <f t="shared" si="351"/>
        <v xml:space="preserve"> 0 Financial</v>
      </c>
      <c r="B4551" s="44" t="str">
        <f t="shared" si="352"/>
        <v/>
      </c>
      <c r="C4551" s="44">
        <f t="shared" si="353"/>
        <v>0</v>
      </c>
      <c r="D4551" s="44" t="str">
        <f t="shared" si="354"/>
        <v>Financial</v>
      </c>
      <c r="E4551" s="44" t="e">
        <f>IF(VLOOKUP(S4551,'DD-Lookup'!$J$6:$L$50,3,FALSE)="Monthly",(YEAR(AC4551)-YEAR(AB4551))*12+MONTH(AC4551)-MONTH(AB4551)+1,(AC4551-AB4551+1))</f>
        <v>#N/A</v>
      </c>
      <c r="F4551" s="213" t="e">
        <f t="shared" si="355"/>
        <v>#N/A</v>
      </c>
    </row>
    <row r="4552" spans="1:6" x14ac:dyDescent="0.2">
      <c r="A4552" s="44" t="str">
        <f t="shared" si="351"/>
        <v xml:space="preserve"> 0 Financial</v>
      </c>
      <c r="B4552" s="44" t="str">
        <f t="shared" si="352"/>
        <v/>
      </c>
      <c r="C4552" s="44">
        <f t="shared" si="353"/>
        <v>0</v>
      </c>
      <c r="D4552" s="44" t="str">
        <f t="shared" si="354"/>
        <v>Financial</v>
      </c>
      <c r="E4552" s="44" t="e">
        <f>IF(VLOOKUP(S4552,'DD-Lookup'!$J$6:$L$50,3,FALSE)="Monthly",(YEAR(AC4552)-YEAR(AB4552))*12+MONTH(AC4552)-MONTH(AB4552)+1,(AC4552-AB4552+1))</f>
        <v>#N/A</v>
      </c>
      <c r="F4552" s="213" t="e">
        <f t="shared" si="355"/>
        <v>#N/A</v>
      </c>
    </row>
    <row r="4553" spans="1:6" x14ac:dyDescent="0.2">
      <c r="A4553" s="44" t="str">
        <f t="shared" si="351"/>
        <v xml:space="preserve"> 0 Financial</v>
      </c>
      <c r="B4553" s="44" t="str">
        <f t="shared" si="352"/>
        <v/>
      </c>
      <c r="C4553" s="44">
        <f t="shared" si="353"/>
        <v>0</v>
      </c>
      <c r="D4553" s="44" t="str">
        <f t="shared" si="354"/>
        <v>Financial</v>
      </c>
      <c r="E4553" s="44" t="e">
        <f>IF(VLOOKUP(S4553,'DD-Lookup'!$J$6:$L$50,3,FALSE)="Monthly",(YEAR(AC4553)-YEAR(AB4553))*12+MONTH(AC4553)-MONTH(AB4553)+1,(AC4553-AB4553+1))</f>
        <v>#N/A</v>
      </c>
      <c r="F4553" s="213" t="e">
        <f t="shared" si="355"/>
        <v>#N/A</v>
      </c>
    </row>
    <row r="4554" spans="1:6" x14ac:dyDescent="0.2">
      <c r="A4554" s="44" t="str">
        <f t="shared" si="351"/>
        <v xml:space="preserve"> 0 Financial</v>
      </c>
      <c r="B4554" s="44" t="str">
        <f t="shared" si="352"/>
        <v/>
      </c>
      <c r="C4554" s="44">
        <f t="shared" si="353"/>
        <v>0</v>
      </c>
      <c r="D4554" s="44" t="str">
        <f t="shared" si="354"/>
        <v>Financial</v>
      </c>
      <c r="E4554" s="44" t="e">
        <f>IF(VLOOKUP(S4554,'DD-Lookup'!$J$6:$L$50,3,FALSE)="Monthly",(YEAR(AC4554)-YEAR(AB4554))*12+MONTH(AC4554)-MONTH(AB4554)+1,(AC4554-AB4554+1))</f>
        <v>#N/A</v>
      </c>
      <c r="F4554" s="213" t="e">
        <f t="shared" si="355"/>
        <v>#N/A</v>
      </c>
    </row>
    <row r="4555" spans="1:6" x14ac:dyDescent="0.2">
      <c r="A4555" s="44" t="str">
        <f t="shared" ref="A4555:A4618" si="356">B4555&amp;" "&amp;C4555&amp;" "&amp;D4555</f>
        <v xml:space="preserve"> 0 Financial</v>
      </c>
      <c r="B4555" s="44" t="str">
        <f t="shared" ref="B4555:B4618" si="357">IF((LEFT(N4555,2)="US"),"US","")</f>
        <v/>
      </c>
      <c r="C4555" s="44">
        <f t="shared" ref="C4555:C4618" si="358">M4555</f>
        <v>0</v>
      </c>
      <c r="D4555" s="44" t="str">
        <f t="shared" ref="D4555:D4618" si="359">IF(ISNUMBER(FIND("Phy",N4555))=TRUE,"Physical","Financial")</f>
        <v>Financial</v>
      </c>
      <c r="E4555" s="44" t="e">
        <f>IF(VLOOKUP(S4555,'DD-Lookup'!$J$6:$L$50,3,FALSE)="Monthly",(YEAR(AC4555)-YEAR(AB4555))*12+MONTH(AC4555)-MONTH(AB4555)+1,(AC4555-AB4555+1))</f>
        <v>#N/A</v>
      </c>
      <c r="F4555" s="213" t="e">
        <f t="shared" ref="F4555:F4618" si="360">E4555*SUM(P4555:Q4555)</f>
        <v>#N/A</v>
      </c>
    </row>
    <row r="4556" spans="1:6" x14ac:dyDescent="0.2">
      <c r="A4556" s="44" t="str">
        <f t="shared" si="356"/>
        <v xml:space="preserve"> 0 Financial</v>
      </c>
      <c r="B4556" s="44" t="str">
        <f t="shared" si="357"/>
        <v/>
      </c>
      <c r="C4556" s="44">
        <f t="shared" si="358"/>
        <v>0</v>
      </c>
      <c r="D4556" s="44" t="str">
        <f t="shared" si="359"/>
        <v>Financial</v>
      </c>
      <c r="E4556" s="44" t="e">
        <f>IF(VLOOKUP(S4556,'DD-Lookup'!$J$6:$L$50,3,FALSE)="Monthly",(YEAR(AC4556)-YEAR(AB4556))*12+MONTH(AC4556)-MONTH(AB4556)+1,(AC4556-AB4556+1))</f>
        <v>#N/A</v>
      </c>
      <c r="F4556" s="213" t="e">
        <f t="shared" si="360"/>
        <v>#N/A</v>
      </c>
    </row>
    <row r="4557" spans="1:6" x14ac:dyDescent="0.2">
      <c r="A4557" s="44" t="str">
        <f t="shared" si="356"/>
        <v xml:space="preserve"> 0 Financial</v>
      </c>
      <c r="B4557" s="44" t="str">
        <f t="shared" si="357"/>
        <v/>
      </c>
      <c r="C4557" s="44">
        <f t="shared" si="358"/>
        <v>0</v>
      </c>
      <c r="D4557" s="44" t="str">
        <f t="shared" si="359"/>
        <v>Financial</v>
      </c>
      <c r="E4557" s="44" t="e">
        <f>IF(VLOOKUP(S4557,'DD-Lookup'!$J$6:$L$50,3,FALSE)="Monthly",(YEAR(AC4557)-YEAR(AB4557))*12+MONTH(AC4557)-MONTH(AB4557)+1,(AC4557-AB4557+1))</f>
        <v>#N/A</v>
      </c>
      <c r="F4557" s="213" t="e">
        <f t="shared" si="360"/>
        <v>#N/A</v>
      </c>
    </row>
    <row r="4558" spans="1:6" x14ac:dyDescent="0.2">
      <c r="A4558" s="44" t="str">
        <f t="shared" si="356"/>
        <v xml:space="preserve"> 0 Financial</v>
      </c>
      <c r="B4558" s="44" t="str">
        <f t="shared" si="357"/>
        <v/>
      </c>
      <c r="C4558" s="44">
        <f t="shared" si="358"/>
        <v>0</v>
      </c>
      <c r="D4558" s="44" t="str">
        <f t="shared" si="359"/>
        <v>Financial</v>
      </c>
      <c r="E4558" s="44" t="e">
        <f>IF(VLOOKUP(S4558,'DD-Lookup'!$J$6:$L$50,3,FALSE)="Monthly",(YEAR(AC4558)-YEAR(AB4558))*12+MONTH(AC4558)-MONTH(AB4558)+1,(AC4558-AB4558+1))</f>
        <v>#N/A</v>
      </c>
      <c r="F4558" s="213" t="e">
        <f t="shared" si="360"/>
        <v>#N/A</v>
      </c>
    </row>
    <row r="4559" spans="1:6" x14ac:dyDescent="0.2">
      <c r="A4559" s="44" t="str">
        <f t="shared" si="356"/>
        <v xml:space="preserve"> 0 Financial</v>
      </c>
      <c r="B4559" s="44" t="str">
        <f t="shared" si="357"/>
        <v/>
      </c>
      <c r="C4559" s="44">
        <f t="shared" si="358"/>
        <v>0</v>
      </c>
      <c r="D4559" s="44" t="str">
        <f t="shared" si="359"/>
        <v>Financial</v>
      </c>
      <c r="E4559" s="44" t="e">
        <f>IF(VLOOKUP(S4559,'DD-Lookup'!$J$6:$L$50,3,FALSE)="Monthly",(YEAR(AC4559)-YEAR(AB4559))*12+MONTH(AC4559)-MONTH(AB4559)+1,(AC4559-AB4559+1))</f>
        <v>#N/A</v>
      </c>
      <c r="F4559" s="213" t="e">
        <f t="shared" si="360"/>
        <v>#N/A</v>
      </c>
    </row>
    <row r="4560" spans="1:6" x14ac:dyDescent="0.2">
      <c r="A4560" s="44" t="str">
        <f t="shared" si="356"/>
        <v xml:space="preserve"> 0 Financial</v>
      </c>
      <c r="B4560" s="44" t="str">
        <f t="shared" si="357"/>
        <v/>
      </c>
      <c r="C4560" s="44">
        <f t="shared" si="358"/>
        <v>0</v>
      </c>
      <c r="D4560" s="44" t="str">
        <f t="shared" si="359"/>
        <v>Financial</v>
      </c>
      <c r="E4560" s="44" t="e">
        <f>IF(VLOOKUP(S4560,'DD-Lookup'!$J$6:$L$50,3,FALSE)="Monthly",(YEAR(AC4560)-YEAR(AB4560))*12+MONTH(AC4560)-MONTH(AB4560)+1,(AC4560-AB4560+1))</f>
        <v>#N/A</v>
      </c>
      <c r="F4560" s="213" t="e">
        <f t="shared" si="360"/>
        <v>#N/A</v>
      </c>
    </row>
    <row r="4561" spans="1:31" x14ac:dyDescent="0.2">
      <c r="A4561" s="44" t="str">
        <f t="shared" si="356"/>
        <v xml:space="preserve"> 0 Financial</v>
      </c>
      <c r="B4561" s="44" t="str">
        <f t="shared" si="357"/>
        <v/>
      </c>
      <c r="C4561" s="44">
        <f t="shared" si="358"/>
        <v>0</v>
      </c>
      <c r="D4561" s="44" t="str">
        <f t="shared" si="359"/>
        <v>Financial</v>
      </c>
      <c r="E4561" s="44" t="e">
        <f>IF(VLOOKUP(S4561,'DD-Lookup'!$J$6:$L$50,3,FALSE)="Monthly",(YEAR(AC4561)-YEAR(AB4561))*12+MONTH(AC4561)-MONTH(AB4561)+1,(AC4561-AB4561+1))</f>
        <v>#N/A</v>
      </c>
      <c r="F4561" s="213" t="e">
        <f t="shared" si="360"/>
        <v>#N/A</v>
      </c>
    </row>
    <row r="4562" spans="1:31" x14ac:dyDescent="0.2">
      <c r="A4562" s="44" t="str">
        <f t="shared" si="356"/>
        <v xml:space="preserve"> 0 Financial</v>
      </c>
      <c r="B4562" s="44" t="str">
        <f t="shared" si="357"/>
        <v/>
      </c>
      <c r="C4562" s="44">
        <f t="shared" si="358"/>
        <v>0</v>
      </c>
      <c r="D4562" s="44" t="str">
        <f t="shared" si="359"/>
        <v>Financial</v>
      </c>
      <c r="E4562" s="44" t="e">
        <f>IF(VLOOKUP(S4562,'DD-Lookup'!$J$6:$L$50,3,FALSE)="Monthly",(YEAR(AC4562)-YEAR(AB4562))*12+MONTH(AC4562)-MONTH(AB4562)+1,(AC4562-AB4562+1))</f>
        <v>#N/A</v>
      </c>
      <c r="F4562" s="213" t="e">
        <f t="shared" si="360"/>
        <v>#N/A</v>
      </c>
    </row>
    <row r="4563" spans="1:31" x14ac:dyDescent="0.2">
      <c r="A4563" s="44" t="str">
        <f t="shared" si="356"/>
        <v xml:space="preserve"> 0 Financial</v>
      </c>
      <c r="B4563" s="44" t="str">
        <f t="shared" si="357"/>
        <v/>
      </c>
      <c r="C4563" s="44">
        <f t="shared" si="358"/>
        <v>0</v>
      </c>
      <c r="D4563" s="44" t="str">
        <f t="shared" si="359"/>
        <v>Financial</v>
      </c>
      <c r="E4563" s="44" t="e">
        <f>IF(VLOOKUP(S4563,'DD-Lookup'!$J$6:$L$50,3,FALSE)="Monthly",(YEAR(AC4563)-YEAR(AB4563))*12+MONTH(AC4563)-MONTH(AB4563)+1,(AC4563-AB4563+1))</f>
        <v>#N/A</v>
      </c>
      <c r="F4563" s="213" t="e">
        <f t="shared" si="360"/>
        <v>#N/A</v>
      </c>
    </row>
    <row r="4564" spans="1:31" x14ac:dyDescent="0.2">
      <c r="A4564" s="44" t="str">
        <f t="shared" si="356"/>
        <v xml:space="preserve"> 0 Financial</v>
      </c>
      <c r="B4564" s="44" t="str">
        <f t="shared" si="357"/>
        <v/>
      </c>
      <c r="C4564" s="44">
        <f t="shared" si="358"/>
        <v>0</v>
      </c>
      <c r="D4564" s="44" t="str">
        <f t="shared" si="359"/>
        <v>Financial</v>
      </c>
      <c r="E4564" s="44" t="e">
        <f>IF(VLOOKUP(S4564,'DD-Lookup'!$J$6:$L$50,3,FALSE)="Monthly",(YEAR(AC4564)-YEAR(AB4564))*12+MONTH(AC4564)-MONTH(AB4564)+1,(AC4564-AB4564+1))</f>
        <v>#N/A</v>
      </c>
      <c r="F4564" s="213" t="e">
        <f t="shared" si="360"/>
        <v>#N/A</v>
      </c>
    </row>
    <row r="4565" spans="1:31" x14ac:dyDescent="0.2">
      <c r="A4565" s="44" t="str">
        <f t="shared" si="356"/>
        <v xml:space="preserve"> 0 Financial</v>
      </c>
      <c r="B4565" s="44" t="str">
        <f t="shared" si="357"/>
        <v/>
      </c>
      <c r="C4565" s="44">
        <f t="shared" si="358"/>
        <v>0</v>
      </c>
      <c r="D4565" s="44" t="str">
        <f t="shared" si="359"/>
        <v>Financial</v>
      </c>
      <c r="E4565" s="44" t="e">
        <f>IF(VLOOKUP(S4565,'DD-Lookup'!$J$6:$L$50,3,FALSE)="Monthly",(YEAR(AC4565)-YEAR(AB4565))*12+MONTH(AC4565)-MONTH(AB4565)+1,(AC4565-AB4565+1))</f>
        <v>#N/A</v>
      </c>
      <c r="F4565" s="213" t="e">
        <f t="shared" si="360"/>
        <v>#N/A</v>
      </c>
    </row>
    <row r="4566" spans="1:31" x14ac:dyDescent="0.2">
      <c r="A4566" s="44" t="str">
        <f t="shared" si="356"/>
        <v xml:space="preserve"> 0 Financial</v>
      </c>
      <c r="B4566" s="44" t="str">
        <f t="shared" si="357"/>
        <v/>
      </c>
      <c r="C4566" s="44">
        <f t="shared" si="358"/>
        <v>0</v>
      </c>
      <c r="D4566" s="44" t="str">
        <f t="shared" si="359"/>
        <v>Financial</v>
      </c>
      <c r="E4566" s="44" t="e">
        <f>IF(VLOOKUP(S4566,'DD-Lookup'!$J$6:$L$50,3,FALSE)="Monthly",(YEAR(AC4566)-YEAR(AB4566))*12+MONTH(AC4566)-MONTH(AB4566)+1,(AC4566-AB4566+1))</f>
        <v>#N/A</v>
      </c>
      <c r="F4566" s="213" t="e">
        <f t="shared" si="360"/>
        <v>#N/A</v>
      </c>
    </row>
    <row r="4567" spans="1:31" x14ac:dyDescent="0.2">
      <c r="A4567" s="44" t="str">
        <f t="shared" si="356"/>
        <v xml:space="preserve"> 0 Financial</v>
      </c>
      <c r="B4567" s="44" t="str">
        <f t="shared" si="357"/>
        <v/>
      </c>
      <c r="C4567" s="44">
        <f t="shared" si="358"/>
        <v>0</v>
      </c>
      <c r="D4567" s="44" t="str">
        <f t="shared" si="359"/>
        <v>Financial</v>
      </c>
      <c r="E4567" s="44" t="e">
        <f>IF(VLOOKUP(S4567,'DD-Lookup'!$J$6:$L$50,3,FALSE)="Monthly",(YEAR(AC4567)-YEAR(AB4567))*12+MONTH(AC4567)-MONTH(AB4567)+1,(AC4567-AB4567+1))</f>
        <v>#N/A</v>
      </c>
      <c r="F4567" s="213" t="e">
        <f t="shared" si="360"/>
        <v>#N/A</v>
      </c>
    </row>
    <row r="4568" spans="1:31" x14ac:dyDescent="0.2">
      <c r="A4568" s="44" t="str">
        <f t="shared" si="356"/>
        <v xml:space="preserve"> 0 Financial</v>
      </c>
      <c r="B4568" s="44" t="str">
        <f t="shared" si="357"/>
        <v/>
      </c>
      <c r="C4568" s="44">
        <f t="shared" si="358"/>
        <v>0</v>
      </c>
      <c r="D4568" s="44" t="str">
        <f t="shared" si="359"/>
        <v>Financial</v>
      </c>
      <c r="E4568" s="44" t="e">
        <f>IF(VLOOKUP(S4568,'DD-Lookup'!$J$6:$L$50,3,FALSE)="Monthly",(YEAR(AC4568)-YEAR(AB4568))*12+MONTH(AC4568)-MONTH(AB4568)+1,(AC4568-AB4568+1))</f>
        <v>#N/A</v>
      </c>
      <c r="F4568" s="213" t="e">
        <f t="shared" si="360"/>
        <v>#N/A</v>
      </c>
    </row>
    <row r="4569" spans="1:31" x14ac:dyDescent="0.2">
      <c r="A4569" s="44" t="str">
        <f t="shared" si="356"/>
        <v xml:space="preserve"> 0 Financial</v>
      </c>
      <c r="B4569" s="44" t="str">
        <f t="shared" si="357"/>
        <v/>
      </c>
      <c r="C4569" s="44">
        <f t="shared" si="358"/>
        <v>0</v>
      </c>
      <c r="D4569" s="44" t="str">
        <f t="shared" si="359"/>
        <v>Financial</v>
      </c>
      <c r="E4569" s="44" t="e">
        <f>IF(VLOOKUP(S4569,'DD-Lookup'!$J$6:$L$50,3,FALSE)="Monthly",(YEAR(AC4569)-YEAR(AB4569))*12+MONTH(AC4569)-MONTH(AB4569)+1,(AC4569-AB4569+1))</f>
        <v>#N/A</v>
      </c>
      <c r="F4569" s="213" t="e">
        <f t="shared" si="360"/>
        <v>#N/A</v>
      </c>
    </row>
    <row r="4570" spans="1:31" x14ac:dyDescent="0.2">
      <c r="A4570" s="44" t="str">
        <f t="shared" si="356"/>
        <v xml:space="preserve"> 0 Financial</v>
      </c>
      <c r="B4570" s="44" t="str">
        <f t="shared" si="357"/>
        <v/>
      </c>
      <c r="C4570" s="44">
        <f t="shared" si="358"/>
        <v>0</v>
      </c>
      <c r="D4570" s="44" t="str">
        <f t="shared" si="359"/>
        <v>Financial</v>
      </c>
      <c r="E4570" s="44" t="e">
        <f>IF(VLOOKUP(S4570,'DD-Lookup'!$J$6:$L$50,3,FALSE)="Monthly",(YEAR(AC4570)-YEAR(AB4570))*12+MONTH(AC4570)-MONTH(AB4570)+1,(AC4570-AB4570+1))</f>
        <v>#N/A</v>
      </c>
      <c r="F4570" s="213" t="e">
        <f t="shared" si="360"/>
        <v>#N/A</v>
      </c>
    </row>
    <row r="4571" spans="1:31" x14ac:dyDescent="0.2">
      <c r="A4571" s="44" t="str">
        <f t="shared" si="356"/>
        <v xml:space="preserve"> 0 Financial</v>
      </c>
      <c r="B4571" s="44" t="str">
        <f t="shared" si="357"/>
        <v/>
      </c>
      <c r="C4571" s="44">
        <f t="shared" si="358"/>
        <v>0</v>
      </c>
      <c r="D4571" s="44" t="str">
        <f t="shared" si="359"/>
        <v>Financial</v>
      </c>
      <c r="E4571" s="44" t="e">
        <f>IF(VLOOKUP(S4571,'DD-Lookup'!$J$6:$L$50,3,FALSE)="Monthly",(YEAR(AC4571)-YEAR(AB4571))*12+MONTH(AC4571)-MONTH(AB4571)+1,(AC4571-AB4571+1))</f>
        <v>#N/A</v>
      </c>
      <c r="F4571" s="213" t="e">
        <f t="shared" si="360"/>
        <v>#N/A</v>
      </c>
    </row>
    <row r="4572" spans="1:31" x14ac:dyDescent="0.2">
      <c r="A4572" s="44" t="str">
        <f t="shared" si="356"/>
        <v xml:space="preserve"> 0 Financial</v>
      </c>
      <c r="B4572" s="44" t="str">
        <f t="shared" si="357"/>
        <v/>
      </c>
      <c r="C4572" s="44">
        <f t="shared" si="358"/>
        <v>0</v>
      </c>
      <c r="D4572" s="44" t="str">
        <f t="shared" si="359"/>
        <v>Financial</v>
      </c>
      <c r="E4572" s="44" t="e">
        <f>IF(VLOOKUP(S4572,'DD-Lookup'!$J$6:$L$50,3,FALSE)="Monthly",(YEAR(AC4572)-YEAR(AB4572))*12+MONTH(AC4572)-MONTH(AB4572)+1,(AC4572-AB4572+1))</f>
        <v>#N/A</v>
      </c>
      <c r="F4572" s="213" t="e">
        <f t="shared" si="360"/>
        <v>#N/A</v>
      </c>
      <c r="AE4572" s="116" t="e">
        <f>IF(S4572="Gallon",F4572/42,F4572)</f>
        <v>#N/A</v>
      </c>
    </row>
    <row r="4573" spans="1:31" x14ac:dyDescent="0.2">
      <c r="A4573" s="44" t="str">
        <f t="shared" si="356"/>
        <v xml:space="preserve"> 0 Financial</v>
      </c>
      <c r="B4573" s="44" t="str">
        <f t="shared" si="357"/>
        <v/>
      </c>
      <c r="C4573" s="44">
        <f t="shared" si="358"/>
        <v>0</v>
      </c>
      <c r="D4573" s="44" t="str">
        <f t="shared" si="359"/>
        <v>Financial</v>
      </c>
      <c r="E4573" s="44" t="e">
        <f>IF(VLOOKUP(S4573,'DD-Lookup'!$J$6:$L$50,3,FALSE)="Monthly",(YEAR(AC4573)-YEAR(AB4573))*12+MONTH(AC4573)-MONTH(AB4573)+1,(AC4573-AB4573+1))</f>
        <v>#N/A</v>
      </c>
      <c r="F4573" s="213" t="e">
        <f t="shared" si="360"/>
        <v>#N/A</v>
      </c>
    </row>
    <row r="4574" spans="1:31" x14ac:dyDescent="0.2">
      <c r="A4574" s="44" t="str">
        <f t="shared" si="356"/>
        <v xml:space="preserve"> 0 Financial</v>
      </c>
      <c r="B4574" s="44" t="str">
        <f t="shared" si="357"/>
        <v/>
      </c>
      <c r="C4574" s="44">
        <f t="shared" si="358"/>
        <v>0</v>
      </c>
      <c r="D4574" s="44" t="str">
        <f t="shared" si="359"/>
        <v>Financial</v>
      </c>
      <c r="E4574" s="44" t="e">
        <f>IF(VLOOKUP(S4574,'DD-Lookup'!$J$6:$L$50,3,FALSE)="Monthly",(YEAR(AC4574)-YEAR(AB4574))*12+MONTH(AC4574)-MONTH(AB4574)+1,(AC4574-AB4574+1))</f>
        <v>#N/A</v>
      </c>
      <c r="F4574" s="213" t="e">
        <f t="shared" si="360"/>
        <v>#N/A</v>
      </c>
    </row>
    <row r="4575" spans="1:31" x14ac:dyDescent="0.2">
      <c r="A4575" s="44" t="str">
        <f t="shared" si="356"/>
        <v xml:space="preserve"> 0 Financial</v>
      </c>
      <c r="B4575" s="44" t="str">
        <f t="shared" si="357"/>
        <v/>
      </c>
      <c r="C4575" s="44">
        <f t="shared" si="358"/>
        <v>0</v>
      </c>
      <c r="D4575" s="44" t="str">
        <f t="shared" si="359"/>
        <v>Financial</v>
      </c>
      <c r="E4575" s="44" t="e">
        <f>IF(VLOOKUP(S4575,'DD-Lookup'!$J$6:$L$50,3,FALSE)="Monthly",(YEAR(AC4575)-YEAR(AB4575))*12+MONTH(AC4575)-MONTH(AB4575)+1,(AC4575-AB4575+1))</f>
        <v>#N/A</v>
      </c>
      <c r="F4575" s="213" t="e">
        <f t="shared" si="360"/>
        <v>#N/A</v>
      </c>
    </row>
    <row r="4576" spans="1:31" x14ac:dyDescent="0.2">
      <c r="A4576" s="44" t="str">
        <f t="shared" si="356"/>
        <v xml:space="preserve"> 0 Financial</v>
      </c>
      <c r="B4576" s="44" t="str">
        <f t="shared" si="357"/>
        <v/>
      </c>
      <c r="C4576" s="44">
        <f t="shared" si="358"/>
        <v>0</v>
      </c>
      <c r="D4576" s="44" t="str">
        <f t="shared" si="359"/>
        <v>Financial</v>
      </c>
      <c r="E4576" s="44" t="e">
        <f>IF(VLOOKUP(S4576,'DD-Lookup'!$J$6:$L$50,3,FALSE)="Monthly",(YEAR(AC4576)-YEAR(AB4576))*12+MONTH(AC4576)-MONTH(AB4576)+1,(AC4576-AB4576+1))</f>
        <v>#N/A</v>
      </c>
      <c r="F4576" s="213" t="e">
        <f t="shared" si="360"/>
        <v>#N/A</v>
      </c>
    </row>
    <row r="4577" spans="1:6" x14ac:dyDescent="0.2">
      <c r="A4577" s="44" t="str">
        <f t="shared" si="356"/>
        <v xml:space="preserve"> 0 Financial</v>
      </c>
      <c r="B4577" s="44" t="str">
        <f t="shared" si="357"/>
        <v/>
      </c>
      <c r="C4577" s="44">
        <f t="shared" si="358"/>
        <v>0</v>
      </c>
      <c r="D4577" s="44" t="str">
        <f t="shared" si="359"/>
        <v>Financial</v>
      </c>
      <c r="E4577" s="44" t="e">
        <f>IF(VLOOKUP(S4577,'DD-Lookup'!$J$6:$L$50,3,FALSE)="Monthly",(YEAR(AC4577)-YEAR(AB4577))*12+MONTH(AC4577)-MONTH(AB4577)+1,(AC4577-AB4577+1))</f>
        <v>#N/A</v>
      </c>
      <c r="F4577" s="213" t="e">
        <f t="shared" si="360"/>
        <v>#N/A</v>
      </c>
    </row>
    <row r="4578" spans="1:6" x14ac:dyDescent="0.2">
      <c r="A4578" s="44" t="str">
        <f t="shared" si="356"/>
        <v xml:space="preserve"> 0 Financial</v>
      </c>
      <c r="B4578" s="44" t="str">
        <f t="shared" si="357"/>
        <v/>
      </c>
      <c r="C4578" s="44">
        <f t="shared" si="358"/>
        <v>0</v>
      </c>
      <c r="D4578" s="44" t="str">
        <f t="shared" si="359"/>
        <v>Financial</v>
      </c>
      <c r="E4578" s="44" t="e">
        <f>IF(VLOOKUP(S4578,'DD-Lookup'!$J$6:$L$50,3,FALSE)="Monthly",(YEAR(AC4578)-YEAR(AB4578))*12+MONTH(AC4578)-MONTH(AB4578)+1,(AC4578-AB4578+1))</f>
        <v>#N/A</v>
      </c>
      <c r="F4578" s="213" t="e">
        <f t="shared" si="360"/>
        <v>#N/A</v>
      </c>
    </row>
    <row r="4579" spans="1:6" x14ac:dyDescent="0.2">
      <c r="A4579" s="44" t="str">
        <f t="shared" si="356"/>
        <v xml:space="preserve"> 0 Financial</v>
      </c>
      <c r="B4579" s="44" t="str">
        <f t="shared" si="357"/>
        <v/>
      </c>
      <c r="C4579" s="44">
        <f t="shared" si="358"/>
        <v>0</v>
      </c>
      <c r="D4579" s="44" t="str">
        <f t="shared" si="359"/>
        <v>Financial</v>
      </c>
      <c r="E4579" s="44" t="e">
        <f>IF(VLOOKUP(S4579,'DD-Lookup'!$J$6:$L$50,3,FALSE)="Monthly",(YEAR(AC4579)-YEAR(AB4579))*12+MONTH(AC4579)-MONTH(AB4579)+1,(AC4579-AB4579+1))</f>
        <v>#N/A</v>
      </c>
      <c r="F4579" s="213" t="e">
        <f t="shared" si="360"/>
        <v>#N/A</v>
      </c>
    </row>
    <row r="4580" spans="1:6" x14ac:dyDescent="0.2">
      <c r="A4580" s="44" t="str">
        <f t="shared" si="356"/>
        <v xml:space="preserve"> 0 Financial</v>
      </c>
      <c r="B4580" s="44" t="str">
        <f t="shared" si="357"/>
        <v/>
      </c>
      <c r="C4580" s="44">
        <f t="shared" si="358"/>
        <v>0</v>
      </c>
      <c r="D4580" s="44" t="str">
        <f t="shared" si="359"/>
        <v>Financial</v>
      </c>
      <c r="E4580" s="44" t="e">
        <f>IF(VLOOKUP(S4580,'DD-Lookup'!$J$6:$L$50,3,FALSE)="Monthly",(YEAR(AC4580)-YEAR(AB4580))*12+MONTH(AC4580)-MONTH(AB4580)+1,(AC4580-AB4580+1))</f>
        <v>#N/A</v>
      </c>
      <c r="F4580" s="213" t="e">
        <f t="shared" si="360"/>
        <v>#N/A</v>
      </c>
    </row>
    <row r="4581" spans="1:6" x14ac:dyDescent="0.2">
      <c r="A4581" s="44" t="str">
        <f t="shared" si="356"/>
        <v xml:space="preserve"> 0 Financial</v>
      </c>
      <c r="B4581" s="44" t="str">
        <f t="shared" si="357"/>
        <v/>
      </c>
      <c r="C4581" s="44">
        <f t="shared" si="358"/>
        <v>0</v>
      </c>
      <c r="D4581" s="44" t="str">
        <f t="shared" si="359"/>
        <v>Financial</v>
      </c>
      <c r="E4581" s="44" t="e">
        <f>IF(VLOOKUP(S4581,'DD-Lookup'!$J$6:$L$50,3,FALSE)="Monthly",(YEAR(AC4581)-YEAR(AB4581))*12+MONTH(AC4581)-MONTH(AB4581)+1,(AC4581-AB4581+1))</f>
        <v>#N/A</v>
      </c>
      <c r="F4581" s="213" t="e">
        <f t="shared" si="360"/>
        <v>#N/A</v>
      </c>
    </row>
    <row r="4582" spans="1:6" x14ac:dyDescent="0.2">
      <c r="A4582" s="44" t="str">
        <f t="shared" si="356"/>
        <v xml:space="preserve"> 0 Financial</v>
      </c>
      <c r="B4582" s="44" t="str">
        <f t="shared" si="357"/>
        <v/>
      </c>
      <c r="C4582" s="44">
        <f t="shared" si="358"/>
        <v>0</v>
      </c>
      <c r="D4582" s="44" t="str">
        <f t="shared" si="359"/>
        <v>Financial</v>
      </c>
      <c r="E4582" s="44" t="e">
        <f>IF(VLOOKUP(S4582,'DD-Lookup'!$J$6:$L$50,3,FALSE)="Monthly",(YEAR(AC4582)-YEAR(AB4582))*12+MONTH(AC4582)-MONTH(AB4582)+1,(AC4582-AB4582+1))</f>
        <v>#N/A</v>
      </c>
      <c r="F4582" s="213" t="e">
        <f t="shared" si="360"/>
        <v>#N/A</v>
      </c>
    </row>
    <row r="4583" spans="1:6" x14ac:dyDescent="0.2">
      <c r="A4583" s="44" t="str">
        <f t="shared" si="356"/>
        <v xml:space="preserve"> 0 Financial</v>
      </c>
      <c r="B4583" s="44" t="str">
        <f t="shared" si="357"/>
        <v/>
      </c>
      <c r="C4583" s="44">
        <f t="shared" si="358"/>
        <v>0</v>
      </c>
      <c r="D4583" s="44" t="str">
        <f t="shared" si="359"/>
        <v>Financial</v>
      </c>
      <c r="E4583" s="44" t="e">
        <f>IF(VLOOKUP(S4583,'DD-Lookup'!$J$6:$L$50,3,FALSE)="Monthly",(YEAR(AC4583)-YEAR(AB4583))*12+MONTH(AC4583)-MONTH(AB4583)+1,(AC4583-AB4583+1))</f>
        <v>#N/A</v>
      </c>
      <c r="F4583" s="213" t="e">
        <f t="shared" si="360"/>
        <v>#N/A</v>
      </c>
    </row>
    <row r="4584" spans="1:6" x14ac:dyDescent="0.2">
      <c r="A4584" s="44" t="str">
        <f t="shared" si="356"/>
        <v xml:space="preserve"> 0 Financial</v>
      </c>
      <c r="B4584" s="44" t="str">
        <f t="shared" si="357"/>
        <v/>
      </c>
      <c r="C4584" s="44">
        <f t="shared" si="358"/>
        <v>0</v>
      </c>
      <c r="D4584" s="44" t="str">
        <f t="shared" si="359"/>
        <v>Financial</v>
      </c>
      <c r="E4584" s="44" t="e">
        <f>IF(VLOOKUP(S4584,'DD-Lookup'!$J$6:$L$50,3,FALSE)="Monthly",(YEAR(AC4584)-YEAR(AB4584))*12+MONTH(AC4584)-MONTH(AB4584)+1,(AC4584-AB4584+1))</f>
        <v>#N/A</v>
      </c>
      <c r="F4584" s="213" t="e">
        <f t="shared" si="360"/>
        <v>#N/A</v>
      </c>
    </row>
    <row r="4585" spans="1:6" x14ac:dyDescent="0.2">
      <c r="A4585" s="44" t="str">
        <f t="shared" si="356"/>
        <v xml:space="preserve"> 0 Financial</v>
      </c>
      <c r="B4585" s="44" t="str">
        <f t="shared" si="357"/>
        <v/>
      </c>
      <c r="C4585" s="44">
        <f t="shared" si="358"/>
        <v>0</v>
      </c>
      <c r="D4585" s="44" t="str">
        <f t="shared" si="359"/>
        <v>Financial</v>
      </c>
      <c r="E4585" s="44" t="e">
        <f>IF(VLOOKUP(S4585,'DD-Lookup'!$J$6:$L$50,3,FALSE)="Monthly",(YEAR(AC4585)-YEAR(AB4585))*12+MONTH(AC4585)-MONTH(AB4585)+1,(AC4585-AB4585+1))</f>
        <v>#N/A</v>
      </c>
      <c r="F4585" s="213" t="e">
        <f t="shared" si="360"/>
        <v>#N/A</v>
      </c>
    </row>
    <row r="4586" spans="1:6" x14ac:dyDescent="0.2">
      <c r="A4586" s="44" t="str">
        <f t="shared" si="356"/>
        <v xml:space="preserve"> 0 Financial</v>
      </c>
      <c r="B4586" s="44" t="str">
        <f t="shared" si="357"/>
        <v/>
      </c>
      <c r="C4586" s="44">
        <f t="shared" si="358"/>
        <v>0</v>
      </c>
      <c r="D4586" s="44" t="str">
        <f t="shared" si="359"/>
        <v>Financial</v>
      </c>
      <c r="E4586" s="44" t="e">
        <f>IF(VLOOKUP(S4586,'DD-Lookup'!$J$6:$L$50,3,FALSE)="Monthly",(YEAR(AC4586)-YEAR(AB4586))*12+MONTH(AC4586)-MONTH(AB4586)+1,(AC4586-AB4586+1))</f>
        <v>#N/A</v>
      </c>
      <c r="F4586" s="213" t="e">
        <f t="shared" si="360"/>
        <v>#N/A</v>
      </c>
    </row>
    <row r="4587" spans="1:6" x14ac:dyDescent="0.2">
      <c r="A4587" s="44" t="str">
        <f t="shared" si="356"/>
        <v xml:space="preserve"> 0 Financial</v>
      </c>
      <c r="B4587" s="44" t="str">
        <f t="shared" si="357"/>
        <v/>
      </c>
      <c r="C4587" s="44">
        <f t="shared" si="358"/>
        <v>0</v>
      </c>
      <c r="D4587" s="44" t="str">
        <f t="shared" si="359"/>
        <v>Financial</v>
      </c>
      <c r="E4587" s="44" t="e">
        <f>IF(VLOOKUP(S4587,'DD-Lookup'!$J$6:$L$50,3,FALSE)="Monthly",(YEAR(AC4587)-YEAR(AB4587))*12+MONTH(AC4587)-MONTH(AB4587)+1,(AC4587-AB4587+1))</f>
        <v>#N/A</v>
      </c>
      <c r="F4587" s="213" t="e">
        <f t="shared" si="360"/>
        <v>#N/A</v>
      </c>
    </row>
    <row r="4588" spans="1:6" x14ac:dyDescent="0.2">
      <c r="A4588" s="44" t="str">
        <f t="shared" si="356"/>
        <v xml:space="preserve"> 0 Financial</v>
      </c>
      <c r="B4588" s="44" t="str">
        <f t="shared" si="357"/>
        <v/>
      </c>
      <c r="C4588" s="44">
        <f t="shared" si="358"/>
        <v>0</v>
      </c>
      <c r="D4588" s="44" t="str">
        <f t="shared" si="359"/>
        <v>Financial</v>
      </c>
      <c r="E4588" s="44" t="e">
        <f>IF(VLOOKUP(S4588,'DD-Lookup'!$J$6:$L$50,3,FALSE)="Monthly",(YEAR(AC4588)-YEAR(AB4588))*12+MONTH(AC4588)-MONTH(AB4588)+1,(AC4588-AB4588+1))</f>
        <v>#N/A</v>
      </c>
      <c r="F4588" s="213" t="e">
        <f t="shared" si="360"/>
        <v>#N/A</v>
      </c>
    </row>
    <row r="4589" spans="1:6" x14ac:dyDescent="0.2">
      <c r="A4589" s="44" t="str">
        <f t="shared" si="356"/>
        <v xml:space="preserve"> 0 Financial</v>
      </c>
      <c r="B4589" s="44" t="str">
        <f t="shared" si="357"/>
        <v/>
      </c>
      <c r="C4589" s="44">
        <f t="shared" si="358"/>
        <v>0</v>
      </c>
      <c r="D4589" s="44" t="str">
        <f t="shared" si="359"/>
        <v>Financial</v>
      </c>
      <c r="E4589" s="44" t="e">
        <f>IF(VLOOKUP(S4589,'DD-Lookup'!$J$6:$L$50,3,FALSE)="Monthly",(YEAR(AC4589)-YEAR(AB4589))*12+MONTH(AC4589)-MONTH(AB4589)+1,(AC4589-AB4589+1))</f>
        <v>#N/A</v>
      </c>
      <c r="F4589" s="213" t="e">
        <f t="shared" si="360"/>
        <v>#N/A</v>
      </c>
    </row>
    <row r="4590" spans="1:6" x14ac:dyDescent="0.2">
      <c r="A4590" s="44" t="str">
        <f t="shared" si="356"/>
        <v xml:space="preserve"> 0 Financial</v>
      </c>
      <c r="B4590" s="44" t="str">
        <f t="shared" si="357"/>
        <v/>
      </c>
      <c r="C4590" s="44">
        <f t="shared" si="358"/>
        <v>0</v>
      </c>
      <c r="D4590" s="44" t="str">
        <f t="shared" si="359"/>
        <v>Financial</v>
      </c>
      <c r="E4590" s="44" t="e">
        <f>IF(VLOOKUP(S4590,'DD-Lookup'!$J$6:$L$50,3,FALSE)="Monthly",(YEAR(AC4590)-YEAR(AB4590))*12+MONTH(AC4590)-MONTH(AB4590)+1,(AC4590-AB4590+1))</f>
        <v>#N/A</v>
      </c>
      <c r="F4590" s="213" t="e">
        <f t="shared" si="360"/>
        <v>#N/A</v>
      </c>
    </row>
    <row r="4591" spans="1:6" x14ac:dyDescent="0.2">
      <c r="A4591" s="44" t="str">
        <f t="shared" si="356"/>
        <v xml:space="preserve"> 0 Financial</v>
      </c>
      <c r="B4591" s="44" t="str">
        <f t="shared" si="357"/>
        <v/>
      </c>
      <c r="C4591" s="44">
        <f t="shared" si="358"/>
        <v>0</v>
      </c>
      <c r="D4591" s="44" t="str">
        <f t="shared" si="359"/>
        <v>Financial</v>
      </c>
      <c r="E4591" s="44" t="e">
        <f>IF(VLOOKUP(S4591,'DD-Lookup'!$J$6:$L$50,3,FALSE)="Monthly",(YEAR(AC4591)-YEAR(AB4591))*12+MONTH(AC4591)-MONTH(AB4591)+1,(AC4591-AB4591+1))</f>
        <v>#N/A</v>
      </c>
      <c r="F4591" s="213" t="e">
        <f t="shared" si="360"/>
        <v>#N/A</v>
      </c>
    </row>
    <row r="4592" spans="1:6" x14ac:dyDescent="0.2">
      <c r="A4592" s="44" t="str">
        <f t="shared" si="356"/>
        <v xml:space="preserve"> 0 Financial</v>
      </c>
      <c r="B4592" s="44" t="str">
        <f t="shared" si="357"/>
        <v/>
      </c>
      <c r="C4592" s="44">
        <f t="shared" si="358"/>
        <v>0</v>
      </c>
      <c r="D4592" s="44" t="str">
        <f t="shared" si="359"/>
        <v>Financial</v>
      </c>
      <c r="E4592" s="44" t="e">
        <f>IF(VLOOKUP(S4592,'DD-Lookup'!$J$6:$L$50,3,FALSE)="Monthly",(YEAR(AC4592)-YEAR(AB4592))*12+MONTH(AC4592)-MONTH(AB4592)+1,(AC4592-AB4592+1))</f>
        <v>#N/A</v>
      </c>
      <c r="F4592" s="213" t="e">
        <f t="shared" si="360"/>
        <v>#N/A</v>
      </c>
    </row>
    <row r="4593" spans="1:6" x14ac:dyDescent="0.2">
      <c r="A4593" s="44" t="str">
        <f t="shared" si="356"/>
        <v xml:space="preserve"> 0 Financial</v>
      </c>
      <c r="B4593" s="44" t="str">
        <f t="shared" si="357"/>
        <v/>
      </c>
      <c r="C4593" s="44">
        <f t="shared" si="358"/>
        <v>0</v>
      </c>
      <c r="D4593" s="44" t="str">
        <f t="shared" si="359"/>
        <v>Financial</v>
      </c>
      <c r="E4593" s="44" t="e">
        <f>IF(VLOOKUP(S4593,'DD-Lookup'!$J$6:$L$50,3,FALSE)="Monthly",(YEAR(AC4593)-YEAR(AB4593))*12+MONTH(AC4593)-MONTH(AB4593)+1,(AC4593-AB4593+1))</f>
        <v>#N/A</v>
      </c>
      <c r="F4593" s="213" t="e">
        <f t="shared" si="360"/>
        <v>#N/A</v>
      </c>
    </row>
    <row r="4594" spans="1:6" x14ac:dyDescent="0.2">
      <c r="A4594" s="44" t="str">
        <f t="shared" si="356"/>
        <v xml:space="preserve"> 0 Financial</v>
      </c>
      <c r="B4594" s="44" t="str">
        <f t="shared" si="357"/>
        <v/>
      </c>
      <c r="C4594" s="44">
        <f t="shared" si="358"/>
        <v>0</v>
      </c>
      <c r="D4594" s="44" t="str">
        <f t="shared" si="359"/>
        <v>Financial</v>
      </c>
      <c r="E4594" s="44" t="e">
        <f>IF(VLOOKUP(S4594,'DD-Lookup'!$J$6:$L$50,3,FALSE)="Monthly",(YEAR(AC4594)-YEAR(AB4594))*12+MONTH(AC4594)-MONTH(AB4594)+1,(AC4594-AB4594+1))</f>
        <v>#N/A</v>
      </c>
      <c r="F4594" s="213" t="e">
        <f t="shared" si="360"/>
        <v>#N/A</v>
      </c>
    </row>
    <row r="4595" spans="1:6" x14ac:dyDescent="0.2">
      <c r="A4595" s="44" t="str">
        <f t="shared" si="356"/>
        <v xml:space="preserve"> 0 Financial</v>
      </c>
      <c r="B4595" s="44" t="str">
        <f t="shared" si="357"/>
        <v/>
      </c>
      <c r="C4595" s="44">
        <f t="shared" si="358"/>
        <v>0</v>
      </c>
      <c r="D4595" s="44" t="str">
        <f t="shared" si="359"/>
        <v>Financial</v>
      </c>
      <c r="E4595" s="44" t="e">
        <f>IF(VLOOKUP(S4595,'DD-Lookup'!$J$6:$L$50,3,FALSE)="Monthly",(YEAR(AC4595)-YEAR(AB4595))*12+MONTH(AC4595)-MONTH(AB4595)+1,(AC4595-AB4595+1))</f>
        <v>#N/A</v>
      </c>
      <c r="F4595" s="213" t="e">
        <f t="shared" si="360"/>
        <v>#N/A</v>
      </c>
    </row>
    <row r="4596" spans="1:6" x14ac:dyDescent="0.2">
      <c r="A4596" s="44" t="str">
        <f t="shared" si="356"/>
        <v xml:space="preserve"> 0 Financial</v>
      </c>
      <c r="B4596" s="44" t="str">
        <f t="shared" si="357"/>
        <v/>
      </c>
      <c r="C4596" s="44">
        <f t="shared" si="358"/>
        <v>0</v>
      </c>
      <c r="D4596" s="44" t="str">
        <f t="shared" si="359"/>
        <v>Financial</v>
      </c>
      <c r="E4596" s="44" t="e">
        <f>IF(VLOOKUP(S4596,'DD-Lookup'!$J$6:$L$50,3,FALSE)="Monthly",(YEAR(AC4596)-YEAR(AB4596))*12+MONTH(AC4596)-MONTH(AB4596)+1,(AC4596-AB4596+1))</f>
        <v>#N/A</v>
      </c>
      <c r="F4596" s="213" t="e">
        <f t="shared" si="360"/>
        <v>#N/A</v>
      </c>
    </row>
    <row r="4597" spans="1:6" x14ac:dyDescent="0.2">
      <c r="A4597" s="44" t="str">
        <f t="shared" si="356"/>
        <v xml:space="preserve"> 0 Financial</v>
      </c>
      <c r="B4597" s="44" t="str">
        <f t="shared" si="357"/>
        <v/>
      </c>
      <c r="C4597" s="44">
        <f t="shared" si="358"/>
        <v>0</v>
      </c>
      <c r="D4597" s="44" t="str">
        <f t="shared" si="359"/>
        <v>Financial</v>
      </c>
      <c r="E4597" s="44" t="e">
        <f>IF(VLOOKUP(S4597,'DD-Lookup'!$J$6:$L$50,3,FALSE)="Monthly",(YEAR(AC4597)-YEAR(AB4597))*12+MONTH(AC4597)-MONTH(AB4597)+1,(AC4597-AB4597+1))</f>
        <v>#N/A</v>
      </c>
      <c r="F4597" s="213" t="e">
        <f t="shared" si="360"/>
        <v>#N/A</v>
      </c>
    </row>
    <row r="4598" spans="1:6" x14ac:dyDescent="0.2">
      <c r="A4598" s="44" t="str">
        <f t="shared" si="356"/>
        <v xml:space="preserve"> 0 Financial</v>
      </c>
      <c r="B4598" s="44" t="str">
        <f t="shared" si="357"/>
        <v/>
      </c>
      <c r="C4598" s="44">
        <f t="shared" si="358"/>
        <v>0</v>
      </c>
      <c r="D4598" s="44" t="str">
        <f t="shared" si="359"/>
        <v>Financial</v>
      </c>
      <c r="E4598" s="44" t="e">
        <f>IF(VLOOKUP(S4598,'DD-Lookup'!$J$6:$L$50,3,FALSE)="Monthly",(YEAR(AC4598)-YEAR(AB4598))*12+MONTH(AC4598)-MONTH(AB4598)+1,(AC4598-AB4598+1))</f>
        <v>#N/A</v>
      </c>
      <c r="F4598" s="213" t="e">
        <f t="shared" si="360"/>
        <v>#N/A</v>
      </c>
    </row>
    <row r="4599" spans="1:6" x14ac:dyDescent="0.2">
      <c r="A4599" s="44" t="str">
        <f t="shared" si="356"/>
        <v xml:space="preserve"> 0 Financial</v>
      </c>
      <c r="B4599" s="44" t="str">
        <f t="shared" si="357"/>
        <v/>
      </c>
      <c r="C4599" s="44">
        <f t="shared" si="358"/>
        <v>0</v>
      </c>
      <c r="D4599" s="44" t="str">
        <f t="shared" si="359"/>
        <v>Financial</v>
      </c>
      <c r="E4599" s="44" t="e">
        <f>IF(VLOOKUP(S4599,'DD-Lookup'!$J$6:$L$50,3,FALSE)="Monthly",(YEAR(AC4599)-YEAR(AB4599))*12+MONTH(AC4599)-MONTH(AB4599)+1,(AC4599-AB4599+1))</f>
        <v>#N/A</v>
      </c>
      <c r="F4599" s="213" t="e">
        <f t="shared" si="360"/>
        <v>#N/A</v>
      </c>
    </row>
    <row r="4600" spans="1:6" x14ac:dyDescent="0.2">
      <c r="A4600" s="44" t="str">
        <f t="shared" si="356"/>
        <v xml:space="preserve"> 0 Financial</v>
      </c>
      <c r="B4600" s="44" t="str">
        <f t="shared" si="357"/>
        <v/>
      </c>
      <c r="C4600" s="44">
        <f t="shared" si="358"/>
        <v>0</v>
      </c>
      <c r="D4600" s="44" t="str">
        <f t="shared" si="359"/>
        <v>Financial</v>
      </c>
      <c r="E4600" s="44" t="e">
        <f>IF(VLOOKUP(S4600,'DD-Lookup'!$J$6:$L$50,3,FALSE)="Monthly",(YEAR(AC4600)-YEAR(AB4600))*12+MONTH(AC4600)-MONTH(AB4600)+1,(AC4600-AB4600+1))</f>
        <v>#N/A</v>
      </c>
      <c r="F4600" s="213" t="e">
        <f t="shared" si="360"/>
        <v>#N/A</v>
      </c>
    </row>
    <row r="4601" spans="1:6" x14ac:dyDescent="0.2">
      <c r="A4601" s="44" t="str">
        <f t="shared" si="356"/>
        <v xml:space="preserve"> 0 Financial</v>
      </c>
      <c r="B4601" s="44" t="str">
        <f t="shared" si="357"/>
        <v/>
      </c>
      <c r="C4601" s="44">
        <f t="shared" si="358"/>
        <v>0</v>
      </c>
      <c r="D4601" s="44" t="str">
        <f t="shared" si="359"/>
        <v>Financial</v>
      </c>
      <c r="E4601" s="44" t="e">
        <f>IF(VLOOKUP(S4601,'DD-Lookup'!$J$6:$L$50,3,FALSE)="Monthly",(YEAR(AC4601)-YEAR(AB4601))*12+MONTH(AC4601)-MONTH(AB4601)+1,(AC4601-AB4601+1))</f>
        <v>#N/A</v>
      </c>
      <c r="F4601" s="213" t="e">
        <f t="shared" si="360"/>
        <v>#N/A</v>
      </c>
    </row>
    <row r="4602" spans="1:6" x14ac:dyDescent="0.2">
      <c r="A4602" s="44" t="str">
        <f t="shared" si="356"/>
        <v xml:space="preserve"> 0 Financial</v>
      </c>
      <c r="B4602" s="44" t="str">
        <f t="shared" si="357"/>
        <v/>
      </c>
      <c r="C4602" s="44">
        <f t="shared" si="358"/>
        <v>0</v>
      </c>
      <c r="D4602" s="44" t="str">
        <f t="shared" si="359"/>
        <v>Financial</v>
      </c>
      <c r="E4602" s="44" t="e">
        <f>IF(VLOOKUP(S4602,'DD-Lookup'!$J$6:$L$50,3,FALSE)="Monthly",(YEAR(AC4602)-YEAR(AB4602))*12+MONTH(AC4602)-MONTH(AB4602)+1,(AC4602-AB4602+1))</f>
        <v>#N/A</v>
      </c>
      <c r="F4602" s="213" t="e">
        <f t="shared" si="360"/>
        <v>#N/A</v>
      </c>
    </row>
    <row r="4603" spans="1:6" x14ac:dyDescent="0.2">
      <c r="A4603" s="44" t="str">
        <f t="shared" si="356"/>
        <v xml:space="preserve"> 0 Financial</v>
      </c>
      <c r="B4603" s="44" t="str">
        <f t="shared" si="357"/>
        <v/>
      </c>
      <c r="C4603" s="44">
        <f t="shared" si="358"/>
        <v>0</v>
      </c>
      <c r="D4603" s="44" t="str">
        <f t="shared" si="359"/>
        <v>Financial</v>
      </c>
      <c r="E4603" s="44" t="e">
        <f>IF(VLOOKUP(S4603,'DD-Lookup'!$J$6:$L$50,3,FALSE)="Monthly",(YEAR(AC4603)-YEAR(AB4603))*12+MONTH(AC4603)-MONTH(AB4603)+1,(AC4603-AB4603+1))</f>
        <v>#N/A</v>
      </c>
      <c r="F4603" s="213" t="e">
        <f t="shared" si="360"/>
        <v>#N/A</v>
      </c>
    </row>
    <row r="4604" spans="1:6" x14ac:dyDescent="0.2">
      <c r="A4604" s="44" t="str">
        <f t="shared" si="356"/>
        <v xml:space="preserve"> 0 Financial</v>
      </c>
      <c r="B4604" s="44" t="str">
        <f t="shared" si="357"/>
        <v/>
      </c>
      <c r="C4604" s="44">
        <f t="shared" si="358"/>
        <v>0</v>
      </c>
      <c r="D4604" s="44" t="str">
        <f t="shared" si="359"/>
        <v>Financial</v>
      </c>
      <c r="E4604" s="44" t="e">
        <f>IF(VLOOKUP(S4604,'DD-Lookup'!$J$6:$L$50,3,FALSE)="Monthly",(YEAR(AC4604)-YEAR(AB4604))*12+MONTH(AC4604)-MONTH(AB4604)+1,(AC4604-AB4604+1))</f>
        <v>#N/A</v>
      </c>
      <c r="F4604" s="213" t="e">
        <f t="shared" si="360"/>
        <v>#N/A</v>
      </c>
    </row>
    <row r="4605" spans="1:6" x14ac:dyDescent="0.2">
      <c r="A4605" s="44" t="str">
        <f t="shared" si="356"/>
        <v xml:space="preserve"> 0 Financial</v>
      </c>
      <c r="B4605" s="44" t="str">
        <f t="shared" si="357"/>
        <v/>
      </c>
      <c r="C4605" s="44">
        <f t="shared" si="358"/>
        <v>0</v>
      </c>
      <c r="D4605" s="44" t="str">
        <f t="shared" si="359"/>
        <v>Financial</v>
      </c>
      <c r="E4605" s="44" t="e">
        <f>IF(VLOOKUP(S4605,'DD-Lookup'!$J$6:$L$50,3,FALSE)="Monthly",(YEAR(AC4605)-YEAR(AB4605))*12+MONTH(AC4605)-MONTH(AB4605)+1,(AC4605-AB4605+1))</f>
        <v>#N/A</v>
      </c>
      <c r="F4605" s="213" t="e">
        <f t="shared" si="360"/>
        <v>#N/A</v>
      </c>
    </row>
    <row r="4606" spans="1:6" x14ac:dyDescent="0.2">
      <c r="A4606" s="44" t="str">
        <f t="shared" si="356"/>
        <v xml:space="preserve"> 0 Financial</v>
      </c>
      <c r="B4606" s="44" t="str">
        <f t="shared" si="357"/>
        <v/>
      </c>
      <c r="C4606" s="44">
        <f t="shared" si="358"/>
        <v>0</v>
      </c>
      <c r="D4606" s="44" t="str">
        <f t="shared" si="359"/>
        <v>Financial</v>
      </c>
      <c r="E4606" s="44" t="e">
        <f>IF(VLOOKUP(S4606,'DD-Lookup'!$J$6:$L$50,3,FALSE)="Monthly",(YEAR(AC4606)-YEAR(AB4606))*12+MONTH(AC4606)-MONTH(AB4606)+1,(AC4606-AB4606+1))</f>
        <v>#N/A</v>
      </c>
      <c r="F4606" s="213" t="e">
        <f t="shared" si="360"/>
        <v>#N/A</v>
      </c>
    </row>
    <row r="4607" spans="1:6" x14ac:dyDescent="0.2">
      <c r="A4607" s="44" t="str">
        <f t="shared" si="356"/>
        <v xml:space="preserve"> 0 Financial</v>
      </c>
      <c r="B4607" s="44" t="str">
        <f t="shared" si="357"/>
        <v/>
      </c>
      <c r="C4607" s="44">
        <f t="shared" si="358"/>
        <v>0</v>
      </c>
      <c r="D4607" s="44" t="str">
        <f t="shared" si="359"/>
        <v>Financial</v>
      </c>
      <c r="E4607" s="44" t="e">
        <f>IF(VLOOKUP(S4607,'DD-Lookup'!$J$6:$L$50,3,FALSE)="Monthly",(YEAR(AC4607)-YEAR(AB4607))*12+MONTH(AC4607)-MONTH(AB4607)+1,(AC4607-AB4607+1))</f>
        <v>#N/A</v>
      </c>
      <c r="F4607" s="213" t="e">
        <f t="shared" si="360"/>
        <v>#N/A</v>
      </c>
    </row>
    <row r="4608" spans="1:6" x14ac:dyDescent="0.2">
      <c r="A4608" s="44" t="str">
        <f t="shared" si="356"/>
        <v xml:space="preserve"> 0 Financial</v>
      </c>
      <c r="B4608" s="44" t="str">
        <f t="shared" si="357"/>
        <v/>
      </c>
      <c r="C4608" s="44">
        <f t="shared" si="358"/>
        <v>0</v>
      </c>
      <c r="D4608" s="44" t="str">
        <f t="shared" si="359"/>
        <v>Financial</v>
      </c>
      <c r="E4608" s="44" t="e">
        <f>IF(VLOOKUP(S4608,'DD-Lookup'!$J$6:$L$50,3,FALSE)="Monthly",(YEAR(AC4608)-YEAR(AB4608))*12+MONTH(AC4608)-MONTH(AB4608)+1,(AC4608-AB4608+1))</f>
        <v>#N/A</v>
      </c>
      <c r="F4608" s="213" t="e">
        <f t="shared" si="360"/>
        <v>#N/A</v>
      </c>
    </row>
    <row r="4609" spans="1:31" x14ac:dyDescent="0.2">
      <c r="A4609" s="44" t="str">
        <f t="shared" si="356"/>
        <v xml:space="preserve"> 0 Financial</v>
      </c>
      <c r="B4609" s="44" t="str">
        <f t="shared" si="357"/>
        <v/>
      </c>
      <c r="C4609" s="44">
        <f t="shared" si="358"/>
        <v>0</v>
      </c>
      <c r="D4609" s="44" t="str">
        <f t="shared" si="359"/>
        <v>Financial</v>
      </c>
      <c r="E4609" s="44" t="e">
        <f>IF(VLOOKUP(S4609,'DD-Lookup'!$J$6:$L$50,3,FALSE)="Monthly",(YEAR(AC4609)-YEAR(AB4609))*12+MONTH(AC4609)-MONTH(AB4609)+1,(AC4609-AB4609+1))</f>
        <v>#N/A</v>
      </c>
      <c r="F4609" s="213" t="e">
        <f t="shared" si="360"/>
        <v>#N/A</v>
      </c>
      <c r="AE4609" s="116" t="e">
        <f>IF(S4609="Gallon",F4609/42,F4609)</f>
        <v>#N/A</v>
      </c>
    </row>
    <row r="4610" spans="1:31" x14ac:dyDescent="0.2">
      <c r="A4610" s="44" t="str">
        <f t="shared" si="356"/>
        <v xml:space="preserve"> 0 Financial</v>
      </c>
      <c r="B4610" s="44" t="str">
        <f t="shared" si="357"/>
        <v/>
      </c>
      <c r="C4610" s="44">
        <f t="shared" si="358"/>
        <v>0</v>
      </c>
      <c r="D4610" s="44" t="str">
        <f t="shared" si="359"/>
        <v>Financial</v>
      </c>
      <c r="E4610" s="44" t="e">
        <f>IF(VLOOKUP(S4610,'DD-Lookup'!$J$6:$L$50,3,FALSE)="Monthly",(YEAR(AC4610)-YEAR(AB4610))*12+MONTH(AC4610)-MONTH(AB4610)+1,(AC4610-AB4610+1))</f>
        <v>#N/A</v>
      </c>
      <c r="F4610" s="213" t="e">
        <f t="shared" si="360"/>
        <v>#N/A</v>
      </c>
    </row>
    <row r="4611" spans="1:31" x14ac:dyDescent="0.2">
      <c r="A4611" s="44" t="str">
        <f t="shared" si="356"/>
        <v xml:space="preserve"> 0 Financial</v>
      </c>
      <c r="B4611" s="44" t="str">
        <f t="shared" si="357"/>
        <v/>
      </c>
      <c r="C4611" s="44">
        <f t="shared" si="358"/>
        <v>0</v>
      </c>
      <c r="D4611" s="44" t="str">
        <f t="shared" si="359"/>
        <v>Financial</v>
      </c>
      <c r="E4611" s="44" t="e">
        <f>IF(VLOOKUP(S4611,'DD-Lookup'!$J$6:$L$50,3,FALSE)="Monthly",(YEAR(AC4611)-YEAR(AB4611))*12+MONTH(AC4611)-MONTH(AB4611)+1,(AC4611-AB4611+1))</f>
        <v>#N/A</v>
      </c>
      <c r="F4611" s="213" t="e">
        <f t="shared" si="360"/>
        <v>#N/A</v>
      </c>
    </row>
    <row r="4612" spans="1:31" x14ac:dyDescent="0.2">
      <c r="A4612" s="44" t="str">
        <f t="shared" si="356"/>
        <v xml:space="preserve"> 0 Financial</v>
      </c>
      <c r="B4612" s="44" t="str">
        <f t="shared" si="357"/>
        <v/>
      </c>
      <c r="C4612" s="44">
        <f t="shared" si="358"/>
        <v>0</v>
      </c>
      <c r="D4612" s="44" t="str">
        <f t="shared" si="359"/>
        <v>Financial</v>
      </c>
      <c r="E4612" s="44" t="e">
        <f>IF(VLOOKUP(S4612,'DD-Lookup'!$J$6:$L$50,3,FALSE)="Monthly",(YEAR(AC4612)-YEAR(AB4612))*12+MONTH(AC4612)-MONTH(AB4612)+1,(AC4612-AB4612+1))</f>
        <v>#N/A</v>
      </c>
      <c r="F4612" s="213" t="e">
        <f t="shared" si="360"/>
        <v>#N/A</v>
      </c>
    </row>
    <row r="4613" spans="1:31" x14ac:dyDescent="0.2">
      <c r="A4613" s="44" t="str">
        <f t="shared" si="356"/>
        <v xml:space="preserve"> 0 Financial</v>
      </c>
      <c r="B4613" s="44" t="str">
        <f t="shared" si="357"/>
        <v/>
      </c>
      <c r="C4613" s="44">
        <f t="shared" si="358"/>
        <v>0</v>
      </c>
      <c r="D4613" s="44" t="str">
        <f t="shared" si="359"/>
        <v>Financial</v>
      </c>
      <c r="E4613" s="44" t="e">
        <f>IF(VLOOKUP(S4613,'DD-Lookup'!$J$6:$L$50,3,FALSE)="Monthly",(YEAR(AC4613)-YEAR(AB4613))*12+MONTH(AC4613)-MONTH(AB4613)+1,(AC4613-AB4613+1))</f>
        <v>#N/A</v>
      </c>
      <c r="F4613" s="213" t="e">
        <f t="shared" si="360"/>
        <v>#N/A</v>
      </c>
    </row>
    <row r="4614" spans="1:31" x14ac:dyDescent="0.2">
      <c r="A4614" s="44" t="str">
        <f t="shared" si="356"/>
        <v xml:space="preserve"> 0 Financial</v>
      </c>
      <c r="B4614" s="44" t="str">
        <f t="shared" si="357"/>
        <v/>
      </c>
      <c r="C4614" s="44">
        <f t="shared" si="358"/>
        <v>0</v>
      </c>
      <c r="D4614" s="44" t="str">
        <f t="shared" si="359"/>
        <v>Financial</v>
      </c>
      <c r="E4614" s="44" t="e">
        <f>IF(VLOOKUP(S4614,'DD-Lookup'!$J$6:$L$50,3,FALSE)="Monthly",(YEAR(AC4614)-YEAR(AB4614))*12+MONTH(AC4614)-MONTH(AB4614)+1,(AC4614-AB4614+1))</f>
        <v>#N/A</v>
      </c>
      <c r="F4614" s="213" t="e">
        <f t="shared" si="360"/>
        <v>#N/A</v>
      </c>
    </row>
    <row r="4615" spans="1:31" x14ac:dyDescent="0.2">
      <c r="A4615" s="44" t="str">
        <f t="shared" si="356"/>
        <v xml:space="preserve"> 0 Financial</v>
      </c>
      <c r="B4615" s="44" t="str">
        <f t="shared" si="357"/>
        <v/>
      </c>
      <c r="C4615" s="44">
        <f t="shared" si="358"/>
        <v>0</v>
      </c>
      <c r="D4615" s="44" t="str">
        <f t="shared" si="359"/>
        <v>Financial</v>
      </c>
      <c r="E4615" s="44" t="e">
        <f>IF(VLOOKUP(S4615,'DD-Lookup'!$J$6:$L$50,3,FALSE)="Monthly",(YEAR(AC4615)-YEAR(AB4615))*12+MONTH(AC4615)-MONTH(AB4615)+1,(AC4615-AB4615+1))</f>
        <v>#N/A</v>
      </c>
      <c r="F4615" s="213" t="e">
        <f t="shared" si="360"/>
        <v>#N/A</v>
      </c>
    </row>
    <row r="4616" spans="1:31" x14ac:dyDescent="0.2">
      <c r="A4616" s="44" t="str">
        <f t="shared" si="356"/>
        <v xml:space="preserve"> 0 Financial</v>
      </c>
      <c r="B4616" s="44" t="str">
        <f t="shared" si="357"/>
        <v/>
      </c>
      <c r="C4616" s="44">
        <f t="shared" si="358"/>
        <v>0</v>
      </c>
      <c r="D4616" s="44" t="str">
        <f t="shared" si="359"/>
        <v>Financial</v>
      </c>
      <c r="E4616" s="44" t="e">
        <f>IF(VLOOKUP(S4616,'DD-Lookup'!$J$6:$L$50,3,FALSE)="Monthly",(YEAR(AC4616)-YEAR(AB4616))*12+MONTH(AC4616)-MONTH(AB4616)+1,(AC4616-AB4616+1))</f>
        <v>#N/A</v>
      </c>
      <c r="F4616" s="213" t="e">
        <f t="shared" si="360"/>
        <v>#N/A</v>
      </c>
    </row>
    <row r="4617" spans="1:31" x14ac:dyDescent="0.2">
      <c r="A4617" s="44" t="str">
        <f t="shared" si="356"/>
        <v xml:space="preserve"> 0 Financial</v>
      </c>
      <c r="B4617" s="44" t="str">
        <f t="shared" si="357"/>
        <v/>
      </c>
      <c r="C4617" s="44">
        <f t="shared" si="358"/>
        <v>0</v>
      </c>
      <c r="D4617" s="44" t="str">
        <f t="shared" si="359"/>
        <v>Financial</v>
      </c>
      <c r="E4617" s="44" t="e">
        <f>IF(VLOOKUP(S4617,'DD-Lookup'!$J$6:$L$50,3,FALSE)="Monthly",(YEAR(AC4617)-YEAR(AB4617))*12+MONTH(AC4617)-MONTH(AB4617)+1,(AC4617-AB4617+1))</f>
        <v>#N/A</v>
      </c>
      <c r="F4617" s="213" t="e">
        <f t="shared" si="360"/>
        <v>#N/A</v>
      </c>
    </row>
    <row r="4618" spans="1:31" x14ac:dyDescent="0.2">
      <c r="A4618" s="44" t="str">
        <f t="shared" si="356"/>
        <v xml:space="preserve"> 0 Financial</v>
      </c>
      <c r="B4618" s="44" t="str">
        <f t="shared" si="357"/>
        <v/>
      </c>
      <c r="C4618" s="44">
        <f t="shared" si="358"/>
        <v>0</v>
      </c>
      <c r="D4618" s="44" t="str">
        <f t="shared" si="359"/>
        <v>Financial</v>
      </c>
      <c r="E4618" s="44" t="e">
        <f>IF(VLOOKUP(S4618,'DD-Lookup'!$J$6:$L$50,3,FALSE)="Monthly",(YEAR(AC4618)-YEAR(AB4618))*12+MONTH(AC4618)-MONTH(AB4618)+1,(AC4618-AB4618+1))</f>
        <v>#N/A</v>
      </c>
      <c r="F4618" s="213" t="e">
        <f t="shared" si="360"/>
        <v>#N/A</v>
      </c>
    </row>
    <row r="4619" spans="1:31" x14ac:dyDescent="0.2">
      <c r="A4619" s="44" t="str">
        <f t="shared" ref="A4619:A4682" si="361">B4619&amp;" "&amp;C4619&amp;" "&amp;D4619</f>
        <v xml:space="preserve"> 0 Financial</v>
      </c>
      <c r="B4619" s="44" t="str">
        <f t="shared" ref="B4619:B4682" si="362">IF((LEFT(N4619,2)="US"),"US","")</f>
        <v/>
      </c>
      <c r="C4619" s="44">
        <f t="shared" ref="C4619:C4682" si="363">M4619</f>
        <v>0</v>
      </c>
      <c r="D4619" s="44" t="str">
        <f t="shared" ref="D4619:D4682" si="364">IF(ISNUMBER(FIND("Phy",N4619))=TRUE,"Physical","Financial")</f>
        <v>Financial</v>
      </c>
      <c r="E4619" s="44" t="e">
        <f>IF(VLOOKUP(S4619,'DD-Lookup'!$J$6:$L$50,3,FALSE)="Monthly",(YEAR(AC4619)-YEAR(AB4619))*12+MONTH(AC4619)-MONTH(AB4619)+1,(AC4619-AB4619+1))</f>
        <v>#N/A</v>
      </c>
      <c r="F4619" s="213" t="e">
        <f t="shared" ref="F4619:F4682" si="365">E4619*SUM(P4619:Q4619)</f>
        <v>#N/A</v>
      </c>
    </row>
    <row r="4620" spans="1:31" x14ac:dyDescent="0.2">
      <c r="A4620" s="44" t="str">
        <f t="shared" si="361"/>
        <v xml:space="preserve"> 0 Financial</v>
      </c>
      <c r="B4620" s="44" t="str">
        <f t="shared" si="362"/>
        <v/>
      </c>
      <c r="C4620" s="44">
        <f t="shared" si="363"/>
        <v>0</v>
      </c>
      <c r="D4620" s="44" t="str">
        <f t="shared" si="364"/>
        <v>Financial</v>
      </c>
      <c r="E4620" s="44" t="e">
        <f>IF(VLOOKUP(S4620,'DD-Lookup'!$J$6:$L$50,3,FALSE)="Monthly",(YEAR(AC4620)-YEAR(AB4620))*12+MONTH(AC4620)-MONTH(AB4620)+1,(AC4620-AB4620+1))</f>
        <v>#N/A</v>
      </c>
      <c r="F4620" s="213" t="e">
        <f t="shared" si="365"/>
        <v>#N/A</v>
      </c>
    </row>
    <row r="4621" spans="1:31" x14ac:dyDescent="0.2">
      <c r="A4621" s="44" t="str">
        <f t="shared" si="361"/>
        <v xml:space="preserve"> 0 Financial</v>
      </c>
      <c r="B4621" s="44" t="str">
        <f t="shared" si="362"/>
        <v/>
      </c>
      <c r="C4621" s="44">
        <f t="shared" si="363"/>
        <v>0</v>
      </c>
      <c r="D4621" s="44" t="str">
        <f t="shared" si="364"/>
        <v>Financial</v>
      </c>
      <c r="E4621" s="44" t="e">
        <f>IF(VLOOKUP(S4621,'DD-Lookup'!$J$6:$L$50,3,FALSE)="Monthly",(YEAR(AC4621)-YEAR(AB4621))*12+MONTH(AC4621)-MONTH(AB4621)+1,(AC4621-AB4621+1))</f>
        <v>#N/A</v>
      </c>
      <c r="F4621" s="213" t="e">
        <f t="shared" si="365"/>
        <v>#N/A</v>
      </c>
    </row>
    <row r="4622" spans="1:31" x14ac:dyDescent="0.2">
      <c r="A4622" s="44" t="str">
        <f t="shared" si="361"/>
        <v xml:space="preserve"> 0 Financial</v>
      </c>
      <c r="B4622" s="44" t="str">
        <f t="shared" si="362"/>
        <v/>
      </c>
      <c r="C4622" s="44">
        <f t="shared" si="363"/>
        <v>0</v>
      </c>
      <c r="D4622" s="44" t="str">
        <f t="shared" si="364"/>
        <v>Financial</v>
      </c>
      <c r="E4622" s="44" t="e">
        <f>IF(VLOOKUP(S4622,'DD-Lookup'!$J$6:$L$50,3,FALSE)="Monthly",(YEAR(AC4622)-YEAR(AB4622))*12+MONTH(AC4622)-MONTH(AB4622)+1,(AC4622-AB4622+1))</f>
        <v>#N/A</v>
      </c>
      <c r="F4622" s="213" t="e">
        <f t="shared" si="365"/>
        <v>#N/A</v>
      </c>
    </row>
    <row r="4623" spans="1:31" x14ac:dyDescent="0.2">
      <c r="A4623" s="44" t="str">
        <f t="shared" si="361"/>
        <v xml:space="preserve"> 0 Financial</v>
      </c>
      <c r="B4623" s="44" t="str">
        <f t="shared" si="362"/>
        <v/>
      </c>
      <c r="C4623" s="44">
        <f t="shared" si="363"/>
        <v>0</v>
      </c>
      <c r="D4623" s="44" t="str">
        <f t="shared" si="364"/>
        <v>Financial</v>
      </c>
      <c r="E4623" s="44" t="e">
        <f>IF(VLOOKUP(S4623,'DD-Lookup'!$J$6:$L$50,3,FALSE)="Monthly",(YEAR(AC4623)-YEAR(AB4623))*12+MONTH(AC4623)-MONTH(AB4623)+1,(AC4623-AB4623+1))</f>
        <v>#N/A</v>
      </c>
      <c r="F4623" s="213" t="e">
        <f t="shared" si="365"/>
        <v>#N/A</v>
      </c>
    </row>
    <row r="4624" spans="1:31" x14ac:dyDescent="0.2">
      <c r="A4624" s="44" t="str">
        <f t="shared" si="361"/>
        <v xml:space="preserve"> 0 Financial</v>
      </c>
      <c r="B4624" s="44" t="str">
        <f t="shared" si="362"/>
        <v/>
      </c>
      <c r="C4624" s="44">
        <f t="shared" si="363"/>
        <v>0</v>
      </c>
      <c r="D4624" s="44" t="str">
        <f t="shared" si="364"/>
        <v>Financial</v>
      </c>
      <c r="E4624" s="44" t="e">
        <f>IF(VLOOKUP(S4624,'DD-Lookup'!$J$6:$L$50,3,FALSE)="Monthly",(YEAR(AC4624)-YEAR(AB4624))*12+MONTH(AC4624)-MONTH(AB4624)+1,(AC4624-AB4624+1))</f>
        <v>#N/A</v>
      </c>
      <c r="F4624" s="213" t="e">
        <f t="shared" si="365"/>
        <v>#N/A</v>
      </c>
    </row>
    <row r="4625" spans="1:6" x14ac:dyDescent="0.2">
      <c r="A4625" s="44" t="str">
        <f t="shared" si="361"/>
        <v xml:space="preserve"> 0 Financial</v>
      </c>
      <c r="B4625" s="44" t="str">
        <f t="shared" si="362"/>
        <v/>
      </c>
      <c r="C4625" s="44">
        <f t="shared" si="363"/>
        <v>0</v>
      </c>
      <c r="D4625" s="44" t="str">
        <f t="shared" si="364"/>
        <v>Financial</v>
      </c>
      <c r="E4625" s="44" t="e">
        <f>IF(VLOOKUP(S4625,'DD-Lookup'!$J$6:$L$50,3,FALSE)="Monthly",(YEAR(AC4625)-YEAR(AB4625))*12+MONTH(AC4625)-MONTH(AB4625)+1,(AC4625-AB4625+1))</f>
        <v>#N/A</v>
      </c>
      <c r="F4625" s="213" t="e">
        <f t="shared" si="365"/>
        <v>#N/A</v>
      </c>
    </row>
    <row r="4626" spans="1:6" x14ac:dyDescent="0.2">
      <c r="A4626" s="44" t="str">
        <f t="shared" si="361"/>
        <v xml:space="preserve"> 0 Financial</v>
      </c>
      <c r="B4626" s="44" t="str">
        <f t="shared" si="362"/>
        <v/>
      </c>
      <c r="C4626" s="44">
        <f t="shared" si="363"/>
        <v>0</v>
      </c>
      <c r="D4626" s="44" t="str">
        <f t="shared" si="364"/>
        <v>Financial</v>
      </c>
      <c r="E4626" s="44" t="e">
        <f>IF(VLOOKUP(S4626,'DD-Lookup'!$J$6:$L$50,3,FALSE)="Monthly",(YEAR(AC4626)-YEAR(AB4626))*12+MONTH(AC4626)-MONTH(AB4626)+1,(AC4626-AB4626+1))</f>
        <v>#N/A</v>
      </c>
      <c r="F4626" s="213" t="e">
        <f t="shared" si="365"/>
        <v>#N/A</v>
      </c>
    </row>
    <row r="4627" spans="1:6" x14ac:dyDescent="0.2">
      <c r="A4627" s="44" t="str">
        <f t="shared" si="361"/>
        <v xml:space="preserve"> 0 Financial</v>
      </c>
      <c r="B4627" s="44" t="str">
        <f t="shared" si="362"/>
        <v/>
      </c>
      <c r="C4627" s="44">
        <f t="shared" si="363"/>
        <v>0</v>
      </c>
      <c r="D4627" s="44" t="str">
        <f t="shared" si="364"/>
        <v>Financial</v>
      </c>
      <c r="E4627" s="44" t="e">
        <f>IF(VLOOKUP(S4627,'DD-Lookup'!$J$6:$L$50,3,FALSE)="Monthly",(YEAR(AC4627)-YEAR(AB4627))*12+MONTH(AC4627)-MONTH(AB4627)+1,(AC4627-AB4627+1))</f>
        <v>#N/A</v>
      </c>
      <c r="F4627" s="213" t="e">
        <f t="shared" si="365"/>
        <v>#N/A</v>
      </c>
    </row>
    <row r="4628" spans="1:6" x14ac:dyDescent="0.2">
      <c r="A4628" s="44" t="str">
        <f t="shared" si="361"/>
        <v xml:space="preserve"> 0 Financial</v>
      </c>
      <c r="B4628" s="44" t="str">
        <f t="shared" si="362"/>
        <v/>
      </c>
      <c r="C4628" s="44">
        <f t="shared" si="363"/>
        <v>0</v>
      </c>
      <c r="D4628" s="44" t="str">
        <f t="shared" si="364"/>
        <v>Financial</v>
      </c>
      <c r="E4628" s="44" t="e">
        <f>IF(VLOOKUP(S4628,'DD-Lookup'!$J$6:$L$50,3,FALSE)="Monthly",(YEAR(AC4628)-YEAR(AB4628))*12+MONTH(AC4628)-MONTH(AB4628)+1,(AC4628-AB4628+1))</f>
        <v>#N/A</v>
      </c>
      <c r="F4628" s="213" t="e">
        <f t="shared" si="365"/>
        <v>#N/A</v>
      </c>
    </row>
    <row r="4629" spans="1:6" x14ac:dyDescent="0.2">
      <c r="A4629" s="44" t="str">
        <f t="shared" si="361"/>
        <v xml:space="preserve"> 0 Financial</v>
      </c>
      <c r="B4629" s="44" t="str">
        <f t="shared" si="362"/>
        <v/>
      </c>
      <c r="C4629" s="44">
        <f t="shared" si="363"/>
        <v>0</v>
      </c>
      <c r="D4629" s="44" t="str">
        <f t="shared" si="364"/>
        <v>Financial</v>
      </c>
      <c r="E4629" s="44" t="e">
        <f>IF(VLOOKUP(S4629,'DD-Lookup'!$J$6:$L$50,3,FALSE)="Monthly",(YEAR(AC4629)-YEAR(AB4629))*12+MONTH(AC4629)-MONTH(AB4629)+1,(AC4629-AB4629+1))</f>
        <v>#N/A</v>
      </c>
      <c r="F4629" s="213" t="e">
        <f t="shared" si="365"/>
        <v>#N/A</v>
      </c>
    </row>
    <row r="4630" spans="1:6" x14ac:dyDescent="0.2">
      <c r="A4630" s="44" t="str">
        <f t="shared" si="361"/>
        <v xml:space="preserve"> 0 Financial</v>
      </c>
      <c r="B4630" s="44" t="str">
        <f t="shared" si="362"/>
        <v/>
      </c>
      <c r="C4630" s="44">
        <f t="shared" si="363"/>
        <v>0</v>
      </c>
      <c r="D4630" s="44" t="str">
        <f t="shared" si="364"/>
        <v>Financial</v>
      </c>
      <c r="E4630" s="44" t="e">
        <f>IF(VLOOKUP(S4630,'DD-Lookup'!$J$6:$L$50,3,FALSE)="Monthly",(YEAR(AC4630)-YEAR(AB4630))*12+MONTH(AC4630)-MONTH(AB4630)+1,(AC4630-AB4630+1))</f>
        <v>#N/A</v>
      </c>
      <c r="F4630" s="213" t="e">
        <f t="shared" si="365"/>
        <v>#N/A</v>
      </c>
    </row>
    <row r="4631" spans="1:6" x14ac:dyDescent="0.2">
      <c r="A4631" s="44" t="str">
        <f t="shared" si="361"/>
        <v xml:space="preserve"> 0 Financial</v>
      </c>
      <c r="B4631" s="44" t="str">
        <f t="shared" si="362"/>
        <v/>
      </c>
      <c r="C4631" s="44">
        <f t="shared" si="363"/>
        <v>0</v>
      </c>
      <c r="D4631" s="44" t="str">
        <f t="shared" si="364"/>
        <v>Financial</v>
      </c>
      <c r="E4631" s="44" t="e">
        <f>IF(VLOOKUP(S4631,'DD-Lookup'!$J$6:$L$50,3,FALSE)="Monthly",(YEAR(AC4631)-YEAR(AB4631))*12+MONTH(AC4631)-MONTH(AB4631)+1,(AC4631-AB4631+1))</f>
        <v>#N/A</v>
      </c>
      <c r="F4631" s="213" t="e">
        <f t="shared" si="365"/>
        <v>#N/A</v>
      </c>
    </row>
    <row r="4632" spans="1:6" x14ac:dyDescent="0.2">
      <c r="A4632" s="44" t="str">
        <f t="shared" si="361"/>
        <v xml:space="preserve"> 0 Financial</v>
      </c>
      <c r="B4632" s="44" t="str">
        <f t="shared" si="362"/>
        <v/>
      </c>
      <c r="C4632" s="44">
        <f t="shared" si="363"/>
        <v>0</v>
      </c>
      <c r="D4632" s="44" t="str">
        <f t="shared" si="364"/>
        <v>Financial</v>
      </c>
      <c r="E4632" s="44" t="e">
        <f>IF(VLOOKUP(S4632,'DD-Lookup'!$J$6:$L$50,3,FALSE)="Monthly",(YEAR(AC4632)-YEAR(AB4632))*12+MONTH(AC4632)-MONTH(AB4632)+1,(AC4632-AB4632+1))</f>
        <v>#N/A</v>
      </c>
      <c r="F4632" s="213" t="e">
        <f t="shared" si="365"/>
        <v>#N/A</v>
      </c>
    </row>
    <row r="4633" spans="1:6" x14ac:dyDescent="0.2">
      <c r="A4633" s="44" t="str">
        <f t="shared" si="361"/>
        <v xml:space="preserve"> 0 Financial</v>
      </c>
      <c r="B4633" s="44" t="str">
        <f t="shared" si="362"/>
        <v/>
      </c>
      <c r="C4633" s="44">
        <f t="shared" si="363"/>
        <v>0</v>
      </c>
      <c r="D4633" s="44" t="str">
        <f t="shared" si="364"/>
        <v>Financial</v>
      </c>
      <c r="E4633" s="44" t="e">
        <f>IF(VLOOKUP(S4633,'DD-Lookup'!$J$6:$L$50,3,FALSE)="Monthly",(YEAR(AC4633)-YEAR(AB4633))*12+MONTH(AC4633)-MONTH(AB4633)+1,(AC4633-AB4633+1))</f>
        <v>#N/A</v>
      </c>
      <c r="F4633" s="213" t="e">
        <f t="shared" si="365"/>
        <v>#N/A</v>
      </c>
    </row>
    <row r="4634" spans="1:6" x14ac:dyDescent="0.2">
      <c r="A4634" s="44" t="str">
        <f t="shared" si="361"/>
        <v xml:space="preserve"> 0 Financial</v>
      </c>
      <c r="B4634" s="44" t="str">
        <f t="shared" si="362"/>
        <v/>
      </c>
      <c r="C4634" s="44">
        <f t="shared" si="363"/>
        <v>0</v>
      </c>
      <c r="D4634" s="44" t="str">
        <f t="shared" si="364"/>
        <v>Financial</v>
      </c>
      <c r="E4634" s="44" t="e">
        <f>IF(VLOOKUP(S4634,'DD-Lookup'!$J$6:$L$50,3,FALSE)="Monthly",(YEAR(AC4634)-YEAR(AB4634))*12+MONTH(AC4634)-MONTH(AB4634)+1,(AC4634-AB4634+1))</f>
        <v>#N/A</v>
      </c>
      <c r="F4634" s="213" t="e">
        <f t="shared" si="365"/>
        <v>#N/A</v>
      </c>
    </row>
    <row r="4635" spans="1:6" x14ac:dyDescent="0.2">
      <c r="A4635" s="44" t="str">
        <f t="shared" si="361"/>
        <v xml:space="preserve"> 0 Financial</v>
      </c>
      <c r="B4635" s="44" t="str">
        <f t="shared" si="362"/>
        <v/>
      </c>
      <c r="C4635" s="44">
        <f t="shared" si="363"/>
        <v>0</v>
      </c>
      <c r="D4635" s="44" t="str">
        <f t="shared" si="364"/>
        <v>Financial</v>
      </c>
      <c r="E4635" s="44" t="e">
        <f>IF(VLOOKUP(S4635,'DD-Lookup'!$J$6:$L$50,3,FALSE)="Monthly",(YEAR(AC4635)-YEAR(AB4635))*12+MONTH(AC4635)-MONTH(AB4635)+1,(AC4635-AB4635+1))</f>
        <v>#N/A</v>
      </c>
      <c r="F4635" s="213" t="e">
        <f t="shared" si="365"/>
        <v>#N/A</v>
      </c>
    </row>
    <row r="4636" spans="1:6" x14ac:dyDescent="0.2">
      <c r="A4636" s="44" t="str">
        <f t="shared" si="361"/>
        <v xml:space="preserve"> 0 Financial</v>
      </c>
      <c r="B4636" s="44" t="str">
        <f t="shared" si="362"/>
        <v/>
      </c>
      <c r="C4636" s="44">
        <f t="shared" si="363"/>
        <v>0</v>
      </c>
      <c r="D4636" s="44" t="str">
        <f t="shared" si="364"/>
        <v>Financial</v>
      </c>
      <c r="E4636" s="44" t="e">
        <f>IF(VLOOKUP(S4636,'DD-Lookup'!$J$6:$L$50,3,FALSE)="Monthly",(YEAR(AC4636)-YEAR(AB4636))*12+MONTH(AC4636)-MONTH(AB4636)+1,(AC4636-AB4636+1))</f>
        <v>#N/A</v>
      </c>
      <c r="F4636" s="213" t="e">
        <f t="shared" si="365"/>
        <v>#N/A</v>
      </c>
    </row>
    <row r="4637" spans="1:6" x14ac:dyDescent="0.2">
      <c r="A4637" s="44" t="str">
        <f t="shared" si="361"/>
        <v xml:space="preserve"> 0 Financial</v>
      </c>
      <c r="B4637" s="44" t="str">
        <f t="shared" si="362"/>
        <v/>
      </c>
      <c r="C4637" s="44">
        <f t="shared" si="363"/>
        <v>0</v>
      </c>
      <c r="D4637" s="44" t="str">
        <f t="shared" si="364"/>
        <v>Financial</v>
      </c>
      <c r="E4637" s="44" t="e">
        <f>IF(VLOOKUP(S4637,'DD-Lookup'!$J$6:$L$50,3,FALSE)="Monthly",(YEAR(AC4637)-YEAR(AB4637))*12+MONTH(AC4637)-MONTH(AB4637)+1,(AC4637-AB4637+1))</f>
        <v>#N/A</v>
      </c>
      <c r="F4637" s="213" t="e">
        <f t="shared" si="365"/>
        <v>#N/A</v>
      </c>
    </row>
    <row r="4638" spans="1:6" x14ac:dyDescent="0.2">
      <c r="A4638" s="44" t="str">
        <f t="shared" si="361"/>
        <v xml:space="preserve"> 0 Financial</v>
      </c>
      <c r="B4638" s="44" t="str">
        <f t="shared" si="362"/>
        <v/>
      </c>
      <c r="C4638" s="44">
        <f t="shared" si="363"/>
        <v>0</v>
      </c>
      <c r="D4638" s="44" t="str">
        <f t="shared" si="364"/>
        <v>Financial</v>
      </c>
      <c r="E4638" s="44" t="e">
        <f>IF(VLOOKUP(S4638,'DD-Lookup'!$J$6:$L$50,3,FALSE)="Monthly",(YEAR(AC4638)-YEAR(AB4638))*12+MONTH(AC4638)-MONTH(AB4638)+1,(AC4638-AB4638+1))</f>
        <v>#N/A</v>
      </c>
      <c r="F4638" s="213" t="e">
        <f t="shared" si="365"/>
        <v>#N/A</v>
      </c>
    </row>
    <row r="4639" spans="1:6" x14ac:dyDescent="0.2">
      <c r="A4639" s="44" t="str">
        <f t="shared" si="361"/>
        <v xml:space="preserve"> 0 Financial</v>
      </c>
      <c r="B4639" s="44" t="str">
        <f t="shared" si="362"/>
        <v/>
      </c>
      <c r="C4639" s="44">
        <f t="shared" si="363"/>
        <v>0</v>
      </c>
      <c r="D4639" s="44" t="str">
        <f t="shared" si="364"/>
        <v>Financial</v>
      </c>
      <c r="E4639" s="44" t="e">
        <f>IF(VLOOKUP(S4639,'DD-Lookup'!$J$6:$L$50,3,FALSE)="Monthly",(YEAR(AC4639)-YEAR(AB4639))*12+MONTH(AC4639)-MONTH(AB4639)+1,(AC4639-AB4639+1))</f>
        <v>#N/A</v>
      </c>
      <c r="F4639" s="213" t="e">
        <f t="shared" si="365"/>
        <v>#N/A</v>
      </c>
    </row>
    <row r="4640" spans="1:6" x14ac:dyDescent="0.2">
      <c r="A4640" s="44" t="str">
        <f t="shared" si="361"/>
        <v xml:space="preserve"> 0 Financial</v>
      </c>
      <c r="B4640" s="44" t="str">
        <f t="shared" si="362"/>
        <v/>
      </c>
      <c r="C4640" s="44">
        <f t="shared" si="363"/>
        <v>0</v>
      </c>
      <c r="D4640" s="44" t="str">
        <f t="shared" si="364"/>
        <v>Financial</v>
      </c>
      <c r="E4640" s="44" t="e">
        <f>IF(VLOOKUP(S4640,'DD-Lookup'!$J$6:$L$50,3,FALSE)="Monthly",(YEAR(AC4640)-YEAR(AB4640))*12+MONTH(AC4640)-MONTH(AB4640)+1,(AC4640-AB4640+1))</f>
        <v>#N/A</v>
      </c>
      <c r="F4640" s="213" t="e">
        <f t="shared" si="365"/>
        <v>#N/A</v>
      </c>
    </row>
    <row r="4641" spans="1:6" x14ac:dyDescent="0.2">
      <c r="A4641" s="44" t="str">
        <f t="shared" si="361"/>
        <v xml:space="preserve"> 0 Financial</v>
      </c>
      <c r="B4641" s="44" t="str">
        <f t="shared" si="362"/>
        <v/>
      </c>
      <c r="C4641" s="44">
        <f t="shared" si="363"/>
        <v>0</v>
      </c>
      <c r="D4641" s="44" t="str">
        <f t="shared" si="364"/>
        <v>Financial</v>
      </c>
      <c r="E4641" s="44" t="e">
        <f>IF(VLOOKUP(S4641,'DD-Lookup'!$J$6:$L$50,3,FALSE)="Monthly",(YEAR(AC4641)-YEAR(AB4641))*12+MONTH(AC4641)-MONTH(AB4641)+1,(AC4641-AB4641+1))</f>
        <v>#N/A</v>
      </c>
      <c r="F4641" s="213" t="e">
        <f t="shared" si="365"/>
        <v>#N/A</v>
      </c>
    </row>
    <row r="4642" spans="1:6" x14ac:dyDescent="0.2">
      <c r="A4642" s="44" t="str">
        <f t="shared" si="361"/>
        <v xml:space="preserve"> 0 Financial</v>
      </c>
      <c r="B4642" s="44" t="str">
        <f t="shared" si="362"/>
        <v/>
      </c>
      <c r="C4642" s="44">
        <f t="shared" si="363"/>
        <v>0</v>
      </c>
      <c r="D4642" s="44" t="str">
        <f t="shared" si="364"/>
        <v>Financial</v>
      </c>
      <c r="E4642" s="44" t="e">
        <f>IF(VLOOKUP(S4642,'DD-Lookup'!$J$6:$L$50,3,FALSE)="Monthly",(YEAR(AC4642)-YEAR(AB4642))*12+MONTH(AC4642)-MONTH(AB4642)+1,(AC4642-AB4642+1))</f>
        <v>#N/A</v>
      </c>
      <c r="F4642" s="213" t="e">
        <f t="shared" si="365"/>
        <v>#N/A</v>
      </c>
    </row>
    <row r="4643" spans="1:6" x14ac:dyDescent="0.2">
      <c r="A4643" s="44" t="str">
        <f t="shared" si="361"/>
        <v xml:space="preserve"> 0 Financial</v>
      </c>
      <c r="B4643" s="44" t="str">
        <f t="shared" si="362"/>
        <v/>
      </c>
      <c r="C4643" s="44">
        <f t="shared" si="363"/>
        <v>0</v>
      </c>
      <c r="D4643" s="44" t="str">
        <f t="shared" si="364"/>
        <v>Financial</v>
      </c>
      <c r="E4643" s="44" t="e">
        <f>IF(VLOOKUP(S4643,'DD-Lookup'!$J$6:$L$50,3,FALSE)="Monthly",(YEAR(AC4643)-YEAR(AB4643))*12+MONTH(AC4643)-MONTH(AB4643)+1,(AC4643-AB4643+1))</f>
        <v>#N/A</v>
      </c>
      <c r="F4643" s="213" t="e">
        <f t="shared" si="365"/>
        <v>#N/A</v>
      </c>
    </row>
    <row r="4644" spans="1:6" x14ac:dyDescent="0.2">
      <c r="A4644" s="44" t="str">
        <f t="shared" si="361"/>
        <v xml:space="preserve"> 0 Financial</v>
      </c>
      <c r="B4644" s="44" t="str">
        <f t="shared" si="362"/>
        <v/>
      </c>
      <c r="C4644" s="44">
        <f t="shared" si="363"/>
        <v>0</v>
      </c>
      <c r="D4644" s="44" t="str">
        <f t="shared" si="364"/>
        <v>Financial</v>
      </c>
      <c r="E4644" s="44" t="e">
        <f>IF(VLOOKUP(S4644,'DD-Lookup'!$J$6:$L$50,3,FALSE)="Monthly",(YEAR(AC4644)-YEAR(AB4644))*12+MONTH(AC4644)-MONTH(AB4644)+1,(AC4644-AB4644+1))</f>
        <v>#N/A</v>
      </c>
      <c r="F4644" s="213" t="e">
        <f t="shared" si="365"/>
        <v>#N/A</v>
      </c>
    </row>
    <row r="4645" spans="1:6" x14ac:dyDescent="0.2">
      <c r="A4645" s="44" t="str">
        <f t="shared" si="361"/>
        <v xml:space="preserve"> 0 Financial</v>
      </c>
      <c r="B4645" s="44" t="str">
        <f t="shared" si="362"/>
        <v/>
      </c>
      <c r="C4645" s="44">
        <f t="shared" si="363"/>
        <v>0</v>
      </c>
      <c r="D4645" s="44" t="str">
        <f t="shared" si="364"/>
        <v>Financial</v>
      </c>
      <c r="E4645" s="44" t="e">
        <f>IF(VLOOKUP(S4645,'DD-Lookup'!$J$6:$L$50,3,FALSE)="Monthly",(YEAR(AC4645)-YEAR(AB4645))*12+MONTH(AC4645)-MONTH(AB4645)+1,(AC4645-AB4645+1))</f>
        <v>#N/A</v>
      </c>
      <c r="F4645" s="213" t="e">
        <f t="shared" si="365"/>
        <v>#N/A</v>
      </c>
    </row>
    <row r="4646" spans="1:6" x14ac:dyDescent="0.2">
      <c r="A4646" s="44" t="str">
        <f t="shared" si="361"/>
        <v xml:space="preserve"> 0 Financial</v>
      </c>
      <c r="B4646" s="44" t="str">
        <f t="shared" si="362"/>
        <v/>
      </c>
      <c r="C4646" s="44">
        <f t="shared" si="363"/>
        <v>0</v>
      </c>
      <c r="D4646" s="44" t="str">
        <f t="shared" si="364"/>
        <v>Financial</v>
      </c>
      <c r="E4646" s="44" t="e">
        <f>IF(VLOOKUP(S4646,'DD-Lookup'!$J$6:$L$50,3,FALSE)="Monthly",(YEAR(AC4646)-YEAR(AB4646))*12+MONTH(AC4646)-MONTH(AB4646)+1,(AC4646-AB4646+1))</f>
        <v>#N/A</v>
      </c>
      <c r="F4646" s="213" t="e">
        <f t="shared" si="365"/>
        <v>#N/A</v>
      </c>
    </row>
    <row r="4647" spans="1:6" x14ac:dyDescent="0.2">
      <c r="A4647" s="44" t="str">
        <f t="shared" si="361"/>
        <v xml:space="preserve"> 0 Financial</v>
      </c>
      <c r="B4647" s="44" t="str">
        <f t="shared" si="362"/>
        <v/>
      </c>
      <c r="C4647" s="44">
        <f t="shared" si="363"/>
        <v>0</v>
      </c>
      <c r="D4647" s="44" t="str">
        <f t="shared" si="364"/>
        <v>Financial</v>
      </c>
      <c r="E4647" s="44" t="e">
        <f>IF(VLOOKUP(S4647,'DD-Lookup'!$J$6:$L$50,3,FALSE)="Monthly",(YEAR(AC4647)-YEAR(AB4647))*12+MONTH(AC4647)-MONTH(AB4647)+1,(AC4647-AB4647+1))</f>
        <v>#N/A</v>
      </c>
      <c r="F4647" s="213" t="e">
        <f t="shared" si="365"/>
        <v>#N/A</v>
      </c>
    </row>
    <row r="4648" spans="1:6" x14ac:dyDescent="0.2">
      <c r="A4648" s="44" t="str">
        <f t="shared" si="361"/>
        <v xml:space="preserve"> 0 Financial</v>
      </c>
      <c r="B4648" s="44" t="str">
        <f t="shared" si="362"/>
        <v/>
      </c>
      <c r="C4648" s="44">
        <f t="shared" si="363"/>
        <v>0</v>
      </c>
      <c r="D4648" s="44" t="str">
        <f t="shared" si="364"/>
        <v>Financial</v>
      </c>
      <c r="E4648" s="44" t="e">
        <f>IF(VLOOKUP(S4648,'DD-Lookup'!$J$6:$L$50,3,FALSE)="Monthly",(YEAR(AC4648)-YEAR(AB4648))*12+MONTH(AC4648)-MONTH(AB4648)+1,(AC4648-AB4648+1))</f>
        <v>#N/A</v>
      </c>
      <c r="F4648" s="213" t="e">
        <f t="shared" si="365"/>
        <v>#N/A</v>
      </c>
    </row>
    <row r="4649" spans="1:6" x14ac:dyDescent="0.2">
      <c r="A4649" s="44" t="str">
        <f t="shared" si="361"/>
        <v xml:space="preserve"> 0 Financial</v>
      </c>
      <c r="B4649" s="44" t="str">
        <f t="shared" si="362"/>
        <v/>
      </c>
      <c r="C4649" s="44">
        <f t="shared" si="363"/>
        <v>0</v>
      </c>
      <c r="D4649" s="44" t="str">
        <f t="shared" si="364"/>
        <v>Financial</v>
      </c>
      <c r="E4649" s="44" t="e">
        <f>IF(VLOOKUP(S4649,'DD-Lookup'!$J$6:$L$50,3,FALSE)="Monthly",(YEAR(AC4649)-YEAR(AB4649))*12+MONTH(AC4649)-MONTH(AB4649)+1,(AC4649-AB4649+1))</f>
        <v>#N/A</v>
      </c>
      <c r="F4649" s="213" t="e">
        <f t="shared" si="365"/>
        <v>#N/A</v>
      </c>
    </row>
    <row r="4650" spans="1:6" x14ac:dyDescent="0.2">
      <c r="A4650" s="44" t="str">
        <f t="shared" si="361"/>
        <v xml:space="preserve"> 0 Financial</v>
      </c>
      <c r="B4650" s="44" t="str">
        <f t="shared" si="362"/>
        <v/>
      </c>
      <c r="C4650" s="44">
        <f t="shared" si="363"/>
        <v>0</v>
      </c>
      <c r="D4650" s="44" t="str">
        <f t="shared" si="364"/>
        <v>Financial</v>
      </c>
      <c r="E4650" s="44" t="e">
        <f>IF(VLOOKUP(S4650,'DD-Lookup'!$J$6:$L$50,3,FALSE)="Monthly",(YEAR(AC4650)-YEAR(AB4650))*12+MONTH(AC4650)-MONTH(AB4650)+1,(AC4650-AB4650+1))</f>
        <v>#N/A</v>
      </c>
      <c r="F4650" s="213" t="e">
        <f t="shared" si="365"/>
        <v>#N/A</v>
      </c>
    </row>
    <row r="4651" spans="1:6" x14ac:dyDescent="0.2">
      <c r="A4651" s="44" t="str">
        <f t="shared" si="361"/>
        <v xml:space="preserve"> 0 Financial</v>
      </c>
      <c r="B4651" s="44" t="str">
        <f t="shared" si="362"/>
        <v/>
      </c>
      <c r="C4651" s="44">
        <f t="shared" si="363"/>
        <v>0</v>
      </c>
      <c r="D4651" s="44" t="str">
        <f t="shared" si="364"/>
        <v>Financial</v>
      </c>
      <c r="E4651" s="44" t="e">
        <f>IF(VLOOKUP(S4651,'DD-Lookup'!$J$6:$L$50,3,FALSE)="Monthly",(YEAR(AC4651)-YEAR(AB4651))*12+MONTH(AC4651)-MONTH(AB4651)+1,(AC4651-AB4651+1))</f>
        <v>#N/A</v>
      </c>
      <c r="F4651" s="213" t="e">
        <f t="shared" si="365"/>
        <v>#N/A</v>
      </c>
    </row>
    <row r="4652" spans="1:6" x14ac:dyDescent="0.2">
      <c r="A4652" s="44" t="str">
        <f t="shared" si="361"/>
        <v xml:space="preserve"> 0 Financial</v>
      </c>
      <c r="B4652" s="44" t="str">
        <f t="shared" si="362"/>
        <v/>
      </c>
      <c r="C4652" s="44">
        <f t="shared" si="363"/>
        <v>0</v>
      </c>
      <c r="D4652" s="44" t="str">
        <f t="shared" si="364"/>
        <v>Financial</v>
      </c>
      <c r="E4652" s="44" t="e">
        <f>IF(VLOOKUP(S4652,'DD-Lookup'!$J$6:$L$50,3,FALSE)="Monthly",(YEAR(AC4652)-YEAR(AB4652))*12+MONTH(AC4652)-MONTH(AB4652)+1,(AC4652-AB4652+1))</f>
        <v>#N/A</v>
      </c>
      <c r="F4652" s="213" t="e">
        <f t="shared" si="365"/>
        <v>#N/A</v>
      </c>
    </row>
    <row r="4653" spans="1:6" x14ac:dyDescent="0.2">
      <c r="A4653" s="44" t="str">
        <f t="shared" si="361"/>
        <v xml:space="preserve"> 0 Financial</v>
      </c>
      <c r="B4653" s="44" t="str">
        <f t="shared" si="362"/>
        <v/>
      </c>
      <c r="C4653" s="44">
        <f t="shared" si="363"/>
        <v>0</v>
      </c>
      <c r="D4653" s="44" t="str">
        <f t="shared" si="364"/>
        <v>Financial</v>
      </c>
      <c r="E4653" s="44" t="e">
        <f>IF(VLOOKUP(S4653,'DD-Lookup'!$J$6:$L$50,3,FALSE)="Monthly",(YEAR(AC4653)-YEAR(AB4653))*12+MONTH(AC4653)-MONTH(AB4653)+1,(AC4653-AB4653+1))</f>
        <v>#N/A</v>
      </c>
      <c r="F4653" s="213" t="e">
        <f t="shared" si="365"/>
        <v>#N/A</v>
      </c>
    </row>
    <row r="4654" spans="1:6" x14ac:dyDescent="0.2">
      <c r="A4654" s="44" t="str">
        <f t="shared" si="361"/>
        <v xml:space="preserve"> 0 Financial</v>
      </c>
      <c r="B4654" s="44" t="str">
        <f t="shared" si="362"/>
        <v/>
      </c>
      <c r="C4654" s="44">
        <f t="shared" si="363"/>
        <v>0</v>
      </c>
      <c r="D4654" s="44" t="str">
        <f t="shared" si="364"/>
        <v>Financial</v>
      </c>
      <c r="E4654" s="44" t="e">
        <f>IF(VLOOKUP(S4654,'DD-Lookup'!$J$6:$L$50,3,FALSE)="Monthly",(YEAR(AC4654)-YEAR(AB4654))*12+MONTH(AC4654)-MONTH(AB4654)+1,(AC4654-AB4654+1))</f>
        <v>#N/A</v>
      </c>
      <c r="F4654" s="213" t="e">
        <f t="shared" si="365"/>
        <v>#N/A</v>
      </c>
    </row>
    <row r="4655" spans="1:6" x14ac:dyDescent="0.2">
      <c r="A4655" s="44" t="str">
        <f t="shared" si="361"/>
        <v xml:space="preserve"> 0 Financial</v>
      </c>
      <c r="B4655" s="44" t="str">
        <f t="shared" si="362"/>
        <v/>
      </c>
      <c r="C4655" s="44">
        <f t="shared" si="363"/>
        <v>0</v>
      </c>
      <c r="D4655" s="44" t="str">
        <f t="shared" si="364"/>
        <v>Financial</v>
      </c>
      <c r="E4655" s="44" t="e">
        <f>IF(VLOOKUP(S4655,'DD-Lookup'!$J$6:$L$50,3,FALSE)="Monthly",(YEAR(AC4655)-YEAR(AB4655))*12+MONTH(AC4655)-MONTH(AB4655)+1,(AC4655-AB4655+1))</f>
        <v>#N/A</v>
      </c>
      <c r="F4655" s="213" t="e">
        <f t="shared" si="365"/>
        <v>#N/A</v>
      </c>
    </row>
    <row r="4656" spans="1:6" x14ac:dyDescent="0.2">
      <c r="A4656" s="44" t="str">
        <f t="shared" si="361"/>
        <v xml:space="preserve"> 0 Financial</v>
      </c>
      <c r="B4656" s="44" t="str">
        <f t="shared" si="362"/>
        <v/>
      </c>
      <c r="C4656" s="44">
        <f t="shared" si="363"/>
        <v>0</v>
      </c>
      <c r="D4656" s="44" t="str">
        <f t="shared" si="364"/>
        <v>Financial</v>
      </c>
      <c r="E4656" s="44" t="e">
        <f>IF(VLOOKUP(S4656,'DD-Lookup'!$J$6:$L$50,3,FALSE)="Monthly",(YEAR(AC4656)-YEAR(AB4656))*12+MONTH(AC4656)-MONTH(AB4656)+1,(AC4656-AB4656+1))</f>
        <v>#N/A</v>
      </c>
      <c r="F4656" s="213" t="e">
        <f t="shared" si="365"/>
        <v>#N/A</v>
      </c>
    </row>
    <row r="4657" spans="1:6" x14ac:dyDescent="0.2">
      <c r="A4657" s="44" t="str">
        <f t="shared" si="361"/>
        <v xml:space="preserve"> 0 Financial</v>
      </c>
      <c r="B4657" s="44" t="str">
        <f t="shared" si="362"/>
        <v/>
      </c>
      <c r="C4657" s="44">
        <f t="shared" si="363"/>
        <v>0</v>
      </c>
      <c r="D4657" s="44" t="str">
        <f t="shared" si="364"/>
        <v>Financial</v>
      </c>
      <c r="E4657" s="44" t="e">
        <f>IF(VLOOKUP(S4657,'DD-Lookup'!$J$6:$L$50,3,FALSE)="Monthly",(YEAR(AC4657)-YEAR(AB4657))*12+MONTH(AC4657)-MONTH(AB4657)+1,(AC4657-AB4657+1))</f>
        <v>#N/A</v>
      </c>
      <c r="F4657" s="213" t="e">
        <f t="shared" si="365"/>
        <v>#N/A</v>
      </c>
    </row>
    <row r="4658" spans="1:6" x14ac:dyDescent="0.2">
      <c r="A4658" s="44" t="str">
        <f t="shared" si="361"/>
        <v xml:space="preserve"> 0 Financial</v>
      </c>
      <c r="B4658" s="44" t="str">
        <f t="shared" si="362"/>
        <v/>
      </c>
      <c r="C4658" s="44">
        <f t="shared" si="363"/>
        <v>0</v>
      </c>
      <c r="D4658" s="44" t="str">
        <f t="shared" si="364"/>
        <v>Financial</v>
      </c>
      <c r="E4658" s="44" t="e">
        <f>IF(VLOOKUP(S4658,'DD-Lookup'!$J$6:$L$50,3,FALSE)="Monthly",(YEAR(AC4658)-YEAR(AB4658))*12+MONTH(AC4658)-MONTH(AB4658)+1,(AC4658-AB4658+1))</f>
        <v>#N/A</v>
      </c>
      <c r="F4658" s="213" t="e">
        <f t="shared" si="365"/>
        <v>#N/A</v>
      </c>
    </row>
    <row r="4659" spans="1:6" x14ac:dyDescent="0.2">
      <c r="A4659" s="44" t="str">
        <f t="shared" si="361"/>
        <v xml:space="preserve"> 0 Financial</v>
      </c>
      <c r="B4659" s="44" t="str">
        <f t="shared" si="362"/>
        <v/>
      </c>
      <c r="C4659" s="44">
        <f t="shared" si="363"/>
        <v>0</v>
      </c>
      <c r="D4659" s="44" t="str">
        <f t="shared" si="364"/>
        <v>Financial</v>
      </c>
      <c r="E4659" s="44" t="e">
        <f>IF(VLOOKUP(S4659,'DD-Lookup'!$J$6:$L$50,3,FALSE)="Monthly",(YEAR(AC4659)-YEAR(AB4659))*12+MONTH(AC4659)-MONTH(AB4659)+1,(AC4659-AB4659+1))</f>
        <v>#N/A</v>
      </c>
      <c r="F4659" s="213" t="e">
        <f t="shared" si="365"/>
        <v>#N/A</v>
      </c>
    </row>
    <row r="4660" spans="1:6" x14ac:dyDescent="0.2">
      <c r="A4660" s="44" t="str">
        <f t="shared" si="361"/>
        <v xml:space="preserve"> 0 Financial</v>
      </c>
      <c r="B4660" s="44" t="str">
        <f t="shared" si="362"/>
        <v/>
      </c>
      <c r="C4660" s="44">
        <f t="shared" si="363"/>
        <v>0</v>
      </c>
      <c r="D4660" s="44" t="str">
        <f t="shared" si="364"/>
        <v>Financial</v>
      </c>
      <c r="E4660" s="44" t="e">
        <f>IF(VLOOKUP(S4660,'DD-Lookup'!$J$6:$L$50,3,FALSE)="Monthly",(YEAR(AC4660)-YEAR(AB4660))*12+MONTH(AC4660)-MONTH(AB4660)+1,(AC4660-AB4660+1))</f>
        <v>#N/A</v>
      </c>
      <c r="F4660" s="213" t="e">
        <f t="shared" si="365"/>
        <v>#N/A</v>
      </c>
    </row>
    <row r="4661" spans="1:6" x14ac:dyDescent="0.2">
      <c r="A4661" s="44" t="str">
        <f t="shared" si="361"/>
        <v xml:space="preserve"> 0 Financial</v>
      </c>
      <c r="B4661" s="44" t="str">
        <f t="shared" si="362"/>
        <v/>
      </c>
      <c r="C4661" s="44">
        <f t="shared" si="363"/>
        <v>0</v>
      </c>
      <c r="D4661" s="44" t="str">
        <f t="shared" si="364"/>
        <v>Financial</v>
      </c>
      <c r="E4661" s="44" t="e">
        <f>IF(VLOOKUP(S4661,'DD-Lookup'!$J$6:$L$50,3,FALSE)="Monthly",(YEAR(AC4661)-YEAR(AB4661))*12+MONTH(AC4661)-MONTH(AB4661)+1,(AC4661-AB4661+1))</f>
        <v>#N/A</v>
      </c>
      <c r="F4661" s="213" t="e">
        <f t="shared" si="365"/>
        <v>#N/A</v>
      </c>
    </row>
    <row r="4662" spans="1:6" x14ac:dyDescent="0.2">
      <c r="A4662" s="44" t="str">
        <f t="shared" si="361"/>
        <v xml:space="preserve"> 0 Financial</v>
      </c>
      <c r="B4662" s="44" t="str">
        <f t="shared" si="362"/>
        <v/>
      </c>
      <c r="C4662" s="44">
        <f t="shared" si="363"/>
        <v>0</v>
      </c>
      <c r="D4662" s="44" t="str">
        <f t="shared" si="364"/>
        <v>Financial</v>
      </c>
      <c r="E4662" s="44" t="e">
        <f>IF(VLOOKUP(S4662,'DD-Lookup'!$J$6:$L$50,3,FALSE)="Monthly",(YEAR(AC4662)-YEAR(AB4662))*12+MONTH(AC4662)-MONTH(AB4662)+1,(AC4662-AB4662+1))</f>
        <v>#N/A</v>
      </c>
      <c r="F4662" s="213" t="e">
        <f t="shared" si="365"/>
        <v>#N/A</v>
      </c>
    </row>
    <row r="4663" spans="1:6" x14ac:dyDescent="0.2">
      <c r="A4663" s="44" t="str">
        <f t="shared" si="361"/>
        <v xml:space="preserve"> 0 Financial</v>
      </c>
      <c r="B4663" s="44" t="str">
        <f t="shared" si="362"/>
        <v/>
      </c>
      <c r="C4663" s="44">
        <f t="shared" si="363"/>
        <v>0</v>
      </c>
      <c r="D4663" s="44" t="str">
        <f t="shared" si="364"/>
        <v>Financial</v>
      </c>
      <c r="E4663" s="44" t="e">
        <f>IF(VLOOKUP(S4663,'DD-Lookup'!$J$6:$L$50,3,FALSE)="Monthly",(YEAR(AC4663)-YEAR(AB4663))*12+MONTH(AC4663)-MONTH(AB4663)+1,(AC4663-AB4663+1))</f>
        <v>#N/A</v>
      </c>
      <c r="F4663" s="213" t="e">
        <f t="shared" si="365"/>
        <v>#N/A</v>
      </c>
    </row>
    <row r="4664" spans="1:6" x14ac:dyDescent="0.2">
      <c r="A4664" s="44" t="str">
        <f t="shared" si="361"/>
        <v xml:space="preserve"> 0 Financial</v>
      </c>
      <c r="B4664" s="44" t="str">
        <f t="shared" si="362"/>
        <v/>
      </c>
      <c r="C4664" s="44">
        <f t="shared" si="363"/>
        <v>0</v>
      </c>
      <c r="D4664" s="44" t="str">
        <f t="shared" si="364"/>
        <v>Financial</v>
      </c>
      <c r="E4664" s="44" t="e">
        <f>IF(VLOOKUP(S4664,'DD-Lookup'!$J$6:$L$50,3,FALSE)="Monthly",(YEAR(AC4664)-YEAR(AB4664))*12+MONTH(AC4664)-MONTH(AB4664)+1,(AC4664-AB4664+1))</f>
        <v>#N/A</v>
      </c>
      <c r="F4664" s="213" t="e">
        <f t="shared" si="365"/>
        <v>#N/A</v>
      </c>
    </row>
    <row r="4665" spans="1:6" x14ac:dyDescent="0.2">
      <c r="A4665" s="44" t="str">
        <f t="shared" si="361"/>
        <v xml:space="preserve"> 0 Financial</v>
      </c>
      <c r="B4665" s="44" t="str">
        <f t="shared" si="362"/>
        <v/>
      </c>
      <c r="C4665" s="44">
        <f t="shared" si="363"/>
        <v>0</v>
      </c>
      <c r="D4665" s="44" t="str">
        <f t="shared" si="364"/>
        <v>Financial</v>
      </c>
      <c r="E4665" s="44" t="e">
        <f>IF(VLOOKUP(S4665,'DD-Lookup'!$J$6:$L$50,3,FALSE)="Monthly",(YEAR(AC4665)-YEAR(AB4665))*12+MONTH(AC4665)-MONTH(AB4665)+1,(AC4665-AB4665+1))</f>
        <v>#N/A</v>
      </c>
      <c r="F4665" s="213" t="e">
        <f t="shared" si="365"/>
        <v>#N/A</v>
      </c>
    </row>
    <row r="4666" spans="1:6" x14ac:dyDescent="0.2">
      <c r="A4666" s="44" t="str">
        <f t="shared" si="361"/>
        <v xml:space="preserve"> 0 Financial</v>
      </c>
      <c r="B4666" s="44" t="str">
        <f t="shared" si="362"/>
        <v/>
      </c>
      <c r="C4666" s="44">
        <f t="shared" si="363"/>
        <v>0</v>
      </c>
      <c r="D4666" s="44" t="str">
        <f t="shared" si="364"/>
        <v>Financial</v>
      </c>
      <c r="E4666" s="44" t="e">
        <f>IF(VLOOKUP(S4666,'DD-Lookup'!$J$6:$L$50,3,FALSE)="Monthly",(YEAR(AC4666)-YEAR(AB4666))*12+MONTH(AC4666)-MONTH(AB4666)+1,(AC4666-AB4666+1))</f>
        <v>#N/A</v>
      </c>
      <c r="F4666" s="213" t="e">
        <f t="shared" si="365"/>
        <v>#N/A</v>
      </c>
    </row>
    <row r="4667" spans="1:6" x14ac:dyDescent="0.2">
      <c r="A4667" s="44" t="str">
        <f t="shared" si="361"/>
        <v xml:space="preserve"> 0 Financial</v>
      </c>
      <c r="B4667" s="44" t="str">
        <f t="shared" si="362"/>
        <v/>
      </c>
      <c r="C4667" s="44">
        <f t="shared" si="363"/>
        <v>0</v>
      </c>
      <c r="D4667" s="44" t="str">
        <f t="shared" si="364"/>
        <v>Financial</v>
      </c>
      <c r="E4667" s="44" t="e">
        <f>IF(VLOOKUP(S4667,'DD-Lookup'!$J$6:$L$50,3,FALSE)="Monthly",(YEAR(AC4667)-YEAR(AB4667))*12+MONTH(AC4667)-MONTH(AB4667)+1,(AC4667-AB4667+1))</f>
        <v>#N/A</v>
      </c>
      <c r="F4667" s="213" t="e">
        <f t="shared" si="365"/>
        <v>#N/A</v>
      </c>
    </row>
    <row r="4668" spans="1:6" x14ac:dyDescent="0.2">
      <c r="A4668" s="44" t="str">
        <f t="shared" si="361"/>
        <v xml:space="preserve"> 0 Financial</v>
      </c>
      <c r="B4668" s="44" t="str">
        <f t="shared" si="362"/>
        <v/>
      </c>
      <c r="C4668" s="44">
        <f t="shared" si="363"/>
        <v>0</v>
      </c>
      <c r="D4668" s="44" t="str">
        <f t="shared" si="364"/>
        <v>Financial</v>
      </c>
      <c r="E4668" s="44" t="e">
        <f>IF(VLOOKUP(S4668,'DD-Lookup'!$J$6:$L$50,3,FALSE)="Monthly",(YEAR(AC4668)-YEAR(AB4668))*12+MONTH(AC4668)-MONTH(AB4668)+1,(AC4668-AB4668+1))</f>
        <v>#N/A</v>
      </c>
      <c r="F4668" s="213" t="e">
        <f t="shared" si="365"/>
        <v>#N/A</v>
      </c>
    </row>
    <row r="4669" spans="1:6" x14ac:dyDescent="0.2">
      <c r="A4669" s="44" t="str">
        <f t="shared" si="361"/>
        <v xml:space="preserve"> 0 Financial</v>
      </c>
      <c r="B4669" s="44" t="str">
        <f t="shared" si="362"/>
        <v/>
      </c>
      <c r="C4669" s="44">
        <f t="shared" si="363"/>
        <v>0</v>
      </c>
      <c r="D4669" s="44" t="str">
        <f t="shared" si="364"/>
        <v>Financial</v>
      </c>
      <c r="E4669" s="44" t="e">
        <f>IF(VLOOKUP(S4669,'DD-Lookup'!$J$6:$L$50,3,FALSE)="Monthly",(YEAR(AC4669)-YEAR(AB4669))*12+MONTH(AC4669)-MONTH(AB4669)+1,(AC4669-AB4669+1))</f>
        <v>#N/A</v>
      </c>
      <c r="F4669" s="213" t="e">
        <f t="shared" si="365"/>
        <v>#N/A</v>
      </c>
    </row>
    <row r="4670" spans="1:6" x14ac:dyDescent="0.2">
      <c r="A4670" s="44" t="str">
        <f t="shared" si="361"/>
        <v xml:space="preserve"> 0 Financial</v>
      </c>
      <c r="B4670" s="44" t="str">
        <f t="shared" si="362"/>
        <v/>
      </c>
      <c r="C4670" s="44">
        <f t="shared" si="363"/>
        <v>0</v>
      </c>
      <c r="D4670" s="44" t="str">
        <f t="shared" si="364"/>
        <v>Financial</v>
      </c>
      <c r="E4670" s="44" t="e">
        <f>IF(VLOOKUP(S4670,'DD-Lookup'!$J$6:$L$50,3,FALSE)="Monthly",(YEAR(AC4670)-YEAR(AB4670))*12+MONTH(AC4670)-MONTH(AB4670)+1,(AC4670-AB4670+1))</f>
        <v>#N/A</v>
      </c>
      <c r="F4670" s="213" t="e">
        <f t="shared" si="365"/>
        <v>#N/A</v>
      </c>
    </row>
    <row r="4671" spans="1:6" x14ac:dyDescent="0.2">
      <c r="A4671" s="44" t="str">
        <f t="shared" si="361"/>
        <v xml:space="preserve"> 0 Financial</v>
      </c>
      <c r="B4671" s="44" t="str">
        <f t="shared" si="362"/>
        <v/>
      </c>
      <c r="C4671" s="44">
        <f t="shared" si="363"/>
        <v>0</v>
      </c>
      <c r="D4671" s="44" t="str">
        <f t="shared" si="364"/>
        <v>Financial</v>
      </c>
      <c r="E4671" s="44" t="e">
        <f>IF(VLOOKUP(S4671,'DD-Lookup'!$J$6:$L$50,3,FALSE)="Monthly",(YEAR(AC4671)-YEAR(AB4671))*12+MONTH(AC4671)-MONTH(AB4671)+1,(AC4671-AB4671+1))</f>
        <v>#N/A</v>
      </c>
      <c r="F4671" s="213" t="e">
        <f t="shared" si="365"/>
        <v>#N/A</v>
      </c>
    </row>
    <row r="4672" spans="1:6" x14ac:dyDescent="0.2">
      <c r="A4672" s="44" t="str">
        <f t="shared" si="361"/>
        <v xml:space="preserve"> 0 Financial</v>
      </c>
      <c r="B4672" s="44" t="str">
        <f t="shared" si="362"/>
        <v/>
      </c>
      <c r="C4672" s="44">
        <f t="shared" si="363"/>
        <v>0</v>
      </c>
      <c r="D4672" s="44" t="str">
        <f t="shared" si="364"/>
        <v>Financial</v>
      </c>
      <c r="E4672" s="44" t="e">
        <f>IF(VLOOKUP(S4672,'DD-Lookup'!$J$6:$L$50,3,FALSE)="Monthly",(YEAR(AC4672)-YEAR(AB4672))*12+MONTH(AC4672)-MONTH(AB4672)+1,(AC4672-AB4672+1))</f>
        <v>#N/A</v>
      </c>
      <c r="F4672" s="213" t="e">
        <f t="shared" si="365"/>
        <v>#N/A</v>
      </c>
    </row>
    <row r="4673" spans="1:6" x14ac:dyDescent="0.2">
      <c r="A4673" s="44" t="str">
        <f t="shared" si="361"/>
        <v xml:space="preserve"> 0 Financial</v>
      </c>
      <c r="B4673" s="44" t="str">
        <f t="shared" si="362"/>
        <v/>
      </c>
      <c r="C4673" s="44">
        <f t="shared" si="363"/>
        <v>0</v>
      </c>
      <c r="D4673" s="44" t="str">
        <f t="shared" si="364"/>
        <v>Financial</v>
      </c>
      <c r="E4673" s="44" t="e">
        <f>IF(VLOOKUP(S4673,'DD-Lookup'!$J$6:$L$50,3,FALSE)="Monthly",(YEAR(AC4673)-YEAR(AB4673))*12+MONTH(AC4673)-MONTH(AB4673)+1,(AC4673-AB4673+1))</f>
        <v>#N/A</v>
      </c>
      <c r="F4673" s="213" t="e">
        <f t="shared" si="365"/>
        <v>#N/A</v>
      </c>
    </row>
    <row r="4674" spans="1:6" x14ac:dyDescent="0.2">
      <c r="A4674" s="44" t="str">
        <f t="shared" si="361"/>
        <v xml:space="preserve"> 0 Financial</v>
      </c>
      <c r="B4674" s="44" t="str">
        <f t="shared" si="362"/>
        <v/>
      </c>
      <c r="C4674" s="44">
        <f t="shared" si="363"/>
        <v>0</v>
      </c>
      <c r="D4674" s="44" t="str">
        <f t="shared" si="364"/>
        <v>Financial</v>
      </c>
      <c r="E4674" s="44" t="e">
        <f>IF(VLOOKUP(S4674,'DD-Lookup'!$J$6:$L$50,3,FALSE)="Monthly",(YEAR(AC4674)-YEAR(AB4674))*12+MONTH(AC4674)-MONTH(AB4674)+1,(AC4674-AB4674+1))</f>
        <v>#N/A</v>
      </c>
      <c r="F4674" s="213" t="e">
        <f t="shared" si="365"/>
        <v>#N/A</v>
      </c>
    </row>
    <row r="4675" spans="1:6" x14ac:dyDescent="0.2">
      <c r="A4675" s="44" t="str">
        <f t="shared" si="361"/>
        <v xml:space="preserve"> 0 Financial</v>
      </c>
      <c r="B4675" s="44" t="str">
        <f t="shared" si="362"/>
        <v/>
      </c>
      <c r="C4675" s="44">
        <f t="shared" si="363"/>
        <v>0</v>
      </c>
      <c r="D4675" s="44" t="str">
        <f t="shared" si="364"/>
        <v>Financial</v>
      </c>
      <c r="E4675" s="44" t="e">
        <f>IF(VLOOKUP(S4675,'DD-Lookup'!$J$6:$L$50,3,FALSE)="Monthly",(YEAR(AC4675)-YEAR(AB4675))*12+MONTH(AC4675)-MONTH(AB4675)+1,(AC4675-AB4675+1))</f>
        <v>#N/A</v>
      </c>
      <c r="F4675" s="213" t="e">
        <f t="shared" si="365"/>
        <v>#N/A</v>
      </c>
    </row>
    <row r="4676" spans="1:6" x14ac:dyDescent="0.2">
      <c r="A4676" s="44" t="str">
        <f t="shared" si="361"/>
        <v xml:space="preserve"> 0 Financial</v>
      </c>
      <c r="B4676" s="44" t="str">
        <f t="shared" si="362"/>
        <v/>
      </c>
      <c r="C4676" s="44">
        <f t="shared" si="363"/>
        <v>0</v>
      </c>
      <c r="D4676" s="44" t="str">
        <f t="shared" si="364"/>
        <v>Financial</v>
      </c>
      <c r="E4676" s="44" t="e">
        <f>IF(VLOOKUP(S4676,'DD-Lookup'!$J$6:$L$50,3,FALSE)="Monthly",(YEAR(AC4676)-YEAR(AB4676))*12+MONTH(AC4676)-MONTH(AB4676)+1,(AC4676-AB4676+1))</f>
        <v>#N/A</v>
      </c>
      <c r="F4676" s="213" t="e">
        <f t="shared" si="365"/>
        <v>#N/A</v>
      </c>
    </row>
    <row r="4677" spans="1:6" x14ac:dyDescent="0.2">
      <c r="A4677" s="44" t="str">
        <f t="shared" si="361"/>
        <v xml:space="preserve"> 0 Financial</v>
      </c>
      <c r="B4677" s="44" t="str">
        <f t="shared" si="362"/>
        <v/>
      </c>
      <c r="C4677" s="44">
        <f t="shared" si="363"/>
        <v>0</v>
      </c>
      <c r="D4677" s="44" t="str">
        <f t="shared" si="364"/>
        <v>Financial</v>
      </c>
      <c r="E4677" s="44" t="e">
        <f>IF(VLOOKUP(S4677,'DD-Lookup'!$J$6:$L$50,3,FALSE)="Monthly",(YEAR(AC4677)-YEAR(AB4677))*12+MONTH(AC4677)-MONTH(AB4677)+1,(AC4677-AB4677+1))</f>
        <v>#N/A</v>
      </c>
      <c r="F4677" s="213" t="e">
        <f t="shared" si="365"/>
        <v>#N/A</v>
      </c>
    </row>
    <row r="4678" spans="1:6" x14ac:dyDescent="0.2">
      <c r="A4678" s="44" t="str">
        <f t="shared" si="361"/>
        <v xml:space="preserve"> 0 Financial</v>
      </c>
      <c r="B4678" s="44" t="str">
        <f t="shared" si="362"/>
        <v/>
      </c>
      <c r="C4678" s="44">
        <f t="shared" si="363"/>
        <v>0</v>
      </c>
      <c r="D4678" s="44" t="str">
        <f t="shared" si="364"/>
        <v>Financial</v>
      </c>
      <c r="E4678" s="44" t="e">
        <f>IF(VLOOKUP(S4678,'DD-Lookup'!$J$6:$L$50,3,FALSE)="Monthly",(YEAR(AC4678)-YEAR(AB4678))*12+MONTH(AC4678)-MONTH(AB4678)+1,(AC4678-AB4678+1))</f>
        <v>#N/A</v>
      </c>
      <c r="F4678" s="213" t="e">
        <f t="shared" si="365"/>
        <v>#N/A</v>
      </c>
    </row>
    <row r="4679" spans="1:6" x14ac:dyDescent="0.2">
      <c r="A4679" s="44" t="str">
        <f t="shared" si="361"/>
        <v xml:space="preserve"> 0 Financial</v>
      </c>
      <c r="B4679" s="44" t="str">
        <f t="shared" si="362"/>
        <v/>
      </c>
      <c r="C4679" s="44">
        <f t="shared" si="363"/>
        <v>0</v>
      </c>
      <c r="D4679" s="44" t="str">
        <f t="shared" si="364"/>
        <v>Financial</v>
      </c>
      <c r="E4679" s="44" t="e">
        <f>IF(VLOOKUP(S4679,'DD-Lookup'!$J$6:$L$50,3,FALSE)="Monthly",(YEAR(AC4679)-YEAR(AB4679))*12+MONTH(AC4679)-MONTH(AB4679)+1,(AC4679-AB4679+1))</f>
        <v>#N/A</v>
      </c>
      <c r="F4679" s="213" t="e">
        <f t="shared" si="365"/>
        <v>#N/A</v>
      </c>
    </row>
    <row r="4680" spans="1:6" x14ac:dyDescent="0.2">
      <c r="A4680" s="44" t="str">
        <f t="shared" si="361"/>
        <v xml:space="preserve"> 0 Financial</v>
      </c>
      <c r="B4680" s="44" t="str">
        <f t="shared" si="362"/>
        <v/>
      </c>
      <c r="C4680" s="44">
        <f t="shared" si="363"/>
        <v>0</v>
      </c>
      <c r="D4680" s="44" t="str">
        <f t="shared" si="364"/>
        <v>Financial</v>
      </c>
      <c r="E4680" s="44" t="e">
        <f>IF(VLOOKUP(S4680,'DD-Lookup'!$J$6:$L$50,3,FALSE)="Monthly",(YEAR(AC4680)-YEAR(AB4680))*12+MONTH(AC4680)-MONTH(AB4680)+1,(AC4680-AB4680+1))</f>
        <v>#N/A</v>
      </c>
      <c r="F4680" s="213" t="e">
        <f t="shared" si="365"/>
        <v>#N/A</v>
      </c>
    </row>
    <row r="4681" spans="1:6" x14ac:dyDescent="0.2">
      <c r="A4681" s="44" t="str">
        <f t="shared" si="361"/>
        <v xml:space="preserve"> 0 Financial</v>
      </c>
      <c r="B4681" s="44" t="str">
        <f t="shared" si="362"/>
        <v/>
      </c>
      <c r="C4681" s="44">
        <f t="shared" si="363"/>
        <v>0</v>
      </c>
      <c r="D4681" s="44" t="str">
        <f t="shared" si="364"/>
        <v>Financial</v>
      </c>
      <c r="E4681" s="44" t="e">
        <f>IF(VLOOKUP(S4681,'DD-Lookup'!$J$6:$L$50,3,FALSE)="Monthly",(YEAR(AC4681)-YEAR(AB4681))*12+MONTH(AC4681)-MONTH(AB4681)+1,(AC4681-AB4681+1))</f>
        <v>#N/A</v>
      </c>
      <c r="F4681" s="213" t="e">
        <f t="shared" si="365"/>
        <v>#N/A</v>
      </c>
    </row>
    <row r="4682" spans="1:6" x14ac:dyDescent="0.2">
      <c r="A4682" s="44" t="str">
        <f t="shared" si="361"/>
        <v xml:space="preserve"> 0 Financial</v>
      </c>
      <c r="B4682" s="44" t="str">
        <f t="shared" si="362"/>
        <v/>
      </c>
      <c r="C4682" s="44">
        <f t="shared" si="363"/>
        <v>0</v>
      </c>
      <c r="D4682" s="44" t="str">
        <f t="shared" si="364"/>
        <v>Financial</v>
      </c>
      <c r="E4682" s="44" t="e">
        <f>IF(VLOOKUP(S4682,'DD-Lookup'!$J$6:$L$50,3,FALSE)="Monthly",(YEAR(AC4682)-YEAR(AB4682))*12+MONTH(AC4682)-MONTH(AB4682)+1,(AC4682-AB4682+1))</f>
        <v>#N/A</v>
      </c>
      <c r="F4682" s="213" t="e">
        <f t="shared" si="365"/>
        <v>#N/A</v>
      </c>
    </row>
    <row r="4683" spans="1:6" x14ac:dyDescent="0.2">
      <c r="A4683" s="44" t="str">
        <f t="shared" ref="A4683:A4746" si="366">B4683&amp;" "&amp;C4683&amp;" "&amp;D4683</f>
        <v xml:space="preserve"> 0 Financial</v>
      </c>
      <c r="B4683" s="44" t="str">
        <f t="shared" ref="B4683:B4746" si="367">IF((LEFT(N4683,2)="US"),"US","")</f>
        <v/>
      </c>
      <c r="C4683" s="44">
        <f t="shared" ref="C4683:C4746" si="368">M4683</f>
        <v>0</v>
      </c>
      <c r="D4683" s="44" t="str">
        <f t="shared" ref="D4683:D4746" si="369">IF(ISNUMBER(FIND("Phy",N4683))=TRUE,"Physical","Financial")</f>
        <v>Financial</v>
      </c>
      <c r="E4683" s="44" t="e">
        <f>IF(VLOOKUP(S4683,'DD-Lookup'!$J$6:$L$50,3,FALSE)="Monthly",(YEAR(AC4683)-YEAR(AB4683))*12+MONTH(AC4683)-MONTH(AB4683)+1,(AC4683-AB4683+1))</f>
        <v>#N/A</v>
      </c>
      <c r="F4683" s="213" t="e">
        <f t="shared" ref="F4683:F4746" si="370">E4683*SUM(P4683:Q4683)</f>
        <v>#N/A</v>
      </c>
    </row>
    <row r="4684" spans="1:6" x14ac:dyDescent="0.2">
      <c r="A4684" s="44" t="str">
        <f t="shared" si="366"/>
        <v xml:space="preserve"> 0 Financial</v>
      </c>
      <c r="B4684" s="44" t="str">
        <f t="shared" si="367"/>
        <v/>
      </c>
      <c r="C4684" s="44">
        <f t="shared" si="368"/>
        <v>0</v>
      </c>
      <c r="D4684" s="44" t="str">
        <f t="shared" si="369"/>
        <v>Financial</v>
      </c>
      <c r="E4684" s="44" t="e">
        <f>IF(VLOOKUP(S4684,'DD-Lookup'!$J$6:$L$50,3,FALSE)="Monthly",(YEAR(AC4684)-YEAR(AB4684))*12+MONTH(AC4684)-MONTH(AB4684)+1,(AC4684-AB4684+1))</f>
        <v>#N/A</v>
      </c>
      <c r="F4684" s="213" t="e">
        <f t="shared" si="370"/>
        <v>#N/A</v>
      </c>
    </row>
    <row r="4685" spans="1:6" x14ac:dyDescent="0.2">
      <c r="A4685" s="44" t="str">
        <f t="shared" si="366"/>
        <v xml:space="preserve"> 0 Financial</v>
      </c>
      <c r="B4685" s="44" t="str">
        <f t="shared" si="367"/>
        <v/>
      </c>
      <c r="C4685" s="44">
        <f t="shared" si="368"/>
        <v>0</v>
      </c>
      <c r="D4685" s="44" t="str">
        <f t="shared" si="369"/>
        <v>Financial</v>
      </c>
      <c r="E4685" s="44" t="e">
        <f>IF(VLOOKUP(S4685,'DD-Lookup'!$J$6:$L$50,3,FALSE)="Monthly",(YEAR(AC4685)-YEAR(AB4685))*12+MONTH(AC4685)-MONTH(AB4685)+1,(AC4685-AB4685+1))</f>
        <v>#N/A</v>
      </c>
      <c r="F4685" s="213" t="e">
        <f t="shared" si="370"/>
        <v>#N/A</v>
      </c>
    </row>
    <row r="4686" spans="1:6" x14ac:dyDescent="0.2">
      <c r="A4686" s="44" t="str">
        <f t="shared" si="366"/>
        <v xml:space="preserve"> 0 Financial</v>
      </c>
      <c r="B4686" s="44" t="str">
        <f t="shared" si="367"/>
        <v/>
      </c>
      <c r="C4686" s="44">
        <f t="shared" si="368"/>
        <v>0</v>
      </c>
      <c r="D4686" s="44" t="str">
        <f t="shared" si="369"/>
        <v>Financial</v>
      </c>
      <c r="E4686" s="44" t="e">
        <f>IF(VLOOKUP(S4686,'DD-Lookup'!$J$6:$L$50,3,FALSE)="Monthly",(YEAR(AC4686)-YEAR(AB4686))*12+MONTH(AC4686)-MONTH(AB4686)+1,(AC4686-AB4686+1))</f>
        <v>#N/A</v>
      </c>
      <c r="F4686" s="213" t="e">
        <f t="shared" si="370"/>
        <v>#N/A</v>
      </c>
    </row>
    <row r="4687" spans="1:6" x14ac:dyDescent="0.2">
      <c r="A4687" s="44" t="str">
        <f t="shared" si="366"/>
        <v xml:space="preserve"> 0 Financial</v>
      </c>
      <c r="B4687" s="44" t="str">
        <f t="shared" si="367"/>
        <v/>
      </c>
      <c r="C4687" s="44">
        <f t="shared" si="368"/>
        <v>0</v>
      </c>
      <c r="D4687" s="44" t="str">
        <f t="shared" si="369"/>
        <v>Financial</v>
      </c>
      <c r="E4687" s="44" t="e">
        <f>IF(VLOOKUP(S4687,'DD-Lookup'!$J$6:$L$50,3,FALSE)="Monthly",(YEAR(AC4687)-YEAR(AB4687))*12+MONTH(AC4687)-MONTH(AB4687)+1,(AC4687-AB4687+1))</f>
        <v>#N/A</v>
      </c>
      <c r="F4687" s="213" t="e">
        <f t="shared" si="370"/>
        <v>#N/A</v>
      </c>
    </row>
    <row r="4688" spans="1:6" x14ac:dyDescent="0.2">
      <c r="A4688" s="44" t="str">
        <f t="shared" si="366"/>
        <v xml:space="preserve"> 0 Financial</v>
      </c>
      <c r="B4688" s="44" t="str">
        <f t="shared" si="367"/>
        <v/>
      </c>
      <c r="C4688" s="44">
        <f t="shared" si="368"/>
        <v>0</v>
      </c>
      <c r="D4688" s="44" t="str">
        <f t="shared" si="369"/>
        <v>Financial</v>
      </c>
      <c r="E4688" s="44" t="e">
        <f>IF(VLOOKUP(S4688,'DD-Lookup'!$J$6:$L$50,3,FALSE)="Monthly",(YEAR(AC4688)-YEAR(AB4688))*12+MONTH(AC4688)-MONTH(AB4688)+1,(AC4688-AB4688+1))</f>
        <v>#N/A</v>
      </c>
      <c r="F4688" s="213" t="e">
        <f t="shared" si="370"/>
        <v>#N/A</v>
      </c>
    </row>
    <row r="4689" spans="1:6" x14ac:dyDescent="0.2">
      <c r="A4689" s="44" t="str">
        <f t="shared" si="366"/>
        <v xml:space="preserve"> 0 Financial</v>
      </c>
      <c r="B4689" s="44" t="str">
        <f t="shared" si="367"/>
        <v/>
      </c>
      <c r="C4689" s="44">
        <f t="shared" si="368"/>
        <v>0</v>
      </c>
      <c r="D4689" s="44" t="str">
        <f t="shared" si="369"/>
        <v>Financial</v>
      </c>
      <c r="E4689" s="44" t="e">
        <f>IF(VLOOKUP(S4689,'DD-Lookup'!$J$6:$L$50,3,FALSE)="Monthly",(YEAR(AC4689)-YEAR(AB4689))*12+MONTH(AC4689)-MONTH(AB4689)+1,(AC4689-AB4689+1))</f>
        <v>#N/A</v>
      </c>
      <c r="F4689" s="213" t="e">
        <f t="shared" si="370"/>
        <v>#N/A</v>
      </c>
    </row>
    <row r="4690" spans="1:6" x14ac:dyDescent="0.2">
      <c r="A4690" s="44" t="str">
        <f t="shared" si="366"/>
        <v xml:space="preserve"> 0 Financial</v>
      </c>
      <c r="B4690" s="44" t="str">
        <f t="shared" si="367"/>
        <v/>
      </c>
      <c r="C4690" s="44">
        <f t="shared" si="368"/>
        <v>0</v>
      </c>
      <c r="D4690" s="44" t="str">
        <f t="shared" si="369"/>
        <v>Financial</v>
      </c>
      <c r="E4690" s="44" t="e">
        <f>IF(VLOOKUP(S4690,'DD-Lookup'!$J$6:$L$50,3,FALSE)="Monthly",(YEAR(AC4690)-YEAR(AB4690))*12+MONTH(AC4690)-MONTH(AB4690)+1,(AC4690-AB4690+1))</f>
        <v>#N/A</v>
      </c>
      <c r="F4690" s="213" t="e">
        <f t="shared" si="370"/>
        <v>#N/A</v>
      </c>
    </row>
    <row r="4691" spans="1:6" x14ac:dyDescent="0.2">
      <c r="A4691" s="44" t="str">
        <f t="shared" si="366"/>
        <v xml:space="preserve"> 0 Financial</v>
      </c>
      <c r="B4691" s="44" t="str">
        <f t="shared" si="367"/>
        <v/>
      </c>
      <c r="C4691" s="44">
        <f t="shared" si="368"/>
        <v>0</v>
      </c>
      <c r="D4691" s="44" t="str">
        <f t="shared" si="369"/>
        <v>Financial</v>
      </c>
      <c r="E4691" s="44" t="e">
        <f>IF(VLOOKUP(S4691,'DD-Lookup'!$J$6:$L$50,3,FALSE)="Monthly",(YEAR(AC4691)-YEAR(AB4691))*12+MONTH(AC4691)-MONTH(AB4691)+1,(AC4691-AB4691+1))</f>
        <v>#N/A</v>
      </c>
      <c r="F4691" s="213" t="e">
        <f t="shared" si="370"/>
        <v>#N/A</v>
      </c>
    </row>
    <row r="4692" spans="1:6" x14ac:dyDescent="0.2">
      <c r="A4692" s="44" t="str">
        <f t="shared" si="366"/>
        <v xml:space="preserve"> 0 Financial</v>
      </c>
      <c r="B4692" s="44" t="str">
        <f t="shared" si="367"/>
        <v/>
      </c>
      <c r="C4692" s="44">
        <f t="shared" si="368"/>
        <v>0</v>
      </c>
      <c r="D4692" s="44" t="str">
        <f t="shared" si="369"/>
        <v>Financial</v>
      </c>
      <c r="E4692" s="44" t="e">
        <f>IF(VLOOKUP(S4692,'DD-Lookup'!$J$6:$L$50,3,FALSE)="Monthly",(YEAR(AC4692)-YEAR(AB4692))*12+MONTH(AC4692)-MONTH(AB4692)+1,(AC4692-AB4692+1))</f>
        <v>#N/A</v>
      </c>
      <c r="F4692" s="213" t="e">
        <f t="shared" si="370"/>
        <v>#N/A</v>
      </c>
    </row>
    <row r="4693" spans="1:6" x14ac:dyDescent="0.2">
      <c r="A4693" s="44" t="str">
        <f t="shared" si="366"/>
        <v xml:space="preserve"> 0 Financial</v>
      </c>
      <c r="B4693" s="44" t="str">
        <f t="shared" si="367"/>
        <v/>
      </c>
      <c r="C4693" s="44">
        <f t="shared" si="368"/>
        <v>0</v>
      </c>
      <c r="D4693" s="44" t="str">
        <f t="shared" si="369"/>
        <v>Financial</v>
      </c>
      <c r="E4693" s="44" t="e">
        <f>IF(VLOOKUP(S4693,'DD-Lookup'!$J$6:$L$50,3,FALSE)="Monthly",(YEAR(AC4693)-YEAR(AB4693))*12+MONTH(AC4693)-MONTH(AB4693)+1,(AC4693-AB4693+1))</f>
        <v>#N/A</v>
      </c>
      <c r="F4693" s="213" t="e">
        <f t="shared" si="370"/>
        <v>#N/A</v>
      </c>
    </row>
    <row r="4694" spans="1:6" x14ac:dyDescent="0.2">
      <c r="A4694" s="44" t="str">
        <f t="shared" si="366"/>
        <v xml:space="preserve"> 0 Financial</v>
      </c>
      <c r="B4694" s="44" t="str">
        <f t="shared" si="367"/>
        <v/>
      </c>
      <c r="C4694" s="44">
        <f t="shared" si="368"/>
        <v>0</v>
      </c>
      <c r="D4694" s="44" t="str">
        <f t="shared" si="369"/>
        <v>Financial</v>
      </c>
      <c r="E4694" s="44" t="e">
        <f>IF(VLOOKUP(S4694,'DD-Lookup'!$J$6:$L$50,3,FALSE)="Monthly",(YEAR(AC4694)-YEAR(AB4694))*12+MONTH(AC4694)-MONTH(AB4694)+1,(AC4694-AB4694+1))</f>
        <v>#N/A</v>
      </c>
      <c r="F4694" s="213" t="e">
        <f t="shared" si="370"/>
        <v>#N/A</v>
      </c>
    </row>
    <row r="4695" spans="1:6" x14ac:dyDescent="0.2">
      <c r="A4695" s="44" t="str">
        <f t="shared" si="366"/>
        <v xml:space="preserve"> 0 Financial</v>
      </c>
      <c r="B4695" s="44" t="str">
        <f t="shared" si="367"/>
        <v/>
      </c>
      <c r="C4695" s="44">
        <f t="shared" si="368"/>
        <v>0</v>
      </c>
      <c r="D4695" s="44" t="str">
        <f t="shared" si="369"/>
        <v>Financial</v>
      </c>
      <c r="E4695" s="44" t="e">
        <f>IF(VLOOKUP(S4695,'DD-Lookup'!$J$6:$L$50,3,FALSE)="Monthly",(YEAR(AC4695)-YEAR(AB4695))*12+MONTH(AC4695)-MONTH(AB4695)+1,(AC4695-AB4695+1))</f>
        <v>#N/A</v>
      </c>
      <c r="F4695" s="213" t="e">
        <f t="shared" si="370"/>
        <v>#N/A</v>
      </c>
    </row>
    <row r="4696" spans="1:6" x14ac:dyDescent="0.2">
      <c r="A4696" s="44" t="str">
        <f t="shared" si="366"/>
        <v xml:space="preserve"> 0 Financial</v>
      </c>
      <c r="B4696" s="44" t="str">
        <f t="shared" si="367"/>
        <v/>
      </c>
      <c r="C4696" s="44">
        <f t="shared" si="368"/>
        <v>0</v>
      </c>
      <c r="D4696" s="44" t="str">
        <f t="shared" si="369"/>
        <v>Financial</v>
      </c>
      <c r="E4696" s="44" t="e">
        <f>IF(VLOOKUP(S4696,'DD-Lookup'!$J$6:$L$50,3,FALSE)="Monthly",(YEAR(AC4696)-YEAR(AB4696))*12+MONTH(AC4696)-MONTH(AB4696)+1,(AC4696-AB4696+1))</f>
        <v>#N/A</v>
      </c>
      <c r="F4696" s="213" t="e">
        <f t="shared" si="370"/>
        <v>#N/A</v>
      </c>
    </row>
    <row r="4697" spans="1:6" x14ac:dyDescent="0.2">
      <c r="A4697" s="44" t="str">
        <f t="shared" si="366"/>
        <v xml:space="preserve"> 0 Financial</v>
      </c>
      <c r="B4697" s="44" t="str">
        <f t="shared" si="367"/>
        <v/>
      </c>
      <c r="C4697" s="44">
        <f t="shared" si="368"/>
        <v>0</v>
      </c>
      <c r="D4697" s="44" t="str">
        <f t="shared" si="369"/>
        <v>Financial</v>
      </c>
      <c r="E4697" s="44" t="e">
        <f>IF(VLOOKUP(S4697,'DD-Lookup'!$J$6:$L$50,3,FALSE)="Monthly",(YEAR(AC4697)-YEAR(AB4697))*12+MONTH(AC4697)-MONTH(AB4697)+1,(AC4697-AB4697+1))</f>
        <v>#N/A</v>
      </c>
      <c r="F4697" s="213" t="e">
        <f t="shared" si="370"/>
        <v>#N/A</v>
      </c>
    </row>
    <row r="4698" spans="1:6" x14ac:dyDescent="0.2">
      <c r="A4698" s="44" t="str">
        <f t="shared" si="366"/>
        <v xml:space="preserve"> 0 Financial</v>
      </c>
      <c r="B4698" s="44" t="str">
        <f t="shared" si="367"/>
        <v/>
      </c>
      <c r="C4698" s="44">
        <f t="shared" si="368"/>
        <v>0</v>
      </c>
      <c r="D4698" s="44" t="str">
        <f t="shared" si="369"/>
        <v>Financial</v>
      </c>
      <c r="E4698" s="44" t="e">
        <f>IF(VLOOKUP(S4698,'DD-Lookup'!$J$6:$L$50,3,FALSE)="Monthly",(YEAR(AC4698)-YEAR(AB4698))*12+MONTH(AC4698)-MONTH(AB4698)+1,(AC4698-AB4698+1))</f>
        <v>#N/A</v>
      </c>
      <c r="F4698" s="213" t="e">
        <f t="shared" si="370"/>
        <v>#N/A</v>
      </c>
    </row>
    <row r="4699" spans="1:6" x14ac:dyDescent="0.2">
      <c r="A4699" s="44" t="str">
        <f t="shared" si="366"/>
        <v xml:space="preserve"> 0 Financial</v>
      </c>
      <c r="B4699" s="44" t="str">
        <f t="shared" si="367"/>
        <v/>
      </c>
      <c r="C4699" s="44">
        <f t="shared" si="368"/>
        <v>0</v>
      </c>
      <c r="D4699" s="44" t="str">
        <f t="shared" si="369"/>
        <v>Financial</v>
      </c>
      <c r="E4699" s="44" t="e">
        <f>IF(VLOOKUP(S4699,'DD-Lookup'!$J$6:$L$50,3,FALSE)="Monthly",(YEAR(AC4699)-YEAR(AB4699))*12+MONTH(AC4699)-MONTH(AB4699)+1,(AC4699-AB4699+1))</f>
        <v>#N/A</v>
      </c>
      <c r="F4699" s="213" t="e">
        <f t="shared" si="370"/>
        <v>#N/A</v>
      </c>
    </row>
    <row r="4700" spans="1:6" x14ac:dyDescent="0.2">
      <c r="A4700" s="44" t="str">
        <f t="shared" si="366"/>
        <v xml:space="preserve"> 0 Financial</v>
      </c>
      <c r="B4700" s="44" t="str">
        <f t="shared" si="367"/>
        <v/>
      </c>
      <c r="C4700" s="44">
        <f t="shared" si="368"/>
        <v>0</v>
      </c>
      <c r="D4700" s="44" t="str">
        <f t="shared" si="369"/>
        <v>Financial</v>
      </c>
      <c r="E4700" s="44" t="e">
        <f>IF(VLOOKUP(S4700,'DD-Lookup'!$J$6:$L$50,3,FALSE)="Monthly",(YEAR(AC4700)-YEAR(AB4700))*12+MONTH(AC4700)-MONTH(AB4700)+1,(AC4700-AB4700+1))</f>
        <v>#N/A</v>
      </c>
      <c r="F4700" s="213" t="e">
        <f t="shared" si="370"/>
        <v>#N/A</v>
      </c>
    </row>
    <row r="4701" spans="1:6" x14ac:dyDescent="0.2">
      <c r="A4701" s="44" t="str">
        <f t="shared" si="366"/>
        <v xml:space="preserve"> 0 Financial</v>
      </c>
      <c r="B4701" s="44" t="str">
        <f t="shared" si="367"/>
        <v/>
      </c>
      <c r="C4701" s="44">
        <f t="shared" si="368"/>
        <v>0</v>
      </c>
      <c r="D4701" s="44" t="str">
        <f t="shared" si="369"/>
        <v>Financial</v>
      </c>
      <c r="E4701" s="44" t="e">
        <f>IF(VLOOKUP(S4701,'DD-Lookup'!$J$6:$L$50,3,FALSE)="Monthly",(YEAR(AC4701)-YEAR(AB4701))*12+MONTH(AC4701)-MONTH(AB4701)+1,(AC4701-AB4701+1))</f>
        <v>#N/A</v>
      </c>
      <c r="F4701" s="213" t="e">
        <f t="shared" si="370"/>
        <v>#N/A</v>
      </c>
    </row>
    <row r="4702" spans="1:6" x14ac:dyDescent="0.2">
      <c r="A4702" s="44" t="str">
        <f t="shared" si="366"/>
        <v xml:space="preserve"> 0 Financial</v>
      </c>
      <c r="B4702" s="44" t="str">
        <f t="shared" si="367"/>
        <v/>
      </c>
      <c r="C4702" s="44">
        <f t="shared" si="368"/>
        <v>0</v>
      </c>
      <c r="D4702" s="44" t="str">
        <f t="shared" si="369"/>
        <v>Financial</v>
      </c>
      <c r="E4702" s="44" t="e">
        <f>IF(VLOOKUP(S4702,'DD-Lookup'!$J$6:$L$50,3,FALSE)="Monthly",(YEAR(AC4702)-YEAR(AB4702))*12+MONTH(AC4702)-MONTH(AB4702)+1,(AC4702-AB4702+1))</f>
        <v>#N/A</v>
      </c>
      <c r="F4702" s="213" t="e">
        <f t="shared" si="370"/>
        <v>#N/A</v>
      </c>
    </row>
    <row r="4703" spans="1:6" x14ac:dyDescent="0.2">
      <c r="A4703" s="44" t="str">
        <f t="shared" si="366"/>
        <v xml:space="preserve"> 0 Financial</v>
      </c>
      <c r="B4703" s="44" t="str">
        <f t="shared" si="367"/>
        <v/>
      </c>
      <c r="C4703" s="44">
        <f t="shared" si="368"/>
        <v>0</v>
      </c>
      <c r="D4703" s="44" t="str">
        <f t="shared" si="369"/>
        <v>Financial</v>
      </c>
      <c r="E4703" s="44" t="e">
        <f>IF(VLOOKUP(S4703,'DD-Lookup'!$J$6:$L$50,3,FALSE)="Monthly",(YEAR(AC4703)-YEAR(AB4703))*12+MONTH(AC4703)-MONTH(AB4703)+1,(AC4703-AB4703+1))</f>
        <v>#N/A</v>
      </c>
      <c r="F4703" s="213" t="e">
        <f t="shared" si="370"/>
        <v>#N/A</v>
      </c>
    </row>
    <row r="4704" spans="1:6" x14ac:dyDescent="0.2">
      <c r="A4704" s="44" t="str">
        <f t="shared" si="366"/>
        <v xml:space="preserve"> 0 Financial</v>
      </c>
      <c r="B4704" s="44" t="str">
        <f t="shared" si="367"/>
        <v/>
      </c>
      <c r="C4704" s="44">
        <f t="shared" si="368"/>
        <v>0</v>
      </c>
      <c r="D4704" s="44" t="str">
        <f t="shared" si="369"/>
        <v>Financial</v>
      </c>
      <c r="E4704" s="44" t="e">
        <f>IF(VLOOKUP(S4704,'DD-Lookup'!$J$6:$L$50,3,FALSE)="Monthly",(YEAR(AC4704)-YEAR(AB4704))*12+MONTH(AC4704)-MONTH(AB4704)+1,(AC4704-AB4704+1))</f>
        <v>#N/A</v>
      </c>
      <c r="F4704" s="213" t="e">
        <f t="shared" si="370"/>
        <v>#N/A</v>
      </c>
    </row>
    <row r="4705" spans="1:6" x14ac:dyDescent="0.2">
      <c r="A4705" s="44" t="str">
        <f t="shared" si="366"/>
        <v xml:space="preserve"> 0 Financial</v>
      </c>
      <c r="B4705" s="44" t="str">
        <f t="shared" si="367"/>
        <v/>
      </c>
      <c r="C4705" s="44">
        <f t="shared" si="368"/>
        <v>0</v>
      </c>
      <c r="D4705" s="44" t="str">
        <f t="shared" si="369"/>
        <v>Financial</v>
      </c>
      <c r="E4705" s="44" t="e">
        <f>IF(VLOOKUP(S4705,'DD-Lookup'!$J$6:$L$50,3,FALSE)="Monthly",(YEAR(AC4705)-YEAR(AB4705))*12+MONTH(AC4705)-MONTH(AB4705)+1,(AC4705-AB4705+1))</f>
        <v>#N/A</v>
      </c>
      <c r="F4705" s="213" t="e">
        <f t="shared" si="370"/>
        <v>#N/A</v>
      </c>
    </row>
    <row r="4706" spans="1:6" x14ac:dyDescent="0.2">
      <c r="A4706" s="44" t="str">
        <f t="shared" si="366"/>
        <v xml:space="preserve"> 0 Financial</v>
      </c>
      <c r="B4706" s="44" t="str">
        <f t="shared" si="367"/>
        <v/>
      </c>
      <c r="C4706" s="44">
        <f t="shared" si="368"/>
        <v>0</v>
      </c>
      <c r="D4706" s="44" t="str">
        <f t="shared" si="369"/>
        <v>Financial</v>
      </c>
      <c r="E4706" s="44" t="e">
        <f>IF(VLOOKUP(S4706,'DD-Lookup'!$J$6:$L$50,3,FALSE)="Monthly",(YEAR(AC4706)-YEAR(AB4706))*12+MONTH(AC4706)-MONTH(AB4706)+1,(AC4706-AB4706+1))</f>
        <v>#N/A</v>
      </c>
      <c r="F4706" s="213" t="e">
        <f t="shared" si="370"/>
        <v>#N/A</v>
      </c>
    </row>
    <row r="4707" spans="1:6" x14ac:dyDescent="0.2">
      <c r="A4707" s="44" t="str">
        <f t="shared" si="366"/>
        <v xml:space="preserve"> 0 Financial</v>
      </c>
      <c r="B4707" s="44" t="str">
        <f t="shared" si="367"/>
        <v/>
      </c>
      <c r="C4707" s="44">
        <f t="shared" si="368"/>
        <v>0</v>
      </c>
      <c r="D4707" s="44" t="str">
        <f t="shared" si="369"/>
        <v>Financial</v>
      </c>
      <c r="E4707" s="44" t="e">
        <f>IF(VLOOKUP(S4707,'DD-Lookup'!$J$6:$L$50,3,FALSE)="Monthly",(YEAR(AC4707)-YEAR(AB4707))*12+MONTH(AC4707)-MONTH(AB4707)+1,(AC4707-AB4707+1))</f>
        <v>#N/A</v>
      </c>
      <c r="F4707" s="213" t="e">
        <f t="shared" si="370"/>
        <v>#N/A</v>
      </c>
    </row>
    <row r="4708" spans="1:6" x14ac:dyDescent="0.2">
      <c r="A4708" s="44" t="str">
        <f t="shared" si="366"/>
        <v xml:space="preserve"> 0 Financial</v>
      </c>
      <c r="B4708" s="44" t="str">
        <f t="shared" si="367"/>
        <v/>
      </c>
      <c r="C4708" s="44">
        <f t="shared" si="368"/>
        <v>0</v>
      </c>
      <c r="D4708" s="44" t="str">
        <f t="shared" si="369"/>
        <v>Financial</v>
      </c>
      <c r="E4708" s="44" t="e">
        <f>IF(VLOOKUP(S4708,'DD-Lookup'!$J$6:$L$50,3,FALSE)="Monthly",(YEAR(AC4708)-YEAR(AB4708))*12+MONTH(AC4708)-MONTH(AB4708)+1,(AC4708-AB4708+1))</f>
        <v>#N/A</v>
      </c>
      <c r="F4708" s="213" t="e">
        <f t="shared" si="370"/>
        <v>#N/A</v>
      </c>
    </row>
    <row r="4709" spans="1:6" x14ac:dyDescent="0.2">
      <c r="A4709" s="44" t="str">
        <f t="shared" si="366"/>
        <v xml:space="preserve"> 0 Financial</v>
      </c>
      <c r="B4709" s="44" t="str">
        <f t="shared" si="367"/>
        <v/>
      </c>
      <c r="C4709" s="44">
        <f t="shared" si="368"/>
        <v>0</v>
      </c>
      <c r="D4709" s="44" t="str">
        <f t="shared" si="369"/>
        <v>Financial</v>
      </c>
      <c r="E4709" s="44" t="e">
        <f>IF(VLOOKUP(S4709,'DD-Lookup'!$J$6:$L$50,3,FALSE)="Monthly",(YEAR(AC4709)-YEAR(AB4709))*12+MONTH(AC4709)-MONTH(AB4709)+1,(AC4709-AB4709+1))</f>
        <v>#N/A</v>
      </c>
      <c r="F4709" s="213" t="e">
        <f t="shared" si="370"/>
        <v>#N/A</v>
      </c>
    </row>
    <row r="4710" spans="1:6" x14ac:dyDescent="0.2">
      <c r="A4710" s="44" t="str">
        <f t="shared" si="366"/>
        <v xml:space="preserve"> 0 Financial</v>
      </c>
      <c r="B4710" s="44" t="str">
        <f t="shared" si="367"/>
        <v/>
      </c>
      <c r="C4710" s="44">
        <f t="shared" si="368"/>
        <v>0</v>
      </c>
      <c r="D4710" s="44" t="str">
        <f t="shared" si="369"/>
        <v>Financial</v>
      </c>
      <c r="E4710" s="44" t="e">
        <f>IF(VLOOKUP(S4710,'DD-Lookup'!$J$6:$L$50,3,FALSE)="Monthly",(YEAR(AC4710)-YEAR(AB4710))*12+MONTH(AC4710)-MONTH(AB4710)+1,(AC4710-AB4710+1))</f>
        <v>#N/A</v>
      </c>
      <c r="F4710" s="213" t="e">
        <f t="shared" si="370"/>
        <v>#N/A</v>
      </c>
    </row>
    <row r="4711" spans="1:6" x14ac:dyDescent="0.2">
      <c r="A4711" s="44" t="str">
        <f t="shared" si="366"/>
        <v xml:space="preserve"> 0 Financial</v>
      </c>
      <c r="B4711" s="44" t="str">
        <f t="shared" si="367"/>
        <v/>
      </c>
      <c r="C4711" s="44">
        <f t="shared" si="368"/>
        <v>0</v>
      </c>
      <c r="D4711" s="44" t="str">
        <f t="shared" si="369"/>
        <v>Financial</v>
      </c>
      <c r="E4711" s="44" t="e">
        <f>IF(VLOOKUP(S4711,'DD-Lookup'!$J$6:$L$50,3,FALSE)="Monthly",(YEAR(AC4711)-YEAR(AB4711))*12+MONTH(AC4711)-MONTH(AB4711)+1,(AC4711-AB4711+1))</f>
        <v>#N/A</v>
      </c>
      <c r="F4711" s="213" t="e">
        <f t="shared" si="370"/>
        <v>#N/A</v>
      </c>
    </row>
    <row r="4712" spans="1:6" x14ac:dyDescent="0.2">
      <c r="A4712" s="44" t="str">
        <f t="shared" si="366"/>
        <v xml:space="preserve"> 0 Financial</v>
      </c>
      <c r="B4712" s="44" t="str">
        <f t="shared" si="367"/>
        <v/>
      </c>
      <c r="C4712" s="44">
        <f t="shared" si="368"/>
        <v>0</v>
      </c>
      <c r="D4712" s="44" t="str">
        <f t="shared" si="369"/>
        <v>Financial</v>
      </c>
      <c r="E4712" s="44" t="e">
        <f>IF(VLOOKUP(S4712,'DD-Lookup'!$J$6:$L$50,3,FALSE)="Monthly",(YEAR(AC4712)-YEAR(AB4712))*12+MONTH(AC4712)-MONTH(AB4712)+1,(AC4712-AB4712+1))</f>
        <v>#N/A</v>
      </c>
      <c r="F4712" s="213" t="e">
        <f t="shared" si="370"/>
        <v>#N/A</v>
      </c>
    </row>
    <row r="4713" spans="1:6" x14ac:dyDescent="0.2">
      <c r="A4713" s="44" t="str">
        <f t="shared" si="366"/>
        <v xml:space="preserve"> 0 Financial</v>
      </c>
      <c r="B4713" s="44" t="str">
        <f t="shared" si="367"/>
        <v/>
      </c>
      <c r="C4713" s="44">
        <f t="shared" si="368"/>
        <v>0</v>
      </c>
      <c r="D4713" s="44" t="str">
        <f t="shared" si="369"/>
        <v>Financial</v>
      </c>
      <c r="E4713" s="44" t="e">
        <f>IF(VLOOKUP(S4713,'DD-Lookup'!$J$6:$L$50,3,FALSE)="Monthly",(YEAR(AC4713)-YEAR(AB4713))*12+MONTH(AC4713)-MONTH(AB4713)+1,(AC4713-AB4713+1))</f>
        <v>#N/A</v>
      </c>
      <c r="F4713" s="213" t="e">
        <f t="shared" si="370"/>
        <v>#N/A</v>
      </c>
    </row>
    <row r="4714" spans="1:6" x14ac:dyDescent="0.2">
      <c r="A4714" s="44" t="str">
        <f t="shared" si="366"/>
        <v xml:space="preserve"> 0 Financial</v>
      </c>
      <c r="B4714" s="44" t="str">
        <f t="shared" si="367"/>
        <v/>
      </c>
      <c r="C4714" s="44">
        <f t="shared" si="368"/>
        <v>0</v>
      </c>
      <c r="D4714" s="44" t="str">
        <f t="shared" si="369"/>
        <v>Financial</v>
      </c>
      <c r="E4714" s="44" t="e">
        <f>IF(VLOOKUP(S4714,'DD-Lookup'!$J$6:$L$50,3,FALSE)="Monthly",(YEAR(AC4714)-YEAR(AB4714))*12+MONTH(AC4714)-MONTH(AB4714)+1,(AC4714-AB4714+1))</f>
        <v>#N/A</v>
      </c>
      <c r="F4714" s="213" t="e">
        <f t="shared" si="370"/>
        <v>#N/A</v>
      </c>
    </row>
    <row r="4715" spans="1:6" x14ac:dyDescent="0.2">
      <c r="A4715" s="44" t="str">
        <f t="shared" si="366"/>
        <v xml:space="preserve"> 0 Financial</v>
      </c>
      <c r="B4715" s="44" t="str">
        <f t="shared" si="367"/>
        <v/>
      </c>
      <c r="C4715" s="44">
        <f t="shared" si="368"/>
        <v>0</v>
      </c>
      <c r="D4715" s="44" t="str">
        <f t="shared" si="369"/>
        <v>Financial</v>
      </c>
      <c r="E4715" s="44" t="e">
        <f>IF(VLOOKUP(S4715,'DD-Lookup'!$J$6:$L$50,3,FALSE)="Monthly",(YEAR(AC4715)-YEAR(AB4715))*12+MONTH(AC4715)-MONTH(AB4715)+1,(AC4715-AB4715+1))</f>
        <v>#N/A</v>
      </c>
      <c r="F4715" s="213" t="e">
        <f t="shared" si="370"/>
        <v>#N/A</v>
      </c>
    </row>
    <row r="4716" spans="1:6" x14ac:dyDescent="0.2">
      <c r="A4716" s="44" t="str">
        <f t="shared" si="366"/>
        <v xml:space="preserve"> 0 Financial</v>
      </c>
      <c r="B4716" s="44" t="str">
        <f t="shared" si="367"/>
        <v/>
      </c>
      <c r="C4716" s="44">
        <f t="shared" si="368"/>
        <v>0</v>
      </c>
      <c r="D4716" s="44" t="str">
        <f t="shared" si="369"/>
        <v>Financial</v>
      </c>
      <c r="E4716" s="44" t="e">
        <f>IF(VLOOKUP(S4716,'DD-Lookup'!$J$6:$L$50,3,FALSE)="Monthly",(YEAR(AC4716)-YEAR(AB4716))*12+MONTH(AC4716)-MONTH(AB4716)+1,(AC4716-AB4716+1))</f>
        <v>#N/A</v>
      </c>
      <c r="F4716" s="213" t="e">
        <f t="shared" si="370"/>
        <v>#N/A</v>
      </c>
    </row>
    <row r="4717" spans="1:6" x14ac:dyDescent="0.2">
      <c r="A4717" s="44" t="str">
        <f t="shared" si="366"/>
        <v xml:space="preserve"> 0 Financial</v>
      </c>
      <c r="B4717" s="44" t="str">
        <f t="shared" si="367"/>
        <v/>
      </c>
      <c r="C4717" s="44">
        <f t="shared" si="368"/>
        <v>0</v>
      </c>
      <c r="D4717" s="44" t="str">
        <f t="shared" si="369"/>
        <v>Financial</v>
      </c>
      <c r="E4717" s="44" t="e">
        <f>IF(VLOOKUP(S4717,'DD-Lookup'!$J$6:$L$50,3,FALSE)="Monthly",(YEAR(AC4717)-YEAR(AB4717))*12+MONTH(AC4717)-MONTH(AB4717)+1,(AC4717-AB4717+1))</f>
        <v>#N/A</v>
      </c>
      <c r="F4717" s="213" t="e">
        <f t="shared" si="370"/>
        <v>#N/A</v>
      </c>
    </row>
    <row r="4718" spans="1:6" x14ac:dyDescent="0.2">
      <c r="A4718" s="44" t="str">
        <f t="shared" si="366"/>
        <v xml:space="preserve"> 0 Financial</v>
      </c>
      <c r="B4718" s="44" t="str">
        <f t="shared" si="367"/>
        <v/>
      </c>
      <c r="C4718" s="44">
        <f t="shared" si="368"/>
        <v>0</v>
      </c>
      <c r="D4718" s="44" t="str">
        <f t="shared" si="369"/>
        <v>Financial</v>
      </c>
      <c r="E4718" s="44" t="e">
        <f>IF(VLOOKUP(S4718,'DD-Lookup'!$J$6:$L$50,3,FALSE)="Monthly",(YEAR(AC4718)-YEAR(AB4718))*12+MONTH(AC4718)-MONTH(AB4718)+1,(AC4718-AB4718+1))</f>
        <v>#N/A</v>
      </c>
      <c r="F4718" s="213" t="e">
        <f t="shared" si="370"/>
        <v>#N/A</v>
      </c>
    </row>
    <row r="4719" spans="1:6" x14ac:dyDescent="0.2">
      <c r="A4719" s="44" t="str">
        <f t="shared" si="366"/>
        <v xml:space="preserve"> 0 Financial</v>
      </c>
      <c r="B4719" s="44" t="str">
        <f t="shared" si="367"/>
        <v/>
      </c>
      <c r="C4719" s="44">
        <f t="shared" si="368"/>
        <v>0</v>
      </c>
      <c r="D4719" s="44" t="str">
        <f t="shared" si="369"/>
        <v>Financial</v>
      </c>
      <c r="E4719" s="44" t="e">
        <f>IF(VLOOKUP(S4719,'DD-Lookup'!$J$6:$L$50,3,FALSE)="Monthly",(YEAR(AC4719)-YEAR(AB4719))*12+MONTH(AC4719)-MONTH(AB4719)+1,(AC4719-AB4719+1))</f>
        <v>#N/A</v>
      </c>
      <c r="F4719" s="213" t="e">
        <f t="shared" si="370"/>
        <v>#N/A</v>
      </c>
    </row>
    <row r="4720" spans="1:6" x14ac:dyDescent="0.2">
      <c r="A4720" s="44" t="str">
        <f t="shared" si="366"/>
        <v xml:space="preserve"> 0 Financial</v>
      </c>
      <c r="B4720" s="44" t="str">
        <f t="shared" si="367"/>
        <v/>
      </c>
      <c r="C4720" s="44">
        <f t="shared" si="368"/>
        <v>0</v>
      </c>
      <c r="D4720" s="44" t="str">
        <f t="shared" si="369"/>
        <v>Financial</v>
      </c>
      <c r="E4720" s="44" t="e">
        <f>IF(VLOOKUP(S4720,'DD-Lookup'!$J$6:$L$50,3,FALSE)="Monthly",(YEAR(AC4720)-YEAR(AB4720))*12+MONTH(AC4720)-MONTH(AB4720)+1,(AC4720-AB4720+1))</f>
        <v>#N/A</v>
      </c>
      <c r="F4720" s="213" t="e">
        <f t="shared" si="370"/>
        <v>#N/A</v>
      </c>
    </row>
    <row r="4721" spans="1:6" x14ac:dyDescent="0.2">
      <c r="A4721" s="44" t="str">
        <f t="shared" si="366"/>
        <v xml:space="preserve"> 0 Financial</v>
      </c>
      <c r="B4721" s="44" t="str">
        <f t="shared" si="367"/>
        <v/>
      </c>
      <c r="C4721" s="44">
        <f t="shared" si="368"/>
        <v>0</v>
      </c>
      <c r="D4721" s="44" t="str">
        <f t="shared" si="369"/>
        <v>Financial</v>
      </c>
      <c r="E4721" s="44" t="e">
        <f>IF(VLOOKUP(S4721,'DD-Lookup'!$J$6:$L$50,3,FALSE)="Monthly",(YEAR(AC4721)-YEAR(AB4721))*12+MONTH(AC4721)-MONTH(AB4721)+1,(AC4721-AB4721+1))</f>
        <v>#N/A</v>
      </c>
      <c r="F4721" s="213" t="e">
        <f t="shared" si="370"/>
        <v>#N/A</v>
      </c>
    </row>
    <row r="4722" spans="1:6" x14ac:dyDescent="0.2">
      <c r="A4722" s="44" t="str">
        <f t="shared" si="366"/>
        <v xml:space="preserve"> 0 Financial</v>
      </c>
      <c r="B4722" s="44" t="str">
        <f t="shared" si="367"/>
        <v/>
      </c>
      <c r="C4722" s="44">
        <f t="shared" si="368"/>
        <v>0</v>
      </c>
      <c r="D4722" s="44" t="str">
        <f t="shared" si="369"/>
        <v>Financial</v>
      </c>
      <c r="E4722" s="44" t="e">
        <f>IF(VLOOKUP(S4722,'DD-Lookup'!$J$6:$L$50,3,FALSE)="Monthly",(YEAR(AC4722)-YEAR(AB4722))*12+MONTH(AC4722)-MONTH(AB4722)+1,(AC4722-AB4722+1))</f>
        <v>#N/A</v>
      </c>
      <c r="F4722" s="213" t="e">
        <f t="shared" si="370"/>
        <v>#N/A</v>
      </c>
    </row>
    <row r="4723" spans="1:6" x14ac:dyDescent="0.2">
      <c r="A4723" s="44" t="str">
        <f t="shared" si="366"/>
        <v xml:space="preserve"> 0 Financial</v>
      </c>
      <c r="B4723" s="44" t="str">
        <f t="shared" si="367"/>
        <v/>
      </c>
      <c r="C4723" s="44">
        <f t="shared" si="368"/>
        <v>0</v>
      </c>
      <c r="D4723" s="44" t="str">
        <f t="shared" si="369"/>
        <v>Financial</v>
      </c>
      <c r="E4723" s="44" t="e">
        <f>IF(VLOOKUP(S4723,'DD-Lookup'!$J$6:$L$50,3,FALSE)="Monthly",(YEAR(AC4723)-YEAR(AB4723))*12+MONTH(AC4723)-MONTH(AB4723)+1,(AC4723-AB4723+1))</f>
        <v>#N/A</v>
      </c>
      <c r="F4723" s="213" t="e">
        <f t="shared" si="370"/>
        <v>#N/A</v>
      </c>
    </row>
    <row r="4724" spans="1:6" x14ac:dyDescent="0.2">
      <c r="A4724" s="44" t="str">
        <f t="shared" si="366"/>
        <v xml:space="preserve"> 0 Financial</v>
      </c>
      <c r="B4724" s="44" t="str">
        <f t="shared" si="367"/>
        <v/>
      </c>
      <c r="C4724" s="44">
        <f t="shared" si="368"/>
        <v>0</v>
      </c>
      <c r="D4724" s="44" t="str">
        <f t="shared" si="369"/>
        <v>Financial</v>
      </c>
      <c r="E4724" s="44" t="e">
        <f>IF(VLOOKUP(S4724,'DD-Lookup'!$J$6:$L$50,3,FALSE)="Monthly",(YEAR(AC4724)-YEAR(AB4724))*12+MONTH(AC4724)-MONTH(AB4724)+1,(AC4724-AB4724+1))</f>
        <v>#N/A</v>
      </c>
      <c r="F4724" s="213" t="e">
        <f t="shared" si="370"/>
        <v>#N/A</v>
      </c>
    </row>
    <row r="4725" spans="1:6" x14ac:dyDescent="0.2">
      <c r="A4725" s="44" t="str">
        <f t="shared" si="366"/>
        <v xml:space="preserve"> 0 Financial</v>
      </c>
      <c r="B4725" s="44" t="str">
        <f t="shared" si="367"/>
        <v/>
      </c>
      <c r="C4725" s="44">
        <f t="shared" si="368"/>
        <v>0</v>
      </c>
      <c r="D4725" s="44" t="str">
        <f t="shared" si="369"/>
        <v>Financial</v>
      </c>
      <c r="E4725" s="44" t="e">
        <f>IF(VLOOKUP(S4725,'DD-Lookup'!$J$6:$L$50,3,FALSE)="Monthly",(YEAR(AC4725)-YEAR(AB4725))*12+MONTH(AC4725)-MONTH(AB4725)+1,(AC4725-AB4725+1))</f>
        <v>#N/A</v>
      </c>
      <c r="F4725" s="213" t="e">
        <f t="shared" si="370"/>
        <v>#N/A</v>
      </c>
    </row>
    <row r="4726" spans="1:6" x14ac:dyDescent="0.2">
      <c r="A4726" s="44" t="str">
        <f t="shared" si="366"/>
        <v xml:space="preserve"> 0 Financial</v>
      </c>
      <c r="B4726" s="44" t="str">
        <f t="shared" si="367"/>
        <v/>
      </c>
      <c r="C4726" s="44">
        <f t="shared" si="368"/>
        <v>0</v>
      </c>
      <c r="D4726" s="44" t="str">
        <f t="shared" si="369"/>
        <v>Financial</v>
      </c>
      <c r="E4726" s="44" t="e">
        <f>IF(VLOOKUP(S4726,'DD-Lookup'!$J$6:$L$50,3,FALSE)="Monthly",(YEAR(AC4726)-YEAR(AB4726))*12+MONTH(AC4726)-MONTH(AB4726)+1,(AC4726-AB4726+1))</f>
        <v>#N/A</v>
      </c>
      <c r="F4726" s="213" t="e">
        <f t="shared" si="370"/>
        <v>#N/A</v>
      </c>
    </row>
    <row r="4727" spans="1:6" x14ac:dyDescent="0.2">
      <c r="A4727" s="44" t="str">
        <f t="shared" si="366"/>
        <v xml:space="preserve"> 0 Financial</v>
      </c>
      <c r="B4727" s="44" t="str">
        <f t="shared" si="367"/>
        <v/>
      </c>
      <c r="C4727" s="44">
        <f t="shared" si="368"/>
        <v>0</v>
      </c>
      <c r="D4727" s="44" t="str">
        <f t="shared" si="369"/>
        <v>Financial</v>
      </c>
      <c r="E4727" s="44" t="e">
        <f>IF(VLOOKUP(S4727,'DD-Lookup'!$J$6:$L$50,3,FALSE)="Monthly",(YEAR(AC4727)-YEAR(AB4727))*12+MONTH(AC4727)-MONTH(AB4727)+1,(AC4727-AB4727+1))</f>
        <v>#N/A</v>
      </c>
      <c r="F4727" s="213" t="e">
        <f t="shared" si="370"/>
        <v>#N/A</v>
      </c>
    </row>
    <row r="4728" spans="1:6" x14ac:dyDescent="0.2">
      <c r="A4728" s="44" t="str">
        <f t="shared" si="366"/>
        <v xml:space="preserve"> 0 Financial</v>
      </c>
      <c r="B4728" s="44" t="str">
        <f t="shared" si="367"/>
        <v/>
      </c>
      <c r="C4728" s="44">
        <f t="shared" si="368"/>
        <v>0</v>
      </c>
      <c r="D4728" s="44" t="str">
        <f t="shared" si="369"/>
        <v>Financial</v>
      </c>
      <c r="E4728" s="44" t="e">
        <f>IF(VLOOKUP(S4728,'DD-Lookup'!$J$6:$L$50,3,FALSE)="Monthly",(YEAR(AC4728)-YEAR(AB4728))*12+MONTH(AC4728)-MONTH(AB4728)+1,(AC4728-AB4728+1))</f>
        <v>#N/A</v>
      </c>
      <c r="F4728" s="213" t="e">
        <f t="shared" si="370"/>
        <v>#N/A</v>
      </c>
    </row>
    <row r="4729" spans="1:6" x14ac:dyDescent="0.2">
      <c r="A4729" s="44" t="str">
        <f t="shared" si="366"/>
        <v xml:space="preserve"> 0 Financial</v>
      </c>
      <c r="B4729" s="44" t="str">
        <f t="shared" si="367"/>
        <v/>
      </c>
      <c r="C4729" s="44">
        <f t="shared" si="368"/>
        <v>0</v>
      </c>
      <c r="D4729" s="44" t="str">
        <f t="shared" si="369"/>
        <v>Financial</v>
      </c>
      <c r="E4729" s="44" t="e">
        <f>IF(VLOOKUP(S4729,'DD-Lookup'!$J$6:$L$50,3,FALSE)="Monthly",(YEAR(AC4729)-YEAR(AB4729))*12+MONTH(AC4729)-MONTH(AB4729)+1,(AC4729-AB4729+1))</f>
        <v>#N/A</v>
      </c>
      <c r="F4729" s="213" t="e">
        <f t="shared" si="370"/>
        <v>#N/A</v>
      </c>
    </row>
    <row r="4730" spans="1:6" x14ac:dyDescent="0.2">
      <c r="A4730" s="44" t="str">
        <f t="shared" si="366"/>
        <v xml:space="preserve"> 0 Financial</v>
      </c>
      <c r="B4730" s="44" t="str">
        <f t="shared" si="367"/>
        <v/>
      </c>
      <c r="C4730" s="44">
        <f t="shared" si="368"/>
        <v>0</v>
      </c>
      <c r="D4730" s="44" t="str">
        <f t="shared" si="369"/>
        <v>Financial</v>
      </c>
      <c r="E4730" s="44" t="e">
        <f>IF(VLOOKUP(S4730,'DD-Lookup'!$J$6:$L$50,3,FALSE)="Monthly",(YEAR(AC4730)-YEAR(AB4730))*12+MONTH(AC4730)-MONTH(AB4730)+1,(AC4730-AB4730+1))</f>
        <v>#N/A</v>
      </c>
      <c r="F4730" s="213" t="e">
        <f t="shared" si="370"/>
        <v>#N/A</v>
      </c>
    </row>
    <row r="4731" spans="1:6" x14ac:dyDescent="0.2">
      <c r="A4731" s="44" t="str">
        <f t="shared" si="366"/>
        <v xml:space="preserve"> 0 Financial</v>
      </c>
      <c r="B4731" s="44" t="str">
        <f t="shared" si="367"/>
        <v/>
      </c>
      <c r="C4731" s="44">
        <f t="shared" si="368"/>
        <v>0</v>
      </c>
      <c r="D4731" s="44" t="str">
        <f t="shared" si="369"/>
        <v>Financial</v>
      </c>
      <c r="E4731" s="44" t="e">
        <f>IF(VLOOKUP(S4731,'DD-Lookup'!$J$6:$L$50,3,FALSE)="Monthly",(YEAR(AC4731)-YEAR(AB4731))*12+MONTH(AC4731)-MONTH(AB4731)+1,(AC4731-AB4731+1))</f>
        <v>#N/A</v>
      </c>
      <c r="F4731" s="213" t="e">
        <f t="shared" si="370"/>
        <v>#N/A</v>
      </c>
    </row>
    <row r="4732" spans="1:6" x14ac:dyDescent="0.2">
      <c r="A4732" s="44" t="str">
        <f t="shared" si="366"/>
        <v xml:space="preserve"> 0 Financial</v>
      </c>
      <c r="B4732" s="44" t="str">
        <f t="shared" si="367"/>
        <v/>
      </c>
      <c r="C4732" s="44">
        <f t="shared" si="368"/>
        <v>0</v>
      </c>
      <c r="D4732" s="44" t="str">
        <f t="shared" si="369"/>
        <v>Financial</v>
      </c>
      <c r="E4732" s="44" t="e">
        <f>IF(VLOOKUP(S4732,'DD-Lookup'!$J$6:$L$50,3,FALSE)="Monthly",(YEAR(AC4732)-YEAR(AB4732))*12+MONTH(AC4732)-MONTH(AB4732)+1,(AC4732-AB4732+1))</f>
        <v>#N/A</v>
      </c>
      <c r="F4732" s="213" t="e">
        <f t="shared" si="370"/>
        <v>#N/A</v>
      </c>
    </row>
    <row r="4733" spans="1:6" x14ac:dyDescent="0.2">
      <c r="A4733" s="44" t="str">
        <f t="shared" si="366"/>
        <v xml:space="preserve"> 0 Financial</v>
      </c>
      <c r="B4733" s="44" t="str">
        <f t="shared" si="367"/>
        <v/>
      </c>
      <c r="C4733" s="44">
        <f t="shared" si="368"/>
        <v>0</v>
      </c>
      <c r="D4733" s="44" t="str">
        <f t="shared" si="369"/>
        <v>Financial</v>
      </c>
      <c r="E4733" s="44" t="e">
        <f>IF(VLOOKUP(S4733,'DD-Lookup'!$J$6:$L$50,3,FALSE)="Monthly",(YEAR(AC4733)-YEAR(AB4733))*12+MONTH(AC4733)-MONTH(AB4733)+1,(AC4733-AB4733+1))</f>
        <v>#N/A</v>
      </c>
      <c r="F4733" s="213" t="e">
        <f t="shared" si="370"/>
        <v>#N/A</v>
      </c>
    </row>
    <row r="4734" spans="1:6" x14ac:dyDescent="0.2">
      <c r="A4734" s="44" t="str">
        <f t="shared" si="366"/>
        <v xml:space="preserve"> 0 Financial</v>
      </c>
      <c r="B4734" s="44" t="str">
        <f t="shared" si="367"/>
        <v/>
      </c>
      <c r="C4734" s="44">
        <f t="shared" si="368"/>
        <v>0</v>
      </c>
      <c r="D4734" s="44" t="str">
        <f t="shared" si="369"/>
        <v>Financial</v>
      </c>
      <c r="E4734" s="44" t="e">
        <f>IF(VLOOKUP(S4734,'DD-Lookup'!$J$6:$L$50,3,FALSE)="Monthly",(YEAR(AC4734)-YEAR(AB4734))*12+MONTH(AC4734)-MONTH(AB4734)+1,(AC4734-AB4734+1))</f>
        <v>#N/A</v>
      </c>
      <c r="F4734" s="213" t="e">
        <f t="shared" si="370"/>
        <v>#N/A</v>
      </c>
    </row>
    <row r="4735" spans="1:6" x14ac:dyDescent="0.2">
      <c r="A4735" s="44" t="str">
        <f t="shared" si="366"/>
        <v xml:space="preserve"> 0 Financial</v>
      </c>
      <c r="B4735" s="44" t="str">
        <f t="shared" si="367"/>
        <v/>
      </c>
      <c r="C4735" s="44">
        <f t="shared" si="368"/>
        <v>0</v>
      </c>
      <c r="D4735" s="44" t="str">
        <f t="shared" si="369"/>
        <v>Financial</v>
      </c>
      <c r="E4735" s="44" t="e">
        <f>IF(VLOOKUP(S4735,'DD-Lookup'!$J$6:$L$50,3,FALSE)="Monthly",(YEAR(AC4735)-YEAR(AB4735))*12+MONTH(AC4735)-MONTH(AB4735)+1,(AC4735-AB4735+1))</f>
        <v>#N/A</v>
      </c>
      <c r="F4735" s="213" t="e">
        <f t="shared" si="370"/>
        <v>#N/A</v>
      </c>
    </row>
    <row r="4736" spans="1:6" x14ac:dyDescent="0.2">
      <c r="A4736" s="44" t="str">
        <f t="shared" si="366"/>
        <v xml:space="preserve"> 0 Financial</v>
      </c>
      <c r="B4736" s="44" t="str">
        <f t="shared" si="367"/>
        <v/>
      </c>
      <c r="C4736" s="44">
        <f t="shared" si="368"/>
        <v>0</v>
      </c>
      <c r="D4736" s="44" t="str">
        <f t="shared" si="369"/>
        <v>Financial</v>
      </c>
      <c r="E4736" s="44" t="e">
        <f>IF(VLOOKUP(S4736,'DD-Lookup'!$J$6:$L$50,3,FALSE)="Monthly",(YEAR(AC4736)-YEAR(AB4736))*12+MONTH(AC4736)-MONTH(AB4736)+1,(AC4736-AB4736+1))</f>
        <v>#N/A</v>
      </c>
      <c r="F4736" s="213" t="e">
        <f t="shared" si="370"/>
        <v>#N/A</v>
      </c>
    </row>
    <row r="4737" spans="1:6" x14ac:dyDescent="0.2">
      <c r="A4737" s="44" t="str">
        <f t="shared" si="366"/>
        <v xml:space="preserve"> 0 Financial</v>
      </c>
      <c r="B4737" s="44" t="str">
        <f t="shared" si="367"/>
        <v/>
      </c>
      <c r="C4737" s="44">
        <f t="shared" si="368"/>
        <v>0</v>
      </c>
      <c r="D4737" s="44" t="str">
        <f t="shared" si="369"/>
        <v>Financial</v>
      </c>
      <c r="E4737" s="44" t="e">
        <f>IF(VLOOKUP(S4737,'DD-Lookup'!$J$6:$L$50,3,FALSE)="Monthly",(YEAR(AC4737)-YEAR(AB4737))*12+MONTH(AC4737)-MONTH(AB4737)+1,(AC4737-AB4737+1))</f>
        <v>#N/A</v>
      </c>
      <c r="F4737" s="213" t="e">
        <f t="shared" si="370"/>
        <v>#N/A</v>
      </c>
    </row>
    <row r="4738" spans="1:6" x14ac:dyDescent="0.2">
      <c r="A4738" s="44" t="str">
        <f t="shared" si="366"/>
        <v xml:space="preserve"> 0 Financial</v>
      </c>
      <c r="B4738" s="44" t="str">
        <f t="shared" si="367"/>
        <v/>
      </c>
      <c r="C4738" s="44">
        <f t="shared" si="368"/>
        <v>0</v>
      </c>
      <c r="D4738" s="44" t="str">
        <f t="shared" si="369"/>
        <v>Financial</v>
      </c>
      <c r="E4738" s="44" t="e">
        <f>IF(VLOOKUP(S4738,'DD-Lookup'!$J$6:$L$50,3,FALSE)="Monthly",(YEAR(AC4738)-YEAR(AB4738))*12+MONTH(AC4738)-MONTH(AB4738)+1,(AC4738-AB4738+1))</f>
        <v>#N/A</v>
      </c>
      <c r="F4738" s="213" t="e">
        <f t="shared" si="370"/>
        <v>#N/A</v>
      </c>
    </row>
    <row r="4739" spans="1:6" x14ac:dyDescent="0.2">
      <c r="A4739" s="44" t="str">
        <f t="shared" si="366"/>
        <v xml:space="preserve"> 0 Financial</v>
      </c>
      <c r="B4739" s="44" t="str">
        <f t="shared" si="367"/>
        <v/>
      </c>
      <c r="C4739" s="44">
        <f t="shared" si="368"/>
        <v>0</v>
      </c>
      <c r="D4739" s="44" t="str">
        <f t="shared" si="369"/>
        <v>Financial</v>
      </c>
      <c r="E4739" s="44" t="e">
        <f>IF(VLOOKUP(S4739,'DD-Lookup'!$J$6:$L$50,3,FALSE)="Monthly",(YEAR(AC4739)-YEAR(AB4739))*12+MONTH(AC4739)-MONTH(AB4739)+1,(AC4739-AB4739+1))</f>
        <v>#N/A</v>
      </c>
      <c r="F4739" s="213" t="e">
        <f t="shared" si="370"/>
        <v>#N/A</v>
      </c>
    </row>
    <row r="4740" spans="1:6" x14ac:dyDescent="0.2">
      <c r="A4740" s="44" t="str">
        <f t="shared" si="366"/>
        <v xml:space="preserve"> 0 Financial</v>
      </c>
      <c r="B4740" s="44" t="str">
        <f t="shared" si="367"/>
        <v/>
      </c>
      <c r="C4740" s="44">
        <f t="shared" si="368"/>
        <v>0</v>
      </c>
      <c r="D4740" s="44" t="str">
        <f t="shared" si="369"/>
        <v>Financial</v>
      </c>
      <c r="E4740" s="44" t="e">
        <f>IF(VLOOKUP(S4740,'DD-Lookup'!$J$6:$L$50,3,FALSE)="Monthly",(YEAR(AC4740)-YEAR(AB4740))*12+MONTH(AC4740)-MONTH(AB4740)+1,(AC4740-AB4740+1))</f>
        <v>#N/A</v>
      </c>
      <c r="F4740" s="213" t="e">
        <f t="shared" si="370"/>
        <v>#N/A</v>
      </c>
    </row>
    <row r="4741" spans="1:6" x14ac:dyDescent="0.2">
      <c r="A4741" s="44" t="str">
        <f t="shared" si="366"/>
        <v xml:space="preserve"> 0 Financial</v>
      </c>
      <c r="B4741" s="44" t="str">
        <f t="shared" si="367"/>
        <v/>
      </c>
      <c r="C4741" s="44">
        <f t="shared" si="368"/>
        <v>0</v>
      </c>
      <c r="D4741" s="44" t="str">
        <f t="shared" si="369"/>
        <v>Financial</v>
      </c>
      <c r="E4741" s="44" t="e">
        <f>IF(VLOOKUP(S4741,'DD-Lookup'!$J$6:$L$50,3,FALSE)="Monthly",(YEAR(AC4741)-YEAR(AB4741))*12+MONTH(AC4741)-MONTH(AB4741)+1,(AC4741-AB4741+1))</f>
        <v>#N/A</v>
      </c>
      <c r="F4741" s="213" t="e">
        <f t="shared" si="370"/>
        <v>#N/A</v>
      </c>
    </row>
    <row r="4742" spans="1:6" x14ac:dyDescent="0.2">
      <c r="A4742" s="44" t="str">
        <f t="shared" si="366"/>
        <v xml:space="preserve"> 0 Financial</v>
      </c>
      <c r="B4742" s="44" t="str">
        <f t="shared" si="367"/>
        <v/>
      </c>
      <c r="C4742" s="44">
        <f t="shared" si="368"/>
        <v>0</v>
      </c>
      <c r="D4742" s="44" t="str">
        <f t="shared" si="369"/>
        <v>Financial</v>
      </c>
      <c r="E4742" s="44" t="e">
        <f>IF(VLOOKUP(S4742,'DD-Lookup'!$J$6:$L$50,3,FALSE)="Monthly",(YEAR(AC4742)-YEAR(AB4742))*12+MONTH(AC4742)-MONTH(AB4742)+1,(AC4742-AB4742+1))</f>
        <v>#N/A</v>
      </c>
      <c r="F4742" s="213" t="e">
        <f t="shared" si="370"/>
        <v>#N/A</v>
      </c>
    </row>
    <row r="4743" spans="1:6" x14ac:dyDescent="0.2">
      <c r="A4743" s="44" t="str">
        <f t="shared" si="366"/>
        <v xml:space="preserve"> 0 Financial</v>
      </c>
      <c r="B4743" s="44" t="str">
        <f t="shared" si="367"/>
        <v/>
      </c>
      <c r="C4743" s="44">
        <f t="shared" si="368"/>
        <v>0</v>
      </c>
      <c r="D4743" s="44" t="str">
        <f t="shared" si="369"/>
        <v>Financial</v>
      </c>
      <c r="E4743" s="44" t="e">
        <f>IF(VLOOKUP(S4743,'DD-Lookup'!$J$6:$L$50,3,FALSE)="Monthly",(YEAR(AC4743)-YEAR(AB4743))*12+MONTH(AC4743)-MONTH(AB4743)+1,(AC4743-AB4743+1))</f>
        <v>#N/A</v>
      </c>
      <c r="F4743" s="213" t="e">
        <f t="shared" si="370"/>
        <v>#N/A</v>
      </c>
    </row>
    <row r="4744" spans="1:6" x14ac:dyDescent="0.2">
      <c r="A4744" s="44" t="str">
        <f t="shared" si="366"/>
        <v xml:space="preserve"> 0 Financial</v>
      </c>
      <c r="B4744" s="44" t="str">
        <f t="shared" si="367"/>
        <v/>
      </c>
      <c r="C4744" s="44">
        <f t="shared" si="368"/>
        <v>0</v>
      </c>
      <c r="D4744" s="44" t="str">
        <f t="shared" si="369"/>
        <v>Financial</v>
      </c>
      <c r="E4744" s="44" t="e">
        <f>IF(VLOOKUP(S4744,'DD-Lookup'!$J$6:$L$50,3,FALSE)="Monthly",(YEAR(AC4744)-YEAR(AB4744))*12+MONTH(AC4744)-MONTH(AB4744)+1,(AC4744-AB4744+1))</f>
        <v>#N/A</v>
      </c>
      <c r="F4744" s="213" t="e">
        <f t="shared" si="370"/>
        <v>#N/A</v>
      </c>
    </row>
    <row r="4745" spans="1:6" x14ac:dyDescent="0.2">
      <c r="A4745" s="44" t="str">
        <f t="shared" si="366"/>
        <v xml:space="preserve"> 0 Financial</v>
      </c>
      <c r="B4745" s="44" t="str">
        <f t="shared" si="367"/>
        <v/>
      </c>
      <c r="C4745" s="44">
        <f t="shared" si="368"/>
        <v>0</v>
      </c>
      <c r="D4745" s="44" t="str">
        <f t="shared" si="369"/>
        <v>Financial</v>
      </c>
      <c r="E4745" s="44" t="e">
        <f>IF(VLOOKUP(S4745,'DD-Lookup'!$J$6:$L$50,3,FALSE)="Monthly",(YEAR(AC4745)-YEAR(AB4745))*12+MONTH(AC4745)-MONTH(AB4745)+1,(AC4745-AB4745+1))</f>
        <v>#N/A</v>
      </c>
      <c r="F4745" s="213" t="e">
        <f t="shared" si="370"/>
        <v>#N/A</v>
      </c>
    </row>
    <row r="4746" spans="1:6" x14ac:dyDescent="0.2">
      <c r="A4746" s="44" t="str">
        <f t="shared" si="366"/>
        <v xml:space="preserve"> 0 Financial</v>
      </c>
      <c r="B4746" s="44" t="str">
        <f t="shared" si="367"/>
        <v/>
      </c>
      <c r="C4746" s="44">
        <f t="shared" si="368"/>
        <v>0</v>
      </c>
      <c r="D4746" s="44" t="str">
        <f t="shared" si="369"/>
        <v>Financial</v>
      </c>
      <c r="E4746" s="44" t="e">
        <f>IF(VLOOKUP(S4746,'DD-Lookup'!$J$6:$L$50,3,FALSE)="Monthly",(YEAR(AC4746)-YEAR(AB4746))*12+MONTH(AC4746)-MONTH(AB4746)+1,(AC4746-AB4746+1))</f>
        <v>#N/A</v>
      </c>
      <c r="F4746" s="213" t="e">
        <f t="shared" si="370"/>
        <v>#N/A</v>
      </c>
    </row>
    <row r="4747" spans="1:6" x14ac:dyDescent="0.2">
      <c r="A4747" s="44" t="str">
        <f t="shared" ref="A4747:A4810" si="371">B4747&amp;" "&amp;C4747&amp;" "&amp;D4747</f>
        <v xml:space="preserve"> 0 Financial</v>
      </c>
      <c r="B4747" s="44" t="str">
        <f t="shared" ref="B4747:B4810" si="372">IF((LEFT(N4747,2)="US"),"US","")</f>
        <v/>
      </c>
      <c r="C4747" s="44">
        <f t="shared" ref="C4747:C4810" si="373">M4747</f>
        <v>0</v>
      </c>
      <c r="D4747" s="44" t="str">
        <f t="shared" ref="D4747:D4810" si="374">IF(ISNUMBER(FIND("Phy",N4747))=TRUE,"Physical","Financial")</f>
        <v>Financial</v>
      </c>
      <c r="E4747" s="44" t="e">
        <f>IF(VLOOKUP(S4747,'DD-Lookup'!$J$6:$L$50,3,FALSE)="Monthly",(YEAR(AC4747)-YEAR(AB4747))*12+MONTH(AC4747)-MONTH(AB4747)+1,(AC4747-AB4747+1))</f>
        <v>#N/A</v>
      </c>
      <c r="F4747" s="213" t="e">
        <f t="shared" ref="F4747:F4810" si="375">E4747*SUM(P4747:Q4747)</f>
        <v>#N/A</v>
      </c>
    </row>
    <row r="4748" spans="1:6" x14ac:dyDescent="0.2">
      <c r="A4748" s="44" t="str">
        <f t="shared" si="371"/>
        <v xml:space="preserve"> 0 Financial</v>
      </c>
      <c r="B4748" s="44" t="str">
        <f t="shared" si="372"/>
        <v/>
      </c>
      <c r="C4748" s="44">
        <f t="shared" si="373"/>
        <v>0</v>
      </c>
      <c r="D4748" s="44" t="str">
        <f t="shared" si="374"/>
        <v>Financial</v>
      </c>
      <c r="E4748" s="44" t="e">
        <f>IF(VLOOKUP(S4748,'DD-Lookup'!$J$6:$L$50,3,FALSE)="Monthly",(YEAR(AC4748)-YEAR(AB4748))*12+MONTH(AC4748)-MONTH(AB4748)+1,(AC4748-AB4748+1))</f>
        <v>#N/A</v>
      </c>
      <c r="F4748" s="213" t="e">
        <f t="shared" si="375"/>
        <v>#N/A</v>
      </c>
    </row>
    <row r="4749" spans="1:6" x14ac:dyDescent="0.2">
      <c r="A4749" s="44" t="str">
        <f t="shared" si="371"/>
        <v xml:space="preserve"> 0 Financial</v>
      </c>
      <c r="B4749" s="44" t="str">
        <f t="shared" si="372"/>
        <v/>
      </c>
      <c r="C4749" s="44">
        <f t="shared" si="373"/>
        <v>0</v>
      </c>
      <c r="D4749" s="44" t="str">
        <f t="shared" si="374"/>
        <v>Financial</v>
      </c>
      <c r="E4749" s="44" t="e">
        <f>IF(VLOOKUP(S4749,'DD-Lookup'!$J$6:$L$50,3,FALSE)="Monthly",(YEAR(AC4749)-YEAR(AB4749))*12+MONTH(AC4749)-MONTH(AB4749)+1,(AC4749-AB4749+1))</f>
        <v>#N/A</v>
      </c>
      <c r="F4749" s="213" t="e">
        <f t="shared" si="375"/>
        <v>#N/A</v>
      </c>
    </row>
    <row r="4750" spans="1:6" x14ac:dyDescent="0.2">
      <c r="A4750" s="44" t="str">
        <f t="shared" si="371"/>
        <v xml:space="preserve"> 0 Financial</v>
      </c>
      <c r="B4750" s="44" t="str">
        <f t="shared" si="372"/>
        <v/>
      </c>
      <c r="C4750" s="44">
        <f t="shared" si="373"/>
        <v>0</v>
      </c>
      <c r="D4750" s="44" t="str">
        <f t="shared" si="374"/>
        <v>Financial</v>
      </c>
      <c r="E4750" s="44" t="e">
        <f>IF(VLOOKUP(S4750,'DD-Lookup'!$J$6:$L$50,3,FALSE)="Monthly",(YEAR(AC4750)-YEAR(AB4750))*12+MONTH(AC4750)-MONTH(AB4750)+1,(AC4750-AB4750+1))</f>
        <v>#N/A</v>
      </c>
      <c r="F4750" s="213" t="e">
        <f t="shared" si="375"/>
        <v>#N/A</v>
      </c>
    </row>
    <row r="4751" spans="1:6" x14ac:dyDescent="0.2">
      <c r="A4751" s="44" t="str">
        <f t="shared" si="371"/>
        <v xml:space="preserve"> 0 Financial</v>
      </c>
      <c r="B4751" s="44" t="str">
        <f t="shared" si="372"/>
        <v/>
      </c>
      <c r="C4751" s="44">
        <f t="shared" si="373"/>
        <v>0</v>
      </c>
      <c r="D4751" s="44" t="str">
        <f t="shared" si="374"/>
        <v>Financial</v>
      </c>
      <c r="E4751" s="44" t="e">
        <f>IF(VLOOKUP(S4751,'DD-Lookup'!$J$6:$L$50,3,FALSE)="Monthly",(YEAR(AC4751)-YEAR(AB4751))*12+MONTH(AC4751)-MONTH(AB4751)+1,(AC4751-AB4751+1))</f>
        <v>#N/A</v>
      </c>
      <c r="F4751" s="213" t="e">
        <f t="shared" si="375"/>
        <v>#N/A</v>
      </c>
    </row>
    <row r="4752" spans="1:6" x14ac:dyDescent="0.2">
      <c r="A4752" s="44" t="str">
        <f t="shared" si="371"/>
        <v xml:space="preserve"> 0 Financial</v>
      </c>
      <c r="B4752" s="44" t="str">
        <f t="shared" si="372"/>
        <v/>
      </c>
      <c r="C4752" s="44">
        <f t="shared" si="373"/>
        <v>0</v>
      </c>
      <c r="D4752" s="44" t="str">
        <f t="shared" si="374"/>
        <v>Financial</v>
      </c>
      <c r="E4752" s="44" t="e">
        <f>IF(VLOOKUP(S4752,'DD-Lookup'!$J$6:$L$50,3,FALSE)="Monthly",(YEAR(AC4752)-YEAR(AB4752))*12+MONTH(AC4752)-MONTH(AB4752)+1,(AC4752-AB4752+1))</f>
        <v>#N/A</v>
      </c>
      <c r="F4752" s="213" t="e">
        <f t="shared" si="375"/>
        <v>#N/A</v>
      </c>
    </row>
    <row r="4753" spans="1:6" x14ac:dyDescent="0.2">
      <c r="A4753" s="44" t="str">
        <f t="shared" si="371"/>
        <v xml:space="preserve"> 0 Financial</v>
      </c>
      <c r="B4753" s="44" t="str">
        <f t="shared" si="372"/>
        <v/>
      </c>
      <c r="C4753" s="44">
        <f t="shared" si="373"/>
        <v>0</v>
      </c>
      <c r="D4753" s="44" t="str">
        <f t="shared" si="374"/>
        <v>Financial</v>
      </c>
      <c r="E4753" s="44" t="e">
        <f>IF(VLOOKUP(S4753,'DD-Lookup'!$J$6:$L$50,3,FALSE)="Monthly",(YEAR(AC4753)-YEAR(AB4753))*12+MONTH(AC4753)-MONTH(AB4753)+1,(AC4753-AB4753+1))</f>
        <v>#N/A</v>
      </c>
      <c r="F4753" s="213" t="e">
        <f t="shared" si="375"/>
        <v>#N/A</v>
      </c>
    </row>
    <row r="4754" spans="1:6" x14ac:dyDescent="0.2">
      <c r="A4754" s="44" t="str">
        <f t="shared" si="371"/>
        <v xml:space="preserve"> 0 Financial</v>
      </c>
      <c r="B4754" s="44" t="str">
        <f t="shared" si="372"/>
        <v/>
      </c>
      <c r="C4754" s="44">
        <f t="shared" si="373"/>
        <v>0</v>
      </c>
      <c r="D4754" s="44" t="str">
        <f t="shared" si="374"/>
        <v>Financial</v>
      </c>
      <c r="E4754" s="44" t="e">
        <f>IF(VLOOKUP(S4754,'DD-Lookup'!$J$6:$L$50,3,FALSE)="Monthly",(YEAR(AC4754)-YEAR(AB4754))*12+MONTH(AC4754)-MONTH(AB4754)+1,(AC4754-AB4754+1))</f>
        <v>#N/A</v>
      </c>
      <c r="F4754" s="213" t="e">
        <f t="shared" si="375"/>
        <v>#N/A</v>
      </c>
    </row>
    <row r="4755" spans="1:6" x14ac:dyDescent="0.2">
      <c r="A4755" s="44" t="str">
        <f t="shared" si="371"/>
        <v xml:space="preserve"> 0 Financial</v>
      </c>
      <c r="B4755" s="44" t="str">
        <f t="shared" si="372"/>
        <v/>
      </c>
      <c r="C4755" s="44">
        <f t="shared" si="373"/>
        <v>0</v>
      </c>
      <c r="D4755" s="44" t="str">
        <f t="shared" si="374"/>
        <v>Financial</v>
      </c>
      <c r="E4755" s="44" t="e">
        <f>IF(VLOOKUP(S4755,'DD-Lookup'!$J$6:$L$50,3,FALSE)="Monthly",(YEAR(AC4755)-YEAR(AB4755))*12+MONTH(AC4755)-MONTH(AB4755)+1,(AC4755-AB4755+1))</f>
        <v>#N/A</v>
      </c>
      <c r="F4755" s="213" t="e">
        <f t="shared" si="375"/>
        <v>#N/A</v>
      </c>
    </row>
    <row r="4756" spans="1:6" x14ac:dyDescent="0.2">
      <c r="A4756" s="44" t="str">
        <f t="shared" si="371"/>
        <v xml:space="preserve"> 0 Financial</v>
      </c>
      <c r="B4756" s="44" t="str">
        <f t="shared" si="372"/>
        <v/>
      </c>
      <c r="C4756" s="44">
        <f t="shared" si="373"/>
        <v>0</v>
      </c>
      <c r="D4756" s="44" t="str">
        <f t="shared" si="374"/>
        <v>Financial</v>
      </c>
      <c r="E4756" s="44" t="e">
        <f>IF(VLOOKUP(S4756,'DD-Lookup'!$J$6:$L$50,3,FALSE)="Monthly",(YEAR(AC4756)-YEAR(AB4756))*12+MONTH(AC4756)-MONTH(AB4756)+1,(AC4756-AB4756+1))</f>
        <v>#N/A</v>
      </c>
      <c r="F4756" s="213" t="e">
        <f t="shared" si="375"/>
        <v>#N/A</v>
      </c>
    </row>
    <row r="4757" spans="1:6" x14ac:dyDescent="0.2">
      <c r="A4757" s="44" t="str">
        <f t="shared" si="371"/>
        <v xml:space="preserve"> 0 Financial</v>
      </c>
      <c r="B4757" s="44" t="str">
        <f t="shared" si="372"/>
        <v/>
      </c>
      <c r="C4757" s="44">
        <f t="shared" si="373"/>
        <v>0</v>
      </c>
      <c r="D4757" s="44" t="str">
        <f t="shared" si="374"/>
        <v>Financial</v>
      </c>
      <c r="E4757" s="44" t="e">
        <f>IF(VLOOKUP(S4757,'DD-Lookup'!$J$6:$L$50,3,FALSE)="Monthly",(YEAR(AC4757)-YEAR(AB4757))*12+MONTH(AC4757)-MONTH(AB4757)+1,(AC4757-AB4757+1))</f>
        <v>#N/A</v>
      </c>
      <c r="F4757" s="213" t="e">
        <f t="shared" si="375"/>
        <v>#N/A</v>
      </c>
    </row>
    <row r="4758" spans="1:6" x14ac:dyDescent="0.2">
      <c r="A4758" s="44" t="str">
        <f t="shared" si="371"/>
        <v xml:space="preserve"> 0 Financial</v>
      </c>
      <c r="B4758" s="44" t="str">
        <f t="shared" si="372"/>
        <v/>
      </c>
      <c r="C4758" s="44">
        <f t="shared" si="373"/>
        <v>0</v>
      </c>
      <c r="D4758" s="44" t="str">
        <f t="shared" si="374"/>
        <v>Financial</v>
      </c>
      <c r="E4758" s="44" t="e">
        <f>IF(VLOOKUP(S4758,'DD-Lookup'!$J$6:$L$50,3,FALSE)="Monthly",(YEAR(AC4758)-YEAR(AB4758))*12+MONTH(AC4758)-MONTH(AB4758)+1,(AC4758-AB4758+1))</f>
        <v>#N/A</v>
      </c>
      <c r="F4758" s="213" t="e">
        <f t="shared" si="375"/>
        <v>#N/A</v>
      </c>
    </row>
    <row r="4759" spans="1:6" x14ac:dyDescent="0.2">
      <c r="A4759" s="44" t="str">
        <f t="shared" si="371"/>
        <v xml:space="preserve"> 0 Financial</v>
      </c>
      <c r="B4759" s="44" t="str">
        <f t="shared" si="372"/>
        <v/>
      </c>
      <c r="C4759" s="44">
        <f t="shared" si="373"/>
        <v>0</v>
      </c>
      <c r="D4759" s="44" t="str">
        <f t="shared" si="374"/>
        <v>Financial</v>
      </c>
      <c r="E4759" s="44" t="e">
        <f>IF(VLOOKUP(S4759,'DD-Lookup'!$J$6:$L$50,3,FALSE)="Monthly",(YEAR(AC4759)-YEAR(AB4759))*12+MONTH(AC4759)-MONTH(AB4759)+1,(AC4759-AB4759+1))</f>
        <v>#N/A</v>
      </c>
      <c r="F4759" s="213" t="e">
        <f t="shared" si="375"/>
        <v>#N/A</v>
      </c>
    </row>
    <row r="4760" spans="1:6" x14ac:dyDescent="0.2">
      <c r="A4760" s="44" t="str">
        <f t="shared" si="371"/>
        <v xml:space="preserve"> 0 Financial</v>
      </c>
      <c r="B4760" s="44" t="str">
        <f t="shared" si="372"/>
        <v/>
      </c>
      <c r="C4760" s="44">
        <f t="shared" si="373"/>
        <v>0</v>
      </c>
      <c r="D4760" s="44" t="str">
        <f t="shared" si="374"/>
        <v>Financial</v>
      </c>
      <c r="E4760" s="44" t="e">
        <f>IF(VLOOKUP(S4760,'DD-Lookup'!$J$6:$L$50,3,FALSE)="Monthly",(YEAR(AC4760)-YEAR(AB4760))*12+MONTH(AC4760)-MONTH(AB4760)+1,(AC4760-AB4760+1))</f>
        <v>#N/A</v>
      </c>
      <c r="F4760" s="213" t="e">
        <f t="shared" si="375"/>
        <v>#N/A</v>
      </c>
    </row>
    <row r="4761" spans="1:6" x14ac:dyDescent="0.2">
      <c r="A4761" s="44" t="str">
        <f t="shared" si="371"/>
        <v xml:space="preserve"> 0 Financial</v>
      </c>
      <c r="B4761" s="44" t="str">
        <f t="shared" si="372"/>
        <v/>
      </c>
      <c r="C4761" s="44">
        <f t="shared" si="373"/>
        <v>0</v>
      </c>
      <c r="D4761" s="44" t="str">
        <f t="shared" si="374"/>
        <v>Financial</v>
      </c>
      <c r="E4761" s="44" t="e">
        <f>IF(VLOOKUP(S4761,'DD-Lookup'!$J$6:$L$50,3,FALSE)="Monthly",(YEAR(AC4761)-YEAR(AB4761))*12+MONTH(AC4761)-MONTH(AB4761)+1,(AC4761-AB4761+1))</f>
        <v>#N/A</v>
      </c>
      <c r="F4761" s="213" t="e">
        <f t="shared" si="375"/>
        <v>#N/A</v>
      </c>
    </row>
    <row r="4762" spans="1:6" x14ac:dyDescent="0.2">
      <c r="A4762" s="44" t="str">
        <f t="shared" si="371"/>
        <v xml:space="preserve"> 0 Financial</v>
      </c>
      <c r="B4762" s="44" t="str">
        <f t="shared" si="372"/>
        <v/>
      </c>
      <c r="C4762" s="44">
        <f t="shared" si="373"/>
        <v>0</v>
      </c>
      <c r="D4762" s="44" t="str">
        <f t="shared" si="374"/>
        <v>Financial</v>
      </c>
      <c r="E4762" s="44" t="e">
        <f>IF(VLOOKUP(S4762,'DD-Lookup'!$J$6:$L$50,3,FALSE)="Monthly",(YEAR(AC4762)-YEAR(AB4762))*12+MONTH(AC4762)-MONTH(AB4762)+1,(AC4762-AB4762+1))</f>
        <v>#N/A</v>
      </c>
      <c r="F4762" s="213" t="e">
        <f t="shared" si="375"/>
        <v>#N/A</v>
      </c>
    </row>
    <row r="4763" spans="1:6" x14ac:dyDescent="0.2">
      <c r="A4763" s="44" t="str">
        <f t="shared" si="371"/>
        <v xml:space="preserve"> 0 Financial</v>
      </c>
      <c r="B4763" s="44" t="str">
        <f t="shared" si="372"/>
        <v/>
      </c>
      <c r="C4763" s="44">
        <f t="shared" si="373"/>
        <v>0</v>
      </c>
      <c r="D4763" s="44" t="str">
        <f t="shared" si="374"/>
        <v>Financial</v>
      </c>
      <c r="E4763" s="44" t="e">
        <f>IF(VLOOKUP(S4763,'DD-Lookup'!$J$6:$L$50,3,FALSE)="Monthly",(YEAR(AC4763)-YEAR(AB4763))*12+MONTH(AC4763)-MONTH(AB4763)+1,(AC4763-AB4763+1))</f>
        <v>#N/A</v>
      </c>
      <c r="F4763" s="213" t="e">
        <f t="shared" si="375"/>
        <v>#N/A</v>
      </c>
    </row>
    <row r="4764" spans="1:6" x14ac:dyDescent="0.2">
      <c r="A4764" s="44" t="str">
        <f t="shared" si="371"/>
        <v xml:space="preserve"> 0 Financial</v>
      </c>
      <c r="B4764" s="44" t="str">
        <f t="shared" si="372"/>
        <v/>
      </c>
      <c r="C4764" s="44">
        <f t="shared" si="373"/>
        <v>0</v>
      </c>
      <c r="D4764" s="44" t="str">
        <f t="shared" si="374"/>
        <v>Financial</v>
      </c>
      <c r="E4764" s="44" t="e">
        <f>IF(VLOOKUP(S4764,'DD-Lookup'!$J$6:$L$50,3,FALSE)="Monthly",(YEAR(AC4764)-YEAR(AB4764))*12+MONTH(AC4764)-MONTH(AB4764)+1,(AC4764-AB4764+1))</f>
        <v>#N/A</v>
      </c>
      <c r="F4764" s="213" t="e">
        <f t="shared" si="375"/>
        <v>#N/A</v>
      </c>
    </row>
    <row r="4765" spans="1:6" x14ac:dyDescent="0.2">
      <c r="A4765" s="44" t="str">
        <f t="shared" si="371"/>
        <v xml:space="preserve"> 0 Financial</v>
      </c>
      <c r="B4765" s="44" t="str">
        <f t="shared" si="372"/>
        <v/>
      </c>
      <c r="C4765" s="44">
        <f t="shared" si="373"/>
        <v>0</v>
      </c>
      <c r="D4765" s="44" t="str">
        <f t="shared" si="374"/>
        <v>Financial</v>
      </c>
      <c r="E4765" s="44" t="e">
        <f>IF(VLOOKUP(S4765,'DD-Lookup'!$J$6:$L$50,3,FALSE)="Monthly",(YEAR(AC4765)-YEAR(AB4765))*12+MONTH(AC4765)-MONTH(AB4765)+1,(AC4765-AB4765+1))</f>
        <v>#N/A</v>
      </c>
      <c r="F4765" s="213" t="e">
        <f t="shared" si="375"/>
        <v>#N/A</v>
      </c>
    </row>
    <row r="4766" spans="1:6" x14ac:dyDescent="0.2">
      <c r="A4766" s="44" t="str">
        <f t="shared" si="371"/>
        <v xml:space="preserve"> 0 Financial</v>
      </c>
      <c r="B4766" s="44" t="str">
        <f t="shared" si="372"/>
        <v/>
      </c>
      <c r="C4766" s="44">
        <f t="shared" si="373"/>
        <v>0</v>
      </c>
      <c r="D4766" s="44" t="str">
        <f t="shared" si="374"/>
        <v>Financial</v>
      </c>
      <c r="E4766" s="44" t="e">
        <f>IF(VLOOKUP(S4766,'DD-Lookup'!$J$6:$L$50,3,FALSE)="Monthly",(YEAR(AC4766)-YEAR(AB4766))*12+MONTH(AC4766)-MONTH(AB4766)+1,(AC4766-AB4766+1))</f>
        <v>#N/A</v>
      </c>
      <c r="F4766" s="213" t="e">
        <f t="shared" si="375"/>
        <v>#N/A</v>
      </c>
    </row>
    <row r="4767" spans="1:6" x14ac:dyDescent="0.2">
      <c r="A4767" s="44" t="str">
        <f t="shared" si="371"/>
        <v xml:space="preserve"> 0 Financial</v>
      </c>
      <c r="B4767" s="44" t="str">
        <f t="shared" si="372"/>
        <v/>
      </c>
      <c r="C4767" s="44">
        <f t="shared" si="373"/>
        <v>0</v>
      </c>
      <c r="D4767" s="44" t="str">
        <f t="shared" si="374"/>
        <v>Financial</v>
      </c>
      <c r="E4767" s="44" t="e">
        <f>IF(VLOOKUP(S4767,'DD-Lookup'!$J$6:$L$50,3,FALSE)="Monthly",(YEAR(AC4767)-YEAR(AB4767))*12+MONTH(AC4767)-MONTH(AB4767)+1,(AC4767-AB4767+1))</f>
        <v>#N/A</v>
      </c>
      <c r="F4767" s="213" t="e">
        <f t="shared" si="375"/>
        <v>#N/A</v>
      </c>
    </row>
    <row r="4768" spans="1:6" x14ac:dyDescent="0.2">
      <c r="A4768" s="44" t="str">
        <f t="shared" si="371"/>
        <v xml:space="preserve"> 0 Financial</v>
      </c>
      <c r="B4768" s="44" t="str">
        <f t="shared" si="372"/>
        <v/>
      </c>
      <c r="C4768" s="44">
        <f t="shared" si="373"/>
        <v>0</v>
      </c>
      <c r="D4768" s="44" t="str">
        <f t="shared" si="374"/>
        <v>Financial</v>
      </c>
      <c r="E4768" s="44" t="e">
        <f>IF(VLOOKUP(S4768,'DD-Lookup'!$J$6:$L$50,3,FALSE)="Monthly",(YEAR(AC4768)-YEAR(AB4768))*12+MONTH(AC4768)-MONTH(AB4768)+1,(AC4768-AB4768+1))</f>
        <v>#N/A</v>
      </c>
      <c r="F4768" s="213" t="e">
        <f t="shared" si="375"/>
        <v>#N/A</v>
      </c>
    </row>
    <row r="4769" spans="1:6" x14ac:dyDescent="0.2">
      <c r="A4769" s="44" t="str">
        <f t="shared" si="371"/>
        <v xml:space="preserve"> 0 Financial</v>
      </c>
      <c r="B4769" s="44" t="str">
        <f t="shared" si="372"/>
        <v/>
      </c>
      <c r="C4769" s="44">
        <f t="shared" si="373"/>
        <v>0</v>
      </c>
      <c r="D4769" s="44" t="str">
        <f t="shared" si="374"/>
        <v>Financial</v>
      </c>
      <c r="E4769" s="44" t="e">
        <f>IF(VLOOKUP(S4769,'DD-Lookup'!$J$6:$L$50,3,FALSE)="Monthly",(YEAR(AC4769)-YEAR(AB4769))*12+MONTH(AC4769)-MONTH(AB4769)+1,(AC4769-AB4769+1))</f>
        <v>#N/A</v>
      </c>
      <c r="F4769" s="213" t="e">
        <f t="shared" si="375"/>
        <v>#N/A</v>
      </c>
    </row>
    <row r="4770" spans="1:6" x14ac:dyDescent="0.2">
      <c r="A4770" s="44" t="str">
        <f t="shared" si="371"/>
        <v xml:space="preserve"> 0 Financial</v>
      </c>
      <c r="B4770" s="44" t="str">
        <f t="shared" si="372"/>
        <v/>
      </c>
      <c r="C4770" s="44">
        <f t="shared" si="373"/>
        <v>0</v>
      </c>
      <c r="D4770" s="44" t="str">
        <f t="shared" si="374"/>
        <v>Financial</v>
      </c>
      <c r="E4770" s="44" t="e">
        <f>IF(VLOOKUP(S4770,'DD-Lookup'!$J$6:$L$50,3,FALSE)="Monthly",(YEAR(AC4770)-YEAR(AB4770))*12+MONTH(AC4770)-MONTH(AB4770)+1,(AC4770-AB4770+1))</f>
        <v>#N/A</v>
      </c>
      <c r="F4770" s="213" t="e">
        <f t="shared" si="375"/>
        <v>#N/A</v>
      </c>
    </row>
    <row r="4771" spans="1:6" x14ac:dyDescent="0.2">
      <c r="A4771" s="44" t="str">
        <f t="shared" si="371"/>
        <v xml:space="preserve"> 0 Financial</v>
      </c>
      <c r="B4771" s="44" t="str">
        <f t="shared" si="372"/>
        <v/>
      </c>
      <c r="C4771" s="44">
        <f t="shared" si="373"/>
        <v>0</v>
      </c>
      <c r="D4771" s="44" t="str">
        <f t="shared" si="374"/>
        <v>Financial</v>
      </c>
      <c r="E4771" s="44" t="e">
        <f>IF(VLOOKUP(S4771,'DD-Lookup'!$J$6:$L$50,3,FALSE)="Monthly",(YEAR(AC4771)-YEAR(AB4771))*12+MONTH(AC4771)-MONTH(AB4771)+1,(AC4771-AB4771+1))</f>
        <v>#N/A</v>
      </c>
      <c r="F4771" s="213" t="e">
        <f t="shared" si="375"/>
        <v>#N/A</v>
      </c>
    </row>
    <row r="4772" spans="1:6" x14ac:dyDescent="0.2">
      <c r="A4772" s="44" t="str">
        <f t="shared" si="371"/>
        <v xml:space="preserve"> 0 Financial</v>
      </c>
      <c r="B4772" s="44" t="str">
        <f t="shared" si="372"/>
        <v/>
      </c>
      <c r="C4772" s="44">
        <f t="shared" si="373"/>
        <v>0</v>
      </c>
      <c r="D4772" s="44" t="str">
        <f t="shared" si="374"/>
        <v>Financial</v>
      </c>
      <c r="E4772" s="44" t="e">
        <f>IF(VLOOKUP(S4772,'DD-Lookup'!$J$6:$L$50,3,FALSE)="Monthly",(YEAR(AC4772)-YEAR(AB4772))*12+MONTH(AC4772)-MONTH(AB4772)+1,(AC4772-AB4772+1))</f>
        <v>#N/A</v>
      </c>
      <c r="F4772" s="213" t="e">
        <f t="shared" si="375"/>
        <v>#N/A</v>
      </c>
    </row>
    <row r="4773" spans="1:6" x14ac:dyDescent="0.2">
      <c r="A4773" s="44" t="str">
        <f t="shared" si="371"/>
        <v xml:space="preserve"> 0 Financial</v>
      </c>
      <c r="B4773" s="44" t="str">
        <f t="shared" si="372"/>
        <v/>
      </c>
      <c r="C4773" s="44">
        <f t="shared" si="373"/>
        <v>0</v>
      </c>
      <c r="D4773" s="44" t="str">
        <f t="shared" si="374"/>
        <v>Financial</v>
      </c>
      <c r="E4773" s="44" t="e">
        <f>IF(VLOOKUP(S4773,'DD-Lookup'!$J$6:$L$50,3,FALSE)="Monthly",(YEAR(AC4773)-YEAR(AB4773))*12+MONTH(AC4773)-MONTH(AB4773)+1,(AC4773-AB4773+1))</f>
        <v>#N/A</v>
      </c>
      <c r="F4773" s="213" t="e">
        <f t="shared" si="375"/>
        <v>#N/A</v>
      </c>
    </row>
    <row r="4774" spans="1:6" x14ac:dyDescent="0.2">
      <c r="A4774" s="44" t="str">
        <f t="shared" si="371"/>
        <v xml:space="preserve"> 0 Financial</v>
      </c>
      <c r="B4774" s="44" t="str">
        <f t="shared" si="372"/>
        <v/>
      </c>
      <c r="C4774" s="44">
        <f t="shared" si="373"/>
        <v>0</v>
      </c>
      <c r="D4774" s="44" t="str">
        <f t="shared" si="374"/>
        <v>Financial</v>
      </c>
      <c r="E4774" s="44" t="e">
        <f>IF(VLOOKUP(S4774,'DD-Lookup'!$J$6:$L$50,3,FALSE)="Monthly",(YEAR(AC4774)-YEAR(AB4774))*12+MONTH(AC4774)-MONTH(AB4774)+1,(AC4774-AB4774+1))</f>
        <v>#N/A</v>
      </c>
      <c r="F4774" s="213" t="e">
        <f t="shared" si="375"/>
        <v>#N/A</v>
      </c>
    </row>
    <row r="4775" spans="1:6" x14ac:dyDescent="0.2">
      <c r="A4775" s="44" t="str">
        <f t="shared" si="371"/>
        <v xml:space="preserve"> 0 Financial</v>
      </c>
      <c r="B4775" s="44" t="str">
        <f t="shared" si="372"/>
        <v/>
      </c>
      <c r="C4775" s="44">
        <f t="shared" si="373"/>
        <v>0</v>
      </c>
      <c r="D4775" s="44" t="str">
        <f t="shared" si="374"/>
        <v>Financial</v>
      </c>
      <c r="E4775" s="44" t="e">
        <f>IF(VLOOKUP(S4775,'DD-Lookup'!$J$6:$L$50,3,FALSE)="Monthly",(YEAR(AC4775)-YEAR(AB4775))*12+MONTH(AC4775)-MONTH(AB4775)+1,(AC4775-AB4775+1))</f>
        <v>#N/A</v>
      </c>
      <c r="F4775" s="213" t="e">
        <f t="shared" si="375"/>
        <v>#N/A</v>
      </c>
    </row>
    <row r="4776" spans="1:6" x14ac:dyDescent="0.2">
      <c r="A4776" s="44" t="str">
        <f t="shared" si="371"/>
        <v xml:space="preserve"> 0 Financial</v>
      </c>
      <c r="B4776" s="44" t="str">
        <f t="shared" si="372"/>
        <v/>
      </c>
      <c r="C4776" s="44">
        <f t="shared" si="373"/>
        <v>0</v>
      </c>
      <c r="D4776" s="44" t="str">
        <f t="shared" si="374"/>
        <v>Financial</v>
      </c>
      <c r="E4776" s="44" t="e">
        <f>IF(VLOOKUP(S4776,'DD-Lookup'!$J$6:$L$50,3,FALSE)="Monthly",(YEAR(AC4776)-YEAR(AB4776))*12+MONTH(AC4776)-MONTH(AB4776)+1,(AC4776-AB4776+1))</f>
        <v>#N/A</v>
      </c>
      <c r="F4776" s="213" t="e">
        <f t="shared" si="375"/>
        <v>#N/A</v>
      </c>
    </row>
    <row r="4777" spans="1:6" x14ac:dyDescent="0.2">
      <c r="A4777" s="44" t="str">
        <f t="shared" si="371"/>
        <v xml:space="preserve"> 0 Financial</v>
      </c>
      <c r="B4777" s="44" t="str">
        <f t="shared" si="372"/>
        <v/>
      </c>
      <c r="C4777" s="44">
        <f t="shared" si="373"/>
        <v>0</v>
      </c>
      <c r="D4777" s="44" t="str">
        <f t="shared" si="374"/>
        <v>Financial</v>
      </c>
      <c r="E4777" s="44" t="e">
        <f>IF(VLOOKUP(S4777,'DD-Lookup'!$J$6:$L$50,3,FALSE)="Monthly",(YEAR(AC4777)-YEAR(AB4777))*12+MONTH(AC4777)-MONTH(AB4777)+1,(AC4777-AB4777+1))</f>
        <v>#N/A</v>
      </c>
      <c r="F4777" s="213" t="e">
        <f t="shared" si="375"/>
        <v>#N/A</v>
      </c>
    </row>
    <row r="4778" spans="1:6" x14ac:dyDescent="0.2">
      <c r="A4778" s="44" t="str">
        <f t="shared" si="371"/>
        <v xml:space="preserve"> 0 Financial</v>
      </c>
      <c r="B4778" s="44" t="str">
        <f t="shared" si="372"/>
        <v/>
      </c>
      <c r="C4778" s="44">
        <f t="shared" si="373"/>
        <v>0</v>
      </c>
      <c r="D4778" s="44" t="str">
        <f t="shared" si="374"/>
        <v>Financial</v>
      </c>
      <c r="E4778" s="44" t="e">
        <f>IF(VLOOKUP(S4778,'DD-Lookup'!$J$6:$L$50,3,FALSE)="Monthly",(YEAR(AC4778)-YEAR(AB4778))*12+MONTH(AC4778)-MONTH(AB4778)+1,(AC4778-AB4778+1))</f>
        <v>#N/A</v>
      </c>
      <c r="F4778" s="213" t="e">
        <f t="shared" si="375"/>
        <v>#N/A</v>
      </c>
    </row>
    <row r="4779" spans="1:6" x14ac:dyDescent="0.2">
      <c r="A4779" s="44" t="str">
        <f t="shared" si="371"/>
        <v xml:space="preserve"> 0 Financial</v>
      </c>
      <c r="B4779" s="44" t="str">
        <f t="shared" si="372"/>
        <v/>
      </c>
      <c r="C4779" s="44">
        <f t="shared" si="373"/>
        <v>0</v>
      </c>
      <c r="D4779" s="44" t="str">
        <f t="shared" si="374"/>
        <v>Financial</v>
      </c>
      <c r="E4779" s="44" t="e">
        <f>IF(VLOOKUP(S4779,'DD-Lookup'!$J$6:$L$50,3,FALSE)="Monthly",(YEAR(AC4779)-YEAR(AB4779))*12+MONTH(AC4779)-MONTH(AB4779)+1,(AC4779-AB4779+1))</f>
        <v>#N/A</v>
      </c>
      <c r="F4779" s="213" t="e">
        <f t="shared" si="375"/>
        <v>#N/A</v>
      </c>
    </row>
    <row r="4780" spans="1:6" x14ac:dyDescent="0.2">
      <c r="A4780" s="44" t="str">
        <f t="shared" si="371"/>
        <v xml:space="preserve"> 0 Financial</v>
      </c>
      <c r="B4780" s="44" t="str">
        <f t="shared" si="372"/>
        <v/>
      </c>
      <c r="C4780" s="44">
        <f t="shared" si="373"/>
        <v>0</v>
      </c>
      <c r="D4780" s="44" t="str">
        <f t="shared" si="374"/>
        <v>Financial</v>
      </c>
      <c r="E4780" s="44" t="e">
        <f>IF(VLOOKUP(S4780,'DD-Lookup'!$J$6:$L$50,3,FALSE)="Monthly",(YEAR(AC4780)-YEAR(AB4780))*12+MONTH(AC4780)-MONTH(AB4780)+1,(AC4780-AB4780+1))</f>
        <v>#N/A</v>
      </c>
      <c r="F4780" s="213" t="e">
        <f t="shared" si="375"/>
        <v>#N/A</v>
      </c>
    </row>
    <row r="4781" spans="1:6" x14ac:dyDescent="0.2">
      <c r="A4781" s="44" t="str">
        <f t="shared" si="371"/>
        <v xml:space="preserve"> 0 Financial</v>
      </c>
      <c r="B4781" s="44" t="str">
        <f t="shared" si="372"/>
        <v/>
      </c>
      <c r="C4781" s="44">
        <f t="shared" si="373"/>
        <v>0</v>
      </c>
      <c r="D4781" s="44" t="str">
        <f t="shared" si="374"/>
        <v>Financial</v>
      </c>
      <c r="E4781" s="44" t="e">
        <f>IF(VLOOKUP(S4781,'DD-Lookup'!$J$6:$L$50,3,FALSE)="Monthly",(YEAR(AC4781)-YEAR(AB4781))*12+MONTH(AC4781)-MONTH(AB4781)+1,(AC4781-AB4781+1))</f>
        <v>#N/A</v>
      </c>
      <c r="F4781" s="213" t="e">
        <f t="shared" si="375"/>
        <v>#N/A</v>
      </c>
    </row>
    <row r="4782" spans="1:6" x14ac:dyDescent="0.2">
      <c r="A4782" s="44" t="str">
        <f t="shared" si="371"/>
        <v xml:space="preserve"> 0 Financial</v>
      </c>
      <c r="B4782" s="44" t="str">
        <f t="shared" si="372"/>
        <v/>
      </c>
      <c r="C4782" s="44">
        <f t="shared" si="373"/>
        <v>0</v>
      </c>
      <c r="D4782" s="44" t="str">
        <f t="shared" si="374"/>
        <v>Financial</v>
      </c>
      <c r="E4782" s="44" t="e">
        <f>IF(VLOOKUP(S4782,'DD-Lookup'!$J$6:$L$50,3,FALSE)="Monthly",(YEAR(AC4782)-YEAR(AB4782))*12+MONTH(AC4782)-MONTH(AB4782)+1,(AC4782-AB4782+1))</f>
        <v>#N/A</v>
      </c>
      <c r="F4782" s="213" t="e">
        <f t="shared" si="375"/>
        <v>#N/A</v>
      </c>
    </row>
    <row r="4783" spans="1:6" x14ac:dyDescent="0.2">
      <c r="A4783" s="44" t="str">
        <f t="shared" si="371"/>
        <v xml:space="preserve"> 0 Financial</v>
      </c>
      <c r="B4783" s="44" t="str">
        <f t="shared" si="372"/>
        <v/>
      </c>
      <c r="C4783" s="44">
        <f t="shared" si="373"/>
        <v>0</v>
      </c>
      <c r="D4783" s="44" t="str">
        <f t="shared" si="374"/>
        <v>Financial</v>
      </c>
      <c r="E4783" s="44" t="e">
        <f>IF(VLOOKUP(S4783,'DD-Lookup'!$J$6:$L$50,3,FALSE)="Monthly",(YEAR(AC4783)-YEAR(AB4783))*12+MONTH(AC4783)-MONTH(AB4783)+1,(AC4783-AB4783+1))</f>
        <v>#N/A</v>
      </c>
      <c r="F4783" s="213" t="e">
        <f t="shared" si="375"/>
        <v>#N/A</v>
      </c>
    </row>
    <row r="4784" spans="1:6" x14ac:dyDescent="0.2">
      <c r="A4784" s="44" t="str">
        <f t="shared" si="371"/>
        <v xml:space="preserve"> 0 Financial</v>
      </c>
      <c r="B4784" s="44" t="str">
        <f t="shared" si="372"/>
        <v/>
      </c>
      <c r="C4784" s="44">
        <f t="shared" si="373"/>
        <v>0</v>
      </c>
      <c r="D4784" s="44" t="str">
        <f t="shared" si="374"/>
        <v>Financial</v>
      </c>
      <c r="E4784" s="44" t="e">
        <f>IF(VLOOKUP(S4784,'DD-Lookup'!$J$6:$L$50,3,FALSE)="Monthly",(YEAR(AC4784)-YEAR(AB4784))*12+MONTH(AC4784)-MONTH(AB4784)+1,(AC4784-AB4784+1))</f>
        <v>#N/A</v>
      </c>
      <c r="F4784" s="213" t="e">
        <f t="shared" si="375"/>
        <v>#N/A</v>
      </c>
    </row>
    <row r="4785" spans="1:31" x14ac:dyDescent="0.2">
      <c r="A4785" s="44" t="str">
        <f t="shared" si="371"/>
        <v xml:space="preserve"> 0 Financial</v>
      </c>
      <c r="B4785" s="44" t="str">
        <f t="shared" si="372"/>
        <v/>
      </c>
      <c r="C4785" s="44">
        <f t="shared" si="373"/>
        <v>0</v>
      </c>
      <c r="D4785" s="44" t="str">
        <f t="shared" si="374"/>
        <v>Financial</v>
      </c>
      <c r="E4785" s="44" t="e">
        <f>IF(VLOOKUP(S4785,'DD-Lookup'!$J$6:$L$50,3,FALSE)="Monthly",(YEAR(AC4785)-YEAR(AB4785))*12+MONTH(AC4785)-MONTH(AB4785)+1,(AC4785-AB4785+1))</f>
        <v>#N/A</v>
      </c>
      <c r="F4785" s="213" t="e">
        <f t="shared" si="375"/>
        <v>#N/A</v>
      </c>
    </row>
    <row r="4786" spans="1:31" x14ac:dyDescent="0.2">
      <c r="A4786" s="44" t="str">
        <f t="shared" si="371"/>
        <v xml:space="preserve"> 0 Financial</v>
      </c>
      <c r="B4786" s="44" t="str">
        <f t="shared" si="372"/>
        <v/>
      </c>
      <c r="C4786" s="44">
        <f t="shared" si="373"/>
        <v>0</v>
      </c>
      <c r="D4786" s="44" t="str">
        <f t="shared" si="374"/>
        <v>Financial</v>
      </c>
      <c r="E4786" s="44" t="e">
        <f>IF(VLOOKUP(S4786,'DD-Lookup'!$J$6:$L$50,3,FALSE)="Monthly",(YEAR(AC4786)-YEAR(AB4786))*12+MONTH(AC4786)-MONTH(AB4786)+1,(AC4786-AB4786+1))</f>
        <v>#N/A</v>
      </c>
      <c r="F4786" s="213" t="e">
        <f t="shared" si="375"/>
        <v>#N/A</v>
      </c>
    </row>
    <row r="4787" spans="1:31" x14ac:dyDescent="0.2">
      <c r="A4787" s="44" t="str">
        <f t="shared" si="371"/>
        <v xml:space="preserve"> 0 Financial</v>
      </c>
      <c r="B4787" s="44" t="str">
        <f t="shared" si="372"/>
        <v/>
      </c>
      <c r="C4787" s="44">
        <f t="shared" si="373"/>
        <v>0</v>
      </c>
      <c r="D4787" s="44" t="str">
        <f t="shared" si="374"/>
        <v>Financial</v>
      </c>
      <c r="E4787" s="44" t="e">
        <f>IF(VLOOKUP(S4787,'DD-Lookup'!$J$6:$L$50,3,FALSE)="Monthly",(YEAR(AC4787)-YEAR(AB4787))*12+MONTH(AC4787)-MONTH(AB4787)+1,(AC4787-AB4787+1))</f>
        <v>#N/A</v>
      </c>
      <c r="F4787" s="213" t="e">
        <f t="shared" si="375"/>
        <v>#N/A</v>
      </c>
      <c r="AE4787" s="116" t="e">
        <f>IF(S4787="Gallon",F4787/42,F4787)</f>
        <v>#N/A</v>
      </c>
    </row>
    <row r="4788" spans="1:31" x14ac:dyDescent="0.2">
      <c r="A4788" s="44" t="str">
        <f t="shared" si="371"/>
        <v xml:space="preserve"> 0 Financial</v>
      </c>
      <c r="B4788" s="44" t="str">
        <f t="shared" si="372"/>
        <v/>
      </c>
      <c r="C4788" s="44">
        <f t="shared" si="373"/>
        <v>0</v>
      </c>
      <c r="D4788" s="44" t="str">
        <f t="shared" si="374"/>
        <v>Financial</v>
      </c>
      <c r="E4788" s="44" t="e">
        <f>IF(VLOOKUP(S4788,'DD-Lookup'!$J$6:$L$50,3,FALSE)="Monthly",(YEAR(AC4788)-YEAR(AB4788))*12+MONTH(AC4788)-MONTH(AB4788)+1,(AC4788-AB4788+1))</f>
        <v>#N/A</v>
      </c>
      <c r="F4788" s="213" t="e">
        <f t="shared" si="375"/>
        <v>#N/A</v>
      </c>
    </row>
    <row r="4789" spans="1:31" x14ac:dyDescent="0.2">
      <c r="A4789" s="44" t="str">
        <f t="shared" si="371"/>
        <v xml:space="preserve"> 0 Financial</v>
      </c>
      <c r="B4789" s="44" t="str">
        <f t="shared" si="372"/>
        <v/>
      </c>
      <c r="C4789" s="44">
        <f t="shared" si="373"/>
        <v>0</v>
      </c>
      <c r="D4789" s="44" t="str">
        <f t="shared" si="374"/>
        <v>Financial</v>
      </c>
      <c r="E4789" s="44" t="e">
        <f>IF(VLOOKUP(S4789,'DD-Lookup'!$J$6:$L$50,3,FALSE)="Monthly",(YEAR(AC4789)-YEAR(AB4789))*12+MONTH(AC4789)-MONTH(AB4789)+1,(AC4789-AB4789+1))</f>
        <v>#N/A</v>
      </c>
      <c r="F4789" s="213" t="e">
        <f t="shared" si="375"/>
        <v>#N/A</v>
      </c>
      <c r="AE4789" s="116" t="e">
        <f>IF(S4789="Gallon",F4789/42,F4789)</f>
        <v>#N/A</v>
      </c>
    </row>
    <row r="4790" spans="1:31" x14ac:dyDescent="0.2">
      <c r="A4790" s="44" t="str">
        <f t="shared" si="371"/>
        <v xml:space="preserve"> 0 Financial</v>
      </c>
      <c r="B4790" s="44" t="str">
        <f t="shared" si="372"/>
        <v/>
      </c>
      <c r="C4790" s="44">
        <f t="shared" si="373"/>
        <v>0</v>
      </c>
      <c r="D4790" s="44" t="str">
        <f t="shared" si="374"/>
        <v>Financial</v>
      </c>
      <c r="E4790" s="44" t="e">
        <f>IF(VLOOKUP(S4790,'DD-Lookup'!$J$6:$L$50,3,FALSE)="Monthly",(YEAR(AC4790)-YEAR(AB4790))*12+MONTH(AC4790)-MONTH(AB4790)+1,(AC4790-AB4790+1))</f>
        <v>#N/A</v>
      </c>
      <c r="F4790" s="213" t="e">
        <f t="shared" si="375"/>
        <v>#N/A</v>
      </c>
    </row>
    <row r="4791" spans="1:31" x14ac:dyDescent="0.2">
      <c r="A4791" s="44" t="str">
        <f t="shared" si="371"/>
        <v xml:space="preserve"> 0 Financial</v>
      </c>
      <c r="B4791" s="44" t="str">
        <f t="shared" si="372"/>
        <v/>
      </c>
      <c r="C4791" s="44">
        <f t="shared" si="373"/>
        <v>0</v>
      </c>
      <c r="D4791" s="44" t="str">
        <f t="shared" si="374"/>
        <v>Financial</v>
      </c>
      <c r="E4791" s="44" t="e">
        <f>IF(VLOOKUP(S4791,'DD-Lookup'!$J$6:$L$50,3,FALSE)="Monthly",(YEAR(AC4791)-YEAR(AB4791))*12+MONTH(AC4791)-MONTH(AB4791)+1,(AC4791-AB4791+1))</f>
        <v>#N/A</v>
      </c>
      <c r="F4791" s="213" t="e">
        <f t="shared" si="375"/>
        <v>#N/A</v>
      </c>
    </row>
    <row r="4792" spans="1:31" x14ac:dyDescent="0.2">
      <c r="A4792" s="44" t="str">
        <f t="shared" si="371"/>
        <v xml:space="preserve"> 0 Financial</v>
      </c>
      <c r="B4792" s="44" t="str">
        <f t="shared" si="372"/>
        <v/>
      </c>
      <c r="C4792" s="44">
        <f t="shared" si="373"/>
        <v>0</v>
      </c>
      <c r="D4792" s="44" t="str">
        <f t="shared" si="374"/>
        <v>Financial</v>
      </c>
      <c r="E4792" s="44" t="e">
        <f>IF(VLOOKUP(S4792,'DD-Lookup'!$J$6:$L$50,3,FALSE)="Monthly",(YEAR(AC4792)-YEAR(AB4792))*12+MONTH(AC4792)-MONTH(AB4792)+1,(AC4792-AB4792+1))</f>
        <v>#N/A</v>
      </c>
      <c r="F4792" s="213" t="e">
        <f t="shared" si="375"/>
        <v>#N/A</v>
      </c>
    </row>
    <row r="4793" spans="1:31" x14ac:dyDescent="0.2">
      <c r="A4793" s="44" t="str">
        <f t="shared" si="371"/>
        <v xml:space="preserve"> 0 Financial</v>
      </c>
      <c r="B4793" s="44" t="str">
        <f t="shared" si="372"/>
        <v/>
      </c>
      <c r="C4793" s="44">
        <f t="shared" si="373"/>
        <v>0</v>
      </c>
      <c r="D4793" s="44" t="str">
        <f t="shared" si="374"/>
        <v>Financial</v>
      </c>
      <c r="E4793" s="44" t="e">
        <f>IF(VLOOKUP(S4793,'DD-Lookup'!$J$6:$L$50,3,FALSE)="Monthly",(YEAR(AC4793)-YEAR(AB4793))*12+MONTH(AC4793)-MONTH(AB4793)+1,(AC4793-AB4793+1))</f>
        <v>#N/A</v>
      </c>
      <c r="F4793" s="213" t="e">
        <f t="shared" si="375"/>
        <v>#N/A</v>
      </c>
    </row>
    <row r="4794" spans="1:31" x14ac:dyDescent="0.2">
      <c r="A4794" s="44" t="str">
        <f t="shared" si="371"/>
        <v xml:space="preserve"> 0 Financial</v>
      </c>
      <c r="B4794" s="44" t="str">
        <f t="shared" si="372"/>
        <v/>
      </c>
      <c r="C4794" s="44">
        <f t="shared" si="373"/>
        <v>0</v>
      </c>
      <c r="D4794" s="44" t="str">
        <f t="shared" si="374"/>
        <v>Financial</v>
      </c>
      <c r="E4794" s="44" t="e">
        <f>IF(VLOOKUP(S4794,'DD-Lookup'!$J$6:$L$50,3,FALSE)="Monthly",(YEAR(AC4794)-YEAR(AB4794))*12+MONTH(AC4794)-MONTH(AB4794)+1,(AC4794-AB4794+1))</f>
        <v>#N/A</v>
      </c>
      <c r="F4794" s="213" t="e">
        <f t="shared" si="375"/>
        <v>#N/A</v>
      </c>
    </row>
    <row r="4795" spans="1:31" x14ac:dyDescent="0.2">
      <c r="A4795" s="44" t="str">
        <f t="shared" si="371"/>
        <v xml:space="preserve"> 0 Financial</v>
      </c>
      <c r="B4795" s="44" t="str">
        <f t="shared" si="372"/>
        <v/>
      </c>
      <c r="C4795" s="44">
        <f t="shared" si="373"/>
        <v>0</v>
      </c>
      <c r="D4795" s="44" t="str">
        <f t="shared" si="374"/>
        <v>Financial</v>
      </c>
      <c r="E4795" s="44" t="e">
        <f>IF(VLOOKUP(S4795,'DD-Lookup'!$J$6:$L$50,3,FALSE)="Monthly",(YEAR(AC4795)-YEAR(AB4795))*12+MONTH(AC4795)-MONTH(AB4795)+1,(AC4795-AB4795+1))</f>
        <v>#N/A</v>
      </c>
      <c r="F4795" s="213" t="e">
        <f t="shared" si="375"/>
        <v>#N/A</v>
      </c>
    </row>
    <row r="4796" spans="1:31" x14ac:dyDescent="0.2">
      <c r="A4796" s="44" t="str">
        <f t="shared" si="371"/>
        <v xml:space="preserve"> 0 Financial</v>
      </c>
      <c r="B4796" s="44" t="str">
        <f t="shared" si="372"/>
        <v/>
      </c>
      <c r="C4796" s="44">
        <f t="shared" si="373"/>
        <v>0</v>
      </c>
      <c r="D4796" s="44" t="str">
        <f t="shared" si="374"/>
        <v>Financial</v>
      </c>
      <c r="E4796" s="44" t="e">
        <f>IF(VLOOKUP(S4796,'DD-Lookup'!$J$6:$L$50,3,FALSE)="Monthly",(YEAR(AC4796)-YEAR(AB4796))*12+MONTH(AC4796)-MONTH(AB4796)+1,(AC4796-AB4796+1))</f>
        <v>#N/A</v>
      </c>
      <c r="F4796" s="213" t="e">
        <f t="shared" si="375"/>
        <v>#N/A</v>
      </c>
    </row>
    <row r="4797" spans="1:31" x14ac:dyDescent="0.2">
      <c r="A4797" s="44" t="str">
        <f t="shared" si="371"/>
        <v xml:space="preserve"> 0 Financial</v>
      </c>
      <c r="B4797" s="44" t="str">
        <f t="shared" si="372"/>
        <v/>
      </c>
      <c r="C4797" s="44">
        <f t="shared" si="373"/>
        <v>0</v>
      </c>
      <c r="D4797" s="44" t="str">
        <f t="shared" si="374"/>
        <v>Financial</v>
      </c>
      <c r="E4797" s="44" t="e">
        <f>IF(VLOOKUP(S4797,'DD-Lookup'!$J$6:$L$50,3,FALSE)="Monthly",(YEAR(AC4797)-YEAR(AB4797))*12+MONTH(AC4797)-MONTH(AB4797)+1,(AC4797-AB4797+1))</f>
        <v>#N/A</v>
      </c>
      <c r="F4797" s="213" t="e">
        <f t="shared" si="375"/>
        <v>#N/A</v>
      </c>
    </row>
    <row r="4798" spans="1:31" x14ac:dyDescent="0.2">
      <c r="A4798" s="44" t="str">
        <f t="shared" si="371"/>
        <v xml:space="preserve"> 0 Financial</v>
      </c>
      <c r="B4798" s="44" t="str">
        <f t="shared" si="372"/>
        <v/>
      </c>
      <c r="C4798" s="44">
        <f t="shared" si="373"/>
        <v>0</v>
      </c>
      <c r="D4798" s="44" t="str">
        <f t="shared" si="374"/>
        <v>Financial</v>
      </c>
      <c r="E4798" s="44" t="e">
        <f>IF(VLOOKUP(S4798,'DD-Lookup'!$J$6:$L$50,3,FALSE)="Monthly",(YEAR(AC4798)-YEAR(AB4798))*12+MONTH(AC4798)-MONTH(AB4798)+1,(AC4798-AB4798+1))</f>
        <v>#N/A</v>
      </c>
      <c r="F4798" s="213" t="e">
        <f t="shared" si="375"/>
        <v>#N/A</v>
      </c>
    </row>
    <row r="4799" spans="1:31" x14ac:dyDescent="0.2">
      <c r="A4799" s="44" t="str">
        <f t="shared" si="371"/>
        <v xml:space="preserve"> 0 Financial</v>
      </c>
      <c r="B4799" s="44" t="str">
        <f t="shared" si="372"/>
        <v/>
      </c>
      <c r="C4799" s="44">
        <f t="shared" si="373"/>
        <v>0</v>
      </c>
      <c r="D4799" s="44" t="str">
        <f t="shared" si="374"/>
        <v>Financial</v>
      </c>
      <c r="E4799" s="44" t="e">
        <f>IF(VLOOKUP(S4799,'DD-Lookup'!$J$6:$L$50,3,FALSE)="Monthly",(YEAR(AC4799)-YEAR(AB4799))*12+MONTH(AC4799)-MONTH(AB4799)+1,(AC4799-AB4799+1))</f>
        <v>#N/A</v>
      </c>
      <c r="F4799" s="213" t="e">
        <f t="shared" si="375"/>
        <v>#N/A</v>
      </c>
    </row>
    <row r="4800" spans="1:31" x14ac:dyDescent="0.2">
      <c r="A4800" s="44" t="str">
        <f t="shared" si="371"/>
        <v xml:space="preserve"> 0 Financial</v>
      </c>
      <c r="B4800" s="44" t="str">
        <f t="shared" si="372"/>
        <v/>
      </c>
      <c r="C4800" s="44">
        <f t="shared" si="373"/>
        <v>0</v>
      </c>
      <c r="D4800" s="44" t="str">
        <f t="shared" si="374"/>
        <v>Financial</v>
      </c>
      <c r="E4800" s="44" t="e">
        <f>IF(VLOOKUP(S4800,'DD-Lookup'!$J$6:$L$50,3,FALSE)="Monthly",(YEAR(AC4800)-YEAR(AB4800))*12+MONTH(AC4800)-MONTH(AB4800)+1,(AC4800-AB4800+1))</f>
        <v>#N/A</v>
      </c>
      <c r="F4800" s="213" t="e">
        <f t="shared" si="375"/>
        <v>#N/A</v>
      </c>
    </row>
    <row r="4801" spans="1:6" x14ac:dyDescent="0.2">
      <c r="A4801" s="44" t="str">
        <f t="shared" si="371"/>
        <v xml:space="preserve"> 0 Financial</v>
      </c>
      <c r="B4801" s="44" t="str">
        <f t="shared" si="372"/>
        <v/>
      </c>
      <c r="C4801" s="44">
        <f t="shared" si="373"/>
        <v>0</v>
      </c>
      <c r="D4801" s="44" t="str">
        <f t="shared" si="374"/>
        <v>Financial</v>
      </c>
      <c r="E4801" s="44" t="e">
        <f>IF(VLOOKUP(S4801,'DD-Lookup'!$J$6:$L$50,3,FALSE)="Monthly",(YEAR(AC4801)-YEAR(AB4801))*12+MONTH(AC4801)-MONTH(AB4801)+1,(AC4801-AB4801+1))</f>
        <v>#N/A</v>
      </c>
      <c r="F4801" s="213" t="e">
        <f t="shared" si="375"/>
        <v>#N/A</v>
      </c>
    </row>
    <row r="4802" spans="1:6" x14ac:dyDescent="0.2">
      <c r="A4802" s="44" t="str">
        <f t="shared" si="371"/>
        <v xml:space="preserve"> 0 Financial</v>
      </c>
      <c r="B4802" s="44" t="str">
        <f t="shared" si="372"/>
        <v/>
      </c>
      <c r="C4802" s="44">
        <f t="shared" si="373"/>
        <v>0</v>
      </c>
      <c r="D4802" s="44" t="str">
        <f t="shared" si="374"/>
        <v>Financial</v>
      </c>
      <c r="E4802" s="44" t="e">
        <f>IF(VLOOKUP(S4802,'DD-Lookup'!$J$6:$L$50,3,FALSE)="Monthly",(YEAR(AC4802)-YEAR(AB4802))*12+MONTH(AC4802)-MONTH(AB4802)+1,(AC4802-AB4802+1))</f>
        <v>#N/A</v>
      </c>
      <c r="F4802" s="213" t="e">
        <f t="shared" si="375"/>
        <v>#N/A</v>
      </c>
    </row>
    <row r="4803" spans="1:6" x14ac:dyDescent="0.2">
      <c r="A4803" s="44" t="str">
        <f t="shared" si="371"/>
        <v xml:space="preserve"> 0 Financial</v>
      </c>
      <c r="B4803" s="44" t="str">
        <f t="shared" si="372"/>
        <v/>
      </c>
      <c r="C4803" s="44">
        <f t="shared" si="373"/>
        <v>0</v>
      </c>
      <c r="D4803" s="44" t="str">
        <f t="shared" si="374"/>
        <v>Financial</v>
      </c>
      <c r="E4803" s="44" t="e">
        <f>IF(VLOOKUP(S4803,'DD-Lookup'!$J$6:$L$50,3,FALSE)="Monthly",(YEAR(AC4803)-YEAR(AB4803))*12+MONTH(AC4803)-MONTH(AB4803)+1,(AC4803-AB4803+1))</f>
        <v>#N/A</v>
      </c>
      <c r="F4803" s="213" t="e">
        <f t="shared" si="375"/>
        <v>#N/A</v>
      </c>
    </row>
    <row r="4804" spans="1:6" x14ac:dyDescent="0.2">
      <c r="A4804" s="44" t="str">
        <f t="shared" si="371"/>
        <v xml:space="preserve"> 0 Financial</v>
      </c>
      <c r="B4804" s="44" t="str">
        <f t="shared" si="372"/>
        <v/>
      </c>
      <c r="C4804" s="44">
        <f t="shared" si="373"/>
        <v>0</v>
      </c>
      <c r="D4804" s="44" t="str">
        <f t="shared" si="374"/>
        <v>Financial</v>
      </c>
      <c r="E4804" s="44" t="e">
        <f>IF(VLOOKUP(S4804,'DD-Lookup'!$J$6:$L$50,3,FALSE)="Monthly",(YEAR(AC4804)-YEAR(AB4804))*12+MONTH(AC4804)-MONTH(AB4804)+1,(AC4804-AB4804+1))</f>
        <v>#N/A</v>
      </c>
      <c r="F4804" s="213" t="e">
        <f t="shared" si="375"/>
        <v>#N/A</v>
      </c>
    </row>
    <row r="4805" spans="1:6" x14ac:dyDescent="0.2">
      <c r="A4805" s="44" t="str">
        <f t="shared" si="371"/>
        <v xml:space="preserve"> 0 Financial</v>
      </c>
      <c r="B4805" s="44" t="str">
        <f t="shared" si="372"/>
        <v/>
      </c>
      <c r="C4805" s="44">
        <f t="shared" si="373"/>
        <v>0</v>
      </c>
      <c r="D4805" s="44" t="str">
        <f t="shared" si="374"/>
        <v>Financial</v>
      </c>
      <c r="E4805" s="44" t="e">
        <f>IF(VLOOKUP(S4805,'DD-Lookup'!$J$6:$L$50,3,FALSE)="Monthly",(YEAR(AC4805)-YEAR(AB4805))*12+MONTH(AC4805)-MONTH(AB4805)+1,(AC4805-AB4805+1))</f>
        <v>#N/A</v>
      </c>
      <c r="F4805" s="213" t="e">
        <f t="shared" si="375"/>
        <v>#N/A</v>
      </c>
    </row>
    <row r="4806" spans="1:6" x14ac:dyDescent="0.2">
      <c r="A4806" s="44" t="str">
        <f t="shared" si="371"/>
        <v xml:space="preserve"> 0 Financial</v>
      </c>
      <c r="B4806" s="44" t="str">
        <f t="shared" si="372"/>
        <v/>
      </c>
      <c r="C4806" s="44">
        <f t="shared" si="373"/>
        <v>0</v>
      </c>
      <c r="D4806" s="44" t="str">
        <f t="shared" si="374"/>
        <v>Financial</v>
      </c>
      <c r="E4806" s="44" t="e">
        <f>IF(VLOOKUP(S4806,'DD-Lookup'!$J$6:$L$50,3,FALSE)="Monthly",(YEAR(AC4806)-YEAR(AB4806))*12+MONTH(AC4806)-MONTH(AB4806)+1,(AC4806-AB4806+1))</f>
        <v>#N/A</v>
      </c>
      <c r="F4806" s="213" t="e">
        <f t="shared" si="375"/>
        <v>#N/A</v>
      </c>
    </row>
    <row r="4807" spans="1:6" x14ac:dyDescent="0.2">
      <c r="A4807" s="44" t="str">
        <f t="shared" si="371"/>
        <v xml:space="preserve"> 0 Financial</v>
      </c>
      <c r="B4807" s="44" t="str">
        <f t="shared" si="372"/>
        <v/>
      </c>
      <c r="C4807" s="44">
        <f t="shared" si="373"/>
        <v>0</v>
      </c>
      <c r="D4807" s="44" t="str">
        <f t="shared" si="374"/>
        <v>Financial</v>
      </c>
      <c r="E4807" s="44" t="e">
        <f>IF(VLOOKUP(S4807,'DD-Lookup'!$J$6:$L$50,3,FALSE)="Monthly",(YEAR(AC4807)-YEAR(AB4807))*12+MONTH(AC4807)-MONTH(AB4807)+1,(AC4807-AB4807+1))</f>
        <v>#N/A</v>
      </c>
      <c r="F4807" s="213" t="e">
        <f t="shared" si="375"/>
        <v>#N/A</v>
      </c>
    </row>
    <row r="4808" spans="1:6" x14ac:dyDescent="0.2">
      <c r="A4808" s="44" t="str">
        <f t="shared" si="371"/>
        <v xml:space="preserve"> 0 Financial</v>
      </c>
      <c r="B4808" s="44" t="str">
        <f t="shared" si="372"/>
        <v/>
      </c>
      <c r="C4808" s="44">
        <f t="shared" si="373"/>
        <v>0</v>
      </c>
      <c r="D4808" s="44" t="str">
        <f t="shared" si="374"/>
        <v>Financial</v>
      </c>
      <c r="E4808" s="44" t="e">
        <f>IF(VLOOKUP(S4808,'DD-Lookup'!$J$6:$L$50,3,FALSE)="Monthly",(YEAR(AC4808)-YEAR(AB4808))*12+MONTH(AC4808)-MONTH(AB4808)+1,(AC4808-AB4808+1))</f>
        <v>#N/A</v>
      </c>
      <c r="F4808" s="213" t="e">
        <f t="shared" si="375"/>
        <v>#N/A</v>
      </c>
    </row>
    <row r="4809" spans="1:6" x14ac:dyDescent="0.2">
      <c r="A4809" s="44" t="str">
        <f t="shared" si="371"/>
        <v xml:space="preserve"> 0 Financial</v>
      </c>
      <c r="B4809" s="44" t="str">
        <f t="shared" si="372"/>
        <v/>
      </c>
      <c r="C4809" s="44">
        <f t="shared" si="373"/>
        <v>0</v>
      </c>
      <c r="D4809" s="44" t="str">
        <f t="shared" si="374"/>
        <v>Financial</v>
      </c>
      <c r="E4809" s="44" t="e">
        <f>IF(VLOOKUP(S4809,'DD-Lookup'!$J$6:$L$50,3,FALSE)="Monthly",(YEAR(AC4809)-YEAR(AB4809))*12+MONTH(AC4809)-MONTH(AB4809)+1,(AC4809-AB4809+1))</f>
        <v>#N/A</v>
      </c>
      <c r="F4809" s="213" t="e">
        <f t="shared" si="375"/>
        <v>#N/A</v>
      </c>
    </row>
    <row r="4810" spans="1:6" x14ac:dyDescent="0.2">
      <c r="A4810" s="44" t="str">
        <f t="shared" si="371"/>
        <v xml:space="preserve"> 0 Financial</v>
      </c>
      <c r="B4810" s="44" t="str">
        <f t="shared" si="372"/>
        <v/>
      </c>
      <c r="C4810" s="44">
        <f t="shared" si="373"/>
        <v>0</v>
      </c>
      <c r="D4810" s="44" t="str">
        <f t="shared" si="374"/>
        <v>Financial</v>
      </c>
      <c r="E4810" s="44" t="e">
        <f>IF(VLOOKUP(S4810,'DD-Lookup'!$J$6:$L$50,3,FALSE)="Monthly",(YEAR(AC4810)-YEAR(AB4810))*12+MONTH(AC4810)-MONTH(AB4810)+1,(AC4810-AB4810+1))</f>
        <v>#N/A</v>
      </c>
      <c r="F4810" s="213" t="e">
        <f t="shared" si="375"/>
        <v>#N/A</v>
      </c>
    </row>
    <row r="4811" spans="1:6" x14ac:dyDescent="0.2">
      <c r="A4811" s="44" t="str">
        <f t="shared" ref="A4811:A4874" si="376">B4811&amp;" "&amp;C4811&amp;" "&amp;D4811</f>
        <v xml:space="preserve"> 0 Financial</v>
      </c>
      <c r="B4811" s="44" t="str">
        <f t="shared" ref="B4811:B4874" si="377">IF((LEFT(N4811,2)="US"),"US","")</f>
        <v/>
      </c>
      <c r="C4811" s="44">
        <f t="shared" ref="C4811:C4874" si="378">M4811</f>
        <v>0</v>
      </c>
      <c r="D4811" s="44" t="str">
        <f t="shared" ref="D4811:D4874" si="379">IF(ISNUMBER(FIND("Phy",N4811))=TRUE,"Physical","Financial")</f>
        <v>Financial</v>
      </c>
      <c r="E4811" s="44" t="e">
        <f>IF(VLOOKUP(S4811,'DD-Lookup'!$J$6:$L$50,3,FALSE)="Monthly",(YEAR(AC4811)-YEAR(AB4811))*12+MONTH(AC4811)-MONTH(AB4811)+1,(AC4811-AB4811+1))</f>
        <v>#N/A</v>
      </c>
      <c r="F4811" s="213" t="e">
        <f t="shared" ref="F4811:F4874" si="380">E4811*SUM(P4811:Q4811)</f>
        <v>#N/A</v>
      </c>
    </row>
    <row r="4812" spans="1:6" x14ac:dyDescent="0.2">
      <c r="A4812" s="44" t="str">
        <f t="shared" si="376"/>
        <v xml:space="preserve"> 0 Financial</v>
      </c>
      <c r="B4812" s="44" t="str">
        <f t="shared" si="377"/>
        <v/>
      </c>
      <c r="C4812" s="44">
        <f t="shared" si="378"/>
        <v>0</v>
      </c>
      <c r="D4812" s="44" t="str">
        <f t="shared" si="379"/>
        <v>Financial</v>
      </c>
      <c r="E4812" s="44" t="e">
        <f>IF(VLOOKUP(S4812,'DD-Lookup'!$J$6:$L$50,3,FALSE)="Monthly",(YEAR(AC4812)-YEAR(AB4812))*12+MONTH(AC4812)-MONTH(AB4812)+1,(AC4812-AB4812+1))</f>
        <v>#N/A</v>
      </c>
      <c r="F4812" s="213" t="e">
        <f t="shared" si="380"/>
        <v>#N/A</v>
      </c>
    </row>
    <row r="4813" spans="1:6" x14ac:dyDescent="0.2">
      <c r="A4813" s="44" t="str">
        <f t="shared" si="376"/>
        <v xml:space="preserve"> 0 Financial</v>
      </c>
      <c r="B4813" s="44" t="str">
        <f t="shared" si="377"/>
        <v/>
      </c>
      <c r="C4813" s="44">
        <f t="shared" si="378"/>
        <v>0</v>
      </c>
      <c r="D4813" s="44" t="str">
        <f t="shared" si="379"/>
        <v>Financial</v>
      </c>
      <c r="E4813" s="44" t="e">
        <f>IF(VLOOKUP(S4813,'DD-Lookup'!$J$6:$L$50,3,FALSE)="Monthly",(YEAR(AC4813)-YEAR(AB4813))*12+MONTH(AC4813)-MONTH(AB4813)+1,(AC4813-AB4813+1))</f>
        <v>#N/A</v>
      </c>
      <c r="F4813" s="213" t="e">
        <f t="shared" si="380"/>
        <v>#N/A</v>
      </c>
    </row>
    <row r="4814" spans="1:6" x14ac:dyDescent="0.2">
      <c r="A4814" s="44" t="str">
        <f t="shared" si="376"/>
        <v xml:space="preserve"> 0 Financial</v>
      </c>
      <c r="B4814" s="44" t="str">
        <f t="shared" si="377"/>
        <v/>
      </c>
      <c r="C4814" s="44">
        <f t="shared" si="378"/>
        <v>0</v>
      </c>
      <c r="D4814" s="44" t="str">
        <f t="shared" si="379"/>
        <v>Financial</v>
      </c>
      <c r="E4814" s="44" t="e">
        <f>IF(VLOOKUP(S4814,'DD-Lookup'!$J$6:$L$50,3,FALSE)="Monthly",(YEAR(AC4814)-YEAR(AB4814))*12+MONTH(AC4814)-MONTH(AB4814)+1,(AC4814-AB4814+1))</f>
        <v>#N/A</v>
      </c>
      <c r="F4814" s="213" t="e">
        <f t="shared" si="380"/>
        <v>#N/A</v>
      </c>
    </row>
    <row r="4815" spans="1:6" x14ac:dyDescent="0.2">
      <c r="A4815" s="44" t="str">
        <f t="shared" si="376"/>
        <v xml:space="preserve"> 0 Financial</v>
      </c>
      <c r="B4815" s="44" t="str">
        <f t="shared" si="377"/>
        <v/>
      </c>
      <c r="C4815" s="44">
        <f t="shared" si="378"/>
        <v>0</v>
      </c>
      <c r="D4815" s="44" t="str">
        <f t="shared" si="379"/>
        <v>Financial</v>
      </c>
      <c r="E4815" s="44" t="e">
        <f>IF(VLOOKUP(S4815,'DD-Lookup'!$J$6:$L$50,3,FALSE)="Monthly",(YEAR(AC4815)-YEAR(AB4815))*12+MONTH(AC4815)-MONTH(AB4815)+1,(AC4815-AB4815+1))</f>
        <v>#N/A</v>
      </c>
      <c r="F4815" s="213" t="e">
        <f t="shared" si="380"/>
        <v>#N/A</v>
      </c>
    </row>
    <row r="4816" spans="1:6" x14ac:dyDescent="0.2">
      <c r="A4816" s="44" t="str">
        <f t="shared" si="376"/>
        <v xml:space="preserve"> 0 Financial</v>
      </c>
      <c r="B4816" s="44" t="str">
        <f t="shared" si="377"/>
        <v/>
      </c>
      <c r="C4816" s="44">
        <f t="shared" si="378"/>
        <v>0</v>
      </c>
      <c r="D4816" s="44" t="str">
        <f t="shared" si="379"/>
        <v>Financial</v>
      </c>
      <c r="E4816" s="44" t="e">
        <f>IF(VLOOKUP(S4816,'DD-Lookup'!$J$6:$L$50,3,FALSE)="Monthly",(YEAR(AC4816)-YEAR(AB4816))*12+MONTH(AC4816)-MONTH(AB4816)+1,(AC4816-AB4816+1))</f>
        <v>#N/A</v>
      </c>
      <c r="F4816" s="213" t="e">
        <f t="shared" si="380"/>
        <v>#N/A</v>
      </c>
    </row>
    <row r="4817" spans="1:6" x14ac:dyDescent="0.2">
      <c r="A4817" s="44" t="str">
        <f t="shared" si="376"/>
        <v xml:space="preserve"> 0 Financial</v>
      </c>
      <c r="B4817" s="44" t="str">
        <f t="shared" si="377"/>
        <v/>
      </c>
      <c r="C4817" s="44">
        <f t="shared" si="378"/>
        <v>0</v>
      </c>
      <c r="D4817" s="44" t="str">
        <f t="shared" si="379"/>
        <v>Financial</v>
      </c>
      <c r="E4817" s="44" t="e">
        <f>IF(VLOOKUP(S4817,'DD-Lookup'!$J$6:$L$50,3,FALSE)="Monthly",(YEAR(AC4817)-YEAR(AB4817))*12+MONTH(AC4817)-MONTH(AB4817)+1,(AC4817-AB4817+1))</f>
        <v>#N/A</v>
      </c>
      <c r="F4817" s="213" t="e">
        <f t="shared" si="380"/>
        <v>#N/A</v>
      </c>
    </row>
    <row r="4818" spans="1:6" x14ac:dyDescent="0.2">
      <c r="A4818" s="44" t="str">
        <f t="shared" si="376"/>
        <v xml:space="preserve"> 0 Financial</v>
      </c>
      <c r="B4818" s="44" t="str">
        <f t="shared" si="377"/>
        <v/>
      </c>
      <c r="C4818" s="44">
        <f t="shared" si="378"/>
        <v>0</v>
      </c>
      <c r="D4818" s="44" t="str">
        <f t="shared" si="379"/>
        <v>Financial</v>
      </c>
      <c r="E4818" s="44" t="e">
        <f>IF(VLOOKUP(S4818,'DD-Lookup'!$J$6:$L$50,3,FALSE)="Monthly",(YEAR(AC4818)-YEAR(AB4818))*12+MONTH(AC4818)-MONTH(AB4818)+1,(AC4818-AB4818+1))</f>
        <v>#N/A</v>
      </c>
      <c r="F4818" s="213" t="e">
        <f t="shared" si="380"/>
        <v>#N/A</v>
      </c>
    </row>
    <row r="4819" spans="1:6" x14ac:dyDescent="0.2">
      <c r="A4819" s="44" t="str">
        <f t="shared" si="376"/>
        <v xml:space="preserve"> 0 Financial</v>
      </c>
      <c r="B4819" s="44" t="str">
        <f t="shared" si="377"/>
        <v/>
      </c>
      <c r="C4819" s="44">
        <f t="shared" si="378"/>
        <v>0</v>
      </c>
      <c r="D4819" s="44" t="str">
        <f t="shared" si="379"/>
        <v>Financial</v>
      </c>
      <c r="E4819" s="44" t="e">
        <f>IF(VLOOKUP(S4819,'DD-Lookup'!$J$6:$L$50,3,FALSE)="Monthly",(YEAR(AC4819)-YEAR(AB4819))*12+MONTH(AC4819)-MONTH(AB4819)+1,(AC4819-AB4819+1))</f>
        <v>#N/A</v>
      </c>
      <c r="F4819" s="213" t="e">
        <f t="shared" si="380"/>
        <v>#N/A</v>
      </c>
    </row>
    <row r="4820" spans="1:6" x14ac:dyDescent="0.2">
      <c r="A4820" s="44" t="str">
        <f t="shared" si="376"/>
        <v xml:space="preserve"> 0 Financial</v>
      </c>
      <c r="B4820" s="44" t="str">
        <f t="shared" si="377"/>
        <v/>
      </c>
      <c r="C4820" s="44">
        <f t="shared" si="378"/>
        <v>0</v>
      </c>
      <c r="D4820" s="44" t="str">
        <f t="shared" si="379"/>
        <v>Financial</v>
      </c>
      <c r="E4820" s="44" t="e">
        <f>IF(VLOOKUP(S4820,'DD-Lookup'!$J$6:$L$50,3,FALSE)="Monthly",(YEAR(AC4820)-YEAR(AB4820))*12+MONTH(AC4820)-MONTH(AB4820)+1,(AC4820-AB4820+1))</f>
        <v>#N/A</v>
      </c>
      <c r="F4820" s="213" t="e">
        <f t="shared" si="380"/>
        <v>#N/A</v>
      </c>
    </row>
    <row r="4821" spans="1:6" x14ac:dyDescent="0.2">
      <c r="A4821" s="44" t="str">
        <f t="shared" si="376"/>
        <v xml:space="preserve"> 0 Financial</v>
      </c>
      <c r="B4821" s="44" t="str">
        <f t="shared" si="377"/>
        <v/>
      </c>
      <c r="C4821" s="44">
        <f t="shared" si="378"/>
        <v>0</v>
      </c>
      <c r="D4821" s="44" t="str">
        <f t="shared" si="379"/>
        <v>Financial</v>
      </c>
      <c r="E4821" s="44" t="e">
        <f>IF(VLOOKUP(S4821,'DD-Lookup'!$J$6:$L$50,3,FALSE)="Monthly",(YEAR(AC4821)-YEAR(AB4821))*12+MONTH(AC4821)-MONTH(AB4821)+1,(AC4821-AB4821+1))</f>
        <v>#N/A</v>
      </c>
      <c r="F4821" s="213" t="e">
        <f t="shared" si="380"/>
        <v>#N/A</v>
      </c>
    </row>
    <row r="4822" spans="1:6" x14ac:dyDescent="0.2">
      <c r="A4822" s="44" t="str">
        <f t="shared" si="376"/>
        <v xml:space="preserve"> 0 Financial</v>
      </c>
      <c r="B4822" s="44" t="str">
        <f t="shared" si="377"/>
        <v/>
      </c>
      <c r="C4822" s="44">
        <f t="shared" si="378"/>
        <v>0</v>
      </c>
      <c r="D4822" s="44" t="str">
        <f t="shared" si="379"/>
        <v>Financial</v>
      </c>
      <c r="E4822" s="44" t="e">
        <f>IF(VLOOKUP(S4822,'DD-Lookup'!$J$6:$L$50,3,FALSE)="Monthly",(YEAR(AC4822)-YEAR(AB4822))*12+MONTH(AC4822)-MONTH(AB4822)+1,(AC4822-AB4822+1))</f>
        <v>#N/A</v>
      </c>
      <c r="F4822" s="213" t="e">
        <f t="shared" si="380"/>
        <v>#N/A</v>
      </c>
    </row>
    <row r="4823" spans="1:6" x14ac:dyDescent="0.2">
      <c r="A4823" s="44" t="str">
        <f t="shared" si="376"/>
        <v xml:space="preserve"> 0 Financial</v>
      </c>
      <c r="B4823" s="44" t="str">
        <f t="shared" si="377"/>
        <v/>
      </c>
      <c r="C4823" s="44">
        <f t="shared" si="378"/>
        <v>0</v>
      </c>
      <c r="D4823" s="44" t="str">
        <f t="shared" si="379"/>
        <v>Financial</v>
      </c>
      <c r="E4823" s="44" t="e">
        <f>IF(VLOOKUP(S4823,'DD-Lookup'!$J$6:$L$50,3,FALSE)="Monthly",(YEAR(AC4823)-YEAR(AB4823))*12+MONTH(AC4823)-MONTH(AB4823)+1,(AC4823-AB4823+1))</f>
        <v>#N/A</v>
      </c>
      <c r="F4823" s="213" t="e">
        <f t="shared" si="380"/>
        <v>#N/A</v>
      </c>
    </row>
    <row r="4824" spans="1:6" x14ac:dyDescent="0.2">
      <c r="A4824" s="44" t="str">
        <f t="shared" si="376"/>
        <v xml:space="preserve"> 0 Financial</v>
      </c>
      <c r="B4824" s="44" t="str">
        <f t="shared" si="377"/>
        <v/>
      </c>
      <c r="C4824" s="44">
        <f t="shared" si="378"/>
        <v>0</v>
      </c>
      <c r="D4824" s="44" t="str">
        <f t="shared" si="379"/>
        <v>Financial</v>
      </c>
      <c r="E4824" s="44" t="e">
        <f>IF(VLOOKUP(S4824,'DD-Lookup'!$J$6:$L$50,3,FALSE)="Monthly",(YEAR(AC4824)-YEAR(AB4824))*12+MONTH(AC4824)-MONTH(AB4824)+1,(AC4824-AB4824+1))</f>
        <v>#N/A</v>
      </c>
      <c r="F4824" s="213" t="e">
        <f t="shared" si="380"/>
        <v>#N/A</v>
      </c>
    </row>
    <row r="4825" spans="1:6" x14ac:dyDescent="0.2">
      <c r="A4825" s="44" t="str">
        <f t="shared" si="376"/>
        <v xml:space="preserve"> 0 Financial</v>
      </c>
      <c r="B4825" s="44" t="str">
        <f t="shared" si="377"/>
        <v/>
      </c>
      <c r="C4825" s="44">
        <f t="shared" si="378"/>
        <v>0</v>
      </c>
      <c r="D4825" s="44" t="str">
        <f t="shared" si="379"/>
        <v>Financial</v>
      </c>
      <c r="E4825" s="44" t="e">
        <f>IF(VLOOKUP(S4825,'DD-Lookup'!$J$6:$L$50,3,FALSE)="Monthly",(YEAR(AC4825)-YEAR(AB4825))*12+MONTH(AC4825)-MONTH(AB4825)+1,(AC4825-AB4825+1))</f>
        <v>#N/A</v>
      </c>
      <c r="F4825" s="213" t="e">
        <f t="shared" si="380"/>
        <v>#N/A</v>
      </c>
    </row>
    <row r="4826" spans="1:6" x14ac:dyDescent="0.2">
      <c r="A4826" s="44" t="str">
        <f t="shared" si="376"/>
        <v xml:space="preserve"> 0 Financial</v>
      </c>
      <c r="B4826" s="44" t="str">
        <f t="shared" si="377"/>
        <v/>
      </c>
      <c r="C4826" s="44">
        <f t="shared" si="378"/>
        <v>0</v>
      </c>
      <c r="D4826" s="44" t="str">
        <f t="shared" si="379"/>
        <v>Financial</v>
      </c>
      <c r="E4826" s="44" t="e">
        <f>IF(VLOOKUP(S4826,'DD-Lookup'!$J$6:$L$50,3,FALSE)="Monthly",(YEAR(AC4826)-YEAR(AB4826))*12+MONTH(AC4826)-MONTH(AB4826)+1,(AC4826-AB4826+1))</f>
        <v>#N/A</v>
      </c>
      <c r="F4826" s="213" t="e">
        <f t="shared" si="380"/>
        <v>#N/A</v>
      </c>
    </row>
    <row r="4827" spans="1:6" x14ac:dyDescent="0.2">
      <c r="A4827" s="44" t="str">
        <f t="shared" si="376"/>
        <v xml:space="preserve"> 0 Financial</v>
      </c>
      <c r="B4827" s="44" t="str">
        <f t="shared" si="377"/>
        <v/>
      </c>
      <c r="C4827" s="44">
        <f t="shared" si="378"/>
        <v>0</v>
      </c>
      <c r="D4827" s="44" t="str">
        <f t="shared" si="379"/>
        <v>Financial</v>
      </c>
      <c r="E4827" s="44" t="e">
        <f>IF(VLOOKUP(S4827,'DD-Lookup'!$J$6:$L$50,3,FALSE)="Monthly",(YEAR(AC4827)-YEAR(AB4827))*12+MONTH(AC4827)-MONTH(AB4827)+1,(AC4827-AB4827+1))</f>
        <v>#N/A</v>
      </c>
      <c r="F4827" s="213" t="e">
        <f t="shared" si="380"/>
        <v>#N/A</v>
      </c>
    </row>
    <row r="4828" spans="1:6" x14ac:dyDescent="0.2">
      <c r="A4828" s="44" t="str">
        <f t="shared" si="376"/>
        <v xml:space="preserve"> 0 Financial</v>
      </c>
      <c r="B4828" s="44" t="str">
        <f t="shared" si="377"/>
        <v/>
      </c>
      <c r="C4828" s="44">
        <f t="shared" si="378"/>
        <v>0</v>
      </c>
      <c r="D4828" s="44" t="str">
        <f t="shared" si="379"/>
        <v>Financial</v>
      </c>
      <c r="E4828" s="44" t="e">
        <f>IF(VLOOKUP(S4828,'DD-Lookup'!$J$6:$L$50,3,FALSE)="Monthly",(YEAR(AC4828)-YEAR(AB4828))*12+MONTH(AC4828)-MONTH(AB4828)+1,(AC4828-AB4828+1))</f>
        <v>#N/A</v>
      </c>
      <c r="F4828" s="213" t="e">
        <f t="shared" si="380"/>
        <v>#N/A</v>
      </c>
    </row>
    <row r="4829" spans="1:6" x14ac:dyDescent="0.2">
      <c r="A4829" s="44" t="str">
        <f t="shared" si="376"/>
        <v xml:space="preserve"> 0 Financial</v>
      </c>
      <c r="B4829" s="44" t="str">
        <f t="shared" si="377"/>
        <v/>
      </c>
      <c r="C4829" s="44">
        <f t="shared" si="378"/>
        <v>0</v>
      </c>
      <c r="D4829" s="44" t="str">
        <f t="shared" si="379"/>
        <v>Financial</v>
      </c>
      <c r="E4829" s="44" t="e">
        <f>IF(VLOOKUP(S4829,'DD-Lookup'!$J$6:$L$50,3,FALSE)="Monthly",(YEAR(AC4829)-YEAR(AB4829))*12+MONTH(AC4829)-MONTH(AB4829)+1,(AC4829-AB4829+1))</f>
        <v>#N/A</v>
      </c>
      <c r="F4829" s="213" t="e">
        <f t="shared" si="380"/>
        <v>#N/A</v>
      </c>
    </row>
    <row r="4830" spans="1:6" x14ac:dyDescent="0.2">
      <c r="A4830" s="44" t="str">
        <f t="shared" si="376"/>
        <v xml:space="preserve"> 0 Financial</v>
      </c>
      <c r="B4830" s="44" t="str">
        <f t="shared" si="377"/>
        <v/>
      </c>
      <c r="C4830" s="44">
        <f t="shared" si="378"/>
        <v>0</v>
      </c>
      <c r="D4830" s="44" t="str">
        <f t="shared" si="379"/>
        <v>Financial</v>
      </c>
      <c r="E4830" s="44" t="e">
        <f>IF(VLOOKUP(S4830,'DD-Lookup'!$J$6:$L$50,3,FALSE)="Monthly",(YEAR(AC4830)-YEAR(AB4830))*12+MONTH(AC4830)-MONTH(AB4830)+1,(AC4830-AB4830+1))</f>
        <v>#N/A</v>
      </c>
      <c r="F4830" s="213" t="e">
        <f t="shared" si="380"/>
        <v>#N/A</v>
      </c>
    </row>
    <row r="4831" spans="1:6" x14ac:dyDescent="0.2">
      <c r="A4831" s="44" t="str">
        <f t="shared" si="376"/>
        <v xml:space="preserve"> 0 Financial</v>
      </c>
      <c r="B4831" s="44" t="str">
        <f t="shared" si="377"/>
        <v/>
      </c>
      <c r="C4831" s="44">
        <f t="shared" si="378"/>
        <v>0</v>
      </c>
      <c r="D4831" s="44" t="str">
        <f t="shared" si="379"/>
        <v>Financial</v>
      </c>
      <c r="E4831" s="44" t="e">
        <f>IF(VLOOKUP(S4831,'DD-Lookup'!$J$6:$L$50,3,FALSE)="Monthly",(YEAR(AC4831)-YEAR(AB4831))*12+MONTH(AC4831)-MONTH(AB4831)+1,(AC4831-AB4831+1))</f>
        <v>#N/A</v>
      </c>
      <c r="F4831" s="213" t="e">
        <f t="shared" si="380"/>
        <v>#N/A</v>
      </c>
    </row>
    <row r="4832" spans="1:6" x14ac:dyDescent="0.2">
      <c r="A4832" s="44" t="str">
        <f t="shared" si="376"/>
        <v xml:space="preserve"> 0 Financial</v>
      </c>
      <c r="B4832" s="44" t="str">
        <f t="shared" si="377"/>
        <v/>
      </c>
      <c r="C4832" s="44">
        <f t="shared" si="378"/>
        <v>0</v>
      </c>
      <c r="D4832" s="44" t="str">
        <f t="shared" si="379"/>
        <v>Financial</v>
      </c>
      <c r="E4832" s="44" t="e">
        <f>IF(VLOOKUP(S4832,'DD-Lookup'!$J$6:$L$50,3,FALSE)="Monthly",(YEAR(AC4832)-YEAR(AB4832))*12+MONTH(AC4832)-MONTH(AB4832)+1,(AC4832-AB4832+1))</f>
        <v>#N/A</v>
      </c>
      <c r="F4832" s="213" t="e">
        <f t="shared" si="380"/>
        <v>#N/A</v>
      </c>
    </row>
    <row r="4833" spans="1:6" x14ac:dyDescent="0.2">
      <c r="A4833" s="44" t="str">
        <f t="shared" si="376"/>
        <v xml:space="preserve"> 0 Financial</v>
      </c>
      <c r="B4833" s="44" t="str">
        <f t="shared" si="377"/>
        <v/>
      </c>
      <c r="C4833" s="44">
        <f t="shared" si="378"/>
        <v>0</v>
      </c>
      <c r="D4833" s="44" t="str">
        <f t="shared" si="379"/>
        <v>Financial</v>
      </c>
      <c r="E4833" s="44" t="e">
        <f>IF(VLOOKUP(S4833,'DD-Lookup'!$J$6:$L$50,3,FALSE)="Monthly",(YEAR(AC4833)-YEAR(AB4833))*12+MONTH(AC4833)-MONTH(AB4833)+1,(AC4833-AB4833+1))</f>
        <v>#N/A</v>
      </c>
      <c r="F4833" s="213" t="e">
        <f t="shared" si="380"/>
        <v>#N/A</v>
      </c>
    </row>
    <row r="4834" spans="1:6" x14ac:dyDescent="0.2">
      <c r="A4834" s="44" t="str">
        <f t="shared" si="376"/>
        <v xml:space="preserve"> 0 Financial</v>
      </c>
      <c r="B4834" s="44" t="str">
        <f t="shared" si="377"/>
        <v/>
      </c>
      <c r="C4834" s="44">
        <f t="shared" si="378"/>
        <v>0</v>
      </c>
      <c r="D4834" s="44" t="str">
        <f t="shared" si="379"/>
        <v>Financial</v>
      </c>
      <c r="E4834" s="44" t="e">
        <f>IF(VLOOKUP(S4834,'DD-Lookup'!$J$6:$L$50,3,FALSE)="Monthly",(YEAR(AC4834)-YEAR(AB4834))*12+MONTH(AC4834)-MONTH(AB4834)+1,(AC4834-AB4834+1))</f>
        <v>#N/A</v>
      </c>
      <c r="F4834" s="213" t="e">
        <f t="shared" si="380"/>
        <v>#N/A</v>
      </c>
    </row>
    <row r="4835" spans="1:6" x14ac:dyDescent="0.2">
      <c r="A4835" s="44" t="str">
        <f t="shared" si="376"/>
        <v xml:space="preserve"> 0 Financial</v>
      </c>
      <c r="B4835" s="44" t="str">
        <f t="shared" si="377"/>
        <v/>
      </c>
      <c r="C4835" s="44">
        <f t="shared" si="378"/>
        <v>0</v>
      </c>
      <c r="D4835" s="44" t="str">
        <f t="shared" si="379"/>
        <v>Financial</v>
      </c>
      <c r="E4835" s="44" t="e">
        <f>IF(VLOOKUP(S4835,'DD-Lookup'!$J$6:$L$50,3,FALSE)="Monthly",(YEAR(AC4835)-YEAR(AB4835))*12+MONTH(AC4835)-MONTH(AB4835)+1,(AC4835-AB4835+1))</f>
        <v>#N/A</v>
      </c>
      <c r="F4835" s="213" t="e">
        <f t="shared" si="380"/>
        <v>#N/A</v>
      </c>
    </row>
    <row r="4836" spans="1:6" x14ac:dyDescent="0.2">
      <c r="A4836" s="44" t="str">
        <f t="shared" si="376"/>
        <v xml:space="preserve"> 0 Financial</v>
      </c>
      <c r="B4836" s="44" t="str">
        <f t="shared" si="377"/>
        <v/>
      </c>
      <c r="C4836" s="44">
        <f t="shared" si="378"/>
        <v>0</v>
      </c>
      <c r="D4836" s="44" t="str">
        <f t="shared" si="379"/>
        <v>Financial</v>
      </c>
      <c r="E4836" s="44" t="e">
        <f>IF(VLOOKUP(S4836,'DD-Lookup'!$J$6:$L$50,3,FALSE)="Monthly",(YEAR(AC4836)-YEAR(AB4836))*12+MONTH(AC4836)-MONTH(AB4836)+1,(AC4836-AB4836+1))</f>
        <v>#N/A</v>
      </c>
      <c r="F4836" s="213" t="e">
        <f t="shared" si="380"/>
        <v>#N/A</v>
      </c>
    </row>
    <row r="4837" spans="1:6" x14ac:dyDescent="0.2">
      <c r="A4837" s="44" t="str">
        <f t="shared" si="376"/>
        <v xml:space="preserve"> 0 Financial</v>
      </c>
      <c r="B4837" s="44" t="str">
        <f t="shared" si="377"/>
        <v/>
      </c>
      <c r="C4837" s="44">
        <f t="shared" si="378"/>
        <v>0</v>
      </c>
      <c r="D4837" s="44" t="str">
        <f t="shared" si="379"/>
        <v>Financial</v>
      </c>
      <c r="E4837" s="44" t="e">
        <f>IF(VLOOKUP(S4837,'DD-Lookup'!$J$6:$L$50,3,FALSE)="Monthly",(YEAR(AC4837)-YEAR(AB4837))*12+MONTH(AC4837)-MONTH(AB4837)+1,(AC4837-AB4837+1))</f>
        <v>#N/A</v>
      </c>
      <c r="F4837" s="213" t="e">
        <f t="shared" si="380"/>
        <v>#N/A</v>
      </c>
    </row>
    <row r="4838" spans="1:6" x14ac:dyDescent="0.2">
      <c r="A4838" s="44" t="str">
        <f t="shared" si="376"/>
        <v xml:space="preserve"> 0 Financial</v>
      </c>
      <c r="B4838" s="44" t="str">
        <f t="shared" si="377"/>
        <v/>
      </c>
      <c r="C4838" s="44">
        <f t="shared" si="378"/>
        <v>0</v>
      </c>
      <c r="D4838" s="44" t="str">
        <f t="shared" si="379"/>
        <v>Financial</v>
      </c>
      <c r="E4838" s="44" t="e">
        <f>IF(VLOOKUP(S4838,'DD-Lookup'!$J$6:$L$50,3,FALSE)="Monthly",(YEAR(AC4838)-YEAR(AB4838))*12+MONTH(AC4838)-MONTH(AB4838)+1,(AC4838-AB4838+1))</f>
        <v>#N/A</v>
      </c>
      <c r="F4838" s="213" t="e">
        <f t="shared" si="380"/>
        <v>#N/A</v>
      </c>
    </row>
    <row r="4839" spans="1:6" x14ac:dyDescent="0.2">
      <c r="A4839" s="44" t="str">
        <f t="shared" si="376"/>
        <v xml:space="preserve"> 0 Financial</v>
      </c>
      <c r="B4839" s="44" t="str">
        <f t="shared" si="377"/>
        <v/>
      </c>
      <c r="C4839" s="44">
        <f t="shared" si="378"/>
        <v>0</v>
      </c>
      <c r="D4839" s="44" t="str">
        <f t="shared" si="379"/>
        <v>Financial</v>
      </c>
      <c r="E4839" s="44" t="e">
        <f>IF(VLOOKUP(S4839,'DD-Lookup'!$J$6:$L$50,3,FALSE)="Monthly",(YEAR(AC4839)-YEAR(AB4839))*12+MONTH(AC4839)-MONTH(AB4839)+1,(AC4839-AB4839+1))</f>
        <v>#N/A</v>
      </c>
      <c r="F4839" s="213" t="e">
        <f t="shared" si="380"/>
        <v>#N/A</v>
      </c>
    </row>
    <row r="4840" spans="1:6" x14ac:dyDescent="0.2">
      <c r="A4840" s="44" t="str">
        <f t="shared" si="376"/>
        <v xml:space="preserve"> 0 Financial</v>
      </c>
      <c r="B4840" s="44" t="str">
        <f t="shared" si="377"/>
        <v/>
      </c>
      <c r="C4840" s="44">
        <f t="shared" si="378"/>
        <v>0</v>
      </c>
      <c r="D4840" s="44" t="str">
        <f t="shared" si="379"/>
        <v>Financial</v>
      </c>
      <c r="E4840" s="44" t="e">
        <f>IF(VLOOKUP(S4840,'DD-Lookup'!$J$6:$L$50,3,FALSE)="Monthly",(YEAR(AC4840)-YEAR(AB4840))*12+MONTH(AC4840)-MONTH(AB4840)+1,(AC4840-AB4840+1))</f>
        <v>#N/A</v>
      </c>
      <c r="F4840" s="213" t="e">
        <f t="shared" si="380"/>
        <v>#N/A</v>
      </c>
    </row>
    <row r="4841" spans="1:6" x14ac:dyDescent="0.2">
      <c r="A4841" s="44" t="str">
        <f t="shared" si="376"/>
        <v xml:space="preserve"> 0 Financial</v>
      </c>
      <c r="B4841" s="44" t="str">
        <f t="shared" si="377"/>
        <v/>
      </c>
      <c r="C4841" s="44">
        <f t="shared" si="378"/>
        <v>0</v>
      </c>
      <c r="D4841" s="44" t="str">
        <f t="shared" si="379"/>
        <v>Financial</v>
      </c>
      <c r="E4841" s="44" t="e">
        <f>IF(VLOOKUP(S4841,'DD-Lookup'!$J$6:$L$50,3,FALSE)="Monthly",(YEAR(AC4841)-YEAR(AB4841))*12+MONTH(AC4841)-MONTH(AB4841)+1,(AC4841-AB4841+1))</f>
        <v>#N/A</v>
      </c>
      <c r="F4841" s="213" t="e">
        <f t="shared" si="380"/>
        <v>#N/A</v>
      </c>
    </row>
    <row r="4842" spans="1:6" x14ac:dyDescent="0.2">
      <c r="A4842" s="44" t="str">
        <f t="shared" si="376"/>
        <v xml:space="preserve"> 0 Financial</v>
      </c>
      <c r="B4842" s="44" t="str">
        <f t="shared" si="377"/>
        <v/>
      </c>
      <c r="C4842" s="44">
        <f t="shared" si="378"/>
        <v>0</v>
      </c>
      <c r="D4842" s="44" t="str">
        <f t="shared" si="379"/>
        <v>Financial</v>
      </c>
      <c r="E4842" s="44" t="e">
        <f>IF(VLOOKUP(S4842,'DD-Lookup'!$J$6:$L$50,3,FALSE)="Monthly",(YEAR(AC4842)-YEAR(AB4842))*12+MONTH(AC4842)-MONTH(AB4842)+1,(AC4842-AB4842+1))</f>
        <v>#N/A</v>
      </c>
      <c r="F4842" s="213" t="e">
        <f t="shared" si="380"/>
        <v>#N/A</v>
      </c>
    </row>
    <row r="4843" spans="1:6" x14ac:dyDescent="0.2">
      <c r="A4843" s="44" t="str">
        <f t="shared" si="376"/>
        <v xml:space="preserve"> 0 Financial</v>
      </c>
      <c r="B4843" s="44" t="str">
        <f t="shared" si="377"/>
        <v/>
      </c>
      <c r="C4843" s="44">
        <f t="shared" si="378"/>
        <v>0</v>
      </c>
      <c r="D4843" s="44" t="str">
        <f t="shared" si="379"/>
        <v>Financial</v>
      </c>
      <c r="E4843" s="44" t="e">
        <f>IF(VLOOKUP(S4843,'DD-Lookup'!$J$6:$L$50,3,FALSE)="Monthly",(YEAR(AC4843)-YEAR(AB4843))*12+MONTH(AC4843)-MONTH(AB4843)+1,(AC4843-AB4843+1))</f>
        <v>#N/A</v>
      </c>
      <c r="F4843" s="213" t="e">
        <f t="shared" si="380"/>
        <v>#N/A</v>
      </c>
    </row>
    <row r="4844" spans="1:6" x14ac:dyDescent="0.2">
      <c r="A4844" s="44" t="str">
        <f t="shared" si="376"/>
        <v xml:space="preserve"> 0 Financial</v>
      </c>
      <c r="B4844" s="44" t="str">
        <f t="shared" si="377"/>
        <v/>
      </c>
      <c r="C4844" s="44">
        <f t="shared" si="378"/>
        <v>0</v>
      </c>
      <c r="D4844" s="44" t="str">
        <f t="shared" si="379"/>
        <v>Financial</v>
      </c>
      <c r="E4844" s="44" t="e">
        <f>IF(VLOOKUP(S4844,'DD-Lookup'!$J$6:$L$50,3,FALSE)="Monthly",(YEAR(AC4844)-YEAR(AB4844))*12+MONTH(AC4844)-MONTH(AB4844)+1,(AC4844-AB4844+1))</f>
        <v>#N/A</v>
      </c>
      <c r="F4844" s="213" t="e">
        <f t="shared" si="380"/>
        <v>#N/A</v>
      </c>
    </row>
    <row r="4845" spans="1:6" x14ac:dyDescent="0.2">
      <c r="A4845" s="44" t="str">
        <f t="shared" si="376"/>
        <v xml:space="preserve"> 0 Financial</v>
      </c>
      <c r="B4845" s="44" t="str">
        <f t="shared" si="377"/>
        <v/>
      </c>
      <c r="C4845" s="44">
        <f t="shared" si="378"/>
        <v>0</v>
      </c>
      <c r="D4845" s="44" t="str">
        <f t="shared" si="379"/>
        <v>Financial</v>
      </c>
      <c r="E4845" s="44" t="e">
        <f>IF(VLOOKUP(S4845,'DD-Lookup'!$J$6:$L$50,3,FALSE)="Monthly",(YEAR(AC4845)-YEAR(AB4845))*12+MONTH(AC4845)-MONTH(AB4845)+1,(AC4845-AB4845+1))</f>
        <v>#N/A</v>
      </c>
      <c r="F4845" s="213" t="e">
        <f t="shared" si="380"/>
        <v>#N/A</v>
      </c>
    </row>
    <row r="4846" spans="1:6" x14ac:dyDescent="0.2">
      <c r="A4846" s="44" t="str">
        <f t="shared" si="376"/>
        <v xml:space="preserve"> 0 Financial</v>
      </c>
      <c r="B4846" s="44" t="str">
        <f t="shared" si="377"/>
        <v/>
      </c>
      <c r="C4846" s="44">
        <f t="shared" si="378"/>
        <v>0</v>
      </c>
      <c r="D4846" s="44" t="str">
        <f t="shared" si="379"/>
        <v>Financial</v>
      </c>
      <c r="E4846" s="44" t="e">
        <f>IF(VLOOKUP(S4846,'DD-Lookup'!$J$6:$L$50,3,FALSE)="Monthly",(YEAR(AC4846)-YEAR(AB4846))*12+MONTH(AC4846)-MONTH(AB4846)+1,(AC4846-AB4846+1))</f>
        <v>#N/A</v>
      </c>
      <c r="F4846" s="213" t="e">
        <f t="shared" si="380"/>
        <v>#N/A</v>
      </c>
    </row>
    <row r="4847" spans="1:6" x14ac:dyDescent="0.2">
      <c r="A4847" s="44" t="str">
        <f t="shared" si="376"/>
        <v xml:space="preserve"> 0 Financial</v>
      </c>
      <c r="B4847" s="44" t="str">
        <f t="shared" si="377"/>
        <v/>
      </c>
      <c r="C4847" s="44">
        <f t="shared" si="378"/>
        <v>0</v>
      </c>
      <c r="D4847" s="44" t="str">
        <f t="shared" si="379"/>
        <v>Financial</v>
      </c>
      <c r="E4847" s="44" t="e">
        <f>IF(VLOOKUP(S4847,'DD-Lookup'!$J$6:$L$50,3,FALSE)="Monthly",(YEAR(AC4847)-YEAR(AB4847))*12+MONTH(AC4847)-MONTH(AB4847)+1,(AC4847-AB4847+1))</f>
        <v>#N/A</v>
      </c>
      <c r="F4847" s="213" t="e">
        <f t="shared" si="380"/>
        <v>#N/A</v>
      </c>
    </row>
    <row r="4848" spans="1:6" x14ac:dyDescent="0.2">
      <c r="A4848" s="44" t="str">
        <f t="shared" si="376"/>
        <v xml:space="preserve"> 0 Financial</v>
      </c>
      <c r="B4848" s="44" t="str">
        <f t="shared" si="377"/>
        <v/>
      </c>
      <c r="C4848" s="44">
        <f t="shared" si="378"/>
        <v>0</v>
      </c>
      <c r="D4848" s="44" t="str">
        <f t="shared" si="379"/>
        <v>Financial</v>
      </c>
      <c r="E4848" s="44" t="e">
        <f>IF(VLOOKUP(S4848,'DD-Lookup'!$J$6:$L$50,3,FALSE)="Monthly",(YEAR(AC4848)-YEAR(AB4848))*12+MONTH(AC4848)-MONTH(AB4848)+1,(AC4848-AB4848+1))</f>
        <v>#N/A</v>
      </c>
      <c r="F4848" s="213" t="e">
        <f t="shared" si="380"/>
        <v>#N/A</v>
      </c>
    </row>
    <row r="4849" spans="1:6" x14ac:dyDescent="0.2">
      <c r="A4849" s="44" t="str">
        <f t="shared" si="376"/>
        <v xml:space="preserve"> 0 Financial</v>
      </c>
      <c r="B4849" s="44" t="str">
        <f t="shared" si="377"/>
        <v/>
      </c>
      <c r="C4849" s="44">
        <f t="shared" si="378"/>
        <v>0</v>
      </c>
      <c r="D4849" s="44" t="str">
        <f t="shared" si="379"/>
        <v>Financial</v>
      </c>
      <c r="E4849" s="44" t="e">
        <f>IF(VLOOKUP(S4849,'DD-Lookup'!$J$6:$L$50,3,FALSE)="Monthly",(YEAR(AC4849)-YEAR(AB4849))*12+MONTH(AC4849)-MONTH(AB4849)+1,(AC4849-AB4849+1))</f>
        <v>#N/A</v>
      </c>
      <c r="F4849" s="213" t="e">
        <f t="shared" si="380"/>
        <v>#N/A</v>
      </c>
    </row>
    <row r="4850" spans="1:6" x14ac:dyDescent="0.2">
      <c r="A4850" s="44" t="str">
        <f t="shared" si="376"/>
        <v xml:space="preserve"> 0 Financial</v>
      </c>
      <c r="B4850" s="44" t="str">
        <f t="shared" si="377"/>
        <v/>
      </c>
      <c r="C4850" s="44">
        <f t="shared" si="378"/>
        <v>0</v>
      </c>
      <c r="D4850" s="44" t="str">
        <f t="shared" si="379"/>
        <v>Financial</v>
      </c>
      <c r="E4850" s="44" t="e">
        <f>IF(VLOOKUP(S4850,'DD-Lookup'!$J$6:$L$50,3,FALSE)="Monthly",(YEAR(AC4850)-YEAR(AB4850))*12+MONTH(AC4850)-MONTH(AB4850)+1,(AC4850-AB4850+1))</f>
        <v>#N/A</v>
      </c>
      <c r="F4850" s="213" t="e">
        <f t="shared" si="380"/>
        <v>#N/A</v>
      </c>
    </row>
    <row r="4851" spans="1:6" x14ac:dyDescent="0.2">
      <c r="A4851" s="44" t="str">
        <f t="shared" si="376"/>
        <v xml:space="preserve"> 0 Financial</v>
      </c>
      <c r="B4851" s="44" t="str">
        <f t="shared" si="377"/>
        <v/>
      </c>
      <c r="C4851" s="44">
        <f t="shared" si="378"/>
        <v>0</v>
      </c>
      <c r="D4851" s="44" t="str">
        <f t="shared" si="379"/>
        <v>Financial</v>
      </c>
      <c r="E4851" s="44" t="e">
        <f>IF(VLOOKUP(S4851,'DD-Lookup'!$J$6:$L$50,3,FALSE)="Monthly",(YEAR(AC4851)-YEAR(AB4851))*12+MONTH(AC4851)-MONTH(AB4851)+1,(AC4851-AB4851+1))</f>
        <v>#N/A</v>
      </c>
      <c r="F4851" s="213" t="e">
        <f t="shared" si="380"/>
        <v>#N/A</v>
      </c>
    </row>
    <row r="4852" spans="1:6" x14ac:dyDescent="0.2">
      <c r="A4852" s="44" t="str">
        <f t="shared" si="376"/>
        <v xml:space="preserve"> 0 Financial</v>
      </c>
      <c r="B4852" s="44" t="str">
        <f t="shared" si="377"/>
        <v/>
      </c>
      <c r="C4852" s="44">
        <f t="shared" si="378"/>
        <v>0</v>
      </c>
      <c r="D4852" s="44" t="str">
        <f t="shared" si="379"/>
        <v>Financial</v>
      </c>
      <c r="E4852" s="44" t="e">
        <f>IF(VLOOKUP(S4852,'DD-Lookup'!$J$6:$L$50,3,FALSE)="Monthly",(YEAR(AC4852)-YEAR(AB4852))*12+MONTH(AC4852)-MONTH(AB4852)+1,(AC4852-AB4852+1))</f>
        <v>#N/A</v>
      </c>
      <c r="F4852" s="213" t="e">
        <f t="shared" si="380"/>
        <v>#N/A</v>
      </c>
    </row>
    <row r="4853" spans="1:6" x14ac:dyDescent="0.2">
      <c r="A4853" s="44" t="str">
        <f t="shared" si="376"/>
        <v xml:space="preserve"> 0 Financial</v>
      </c>
      <c r="B4853" s="44" t="str">
        <f t="shared" si="377"/>
        <v/>
      </c>
      <c r="C4853" s="44">
        <f t="shared" si="378"/>
        <v>0</v>
      </c>
      <c r="D4853" s="44" t="str">
        <f t="shared" si="379"/>
        <v>Financial</v>
      </c>
      <c r="E4853" s="44" t="e">
        <f>IF(VLOOKUP(S4853,'DD-Lookup'!$J$6:$L$50,3,FALSE)="Monthly",(YEAR(AC4853)-YEAR(AB4853))*12+MONTH(AC4853)-MONTH(AB4853)+1,(AC4853-AB4853+1))</f>
        <v>#N/A</v>
      </c>
      <c r="F4853" s="213" t="e">
        <f t="shared" si="380"/>
        <v>#N/A</v>
      </c>
    </row>
    <row r="4854" spans="1:6" x14ac:dyDescent="0.2">
      <c r="A4854" s="44" t="str">
        <f t="shared" si="376"/>
        <v xml:space="preserve"> 0 Financial</v>
      </c>
      <c r="B4854" s="44" t="str">
        <f t="shared" si="377"/>
        <v/>
      </c>
      <c r="C4854" s="44">
        <f t="shared" si="378"/>
        <v>0</v>
      </c>
      <c r="D4854" s="44" t="str">
        <f t="shared" si="379"/>
        <v>Financial</v>
      </c>
      <c r="E4854" s="44" t="e">
        <f>IF(VLOOKUP(S4854,'DD-Lookup'!$J$6:$L$50,3,FALSE)="Monthly",(YEAR(AC4854)-YEAR(AB4854))*12+MONTH(AC4854)-MONTH(AB4854)+1,(AC4854-AB4854+1))</f>
        <v>#N/A</v>
      </c>
      <c r="F4854" s="213" t="e">
        <f t="shared" si="380"/>
        <v>#N/A</v>
      </c>
    </row>
    <row r="4855" spans="1:6" x14ac:dyDescent="0.2">
      <c r="A4855" s="44" t="str">
        <f t="shared" si="376"/>
        <v xml:space="preserve"> 0 Financial</v>
      </c>
      <c r="B4855" s="44" t="str">
        <f t="shared" si="377"/>
        <v/>
      </c>
      <c r="C4855" s="44">
        <f t="shared" si="378"/>
        <v>0</v>
      </c>
      <c r="D4855" s="44" t="str">
        <f t="shared" si="379"/>
        <v>Financial</v>
      </c>
      <c r="E4855" s="44" t="e">
        <f>IF(VLOOKUP(S4855,'DD-Lookup'!$J$6:$L$50,3,FALSE)="Monthly",(YEAR(AC4855)-YEAR(AB4855))*12+MONTH(AC4855)-MONTH(AB4855)+1,(AC4855-AB4855+1))</f>
        <v>#N/A</v>
      </c>
      <c r="F4855" s="213" t="e">
        <f t="shared" si="380"/>
        <v>#N/A</v>
      </c>
    </row>
    <row r="4856" spans="1:6" x14ac:dyDescent="0.2">
      <c r="A4856" s="44" t="str">
        <f t="shared" si="376"/>
        <v xml:space="preserve"> 0 Financial</v>
      </c>
      <c r="B4856" s="44" t="str">
        <f t="shared" si="377"/>
        <v/>
      </c>
      <c r="C4856" s="44">
        <f t="shared" si="378"/>
        <v>0</v>
      </c>
      <c r="D4856" s="44" t="str">
        <f t="shared" si="379"/>
        <v>Financial</v>
      </c>
      <c r="E4856" s="44" t="e">
        <f>IF(VLOOKUP(S4856,'DD-Lookup'!$J$6:$L$50,3,FALSE)="Monthly",(YEAR(AC4856)-YEAR(AB4856))*12+MONTH(AC4856)-MONTH(AB4856)+1,(AC4856-AB4856+1))</f>
        <v>#N/A</v>
      </c>
      <c r="F4856" s="213" t="e">
        <f t="shared" si="380"/>
        <v>#N/A</v>
      </c>
    </row>
    <row r="4857" spans="1:6" x14ac:dyDescent="0.2">
      <c r="A4857" s="44" t="str">
        <f t="shared" si="376"/>
        <v xml:space="preserve"> 0 Financial</v>
      </c>
      <c r="B4857" s="44" t="str">
        <f t="shared" si="377"/>
        <v/>
      </c>
      <c r="C4857" s="44">
        <f t="shared" si="378"/>
        <v>0</v>
      </c>
      <c r="D4857" s="44" t="str">
        <f t="shared" si="379"/>
        <v>Financial</v>
      </c>
      <c r="E4857" s="44" t="e">
        <f>IF(VLOOKUP(S4857,'DD-Lookup'!$J$6:$L$50,3,FALSE)="Monthly",(YEAR(AC4857)-YEAR(AB4857))*12+MONTH(AC4857)-MONTH(AB4857)+1,(AC4857-AB4857+1))</f>
        <v>#N/A</v>
      </c>
      <c r="F4857" s="213" t="e">
        <f t="shared" si="380"/>
        <v>#N/A</v>
      </c>
    </row>
    <row r="4858" spans="1:6" x14ac:dyDescent="0.2">
      <c r="A4858" s="44" t="str">
        <f t="shared" si="376"/>
        <v xml:space="preserve"> 0 Financial</v>
      </c>
      <c r="B4858" s="44" t="str">
        <f t="shared" si="377"/>
        <v/>
      </c>
      <c r="C4858" s="44">
        <f t="shared" si="378"/>
        <v>0</v>
      </c>
      <c r="D4858" s="44" t="str">
        <f t="shared" si="379"/>
        <v>Financial</v>
      </c>
      <c r="E4858" s="44" t="e">
        <f>IF(VLOOKUP(S4858,'DD-Lookup'!$J$6:$L$50,3,FALSE)="Monthly",(YEAR(AC4858)-YEAR(AB4858))*12+MONTH(AC4858)-MONTH(AB4858)+1,(AC4858-AB4858+1))</f>
        <v>#N/A</v>
      </c>
      <c r="F4858" s="213" t="e">
        <f t="shared" si="380"/>
        <v>#N/A</v>
      </c>
    </row>
    <row r="4859" spans="1:6" x14ac:dyDescent="0.2">
      <c r="A4859" s="44" t="str">
        <f t="shared" si="376"/>
        <v xml:space="preserve"> 0 Financial</v>
      </c>
      <c r="B4859" s="44" t="str">
        <f t="shared" si="377"/>
        <v/>
      </c>
      <c r="C4859" s="44">
        <f t="shared" si="378"/>
        <v>0</v>
      </c>
      <c r="D4859" s="44" t="str">
        <f t="shared" si="379"/>
        <v>Financial</v>
      </c>
      <c r="E4859" s="44" t="e">
        <f>IF(VLOOKUP(S4859,'DD-Lookup'!$J$6:$L$50,3,FALSE)="Monthly",(YEAR(AC4859)-YEAR(AB4859))*12+MONTH(AC4859)-MONTH(AB4859)+1,(AC4859-AB4859+1))</f>
        <v>#N/A</v>
      </c>
      <c r="F4859" s="213" t="e">
        <f t="shared" si="380"/>
        <v>#N/A</v>
      </c>
    </row>
    <row r="4860" spans="1:6" x14ac:dyDescent="0.2">
      <c r="A4860" s="44" t="str">
        <f t="shared" si="376"/>
        <v xml:space="preserve"> 0 Financial</v>
      </c>
      <c r="B4860" s="44" t="str">
        <f t="shared" si="377"/>
        <v/>
      </c>
      <c r="C4860" s="44">
        <f t="shared" si="378"/>
        <v>0</v>
      </c>
      <c r="D4860" s="44" t="str">
        <f t="shared" si="379"/>
        <v>Financial</v>
      </c>
      <c r="E4860" s="44" t="e">
        <f>IF(VLOOKUP(S4860,'DD-Lookup'!$J$6:$L$50,3,FALSE)="Monthly",(YEAR(AC4860)-YEAR(AB4860))*12+MONTH(AC4860)-MONTH(AB4860)+1,(AC4860-AB4860+1))</f>
        <v>#N/A</v>
      </c>
      <c r="F4860" s="213" t="e">
        <f t="shared" si="380"/>
        <v>#N/A</v>
      </c>
    </row>
    <row r="4861" spans="1:6" x14ac:dyDescent="0.2">
      <c r="A4861" s="44" t="str">
        <f t="shared" si="376"/>
        <v xml:space="preserve"> 0 Financial</v>
      </c>
      <c r="B4861" s="44" t="str">
        <f t="shared" si="377"/>
        <v/>
      </c>
      <c r="C4861" s="44">
        <f t="shared" si="378"/>
        <v>0</v>
      </c>
      <c r="D4861" s="44" t="str">
        <f t="shared" si="379"/>
        <v>Financial</v>
      </c>
      <c r="E4861" s="44" t="e">
        <f>IF(VLOOKUP(S4861,'DD-Lookup'!$J$6:$L$50,3,FALSE)="Monthly",(YEAR(AC4861)-YEAR(AB4861))*12+MONTH(AC4861)-MONTH(AB4861)+1,(AC4861-AB4861+1))</f>
        <v>#N/A</v>
      </c>
      <c r="F4861" s="213" t="e">
        <f t="shared" si="380"/>
        <v>#N/A</v>
      </c>
    </row>
    <row r="4862" spans="1:6" x14ac:dyDescent="0.2">
      <c r="A4862" s="44" t="str">
        <f t="shared" si="376"/>
        <v xml:space="preserve"> 0 Financial</v>
      </c>
      <c r="B4862" s="44" t="str">
        <f t="shared" si="377"/>
        <v/>
      </c>
      <c r="C4862" s="44">
        <f t="shared" si="378"/>
        <v>0</v>
      </c>
      <c r="D4862" s="44" t="str">
        <f t="shared" si="379"/>
        <v>Financial</v>
      </c>
      <c r="E4862" s="44" t="e">
        <f>IF(VLOOKUP(S4862,'DD-Lookup'!$J$6:$L$50,3,FALSE)="Monthly",(YEAR(AC4862)-YEAR(AB4862))*12+MONTH(AC4862)-MONTH(AB4862)+1,(AC4862-AB4862+1))</f>
        <v>#N/A</v>
      </c>
      <c r="F4862" s="213" t="e">
        <f t="shared" si="380"/>
        <v>#N/A</v>
      </c>
    </row>
    <row r="4863" spans="1:6" x14ac:dyDescent="0.2">
      <c r="A4863" s="44" t="str">
        <f t="shared" si="376"/>
        <v xml:space="preserve"> 0 Financial</v>
      </c>
      <c r="B4863" s="44" t="str">
        <f t="shared" si="377"/>
        <v/>
      </c>
      <c r="C4863" s="44">
        <f t="shared" si="378"/>
        <v>0</v>
      </c>
      <c r="D4863" s="44" t="str">
        <f t="shared" si="379"/>
        <v>Financial</v>
      </c>
      <c r="E4863" s="44" t="e">
        <f>IF(VLOOKUP(S4863,'DD-Lookup'!$J$6:$L$50,3,FALSE)="Monthly",(YEAR(AC4863)-YEAR(AB4863))*12+MONTH(AC4863)-MONTH(AB4863)+1,(AC4863-AB4863+1))</f>
        <v>#N/A</v>
      </c>
      <c r="F4863" s="213" t="e">
        <f t="shared" si="380"/>
        <v>#N/A</v>
      </c>
    </row>
    <row r="4864" spans="1:6" x14ac:dyDescent="0.2">
      <c r="A4864" s="44" t="str">
        <f t="shared" si="376"/>
        <v xml:space="preserve"> 0 Financial</v>
      </c>
      <c r="B4864" s="44" t="str">
        <f t="shared" si="377"/>
        <v/>
      </c>
      <c r="C4864" s="44">
        <f t="shared" si="378"/>
        <v>0</v>
      </c>
      <c r="D4864" s="44" t="str">
        <f t="shared" si="379"/>
        <v>Financial</v>
      </c>
      <c r="E4864" s="44" t="e">
        <f>IF(VLOOKUP(S4864,'DD-Lookup'!$J$6:$L$50,3,FALSE)="Monthly",(YEAR(AC4864)-YEAR(AB4864))*12+MONTH(AC4864)-MONTH(AB4864)+1,(AC4864-AB4864+1))</f>
        <v>#N/A</v>
      </c>
      <c r="F4864" s="213" t="e">
        <f t="shared" si="380"/>
        <v>#N/A</v>
      </c>
    </row>
    <row r="4865" spans="1:6" x14ac:dyDescent="0.2">
      <c r="A4865" s="44" t="str">
        <f t="shared" si="376"/>
        <v xml:space="preserve"> 0 Financial</v>
      </c>
      <c r="B4865" s="44" t="str">
        <f t="shared" si="377"/>
        <v/>
      </c>
      <c r="C4865" s="44">
        <f t="shared" si="378"/>
        <v>0</v>
      </c>
      <c r="D4865" s="44" t="str">
        <f t="shared" si="379"/>
        <v>Financial</v>
      </c>
      <c r="E4865" s="44" t="e">
        <f>IF(VLOOKUP(S4865,'DD-Lookup'!$J$6:$L$50,3,FALSE)="Monthly",(YEAR(AC4865)-YEAR(AB4865))*12+MONTH(AC4865)-MONTH(AB4865)+1,(AC4865-AB4865+1))</f>
        <v>#N/A</v>
      </c>
      <c r="F4865" s="213" t="e">
        <f t="shared" si="380"/>
        <v>#N/A</v>
      </c>
    </row>
    <row r="4866" spans="1:6" x14ac:dyDescent="0.2">
      <c r="A4866" s="44" t="str">
        <f t="shared" si="376"/>
        <v xml:space="preserve"> 0 Financial</v>
      </c>
      <c r="B4866" s="44" t="str">
        <f t="shared" si="377"/>
        <v/>
      </c>
      <c r="C4866" s="44">
        <f t="shared" si="378"/>
        <v>0</v>
      </c>
      <c r="D4866" s="44" t="str">
        <f t="shared" si="379"/>
        <v>Financial</v>
      </c>
      <c r="E4866" s="44" t="e">
        <f>IF(VLOOKUP(S4866,'DD-Lookup'!$J$6:$L$50,3,FALSE)="Monthly",(YEAR(AC4866)-YEAR(AB4866))*12+MONTH(AC4866)-MONTH(AB4866)+1,(AC4866-AB4866+1))</f>
        <v>#N/A</v>
      </c>
      <c r="F4866" s="213" t="e">
        <f t="shared" si="380"/>
        <v>#N/A</v>
      </c>
    </row>
    <row r="4867" spans="1:6" x14ac:dyDescent="0.2">
      <c r="A4867" s="44" t="str">
        <f t="shared" si="376"/>
        <v xml:space="preserve"> 0 Financial</v>
      </c>
      <c r="B4867" s="44" t="str">
        <f t="shared" si="377"/>
        <v/>
      </c>
      <c r="C4867" s="44">
        <f t="shared" si="378"/>
        <v>0</v>
      </c>
      <c r="D4867" s="44" t="str">
        <f t="shared" si="379"/>
        <v>Financial</v>
      </c>
      <c r="E4867" s="44" t="e">
        <f>IF(VLOOKUP(S4867,'DD-Lookup'!$J$6:$L$50,3,FALSE)="Monthly",(YEAR(AC4867)-YEAR(AB4867))*12+MONTH(AC4867)-MONTH(AB4867)+1,(AC4867-AB4867+1))</f>
        <v>#N/A</v>
      </c>
      <c r="F4867" s="213" t="e">
        <f t="shared" si="380"/>
        <v>#N/A</v>
      </c>
    </row>
    <row r="4868" spans="1:6" x14ac:dyDescent="0.2">
      <c r="A4868" s="44" t="str">
        <f t="shared" si="376"/>
        <v xml:space="preserve"> 0 Financial</v>
      </c>
      <c r="B4868" s="44" t="str">
        <f t="shared" si="377"/>
        <v/>
      </c>
      <c r="C4868" s="44">
        <f t="shared" si="378"/>
        <v>0</v>
      </c>
      <c r="D4868" s="44" t="str">
        <f t="shared" si="379"/>
        <v>Financial</v>
      </c>
      <c r="E4868" s="44" t="e">
        <f>IF(VLOOKUP(S4868,'DD-Lookup'!$J$6:$L$50,3,FALSE)="Monthly",(YEAR(AC4868)-YEAR(AB4868))*12+MONTH(AC4868)-MONTH(AB4868)+1,(AC4868-AB4868+1))</f>
        <v>#N/A</v>
      </c>
      <c r="F4868" s="213" t="e">
        <f t="shared" si="380"/>
        <v>#N/A</v>
      </c>
    </row>
    <row r="4869" spans="1:6" x14ac:dyDescent="0.2">
      <c r="A4869" s="44" t="str">
        <f t="shared" si="376"/>
        <v xml:space="preserve"> 0 Financial</v>
      </c>
      <c r="B4869" s="44" t="str">
        <f t="shared" si="377"/>
        <v/>
      </c>
      <c r="C4869" s="44">
        <f t="shared" si="378"/>
        <v>0</v>
      </c>
      <c r="D4869" s="44" t="str">
        <f t="shared" si="379"/>
        <v>Financial</v>
      </c>
      <c r="E4869" s="44" t="e">
        <f>IF(VLOOKUP(S4869,'DD-Lookup'!$J$6:$L$50,3,FALSE)="Monthly",(YEAR(AC4869)-YEAR(AB4869))*12+MONTH(AC4869)-MONTH(AB4869)+1,(AC4869-AB4869+1))</f>
        <v>#N/A</v>
      </c>
      <c r="F4869" s="213" t="e">
        <f t="shared" si="380"/>
        <v>#N/A</v>
      </c>
    </row>
    <row r="4870" spans="1:6" x14ac:dyDescent="0.2">
      <c r="A4870" s="44" t="str">
        <f t="shared" si="376"/>
        <v xml:space="preserve"> 0 Financial</v>
      </c>
      <c r="B4870" s="44" t="str">
        <f t="shared" si="377"/>
        <v/>
      </c>
      <c r="C4870" s="44">
        <f t="shared" si="378"/>
        <v>0</v>
      </c>
      <c r="D4870" s="44" t="str">
        <f t="shared" si="379"/>
        <v>Financial</v>
      </c>
      <c r="E4870" s="44" t="e">
        <f>IF(VLOOKUP(S4870,'DD-Lookup'!$J$6:$L$50,3,FALSE)="Monthly",(YEAR(AC4870)-YEAR(AB4870))*12+MONTH(AC4870)-MONTH(AB4870)+1,(AC4870-AB4870+1))</f>
        <v>#N/A</v>
      </c>
      <c r="F4870" s="213" t="e">
        <f t="shared" si="380"/>
        <v>#N/A</v>
      </c>
    </row>
    <row r="4871" spans="1:6" x14ac:dyDescent="0.2">
      <c r="A4871" s="44" t="str">
        <f t="shared" si="376"/>
        <v xml:space="preserve"> 0 Financial</v>
      </c>
      <c r="B4871" s="44" t="str">
        <f t="shared" si="377"/>
        <v/>
      </c>
      <c r="C4871" s="44">
        <f t="shared" si="378"/>
        <v>0</v>
      </c>
      <c r="D4871" s="44" t="str">
        <f t="shared" si="379"/>
        <v>Financial</v>
      </c>
      <c r="E4871" s="44" t="e">
        <f>IF(VLOOKUP(S4871,'DD-Lookup'!$J$6:$L$50,3,FALSE)="Monthly",(YEAR(AC4871)-YEAR(AB4871))*12+MONTH(AC4871)-MONTH(AB4871)+1,(AC4871-AB4871+1))</f>
        <v>#N/A</v>
      </c>
      <c r="F4871" s="213" t="e">
        <f t="shared" si="380"/>
        <v>#N/A</v>
      </c>
    </row>
    <row r="4872" spans="1:6" x14ac:dyDescent="0.2">
      <c r="A4872" s="44" t="str">
        <f t="shared" si="376"/>
        <v xml:space="preserve"> 0 Financial</v>
      </c>
      <c r="B4872" s="44" t="str">
        <f t="shared" si="377"/>
        <v/>
      </c>
      <c r="C4872" s="44">
        <f t="shared" si="378"/>
        <v>0</v>
      </c>
      <c r="D4872" s="44" t="str">
        <f t="shared" si="379"/>
        <v>Financial</v>
      </c>
      <c r="E4872" s="44" t="e">
        <f>IF(VLOOKUP(S4872,'DD-Lookup'!$J$6:$L$50,3,FALSE)="Monthly",(YEAR(AC4872)-YEAR(AB4872))*12+MONTH(AC4872)-MONTH(AB4872)+1,(AC4872-AB4872+1))</f>
        <v>#N/A</v>
      </c>
      <c r="F4872" s="213" t="e">
        <f t="shared" si="380"/>
        <v>#N/A</v>
      </c>
    </row>
    <row r="4873" spans="1:6" x14ac:dyDescent="0.2">
      <c r="A4873" s="44" t="str">
        <f t="shared" si="376"/>
        <v xml:space="preserve"> 0 Financial</v>
      </c>
      <c r="B4873" s="44" t="str">
        <f t="shared" si="377"/>
        <v/>
      </c>
      <c r="C4873" s="44">
        <f t="shared" si="378"/>
        <v>0</v>
      </c>
      <c r="D4873" s="44" t="str">
        <f t="shared" si="379"/>
        <v>Financial</v>
      </c>
      <c r="E4873" s="44" t="e">
        <f>IF(VLOOKUP(S4873,'DD-Lookup'!$J$6:$L$50,3,FALSE)="Monthly",(YEAR(AC4873)-YEAR(AB4873))*12+MONTH(AC4873)-MONTH(AB4873)+1,(AC4873-AB4873+1))</f>
        <v>#N/A</v>
      </c>
      <c r="F4873" s="213" t="e">
        <f t="shared" si="380"/>
        <v>#N/A</v>
      </c>
    </row>
    <row r="4874" spans="1:6" x14ac:dyDescent="0.2">
      <c r="A4874" s="44" t="str">
        <f t="shared" si="376"/>
        <v xml:space="preserve"> 0 Financial</v>
      </c>
      <c r="B4874" s="44" t="str">
        <f t="shared" si="377"/>
        <v/>
      </c>
      <c r="C4874" s="44">
        <f t="shared" si="378"/>
        <v>0</v>
      </c>
      <c r="D4874" s="44" t="str">
        <f t="shared" si="379"/>
        <v>Financial</v>
      </c>
      <c r="E4874" s="44" t="e">
        <f>IF(VLOOKUP(S4874,'DD-Lookup'!$J$6:$L$50,3,FALSE)="Monthly",(YEAR(AC4874)-YEAR(AB4874))*12+MONTH(AC4874)-MONTH(AB4874)+1,(AC4874-AB4874+1))</f>
        <v>#N/A</v>
      </c>
      <c r="F4874" s="213" t="e">
        <f t="shared" si="380"/>
        <v>#N/A</v>
      </c>
    </row>
    <row r="4875" spans="1:6" x14ac:dyDescent="0.2">
      <c r="A4875" s="44" t="str">
        <f t="shared" ref="A4875:A4937" si="381">B4875&amp;" "&amp;C4875&amp;" "&amp;D4875</f>
        <v xml:space="preserve"> 0 Financial</v>
      </c>
      <c r="B4875" s="44" t="str">
        <f t="shared" ref="B4875:B4938" si="382">IF((LEFT(N4875,2)="US"),"US","")</f>
        <v/>
      </c>
      <c r="C4875" s="44">
        <f t="shared" ref="C4875:C4938" si="383">M4875</f>
        <v>0</v>
      </c>
      <c r="D4875" s="44" t="str">
        <f t="shared" ref="D4875:D4938" si="384">IF(ISNUMBER(FIND("Phy",N4875))=TRUE,"Physical","Financial")</f>
        <v>Financial</v>
      </c>
      <c r="E4875" s="44" t="e">
        <f>IF(VLOOKUP(S4875,'DD-Lookup'!$J$6:$L$50,3,FALSE)="Monthly",(YEAR(AC4875)-YEAR(AB4875))*12+MONTH(AC4875)-MONTH(AB4875)+1,(AC4875-AB4875+1))</f>
        <v>#N/A</v>
      </c>
      <c r="F4875" s="213" t="e">
        <f t="shared" ref="F4875:F4938" si="385">E4875*SUM(P4875:Q4875)</f>
        <v>#N/A</v>
      </c>
    </row>
    <row r="4876" spans="1:6" x14ac:dyDescent="0.2">
      <c r="A4876" s="44" t="str">
        <f t="shared" si="381"/>
        <v xml:space="preserve"> 0 Financial</v>
      </c>
      <c r="B4876" s="44" t="str">
        <f t="shared" si="382"/>
        <v/>
      </c>
      <c r="C4876" s="44">
        <f t="shared" si="383"/>
        <v>0</v>
      </c>
      <c r="D4876" s="44" t="str">
        <f t="shared" si="384"/>
        <v>Financial</v>
      </c>
      <c r="E4876" s="44" t="e">
        <f>IF(VLOOKUP(S4876,'DD-Lookup'!$J$6:$L$50,3,FALSE)="Monthly",(YEAR(AC4876)-YEAR(AB4876))*12+MONTH(AC4876)-MONTH(AB4876)+1,(AC4876-AB4876+1))</f>
        <v>#N/A</v>
      </c>
      <c r="F4876" s="213" t="e">
        <f t="shared" si="385"/>
        <v>#N/A</v>
      </c>
    </row>
    <row r="4877" spans="1:6" x14ac:dyDescent="0.2">
      <c r="A4877" s="44" t="str">
        <f t="shared" si="381"/>
        <v xml:space="preserve"> 0 Financial</v>
      </c>
      <c r="B4877" s="44" t="str">
        <f t="shared" si="382"/>
        <v/>
      </c>
      <c r="C4877" s="44">
        <f t="shared" si="383"/>
        <v>0</v>
      </c>
      <c r="D4877" s="44" t="str">
        <f t="shared" si="384"/>
        <v>Financial</v>
      </c>
      <c r="E4877" s="44" t="e">
        <f>IF(VLOOKUP(S4877,'DD-Lookup'!$J$6:$L$50,3,FALSE)="Monthly",(YEAR(AC4877)-YEAR(AB4877))*12+MONTH(AC4877)-MONTH(AB4877)+1,(AC4877-AB4877+1))</f>
        <v>#N/A</v>
      </c>
      <c r="F4877" s="213" t="e">
        <f t="shared" si="385"/>
        <v>#N/A</v>
      </c>
    </row>
    <row r="4878" spans="1:6" x14ac:dyDescent="0.2">
      <c r="A4878" s="44" t="str">
        <f t="shared" si="381"/>
        <v xml:space="preserve"> 0 Financial</v>
      </c>
      <c r="B4878" s="44" t="str">
        <f t="shared" si="382"/>
        <v/>
      </c>
      <c r="C4878" s="44">
        <f t="shared" si="383"/>
        <v>0</v>
      </c>
      <c r="D4878" s="44" t="str">
        <f t="shared" si="384"/>
        <v>Financial</v>
      </c>
      <c r="E4878" s="44" t="e">
        <f>IF(VLOOKUP(S4878,'DD-Lookup'!$J$6:$L$50,3,FALSE)="Monthly",(YEAR(AC4878)-YEAR(AB4878))*12+MONTH(AC4878)-MONTH(AB4878)+1,(AC4878-AB4878+1))</f>
        <v>#N/A</v>
      </c>
      <c r="F4878" s="213" t="e">
        <f t="shared" si="385"/>
        <v>#N/A</v>
      </c>
    </row>
    <row r="4879" spans="1:6" x14ac:dyDescent="0.2">
      <c r="A4879" s="44" t="str">
        <f t="shared" si="381"/>
        <v xml:space="preserve"> 0 Financial</v>
      </c>
      <c r="B4879" s="44" t="str">
        <f t="shared" si="382"/>
        <v/>
      </c>
      <c r="C4879" s="44">
        <f t="shared" si="383"/>
        <v>0</v>
      </c>
      <c r="D4879" s="44" t="str">
        <f t="shared" si="384"/>
        <v>Financial</v>
      </c>
      <c r="E4879" s="44" t="e">
        <f>IF(VLOOKUP(S4879,'DD-Lookup'!$J$6:$L$50,3,FALSE)="Monthly",(YEAR(AC4879)-YEAR(AB4879))*12+MONTH(AC4879)-MONTH(AB4879)+1,(AC4879-AB4879+1))</f>
        <v>#N/A</v>
      </c>
      <c r="F4879" s="213" t="e">
        <f t="shared" si="385"/>
        <v>#N/A</v>
      </c>
    </row>
    <row r="4880" spans="1:6" x14ac:dyDescent="0.2">
      <c r="A4880" s="44" t="str">
        <f t="shared" si="381"/>
        <v xml:space="preserve"> 0 Financial</v>
      </c>
      <c r="B4880" s="44" t="str">
        <f t="shared" si="382"/>
        <v/>
      </c>
      <c r="C4880" s="44">
        <f t="shared" si="383"/>
        <v>0</v>
      </c>
      <c r="D4880" s="44" t="str">
        <f t="shared" si="384"/>
        <v>Financial</v>
      </c>
      <c r="E4880" s="44" t="e">
        <f>IF(VLOOKUP(S4880,'DD-Lookup'!$J$6:$L$50,3,FALSE)="Monthly",(YEAR(AC4880)-YEAR(AB4880))*12+MONTH(AC4880)-MONTH(AB4880)+1,(AC4880-AB4880+1))</f>
        <v>#N/A</v>
      </c>
      <c r="F4880" s="213" t="e">
        <f t="shared" si="385"/>
        <v>#N/A</v>
      </c>
    </row>
    <row r="4881" spans="1:6" x14ac:dyDescent="0.2">
      <c r="A4881" s="44" t="str">
        <f t="shared" si="381"/>
        <v xml:space="preserve"> 0 Financial</v>
      </c>
      <c r="B4881" s="44" t="str">
        <f t="shared" si="382"/>
        <v/>
      </c>
      <c r="C4881" s="44">
        <f t="shared" si="383"/>
        <v>0</v>
      </c>
      <c r="D4881" s="44" t="str">
        <f t="shared" si="384"/>
        <v>Financial</v>
      </c>
      <c r="E4881" s="44" t="e">
        <f>IF(VLOOKUP(S4881,'DD-Lookup'!$J$6:$L$50,3,FALSE)="Monthly",(YEAR(AC4881)-YEAR(AB4881))*12+MONTH(AC4881)-MONTH(AB4881)+1,(AC4881-AB4881+1))</f>
        <v>#N/A</v>
      </c>
      <c r="F4881" s="213" t="e">
        <f t="shared" si="385"/>
        <v>#N/A</v>
      </c>
    </row>
    <row r="4882" spans="1:6" x14ac:dyDescent="0.2">
      <c r="A4882" s="44" t="str">
        <f t="shared" si="381"/>
        <v xml:space="preserve"> 0 Financial</v>
      </c>
      <c r="B4882" s="44" t="str">
        <f t="shared" si="382"/>
        <v/>
      </c>
      <c r="C4882" s="44">
        <f t="shared" si="383"/>
        <v>0</v>
      </c>
      <c r="D4882" s="44" t="str">
        <f t="shared" si="384"/>
        <v>Financial</v>
      </c>
      <c r="E4882" s="44" t="e">
        <f>IF(VLOOKUP(S4882,'DD-Lookup'!$J$6:$L$50,3,FALSE)="Monthly",(YEAR(AC4882)-YEAR(AB4882))*12+MONTH(AC4882)-MONTH(AB4882)+1,(AC4882-AB4882+1))</f>
        <v>#N/A</v>
      </c>
      <c r="F4882" s="213" t="e">
        <f t="shared" si="385"/>
        <v>#N/A</v>
      </c>
    </row>
    <row r="4883" spans="1:6" x14ac:dyDescent="0.2">
      <c r="A4883" s="44" t="str">
        <f t="shared" si="381"/>
        <v xml:space="preserve"> 0 Financial</v>
      </c>
      <c r="B4883" s="44" t="str">
        <f t="shared" si="382"/>
        <v/>
      </c>
      <c r="C4883" s="44">
        <f t="shared" si="383"/>
        <v>0</v>
      </c>
      <c r="D4883" s="44" t="str">
        <f t="shared" si="384"/>
        <v>Financial</v>
      </c>
      <c r="E4883" s="44" t="e">
        <f>IF(VLOOKUP(S4883,'DD-Lookup'!$J$6:$L$50,3,FALSE)="Monthly",(YEAR(AC4883)-YEAR(AB4883))*12+MONTH(AC4883)-MONTH(AB4883)+1,(AC4883-AB4883+1))</f>
        <v>#N/A</v>
      </c>
      <c r="F4883" s="213" t="e">
        <f t="shared" si="385"/>
        <v>#N/A</v>
      </c>
    </row>
    <row r="4884" spans="1:6" x14ac:dyDescent="0.2">
      <c r="A4884" s="44" t="str">
        <f t="shared" si="381"/>
        <v xml:space="preserve"> 0 Financial</v>
      </c>
      <c r="B4884" s="44" t="str">
        <f t="shared" si="382"/>
        <v/>
      </c>
      <c r="C4884" s="44">
        <f t="shared" si="383"/>
        <v>0</v>
      </c>
      <c r="D4884" s="44" t="str">
        <f t="shared" si="384"/>
        <v>Financial</v>
      </c>
      <c r="E4884" s="44" t="e">
        <f>IF(VLOOKUP(S4884,'DD-Lookup'!$J$6:$L$50,3,FALSE)="Monthly",(YEAR(AC4884)-YEAR(AB4884))*12+MONTH(AC4884)-MONTH(AB4884)+1,(AC4884-AB4884+1))</f>
        <v>#N/A</v>
      </c>
      <c r="F4884" s="213" t="e">
        <f t="shared" si="385"/>
        <v>#N/A</v>
      </c>
    </row>
    <row r="4885" spans="1:6" x14ac:dyDescent="0.2">
      <c r="A4885" s="44" t="str">
        <f t="shared" si="381"/>
        <v xml:space="preserve"> 0 Financial</v>
      </c>
      <c r="B4885" s="44" t="str">
        <f t="shared" si="382"/>
        <v/>
      </c>
      <c r="C4885" s="44">
        <f t="shared" si="383"/>
        <v>0</v>
      </c>
      <c r="D4885" s="44" t="str">
        <f t="shared" si="384"/>
        <v>Financial</v>
      </c>
      <c r="E4885" s="44" t="e">
        <f>IF(VLOOKUP(S4885,'DD-Lookup'!$J$6:$L$50,3,FALSE)="Monthly",(YEAR(AC4885)-YEAR(AB4885))*12+MONTH(AC4885)-MONTH(AB4885)+1,(AC4885-AB4885+1))</f>
        <v>#N/A</v>
      </c>
      <c r="F4885" s="213" t="e">
        <f t="shared" si="385"/>
        <v>#N/A</v>
      </c>
    </row>
    <row r="4886" spans="1:6" x14ac:dyDescent="0.2">
      <c r="A4886" s="44" t="str">
        <f t="shared" si="381"/>
        <v xml:space="preserve"> 0 Financial</v>
      </c>
      <c r="B4886" s="44" t="str">
        <f t="shared" si="382"/>
        <v/>
      </c>
      <c r="C4886" s="44">
        <f t="shared" si="383"/>
        <v>0</v>
      </c>
      <c r="D4886" s="44" t="str">
        <f t="shared" si="384"/>
        <v>Financial</v>
      </c>
      <c r="E4886" s="44" t="e">
        <f>IF(VLOOKUP(S4886,'DD-Lookup'!$J$6:$L$50,3,FALSE)="Monthly",(YEAR(AC4886)-YEAR(AB4886))*12+MONTH(AC4886)-MONTH(AB4886)+1,(AC4886-AB4886+1))</f>
        <v>#N/A</v>
      </c>
      <c r="F4886" s="213" t="e">
        <f t="shared" si="385"/>
        <v>#N/A</v>
      </c>
    </row>
    <row r="4887" spans="1:6" x14ac:dyDescent="0.2">
      <c r="A4887" s="44" t="str">
        <f t="shared" si="381"/>
        <v xml:space="preserve"> 0 Financial</v>
      </c>
      <c r="B4887" s="44" t="str">
        <f t="shared" si="382"/>
        <v/>
      </c>
      <c r="C4887" s="44">
        <f t="shared" si="383"/>
        <v>0</v>
      </c>
      <c r="D4887" s="44" t="str">
        <f t="shared" si="384"/>
        <v>Financial</v>
      </c>
      <c r="E4887" s="44" t="e">
        <f>IF(VLOOKUP(S4887,'DD-Lookup'!$J$6:$L$50,3,FALSE)="Monthly",(YEAR(AC4887)-YEAR(AB4887))*12+MONTH(AC4887)-MONTH(AB4887)+1,(AC4887-AB4887+1))</f>
        <v>#N/A</v>
      </c>
      <c r="F4887" s="213" t="e">
        <f t="shared" si="385"/>
        <v>#N/A</v>
      </c>
    </row>
    <row r="4888" spans="1:6" x14ac:dyDescent="0.2">
      <c r="A4888" s="44" t="str">
        <f t="shared" si="381"/>
        <v xml:space="preserve"> 0 Financial</v>
      </c>
      <c r="B4888" s="44" t="str">
        <f t="shared" si="382"/>
        <v/>
      </c>
      <c r="C4888" s="44">
        <f t="shared" si="383"/>
        <v>0</v>
      </c>
      <c r="D4888" s="44" t="str">
        <f t="shared" si="384"/>
        <v>Financial</v>
      </c>
      <c r="E4888" s="44" t="e">
        <f>IF(VLOOKUP(S4888,'DD-Lookup'!$J$6:$L$50,3,FALSE)="Monthly",(YEAR(AC4888)-YEAR(AB4888))*12+MONTH(AC4888)-MONTH(AB4888)+1,(AC4888-AB4888+1))</f>
        <v>#N/A</v>
      </c>
      <c r="F4888" s="213" t="e">
        <f t="shared" si="385"/>
        <v>#N/A</v>
      </c>
    </row>
    <row r="4889" spans="1:6" x14ac:dyDescent="0.2">
      <c r="A4889" s="44" t="str">
        <f t="shared" si="381"/>
        <v xml:space="preserve"> 0 Financial</v>
      </c>
      <c r="B4889" s="44" t="str">
        <f t="shared" si="382"/>
        <v/>
      </c>
      <c r="C4889" s="44">
        <f t="shared" si="383"/>
        <v>0</v>
      </c>
      <c r="D4889" s="44" t="str">
        <f t="shared" si="384"/>
        <v>Financial</v>
      </c>
      <c r="E4889" s="44" t="e">
        <f>IF(VLOOKUP(S4889,'DD-Lookup'!$J$6:$L$50,3,FALSE)="Monthly",(YEAR(AC4889)-YEAR(AB4889))*12+MONTH(AC4889)-MONTH(AB4889)+1,(AC4889-AB4889+1))</f>
        <v>#N/A</v>
      </c>
      <c r="F4889" s="213" t="e">
        <f t="shared" si="385"/>
        <v>#N/A</v>
      </c>
    </row>
    <row r="4890" spans="1:6" x14ac:dyDescent="0.2">
      <c r="A4890" s="44" t="str">
        <f t="shared" si="381"/>
        <v xml:space="preserve"> 0 Financial</v>
      </c>
      <c r="B4890" s="44" t="str">
        <f t="shared" si="382"/>
        <v/>
      </c>
      <c r="C4890" s="44">
        <f t="shared" si="383"/>
        <v>0</v>
      </c>
      <c r="D4890" s="44" t="str">
        <f t="shared" si="384"/>
        <v>Financial</v>
      </c>
      <c r="E4890" s="44" t="e">
        <f>IF(VLOOKUP(S4890,'DD-Lookup'!$J$6:$L$50,3,FALSE)="Monthly",(YEAR(AC4890)-YEAR(AB4890))*12+MONTH(AC4890)-MONTH(AB4890)+1,(AC4890-AB4890+1))</f>
        <v>#N/A</v>
      </c>
      <c r="F4890" s="213" t="e">
        <f t="shared" si="385"/>
        <v>#N/A</v>
      </c>
    </row>
    <row r="4891" spans="1:6" x14ac:dyDescent="0.2">
      <c r="A4891" s="44" t="str">
        <f t="shared" si="381"/>
        <v xml:space="preserve"> 0 Financial</v>
      </c>
      <c r="B4891" s="44" t="str">
        <f t="shared" si="382"/>
        <v/>
      </c>
      <c r="C4891" s="44">
        <f t="shared" si="383"/>
        <v>0</v>
      </c>
      <c r="D4891" s="44" t="str">
        <f t="shared" si="384"/>
        <v>Financial</v>
      </c>
      <c r="E4891" s="44" t="e">
        <f>IF(VLOOKUP(S4891,'DD-Lookup'!$J$6:$L$50,3,FALSE)="Monthly",(YEAR(AC4891)-YEAR(AB4891))*12+MONTH(AC4891)-MONTH(AB4891)+1,(AC4891-AB4891+1))</f>
        <v>#N/A</v>
      </c>
      <c r="F4891" s="213" t="e">
        <f t="shared" si="385"/>
        <v>#N/A</v>
      </c>
    </row>
    <row r="4892" spans="1:6" x14ac:dyDescent="0.2">
      <c r="A4892" s="44" t="str">
        <f t="shared" si="381"/>
        <v xml:space="preserve"> 0 Financial</v>
      </c>
      <c r="B4892" s="44" t="str">
        <f t="shared" si="382"/>
        <v/>
      </c>
      <c r="C4892" s="44">
        <f t="shared" si="383"/>
        <v>0</v>
      </c>
      <c r="D4892" s="44" t="str">
        <f t="shared" si="384"/>
        <v>Financial</v>
      </c>
      <c r="E4892" s="44" t="e">
        <f>IF(VLOOKUP(S4892,'DD-Lookup'!$J$6:$L$50,3,FALSE)="Monthly",(YEAR(AC4892)-YEAR(AB4892))*12+MONTH(AC4892)-MONTH(AB4892)+1,(AC4892-AB4892+1))</f>
        <v>#N/A</v>
      </c>
      <c r="F4892" s="213" t="e">
        <f t="shared" si="385"/>
        <v>#N/A</v>
      </c>
    </row>
    <row r="4893" spans="1:6" x14ac:dyDescent="0.2">
      <c r="A4893" s="44" t="str">
        <f t="shared" si="381"/>
        <v xml:space="preserve"> 0 Financial</v>
      </c>
      <c r="B4893" s="44" t="str">
        <f t="shared" si="382"/>
        <v/>
      </c>
      <c r="C4893" s="44">
        <f t="shared" si="383"/>
        <v>0</v>
      </c>
      <c r="D4893" s="44" t="str">
        <f t="shared" si="384"/>
        <v>Financial</v>
      </c>
      <c r="E4893" s="44" t="e">
        <f>IF(VLOOKUP(S4893,'DD-Lookup'!$J$6:$L$50,3,FALSE)="Monthly",(YEAR(AC4893)-YEAR(AB4893))*12+MONTH(AC4893)-MONTH(AB4893)+1,(AC4893-AB4893+1))</f>
        <v>#N/A</v>
      </c>
      <c r="F4893" s="213" t="e">
        <f t="shared" si="385"/>
        <v>#N/A</v>
      </c>
    </row>
    <row r="4894" spans="1:6" x14ac:dyDescent="0.2">
      <c r="A4894" s="44" t="str">
        <f t="shared" si="381"/>
        <v xml:space="preserve"> 0 Financial</v>
      </c>
      <c r="B4894" s="44" t="str">
        <f t="shared" si="382"/>
        <v/>
      </c>
      <c r="C4894" s="44">
        <f t="shared" si="383"/>
        <v>0</v>
      </c>
      <c r="D4894" s="44" t="str">
        <f t="shared" si="384"/>
        <v>Financial</v>
      </c>
      <c r="E4894" s="44" t="e">
        <f>IF(VLOOKUP(S4894,'DD-Lookup'!$J$6:$L$50,3,FALSE)="Monthly",(YEAR(AC4894)-YEAR(AB4894))*12+MONTH(AC4894)-MONTH(AB4894)+1,(AC4894-AB4894+1))</f>
        <v>#N/A</v>
      </c>
      <c r="F4894" s="213" t="e">
        <f t="shared" si="385"/>
        <v>#N/A</v>
      </c>
    </row>
    <row r="4895" spans="1:6" x14ac:dyDescent="0.2">
      <c r="A4895" s="44" t="str">
        <f t="shared" si="381"/>
        <v xml:space="preserve"> 0 Financial</v>
      </c>
      <c r="B4895" s="44" t="str">
        <f t="shared" si="382"/>
        <v/>
      </c>
      <c r="C4895" s="44">
        <f t="shared" si="383"/>
        <v>0</v>
      </c>
      <c r="D4895" s="44" t="str">
        <f t="shared" si="384"/>
        <v>Financial</v>
      </c>
      <c r="E4895" s="44" t="e">
        <f>IF(VLOOKUP(S4895,'DD-Lookup'!$J$6:$L$50,3,FALSE)="Monthly",(YEAR(AC4895)-YEAR(AB4895))*12+MONTH(AC4895)-MONTH(AB4895)+1,(AC4895-AB4895+1))</f>
        <v>#N/A</v>
      </c>
      <c r="F4895" s="213" t="e">
        <f t="shared" si="385"/>
        <v>#N/A</v>
      </c>
    </row>
    <row r="4896" spans="1:6" x14ac:dyDescent="0.2">
      <c r="A4896" s="44" t="str">
        <f t="shared" si="381"/>
        <v xml:space="preserve"> 0 Financial</v>
      </c>
      <c r="B4896" s="44" t="str">
        <f t="shared" si="382"/>
        <v/>
      </c>
      <c r="C4896" s="44">
        <f t="shared" si="383"/>
        <v>0</v>
      </c>
      <c r="D4896" s="44" t="str">
        <f t="shared" si="384"/>
        <v>Financial</v>
      </c>
      <c r="E4896" s="44" t="e">
        <f>IF(VLOOKUP(S4896,'DD-Lookup'!$J$6:$L$50,3,FALSE)="Monthly",(YEAR(AC4896)-YEAR(AB4896))*12+MONTH(AC4896)-MONTH(AB4896)+1,(AC4896-AB4896+1))</f>
        <v>#N/A</v>
      </c>
      <c r="F4896" s="213" t="e">
        <f t="shared" si="385"/>
        <v>#N/A</v>
      </c>
    </row>
    <row r="4897" spans="1:6" x14ac:dyDescent="0.2">
      <c r="A4897" s="44" t="str">
        <f t="shared" si="381"/>
        <v xml:space="preserve"> 0 Financial</v>
      </c>
      <c r="B4897" s="44" t="str">
        <f t="shared" si="382"/>
        <v/>
      </c>
      <c r="C4897" s="44">
        <f t="shared" si="383"/>
        <v>0</v>
      </c>
      <c r="D4897" s="44" t="str">
        <f t="shared" si="384"/>
        <v>Financial</v>
      </c>
      <c r="E4897" s="44" t="e">
        <f>IF(VLOOKUP(S4897,'DD-Lookup'!$J$6:$L$50,3,FALSE)="Monthly",(YEAR(AC4897)-YEAR(AB4897))*12+MONTH(AC4897)-MONTH(AB4897)+1,(AC4897-AB4897+1))</f>
        <v>#N/A</v>
      </c>
      <c r="F4897" s="213" t="e">
        <f t="shared" si="385"/>
        <v>#N/A</v>
      </c>
    </row>
    <row r="4898" spans="1:6" x14ac:dyDescent="0.2">
      <c r="A4898" s="44" t="str">
        <f t="shared" si="381"/>
        <v xml:space="preserve"> 0 Financial</v>
      </c>
      <c r="B4898" s="44" t="str">
        <f t="shared" si="382"/>
        <v/>
      </c>
      <c r="C4898" s="44">
        <f t="shared" si="383"/>
        <v>0</v>
      </c>
      <c r="D4898" s="44" t="str">
        <f t="shared" si="384"/>
        <v>Financial</v>
      </c>
      <c r="E4898" s="44" t="e">
        <f>IF(VLOOKUP(S4898,'DD-Lookup'!$J$6:$L$50,3,FALSE)="Monthly",(YEAR(AC4898)-YEAR(AB4898))*12+MONTH(AC4898)-MONTH(AB4898)+1,(AC4898-AB4898+1))</f>
        <v>#N/A</v>
      </c>
      <c r="F4898" s="213" t="e">
        <f t="shared" si="385"/>
        <v>#N/A</v>
      </c>
    </row>
    <row r="4899" spans="1:6" x14ac:dyDescent="0.2">
      <c r="A4899" s="44" t="str">
        <f t="shared" si="381"/>
        <v xml:space="preserve"> 0 Financial</v>
      </c>
      <c r="B4899" s="44" t="str">
        <f t="shared" si="382"/>
        <v/>
      </c>
      <c r="C4899" s="44">
        <f t="shared" si="383"/>
        <v>0</v>
      </c>
      <c r="D4899" s="44" t="str">
        <f t="shared" si="384"/>
        <v>Financial</v>
      </c>
      <c r="E4899" s="44" t="e">
        <f>IF(VLOOKUP(S4899,'DD-Lookup'!$J$6:$L$50,3,FALSE)="Monthly",(YEAR(AC4899)-YEAR(AB4899))*12+MONTH(AC4899)-MONTH(AB4899)+1,(AC4899-AB4899+1))</f>
        <v>#N/A</v>
      </c>
      <c r="F4899" s="213" t="e">
        <f t="shared" si="385"/>
        <v>#N/A</v>
      </c>
    </row>
    <row r="4900" spans="1:6" x14ac:dyDescent="0.2">
      <c r="A4900" s="44" t="str">
        <f t="shared" si="381"/>
        <v xml:space="preserve"> 0 Financial</v>
      </c>
      <c r="B4900" s="44" t="str">
        <f t="shared" si="382"/>
        <v/>
      </c>
      <c r="C4900" s="44">
        <f t="shared" si="383"/>
        <v>0</v>
      </c>
      <c r="D4900" s="44" t="str">
        <f t="shared" si="384"/>
        <v>Financial</v>
      </c>
      <c r="E4900" s="44" t="e">
        <f>IF(VLOOKUP(S4900,'DD-Lookup'!$J$6:$L$50,3,FALSE)="Monthly",(YEAR(AC4900)-YEAR(AB4900))*12+MONTH(AC4900)-MONTH(AB4900)+1,(AC4900-AB4900+1))</f>
        <v>#N/A</v>
      </c>
      <c r="F4900" s="213" t="e">
        <f t="shared" si="385"/>
        <v>#N/A</v>
      </c>
    </row>
    <row r="4901" spans="1:6" x14ac:dyDescent="0.2">
      <c r="A4901" s="44" t="str">
        <f t="shared" si="381"/>
        <v xml:space="preserve"> 0 Financial</v>
      </c>
      <c r="B4901" s="44" t="str">
        <f t="shared" si="382"/>
        <v/>
      </c>
      <c r="C4901" s="44">
        <f t="shared" si="383"/>
        <v>0</v>
      </c>
      <c r="D4901" s="44" t="str">
        <f t="shared" si="384"/>
        <v>Financial</v>
      </c>
      <c r="E4901" s="44" t="e">
        <f>IF(VLOOKUP(S4901,'DD-Lookup'!$J$6:$L$50,3,FALSE)="Monthly",(YEAR(AC4901)-YEAR(AB4901))*12+MONTH(AC4901)-MONTH(AB4901)+1,(AC4901-AB4901+1))</f>
        <v>#N/A</v>
      </c>
      <c r="F4901" s="213" t="e">
        <f t="shared" si="385"/>
        <v>#N/A</v>
      </c>
    </row>
    <row r="4902" spans="1:6" x14ac:dyDescent="0.2">
      <c r="A4902" s="44" t="str">
        <f t="shared" si="381"/>
        <v xml:space="preserve"> 0 Financial</v>
      </c>
      <c r="B4902" s="44" t="str">
        <f t="shared" si="382"/>
        <v/>
      </c>
      <c r="C4902" s="44">
        <f t="shared" si="383"/>
        <v>0</v>
      </c>
      <c r="D4902" s="44" t="str">
        <f t="shared" si="384"/>
        <v>Financial</v>
      </c>
      <c r="E4902" s="44" t="e">
        <f>IF(VLOOKUP(S4902,'DD-Lookup'!$J$6:$L$50,3,FALSE)="Monthly",(YEAR(AC4902)-YEAR(AB4902))*12+MONTH(AC4902)-MONTH(AB4902)+1,(AC4902-AB4902+1))</f>
        <v>#N/A</v>
      </c>
      <c r="F4902" s="213" t="e">
        <f t="shared" si="385"/>
        <v>#N/A</v>
      </c>
    </row>
    <row r="4903" spans="1:6" x14ac:dyDescent="0.2">
      <c r="A4903" s="44" t="str">
        <f t="shared" si="381"/>
        <v xml:space="preserve"> 0 Financial</v>
      </c>
      <c r="B4903" s="44" t="str">
        <f t="shared" si="382"/>
        <v/>
      </c>
      <c r="C4903" s="44">
        <f t="shared" si="383"/>
        <v>0</v>
      </c>
      <c r="D4903" s="44" t="str">
        <f t="shared" si="384"/>
        <v>Financial</v>
      </c>
      <c r="E4903" s="44" t="e">
        <f>IF(VLOOKUP(S4903,'DD-Lookup'!$J$6:$L$50,3,FALSE)="Monthly",(YEAR(AC4903)-YEAR(AB4903))*12+MONTH(AC4903)-MONTH(AB4903)+1,(AC4903-AB4903+1))</f>
        <v>#N/A</v>
      </c>
      <c r="F4903" s="213" t="e">
        <f t="shared" si="385"/>
        <v>#N/A</v>
      </c>
    </row>
    <row r="4904" spans="1:6" x14ac:dyDescent="0.2">
      <c r="A4904" s="44" t="str">
        <f t="shared" si="381"/>
        <v xml:space="preserve"> 0 Financial</v>
      </c>
      <c r="B4904" s="44" t="str">
        <f t="shared" si="382"/>
        <v/>
      </c>
      <c r="C4904" s="44">
        <f t="shared" si="383"/>
        <v>0</v>
      </c>
      <c r="D4904" s="44" t="str">
        <f t="shared" si="384"/>
        <v>Financial</v>
      </c>
      <c r="E4904" s="44" t="e">
        <f>IF(VLOOKUP(S4904,'DD-Lookup'!$J$6:$L$50,3,FALSE)="Monthly",(YEAR(AC4904)-YEAR(AB4904))*12+MONTH(AC4904)-MONTH(AB4904)+1,(AC4904-AB4904+1))</f>
        <v>#N/A</v>
      </c>
      <c r="F4904" s="213" t="e">
        <f t="shared" si="385"/>
        <v>#N/A</v>
      </c>
    </row>
    <row r="4905" spans="1:6" x14ac:dyDescent="0.2">
      <c r="A4905" s="44" t="str">
        <f t="shared" si="381"/>
        <v xml:space="preserve"> 0 Financial</v>
      </c>
      <c r="B4905" s="44" t="str">
        <f t="shared" si="382"/>
        <v/>
      </c>
      <c r="C4905" s="44">
        <f t="shared" si="383"/>
        <v>0</v>
      </c>
      <c r="D4905" s="44" t="str">
        <f t="shared" si="384"/>
        <v>Financial</v>
      </c>
      <c r="E4905" s="44" t="e">
        <f>IF(VLOOKUP(S4905,'DD-Lookup'!$J$6:$L$50,3,FALSE)="Monthly",(YEAR(AC4905)-YEAR(AB4905))*12+MONTH(AC4905)-MONTH(AB4905)+1,(AC4905-AB4905+1))</f>
        <v>#N/A</v>
      </c>
      <c r="F4905" s="213" t="e">
        <f t="shared" si="385"/>
        <v>#N/A</v>
      </c>
    </row>
    <row r="4906" spans="1:6" x14ac:dyDescent="0.2">
      <c r="A4906" s="44" t="str">
        <f t="shared" si="381"/>
        <v xml:space="preserve"> 0 Financial</v>
      </c>
      <c r="B4906" s="44" t="str">
        <f t="shared" si="382"/>
        <v/>
      </c>
      <c r="C4906" s="44">
        <f t="shared" si="383"/>
        <v>0</v>
      </c>
      <c r="D4906" s="44" t="str">
        <f t="shared" si="384"/>
        <v>Financial</v>
      </c>
      <c r="E4906" s="44" t="e">
        <f>IF(VLOOKUP(S4906,'DD-Lookup'!$J$6:$L$50,3,FALSE)="Monthly",(YEAR(AC4906)-YEAR(AB4906))*12+MONTH(AC4906)-MONTH(AB4906)+1,(AC4906-AB4906+1))</f>
        <v>#N/A</v>
      </c>
      <c r="F4906" s="213" t="e">
        <f t="shared" si="385"/>
        <v>#N/A</v>
      </c>
    </row>
    <row r="4907" spans="1:6" x14ac:dyDescent="0.2">
      <c r="A4907" s="44" t="str">
        <f t="shared" si="381"/>
        <v xml:space="preserve"> 0 Financial</v>
      </c>
      <c r="B4907" s="44" t="str">
        <f t="shared" si="382"/>
        <v/>
      </c>
      <c r="C4907" s="44">
        <f t="shared" si="383"/>
        <v>0</v>
      </c>
      <c r="D4907" s="44" t="str">
        <f t="shared" si="384"/>
        <v>Financial</v>
      </c>
      <c r="E4907" s="44" t="e">
        <f>IF(VLOOKUP(S4907,'DD-Lookup'!$J$6:$L$50,3,FALSE)="Monthly",(YEAR(AC4907)-YEAR(AB4907))*12+MONTH(AC4907)-MONTH(AB4907)+1,(AC4907-AB4907+1))</f>
        <v>#N/A</v>
      </c>
      <c r="F4907" s="213" t="e">
        <f t="shared" si="385"/>
        <v>#N/A</v>
      </c>
    </row>
    <row r="4908" spans="1:6" x14ac:dyDescent="0.2">
      <c r="A4908" s="44" t="str">
        <f t="shared" si="381"/>
        <v xml:space="preserve"> 0 Financial</v>
      </c>
      <c r="B4908" s="44" t="str">
        <f t="shared" si="382"/>
        <v/>
      </c>
      <c r="C4908" s="44">
        <f t="shared" si="383"/>
        <v>0</v>
      </c>
      <c r="D4908" s="44" t="str">
        <f t="shared" si="384"/>
        <v>Financial</v>
      </c>
      <c r="E4908" s="44" t="e">
        <f>IF(VLOOKUP(S4908,'DD-Lookup'!$J$6:$L$50,3,FALSE)="Monthly",(YEAR(AC4908)-YEAR(AB4908))*12+MONTH(AC4908)-MONTH(AB4908)+1,(AC4908-AB4908+1))</f>
        <v>#N/A</v>
      </c>
      <c r="F4908" s="213" t="e">
        <f t="shared" si="385"/>
        <v>#N/A</v>
      </c>
    </row>
    <row r="4909" spans="1:6" x14ac:dyDescent="0.2">
      <c r="A4909" s="44" t="str">
        <f t="shared" si="381"/>
        <v xml:space="preserve"> 0 Financial</v>
      </c>
      <c r="B4909" s="44" t="str">
        <f t="shared" si="382"/>
        <v/>
      </c>
      <c r="C4909" s="44">
        <f t="shared" si="383"/>
        <v>0</v>
      </c>
      <c r="D4909" s="44" t="str">
        <f t="shared" si="384"/>
        <v>Financial</v>
      </c>
      <c r="E4909" s="44" t="e">
        <f>IF(VLOOKUP(S4909,'DD-Lookup'!$J$6:$L$50,3,FALSE)="Monthly",(YEAR(AC4909)-YEAR(AB4909))*12+MONTH(AC4909)-MONTH(AB4909)+1,(AC4909-AB4909+1))</f>
        <v>#N/A</v>
      </c>
      <c r="F4909" s="213" t="e">
        <f t="shared" si="385"/>
        <v>#N/A</v>
      </c>
    </row>
    <row r="4910" spans="1:6" x14ac:dyDescent="0.2">
      <c r="A4910" s="44" t="str">
        <f t="shared" si="381"/>
        <v xml:space="preserve"> 0 Financial</v>
      </c>
      <c r="B4910" s="44" t="str">
        <f t="shared" si="382"/>
        <v/>
      </c>
      <c r="C4910" s="44">
        <f t="shared" si="383"/>
        <v>0</v>
      </c>
      <c r="D4910" s="44" t="str">
        <f t="shared" si="384"/>
        <v>Financial</v>
      </c>
      <c r="E4910" s="44" t="e">
        <f>IF(VLOOKUP(S4910,'DD-Lookup'!$J$6:$L$50,3,FALSE)="Monthly",(YEAR(AC4910)-YEAR(AB4910))*12+MONTH(AC4910)-MONTH(AB4910)+1,(AC4910-AB4910+1))</f>
        <v>#N/A</v>
      </c>
      <c r="F4910" s="213" t="e">
        <f t="shared" si="385"/>
        <v>#N/A</v>
      </c>
    </row>
    <row r="4911" spans="1:6" x14ac:dyDescent="0.2">
      <c r="A4911" s="44" t="str">
        <f t="shared" si="381"/>
        <v xml:space="preserve"> 0 Financial</v>
      </c>
      <c r="B4911" s="44" t="str">
        <f t="shared" si="382"/>
        <v/>
      </c>
      <c r="C4911" s="44">
        <f t="shared" si="383"/>
        <v>0</v>
      </c>
      <c r="D4911" s="44" t="str">
        <f t="shared" si="384"/>
        <v>Financial</v>
      </c>
      <c r="E4911" s="44" t="e">
        <f>IF(VLOOKUP(S4911,'DD-Lookup'!$J$6:$L$50,3,FALSE)="Monthly",(YEAR(AC4911)-YEAR(AB4911))*12+MONTH(AC4911)-MONTH(AB4911)+1,(AC4911-AB4911+1))</f>
        <v>#N/A</v>
      </c>
      <c r="F4911" s="213" t="e">
        <f t="shared" si="385"/>
        <v>#N/A</v>
      </c>
    </row>
    <row r="4912" spans="1:6" x14ac:dyDescent="0.2">
      <c r="A4912" s="44" t="str">
        <f t="shared" si="381"/>
        <v xml:space="preserve"> 0 Financial</v>
      </c>
      <c r="B4912" s="44" t="str">
        <f t="shared" si="382"/>
        <v/>
      </c>
      <c r="C4912" s="44">
        <f t="shared" si="383"/>
        <v>0</v>
      </c>
      <c r="D4912" s="44" t="str">
        <f t="shared" si="384"/>
        <v>Financial</v>
      </c>
      <c r="E4912" s="44" t="e">
        <f>IF(VLOOKUP(S4912,'DD-Lookup'!$J$6:$L$50,3,FALSE)="Monthly",(YEAR(AC4912)-YEAR(AB4912))*12+MONTH(AC4912)-MONTH(AB4912)+1,(AC4912-AB4912+1))</f>
        <v>#N/A</v>
      </c>
      <c r="F4912" s="213" t="e">
        <f t="shared" si="385"/>
        <v>#N/A</v>
      </c>
    </row>
    <row r="4913" spans="1:6" x14ac:dyDescent="0.2">
      <c r="A4913" s="44" t="str">
        <f t="shared" si="381"/>
        <v xml:space="preserve"> 0 Financial</v>
      </c>
      <c r="B4913" s="44" t="str">
        <f t="shared" si="382"/>
        <v/>
      </c>
      <c r="C4913" s="44">
        <f t="shared" si="383"/>
        <v>0</v>
      </c>
      <c r="D4913" s="44" t="str">
        <f t="shared" si="384"/>
        <v>Financial</v>
      </c>
      <c r="E4913" s="44" t="e">
        <f>IF(VLOOKUP(S4913,'DD-Lookup'!$J$6:$L$50,3,FALSE)="Monthly",(YEAR(AC4913)-YEAR(AB4913))*12+MONTH(AC4913)-MONTH(AB4913)+1,(AC4913-AB4913+1))</f>
        <v>#N/A</v>
      </c>
      <c r="F4913" s="213" t="e">
        <f t="shared" si="385"/>
        <v>#N/A</v>
      </c>
    </row>
    <row r="4914" spans="1:6" x14ac:dyDescent="0.2">
      <c r="A4914" s="44" t="str">
        <f t="shared" si="381"/>
        <v xml:space="preserve"> 0 Financial</v>
      </c>
      <c r="B4914" s="44" t="str">
        <f t="shared" si="382"/>
        <v/>
      </c>
      <c r="C4914" s="44">
        <f t="shared" si="383"/>
        <v>0</v>
      </c>
      <c r="D4914" s="44" t="str">
        <f t="shared" si="384"/>
        <v>Financial</v>
      </c>
      <c r="E4914" s="44" t="e">
        <f>IF(VLOOKUP(S4914,'DD-Lookup'!$J$6:$L$50,3,FALSE)="Monthly",(YEAR(AC4914)-YEAR(AB4914))*12+MONTH(AC4914)-MONTH(AB4914)+1,(AC4914-AB4914+1))</f>
        <v>#N/A</v>
      </c>
      <c r="F4914" s="213" t="e">
        <f t="shared" si="385"/>
        <v>#N/A</v>
      </c>
    </row>
    <row r="4915" spans="1:6" x14ac:dyDescent="0.2">
      <c r="A4915" s="44" t="str">
        <f t="shared" si="381"/>
        <v xml:space="preserve"> 0 Financial</v>
      </c>
      <c r="B4915" s="44" t="str">
        <f t="shared" si="382"/>
        <v/>
      </c>
      <c r="C4915" s="44">
        <f t="shared" si="383"/>
        <v>0</v>
      </c>
      <c r="D4915" s="44" t="str">
        <f t="shared" si="384"/>
        <v>Financial</v>
      </c>
      <c r="E4915" s="44" t="e">
        <f>IF(VLOOKUP(S4915,'DD-Lookup'!$J$6:$L$50,3,FALSE)="Monthly",(YEAR(AC4915)-YEAR(AB4915))*12+MONTH(AC4915)-MONTH(AB4915)+1,(AC4915-AB4915+1))</f>
        <v>#N/A</v>
      </c>
      <c r="F4915" s="213" t="e">
        <f t="shared" si="385"/>
        <v>#N/A</v>
      </c>
    </row>
    <row r="4916" spans="1:6" x14ac:dyDescent="0.2">
      <c r="A4916" s="44" t="str">
        <f t="shared" si="381"/>
        <v xml:space="preserve"> 0 Financial</v>
      </c>
      <c r="B4916" s="44" t="str">
        <f t="shared" si="382"/>
        <v/>
      </c>
      <c r="C4916" s="44">
        <f t="shared" si="383"/>
        <v>0</v>
      </c>
      <c r="D4916" s="44" t="str">
        <f t="shared" si="384"/>
        <v>Financial</v>
      </c>
      <c r="E4916" s="44" t="e">
        <f>IF(VLOOKUP(S4916,'DD-Lookup'!$J$6:$L$50,3,FALSE)="Monthly",(YEAR(AC4916)-YEAR(AB4916))*12+MONTH(AC4916)-MONTH(AB4916)+1,(AC4916-AB4916+1))</f>
        <v>#N/A</v>
      </c>
      <c r="F4916" s="213" t="e">
        <f t="shared" si="385"/>
        <v>#N/A</v>
      </c>
    </row>
    <row r="4917" spans="1:6" x14ac:dyDescent="0.2">
      <c r="A4917" s="44" t="str">
        <f t="shared" si="381"/>
        <v xml:space="preserve"> 0 Financial</v>
      </c>
      <c r="B4917" s="44" t="str">
        <f t="shared" si="382"/>
        <v/>
      </c>
      <c r="C4917" s="44">
        <f t="shared" si="383"/>
        <v>0</v>
      </c>
      <c r="D4917" s="44" t="str">
        <f t="shared" si="384"/>
        <v>Financial</v>
      </c>
      <c r="E4917" s="44" t="e">
        <f>IF(VLOOKUP(S4917,'DD-Lookup'!$J$6:$L$50,3,FALSE)="Monthly",(YEAR(AC4917)-YEAR(AB4917))*12+MONTH(AC4917)-MONTH(AB4917)+1,(AC4917-AB4917+1))</f>
        <v>#N/A</v>
      </c>
      <c r="F4917" s="213" t="e">
        <f t="shared" si="385"/>
        <v>#N/A</v>
      </c>
    </row>
    <row r="4918" spans="1:6" x14ac:dyDescent="0.2">
      <c r="A4918" s="44" t="str">
        <f t="shared" si="381"/>
        <v xml:space="preserve"> 0 Financial</v>
      </c>
      <c r="B4918" s="44" t="str">
        <f t="shared" si="382"/>
        <v/>
      </c>
      <c r="C4918" s="44">
        <f t="shared" si="383"/>
        <v>0</v>
      </c>
      <c r="D4918" s="44" t="str">
        <f t="shared" si="384"/>
        <v>Financial</v>
      </c>
      <c r="E4918" s="44" t="e">
        <f>IF(VLOOKUP(S4918,'DD-Lookup'!$J$6:$L$50,3,FALSE)="Monthly",(YEAR(AC4918)-YEAR(AB4918))*12+MONTH(AC4918)-MONTH(AB4918)+1,(AC4918-AB4918+1))</f>
        <v>#N/A</v>
      </c>
      <c r="F4918" s="213" t="e">
        <f t="shared" si="385"/>
        <v>#N/A</v>
      </c>
    </row>
    <row r="4919" spans="1:6" x14ac:dyDescent="0.2">
      <c r="A4919" s="44" t="str">
        <f t="shared" si="381"/>
        <v xml:space="preserve"> 0 Financial</v>
      </c>
      <c r="B4919" s="44" t="str">
        <f t="shared" si="382"/>
        <v/>
      </c>
      <c r="C4919" s="44">
        <f t="shared" si="383"/>
        <v>0</v>
      </c>
      <c r="D4919" s="44" t="str">
        <f t="shared" si="384"/>
        <v>Financial</v>
      </c>
      <c r="E4919" s="44" t="e">
        <f>IF(VLOOKUP(S4919,'DD-Lookup'!$J$6:$L$50,3,FALSE)="Monthly",(YEAR(AC4919)-YEAR(AB4919))*12+MONTH(AC4919)-MONTH(AB4919)+1,(AC4919-AB4919+1))</f>
        <v>#N/A</v>
      </c>
      <c r="F4919" s="213" t="e">
        <f t="shared" si="385"/>
        <v>#N/A</v>
      </c>
    </row>
    <row r="4920" spans="1:6" x14ac:dyDescent="0.2">
      <c r="A4920" s="44" t="str">
        <f t="shared" si="381"/>
        <v xml:space="preserve"> 0 Financial</v>
      </c>
      <c r="B4920" s="44" t="str">
        <f t="shared" si="382"/>
        <v/>
      </c>
      <c r="C4920" s="44">
        <f t="shared" si="383"/>
        <v>0</v>
      </c>
      <c r="D4920" s="44" t="str">
        <f t="shared" si="384"/>
        <v>Financial</v>
      </c>
      <c r="E4920" s="44" t="e">
        <f>IF(VLOOKUP(S4920,'DD-Lookup'!$J$6:$L$50,3,FALSE)="Monthly",(YEAR(AC4920)-YEAR(AB4920))*12+MONTH(AC4920)-MONTH(AB4920)+1,(AC4920-AB4920+1))</f>
        <v>#N/A</v>
      </c>
      <c r="F4920" s="213" t="e">
        <f t="shared" si="385"/>
        <v>#N/A</v>
      </c>
    </row>
    <row r="4921" spans="1:6" x14ac:dyDescent="0.2">
      <c r="A4921" s="44" t="str">
        <f t="shared" si="381"/>
        <v xml:space="preserve"> 0 Financial</v>
      </c>
      <c r="B4921" s="44" t="str">
        <f t="shared" si="382"/>
        <v/>
      </c>
      <c r="C4921" s="44">
        <f t="shared" si="383"/>
        <v>0</v>
      </c>
      <c r="D4921" s="44" t="str">
        <f t="shared" si="384"/>
        <v>Financial</v>
      </c>
      <c r="E4921" s="44" t="e">
        <f>IF(VLOOKUP(S4921,'DD-Lookup'!$J$6:$L$50,3,FALSE)="Monthly",(YEAR(AC4921)-YEAR(AB4921))*12+MONTH(AC4921)-MONTH(AB4921)+1,(AC4921-AB4921+1))</f>
        <v>#N/A</v>
      </c>
      <c r="F4921" s="213" t="e">
        <f t="shared" si="385"/>
        <v>#N/A</v>
      </c>
    </row>
    <row r="4922" spans="1:6" x14ac:dyDescent="0.2">
      <c r="A4922" s="44" t="str">
        <f t="shared" si="381"/>
        <v xml:space="preserve"> 0 Financial</v>
      </c>
      <c r="B4922" s="44" t="str">
        <f t="shared" si="382"/>
        <v/>
      </c>
      <c r="C4922" s="44">
        <f t="shared" si="383"/>
        <v>0</v>
      </c>
      <c r="D4922" s="44" t="str">
        <f t="shared" si="384"/>
        <v>Financial</v>
      </c>
      <c r="E4922" s="44" t="e">
        <f>IF(VLOOKUP(S4922,'DD-Lookup'!$J$6:$L$50,3,FALSE)="Monthly",(YEAR(AC4922)-YEAR(AB4922))*12+MONTH(AC4922)-MONTH(AB4922)+1,(AC4922-AB4922+1))</f>
        <v>#N/A</v>
      </c>
      <c r="F4922" s="213" t="e">
        <f t="shared" si="385"/>
        <v>#N/A</v>
      </c>
    </row>
    <row r="4923" spans="1:6" x14ac:dyDescent="0.2">
      <c r="A4923" s="44" t="str">
        <f t="shared" si="381"/>
        <v xml:space="preserve"> 0 Financial</v>
      </c>
      <c r="B4923" s="44" t="str">
        <f t="shared" si="382"/>
        <v/>
      </c>
      <c r="C4923" s="44">
        <f t="shared" si="383"/>
        <v>0</v>
      </c>
      <c r="D4923" s="44" t="str">
        <f t="shared" si="384"/>
        <v>Financial</v>
      </c>
      <c r="E4923" s="44" t="e">
        <f>IF(VLOOKUP(S4923,'DD-Lookup'!$J$6:$L$50,3,FALSE)="Monthly",(YEAR(AC4923)-YEAR(AB4923))*12+MONTH(AC4923)-MONTH(AB4923)+1,(AC4923-AB4923+1))</f>
        <v>#N/A</v>
      </c>
      <c r="F4923" s="213" t="e">
        <f t="shared" si="385"/>
        <v>#N/A</v>
      </c>
    </row>
    <row r="4924" spans="1:6" x14ac:dyDescent="0.2">
      <c r="A4924" s="44" t="str">
        <f t="shared" si="381"/>
        <v xml:space="preserve"> 0 Financial</v>
      </c>
      <c r="B4924" s="44" t="str">
        <f t="shared" si="382"/>
        <v/>
      </c>
      <c r="C4924" s="44">
        <f t="shared" si="383"/>
        <v>0</v>
      </c>
      <c r="D4924" s="44" t="str">
        <f t="shared" si="384"/>
        <v>Financial</v>
      </c>
      <c r="E4924" s="44" t="e">
        <f>IF(VLOOKUP(S4924,'DD-Lookup'!$J$6:$L$50,3,FALSE)="Monthly",(YEAR(AC4924)-YEAR(AB4924))*12+MONTH(AC4924)-MONTH(AB4924)+1,(AC4924-AB4924+1))</f>
        <v>#N/A</v>
      </c>
      <c r="F4924" s="213" t="e">
        <f t="shared" si="385"/>
        <v>#N/A</v>
      </c>
    </row>
    <row r="4925" spans="1:6" x14ac:dyDescent="0.2">
      <c r="A4925" s="44" t="str">
        <f t="shared" si="381"/>
        <v xml:space="preserve"> 0 Financial</v>
      </c>
      <c r="B4925" s="44" t="str">
        <f t="shared" si="382"/>
        <v/>
      </c>
      <c r="C4925" s="44">
        <f t="shared" si="383"/>
        <v>0</v>
      </c>
      <c r="D4925" s="44" t="str">
        <f t="shared" si="384"/>
        <v>Financial</v>
      </c>
      <c r="E4925" s="44" t="e">
        <f>IF(VLOOKUP(S4925,'DD-Lookup'!$J$6:$L$50,3,FALSE)="Monthly",(YEAR(AC4925)-YEAR(AB4925))*12+MONTH(AC4925)-MONTH(AB4925)+1,(AC4925-AB4925+1))</f>
        <v>#N/A</v>
      </c>
      <c r="F4925" s="213" t="e">
        <f t="shared" si="385"/>
        <v>#N/A</v>
      </c>
    </row>
    <row r="4926" spans="1:6" x14ac:dyDescent="0.2">
      <c r="A4926" s="44" t="str">
        <f t="shared" si="381"/>
        <v xml:space="preserve"> 0 Financial</v>
      </c>
      <c r="B4926" s="44" t="str">
        <f t="shared" si="382"/>
        <v/>
      </c>
      <c r="C4926" s="44">
        <f t="shared" si="383"/>
        <v>0</v>
      </c>
      <c r="D4926" s="44" t="str">
        <f t="shared" si="384"/>
        <v>Financial</v>
      </c>
      <c r="E4926" s="44" t="e">
        <f>IF(VLOOKUP(S4926,'DD-Lookup'!$J$6:$L$50,3,FALSE)="Monthly",(YEAR(AC4926)-YEAR(AB4926))*12+MONTH(AC4926)-MONTH(AB4926)+1,(AC4926-AB4926+1))</f>
        <v>#N/A</v>
      </c>
      <c r="F4926" s="213" t="e">
        <f t="shared" si="385"/>
        <v>#N/A</v>
      </c>
    </row>
    <row r="4927" spans="1:6" x14ac:dyDescent="0.2">
      <c r="A4927" s="44" t="str">
        <f t="shared" si="381"/>
        <v xml:space="preserve"> 0 Financial</v>
      </c>
      <c r="B4927" s="44" t="str">
        <f t="shared" si="382"/>
        <v/>
      </c>
      <c r="C4927" s="44">
        <f t="shared" si="383"/>
        <v>0</v>
      </c>
      <c r="D4927" s="44" t="str">
        <f t="shared" si="384"/>
        <v>Financial</v>
      </c>
      <c r="E4927" s="44" t="e">
        <f>IF(VLOOKUP(S4927,'DD-Lookup'!$J$6:$L$50,3,FALSE)="Monthly",(YEAR(AC4927)-YEAR(AB4927))*12+MONTH(AC4927)-MONTH(AB4927)+1,(AC4927-AB4927+1))</f>
        <v>#N/A</v>
      </c>
      <c r="F4927" s="213" t="e">
        <f t="shared" si="385"/>
        <v>#N/A</v>
      </c>
    </row>
    <row r="4928" spans="1:6" x14ac:dyDescent="0.2">
      <c r="A4928" s="44" t="str">
        <f t="shared" si="381"/>
        <v xml:space="preserve"> 0 Financial</v>
      </c>
      <c r="B4928" s="44" t="str">
        <f t="shared" si="382"/>
        <v/>
      </c>
      <c r="C4928" s="44">
        <f t="shared" si="383"/>
        <v>0</v>
      </c>
      <c r="D4928" s="44" t="str">
        <f t="shared" si="384"/>
        <v>Financial</v>
      </c>
      <c r="E4928" s="44" t="e">
        <f>IF(VLOOKUP(S4928,'DD-Lookup'!$J$6:$L$50,3,FALSE)="Monthly",(YEAR(AC4928)-YEAR(AB4928))*12+MONTH(AC4928)-MONTH(AB4928)+1,(AC4928-AB4928+1))</f>
        <v>#N/A</v>
      </c>
      <c r="F4928" s="213" t="e">
        <f t="shared" si="385"/>
        <v>#N/A</v>
      </c>
    </row>
    <row r="4929" spans="1:30" x14ac:dyDescent="0.2">
      <c r="A4929" s="44" t="str">
        <f t="shared" si="381"/>
        <v xml:space="preserve"> 0 Financial</v>
      </c>
      <c r="B4929" s="44" t="str">
        <f t="shared" si="382"/>
        <v/>
      </c>
      <c r="C4929" s="44">
        <f t="shared" si="383"/>
        <v>0</v>
      </c>
      <c r="D4929" s="44" t="str">
        <f t="shared" si="384"/>
        <v>Financial</v>
      </c>
      <c r="E4929" s="44" t="e">
        <f>IF(VLOOKUP(S4929,'DD-Lookup'!$J$6:$L$50,3,FALSE)="Monthly",(YEAR(AC4929)-YEAR(AB4929))*12+MONTH(AC4929)-MONTH(AB4929)+1,(AC4929-AB4929+1))</f>
        <v>#N/A</v>
      </c>
      <c r="F4929" s="213" t="e">
        <f t="shared" si="385"/>
        <v>#N/A</v>
      </c>
    </row>
    <row r="4930" spans="1:30" x14ac:dyDescent="0.2">
      <c r="A4930" s="44" t="str">
        <f t="shared" si="381"/>
        <v xml:space="preserve"> 0 Financial</v>
      </c>
      <c r="B4930" s="44" t="str">
        <f t="shared" si="382"/>
        <v/>
      </c>
      <c r="C4930" s="44">
        <f t="shared" si="383"/>
        <v>0</v>
      </c>
      <c r="D4930" s="44" t="str">
        <f t="shared" si="384"/>
        <v>Financial</v>
      </c>
      <c r="E4930" s="44" t="e">
        <f>IF(VLOOKUP(S4930,'DD-Lookup'!$J$6:$L$50,3,FALSE)="Monthly",(YEAR(AC4930)-YEAR(AB4930))*12+MONTH(AC4930)-MONTH(AB4930)+1,(AC4930-AB4930+1))</f>
        <v>#N/A</v>
      </c>
      <c r="F4930" s="213" t="e">
        <f t="shared" si="385"/>
        <v>#N/A</v>
      </c>
    </row>
    <row r="4931" spans="1:30" x14ac:dyDescent="0.2">
      <c r="A4931" s="44" t="str">
        <f t="shared" si="381"/>
        <v xml:space="preserve"> 0 Financial</v>
      </c>
      <c r="B4931" s="44" t="str">
        <f t="shared" si="382"/>
        <v/>
      </c>
      <c r="C4931" s="44">
        <f t="shared" si="383"/>
        <v>0</v>
      </c>
      <c r="D4931" s="44" t="str">
        <f t="shared" si="384"/>
        <v>Financial</v>
      </c>
      <c r="E4931" s="44" t="e">
        <f>IF(VLOOKUP(S4931,'DD-Lookup'!$J$6:$L$50,3,FALSE)="Monthly",(YEAR(AC4931)-YEAR(AB4931))*12+MONTH(AC4931)-MONTH(AB4931)+1,(AC4931-AB4931+1))</f>
        <v>#N/A</v>
      </c>
      <c r="F4931" s="213" t="e">
        <f t="shared" si="385"/>
        <v>#N/A</v>
      </c>
    </row>
    <row r="4932" spans="1:30" x14ac:dyDescent="0.2">
      <c r="A4932" s="44" t="str">
        <f t="shared" si="381"/>
        <v xml:space="preserve"> 0 Financial</v>
      </c>
      <c r="B4932" s="44" t="str">
        <f t="shared" si="382"/>
        <v/>
      </c>
      <c r="C4932" s="44">
        <f t="shared" si="383"/>
        <v>0</v>
      </c>
      <c r="D4932" s="44" t="str">
        <f t="shared" si="384"/>
        <v>Financial</v>
      </c>
      <c r="E4932" s="44" t="e">
        <f>IF(VLOOKUP(S4932,'DD-Lookup'!$J$6:$L$50,3,FALSE)="Monthly",(YEAR(AC4932)-YEAR(AB4932))*12+MONTH(AC4932)-MONTH(AB4932)+1,(AC4932-AB4932+1))</f>
        <v>#N/A</v>
      </c>
      <c r="F4932" s="213" t="e">
        <f t="shared" si="385"/>
        <v>#N/A</v>
      </c>
    </row>
    <row r="4933" spans="1:30" x14ac:dyDescent="0.2">
      <c r="A4933" s="44" t="str">
        <f t="shared" si="381"/>
        <v xml:space="preserve"> 0 Financial</v>
      </c>
      <c r="B4933" s="44" t="str">
        <f t="shared" si="382"/>
        <v/>
      </c>
      <c r="C4933" s="44">
        <f t="shared" si="383"/>
        <v>0</v>
      </c>
      <c r="D4933" s="44" t="str">
        <f t="shared" si="384"/>
        <v>Financial</v>
      </c>
      <c r="E4933" s="44" t="e">
        <f>IF(VLOOKUP(S4933,'DD-Lookup'!$J$6:$L$50,3,FALSE)="Monthly",(YEAR(AC4933)-YEAR(AB4933))*12+MONTH(AC4933)-MONTH(AB4933)+1,(AC4933-AB4933+1))</f>
        <v>#N/A</v>
      </c>
      <c r="F4933" s="213" t="e">
        <f t="shared" si="385"/>
        <v>#N/A</v>
      </c>
    </row>
    <row r="4934" spans="1:30" x14ac:dyDescent="0.2">
      <c r="A4934" s="44" t="str">
        <f t="shared" si="381"/>
        <v xml:space="preserve"> 0 Financial</v>
      </c>
      <c r="B4934" s="44" t="str">
        <f t="shared" si="382"/>
        <v/>
      </c>
      <c r="C4934" s="44">
        <f t="shared" si="383"/>
        <v>0</v>
      </c>
      <c r="D4934" s="44" t="str">
        <f t="shared" si="384"/>
        <v>Financial</v>
      </c>
      <c r="E4934" s="44" t="e">
        <f>IF(VLOOKUP(S4934,'DD-Lookup'!$J$6:$L$50,3,FALSE)="Monthly",(YEAR(AC4934)-YEAR(AB4934))*12+MONTH(AC4934)-MONTH(AB4934)+1,(AC4934-AB4934+1))</f>
        <v>#N/A</v>
      </c>
      <c r="F4934" s="213" t="e">
        <f t="shared" si="385"/>
        <v>#N/A</v>
      </c>
    </row>
    <row r="4935" spans="1:30" x14ac:dyDescent="0.2">
      <c r="A4935" s="44" t="str">
        <f t="shared" si="381"/>
        <v xml:space="preserve"> 0 Financial</v>
      </c>
      <c r="B4935" s="44" t="str">
        <f t="shared" si="382"/>
        <v/>
      </c>
      <c r="C4935" s="44">
        <f t="shared" si="383"/>
        <v>0</v>
      </c>
      <c r="D4935" s="44" t="str">
        <f t="shared" si="384"/>
        <v>Financial</v>
      </c>
      <c r="E4935" s="44" t="e">
        <f>IF(VLOOKUP(S4935,'DD-Lookup'!$J$6:$L$50,3,FALSE)="Monthly",(YEAR(AC4935)-YEAR(AB4935))*12+MONTH(AC4935)-MONTH(AB4935)+1,(AC4935-AB4935+1))</f>
        <v>#N/A</v>
      </c>
      <c r="F4935" s="213" t="e">
        <f t="shared" si="385"/>
        <v>#N/A</v>
      </c>
    </row>
    <row r="4936" spans="1:30" x14ac:dyDescent="0.2">
      <c r="A4936" s="44" t="str">
        <f t="shared" si="381"/>
        <v xml:space="preserve"> 0 Financial</v>
      </c>
      <c r="B4936" s="44" t="str">
        <f t="shared" si="382"/>
        <v/>
      </c>
      <c r="C4936" s="44">
        <f t="shared" si="383"/>
        <v>0</v>
      </c>
      <c r="D4936" s="44" t="str">
        <f t="shared" si="384"/>
        <v>Financial</v>
      </c>
      <c r="E4936" s="44" t="e">
        <f>IF(VLOOKUP(S4936,'DD-Lookup'!$J$6:$L$50,3,FALSE)="Monthly",(YEAR(AC4936)-YEAR(AB4936))*12+MONTH(AC4936)-MONTH(AB4936)+1,(AC4936-AB4936+1))</f>
        <v>#N/A</v>
      </c>
      <c r="F4936" s="213" t="e">
        <f t="shared" si="385"/>
        <v>#N/A</v>
      </c>
    </row>
    <row r="4937" spans="1:30" x14ac:dyDescent="0.2">
      <c r="A4937" s="44" t="str">
        <f t="shared" si="381"/>
        <v xml:space="preserve"> 0 Financial</v>
      </c>
      <c r="B4937" s="44" t="str">
        <f t="shared" si="382"/>
        <v/>
      </c>
      <c r="C4937" s="44">
        <f t="shared" si="383"/>
        <v>0</v>
      </c>
      <c r="D4937" s="44" t="str">
        <f t="shared" si="384"/>
        <v>Financial</v>
      </c>
      <c r="E4937" s="44" t="e">
        <f>IF(VLOOKUP(S4937,'DD-Lookup'!$J$6:$L$50,3,FALSE)="Monthly",(YEAR(AC4937)-YEAR(AB4937))*12+MONTH(AC4937)-MONTH(AB4937)+1,(AC4937-AB4937+1))</f>
        <v>#N/A</v>
      </c>
      <c r="F4937" s="213" t="e">
        <f t="shared" si="385"/>
        <v>#N/A</v>
      </c>
    </row>
    <row r="4938" spans="1:30" x14ac:dyDescent="0.2">
      <c r="A4938" s="44" t="str">
        <f t="shared" ref="A4938:A5001" si="386">B4938&amp;" "&amp;C4938&amp;" "&amp;D4938</f>
        <v xml:space="preserve"> 0 Financial</v>
      </c>
      <c r="B4938" s="44" t="str">
        <f t="shared" si="382"/>
        <v/>
      </c>
      <c r="C4938" s="44">
        <f t="shared" si="383"/>
        <v>0</v>
      </c>
      <c r="D4938" s="44" t="str">
        <f t="shared" si="384"/>
        <v>Financial</v>
      </c>
      <c r="E4938" s="44" t="e">
        <f>IF(VLOOKUP(S4938,'DD-Lookup'!$J$6:$L$50,3,FALSE)="Monthly",(YEAR(AC4938)-YEAR(AB4938))*12+MONTH(AC4938)-MONTH(AB4938)+1,(AC4938-AB4938+1))</f>
        <v>#N/A</v>
      </c>
      <c r="F4938" s="213" t="e">
        <f t="shared" si="385"/>
        <v>#N/A</v>
      </c>
      <c r="AD4938" s="19">
        <f>SUBTOTAL(9,AD570:AD4937)</f>
        <v>0</v>
      </c>
    </row>
    <row r="4939" spans="1:30" x14ac:dyDescent="0.2">
      <c r="A4939" s="44" t="str">
        <f t="shared" si="386"/>
        <v xml:space="preserve"> 0 Financial</v>
      </c>
      <c r="B4939" s="44" t="str">
        <f t="shared" ref="B4939:B5002" si="387">IF((LEFT(N4939,2)="US"),"US","")</f>
        <v/>
      </c>
      <c r="C4939" s="44">
        <f t="shared" ref="C4939:C5002" si="388">M4939</f>
        <v>0</v>
      </c>
      <c r="D4939" s="44" t="str">
        <f t="shared" ref="D4939:D5002" si="389">IF(ISNUMBER(FIND("Phy",N4939))=TRUE,"Physical","Financial")</f>
        <v>Financial</v>
      </c>
      <c r="E4939" s="44" t="e">
        <f>IF(VLOOKUP(S4939,'DD-Lookup'!$J$6:$L$50,3,FALSE)="Monthly",(YEAR(AC4939)-YEAR(AB4939))*12+MONTH(AC4939)-MONTH(AB4939)+1,(AC4939-AB4939+1))</f>
        <v>#N/A</v>
      </c>
      <c r="F4939" s="213" t="e">
        <f t="shared" ref="F4939:F5002" si="390">E4939*SUM(P4939:Q4939)</f>
        <v>#N/A</v>
      </c>
    </row>
    <row r="4940" spans="1:30" x14ac:dyDescent="0.2">
      <c r="A4940" s="44" t="str">
        <f t="shared" si="386"/>
        <v xml:space="preserve"> 0 Financial</v>
      </c>
      <c r="B4940" s="44" t="str">
        <f t="shared" si="387"/>
        <v/>
      </c>
      <c r="C4940" s="44">
        <f t="shared" si="388"/>
        <v>0</v>
      </c>
      <c r="D4940" s="44" t="str">
        <f t="shared" si="389"/>
        <v>Financial</v>
      </c>
      <c r="E4940" s="44" t="e">
        <f>IF(VLOOKUP(S4940,'DD-Lookup'!$J$6:$L$50,3,FALSE)="Monthly",(YEAR(AC4940)-YEAR(AB4940))*12+MONTH(AC4940)-MONTH(AB4940)+1,(AC4940-AB4940+1))</f>
        <v>#N/A</v>
      </c>
      <c r="F4940" s="213" t="e">
        <f t="shared" si="390"/>
        <v>#N/A</v>
      </c>
    </row>
    <row r="4941" spans="1:30" x14ac:dyDescent="0.2">
      <c r="A4941" s="44" t="str">
        <f t="shared" si="386"/>
        <v xml:space="preserve"> 0 Financial</v>
      </c>
      <c r="B4941" s="44" t="str">
        <f t="shared" si="387"/>
        <v/>
      </c>
      <c r="C4941" s="44">
        <f t="shared" si="388"/>
        <v>0</v>
      </c>
      <c r="D4941" s="44" t="str">
        <f t="shared" si="389"/>
        <v>Financial</v>
      </c>
      <c r="E4941" s="44" t="e">
        <f>IF(VLOOKUP(S4941,'DD-Lookup'!$J$6:$L$50,3,FALSE)="Monthly",(YEAR(AC4941)-YEAR(AB4941))*12+MONTH(AC4941)-MONTH(AB4941)+1,(AC4941-AB4941+1))</f>
        <v>#N/A</v>
      </c>
      <c r="F4941" s="213" t="e">
        <f t="shared" si="390"/>
        <v>#N/A</v>
      </c>
    </row>
    <row r="4942" spans="1:30" x14ac:dyDescent="0.2">
      <c r="A4942" s="44" t="str">
        <f t="shared" si="386"/>
        <v xml:space="preserve"> 0 Financial</v>
      </c>
      <c r="B4942" s="44" t="str">
        <f t="shared" si="387"/>
        <v/>
      </c>
      <c r="C4942" s="44">
        <f t="shared" si="388"/>
        <v>0</v>
      </c>
      <c r="D4942" s="44" t="str">
        <f t="shared" si="389"/>
        <v>Financial</v>
      </c>
      <c r="E4942" s="44" t="e">
        <f>IF(VLOOKUP(S4942,'DD-Lookup'!$J$6:$L$50,3,FALSE)="Monthly",(YEAR(AC4942)-YEAR(AB4942))*12+MONTH(AC4942)-MONTH(AB4942)+1,(AC4942-AB4942+1))</f>
        <v>#N/A</v>
      </c>
      <c r="F4942" s="213" t="e">
        <f t="shared" si="390"/>
        <v>#N/A</v>
      </c>
    </row>
    <row r="4943" spans="1:30" x14ac:dyDescent="0.2">
      <c r="A4943" s="44" t="str">
        <f t="shared" si="386"/>
        <v xml:space="preserve"> 0 Financial</v>
      </c>
      <c r="B4943" s="44" t="str">
        <f t="shared" si="387"/>
        <v/>
      </c>
      <c r="C4943" s="44">
        <f t="shared" si="388"/>
        <v>0</v>
      </c>
      <c r="D4943" s="44" t="str">
        <f t="shared" si="389"/>
        <v>Financial</v>
      </c>
      <c r="E4943" s="44" t="e">
        <f>IF(VLOOKUP(S4943,'DD-Lookup'!$J$6:$L$50,3,FALSE)="Monthly",(YEAR(AC4943)-YEAR(AB4943))*12+MONTH(AC4943)-MONTH(AB4943)+1,(AC4943-AB4943+1))</f>
        <v>#N/A</v>
      </c>
      <c r="F4943" s="213" t="e">
        <f t="shared" si="390"/>
        <v>#N/A</v>
      </c>
    </row>
    <row r="4944" spans="1:30" x14ac:dyDescent="0.2">
      <c r="A4944" s="44" t="str">
        <f t="shared" si="386"/>
        <v xml:space="preserve"> 0 Financial</v>
      </c>
      <c r="B4944" s="44" t="str">
        <f t="shared" si="387"/>
        <v/>
      </c>
      <c r="C4944" s="44">
        <f t="shared" si="388"/>
        <v>0</v>
      </c>
      <c r="D4944" s="44" t="str">
        <f t="shared" si="389"/>
        <v>Financial</v>
      </c>
      <c r="E4944" s="44" t="e">
        <f>IF(VLOOKUP(S4944,'DD-Lookup'!$J$6:$L$50,3,FALSE)="Monthly",(YEAR(AC4944)-YEAR(AB4944))*12+MONTH(AC4944)-MONTH(AB4944)+1,(AC4944-AB4944+1))</f>
        <v>#N/A</v>
      </c>
      <c r="F4944" s="213" t="e">
        <f t="shared" si="390"/>
        <v>#N/A</v>
      </c>
    </row>
    <row r="4945" spans="1:6" x14ac:dyDescent="0.2">
      <c r="A4945" s="44" t="str">
        <f t="shared" si="386"/>
        <v xml:space="preserve"> 0 Financial</v>
      </c>
      <c r="B4945" s="44" t="str">
        <f t="shared" si="387"/>
        <v/>
      </c>
      <c r="C4945" s="44">
        <f t="shared" si="388"/>
        <v>0</v>
      </c>
      <c r="D4945" s="44" t="str">
        <f t="shared" si="389"/>
        <v>Financial</v>
      </c>
      <c r="E4945" s="44" t="e">
        <f>IF(VLOOKUP(S4945,'DD-Lookup'!$J$6:$L$50,3,FALSE)="Monthly",(YEAR(AC4945)-YEAR(AB4945))*12+MONTH(AC4945)-MONTH(AB4945)+1,(AC4945-AB4945+1))</f>
        <v>#N/A</v>
      </c>
      <c r="F4945" s="213" t="e">
        <f t="shared" si="390"/>
        <v>#N/A</v>
      </c>
    </row>
    <row r="4946" spans="1:6" x14ac:dyDescent="0.2">
      <c r="A4946" s="44" t="str">
        <f t="shared" si="386"/>
        <v xml:space="preserve"> 0 Financial</v>
      </c>
      <c r="B4946" s="44" t="str">
        <f t="shared" si="387"/>
        <v/>
      </c>
      <c r="C4946" s="44">
        <f t="shared" si="388"/>
        <v>0</v>
      </c>
      <c r="D4946" s="44" t="str">
        <f t="shared" si="389"/>
        <v>Financial</v>
      </c>
      <c r="E4946" s="44" t="e">
        <f>IF(VLOOKUP(S4946,'DD-Lookup'!$J$6:$L$50,3,FALSE)="Monthly",(YEAR(AC4946)-YEAR(AB4946))*12+MONTH(AC4946)-MONTH(AB4946)+1,(AC4946-AB4946+1))</f>
        <v>#N/A</v>
      </c>
      <c r="F4946" s="213" t="e">
        <f t="shared" si="390"/>
        <v>#N/A</v>
      </c>
    </row>
    <row r="4947" spans="1:6" x14ac:dyDescent="0.2">
      <c r="A4947" s="44" t="str">
        <f t="shared" si="386"/>
        <v xml:space="preserve"> 0 Financial</v>
      </c>
      <c r="B4947" s="44" t="str">
        <f t="shared" si="387"/>
        <v/>
      </c>
      <c r="C4947" s="44">
        <f t="shared" si="388"/>
        <v>0</v>
      </c>
      <c r="D4947" s="44" t="str">
        <f t="shared" si="389"/>
        <v>Financial</v>
      </c>
      <c r="E4947" s="44" t="e">
        <f>IF(VLOOKUP(S4947,'DD-Lookup'!$J$6:$L$50,3,FALSE)="Monthly",(YEAR(AC4947)-YEAR(AB4947))*12+MONTH(AC4947)-MONTH(AB4947)+1,(AC4947-AB4947+1))</f>
        <v>#N/A</v>
      </c>
      <c r="F4947" s="213" t="e">
        <f t="shared" si="390"/>
        <v>#N/A</v>
      </c>
    </row>
    <row r="4948" spans="1:6" x14ac:dyDescent="0.2">
      <c r="A4948" s="44" t="str">
        <f t="shared" si="386"/>
        <v xml:space="preserve"> 0 Financial</v>
      </c>
      <c r="B4948" s="44" t="str">
        <f t="shared" si="387"/>
        <v/>
      </c>
      <c r="C4948" s="44">
        <f t="shared" si="388"/>
        <v>0</v>
      </c>
      <c r="D4948" s="44" t="str">
        <f t="shared" si="389"/>
        <v>Financial</v>
      </c>
      <c r="E4948" s="44" t="e">
        <f>IF(VLOOKUP(S4948,'DD-Lookup'!$J$6:$L$50,3,FALSE)="Monthly",(YEAR(AC4948)-YEAR(AB4948))*12+MONTH(AC4948)-MONTH(AB4948)+1,(AC4948-AB4948+1))</f>
        <v>#N/A</v>
      </c>
      <c r="F4948" s="213" t="e">
        <f t="shared" si="390"/>
        <v>#N/A</v>
      </c>
    </row>
    <row r="4949" spans="1:6" x14ac:dyDescent="0.2">
      <c r="A4949" s="44" t="str">
        <f t="shared" si="386"/>
        <v xml:space="preserve"> 0 Financial</v>
      </c>
      <c r="B4949" s="44" t="str">
        <f t="shared" si="387"/>
        <v/>
      </c>
      <c r="C4949" s="44">
        <f t="shared" si="388"/>
        <v>0</v>
      </c>
      <c r="D4949" s="44" t="str">
        <f t="shared" si="389"/>
        <v>Financial</v>
      </c>
      <c r="E4949" s="44" t="e">
        <f>IF(VLOOKUP(S4949,'DD-Lookup'!$J$6:$L$50,3,FALSE)="Monthly",(YEAR(AC4949)-YEAR(AB4949))*12+MONTH(AC4949)-MONTH(AB4949)+1,(AC4949-AB4949+1))</f>
        <v>#N/A</v>
      </c>
      <c r="F4949" s="213" t="e">
        <f t="shared" si="390"/>
        <v>#N/A</v>
      </c>
    </row>
    <row r="4950" spans="1:6" x14ac:dyDescent="0.2">
      <c r="A4950" s="44" t="str">
        <f t="shared" si="386"/>
        <v xml:space="preserve"> 0 Financial</v>
      </c>
      <c r="B4950" s="44" t="str">
        <f t="shared" si="387"/>
        <v/>
      </c>
      <c r="C4950" s="44">
        <f t="shared" si="388"/>
        <v>0</v>
      </c>
      <c r="D4950" s="44" t="str">
        <f t="shared" si="389"/>
        <v>Financial</v>
      </c>
      <c r="E4950" s="44" t="e">
        <f>IF(VLOOKUP(S4950,'DD-Lookup'!$J$6:$L$50,3,FALSE)="Monthly",(YEAR(AC4950)-YEAR(AB4950))*12+MONTH(AC4950)-MONTH(AB4950)+1,(AC4950-AB4950+1))</f>
        <v>#N/A</v>
      </c>
      <c r="F4950" s="213" t="e">
        <f t="shared" si="390"/>
        <v>#N/A</v>
      </c>
    </row>
    <row r="4951" spans="1:6" x14ac:dyDescent="0.2">
      <c r="A4951" s="44" t="str">
        <f t="shared" si="386"/>
        <v xml:space="preserve"> 0 Financial</v>
      </c>
      <c r="B4951" s="44" t="str">
        <f t="shared" si="387"/>
        <v/>
      </c>
      <c r="C4951" s="44">
        <f t="shared" si="388"/>
        <v>0</v>
      </c>
      <c r="D4951" s="44" t="str">
        <f t="shared" si="389"/>
        <v>Financial</v>
      </c>
      <c r="E4951" s="44" t="e">
        <f>IF(VLOOKUP(S4951,'DD-Lookup'!$J$6:$L$50,3,FALSE)="Monthly",(YEAR(AC4951)-YEAR(AB4951))*12+MONTH(AC4951)-MONTH(AB4951)+1,(AC4951-AB4951+1))</f>
        <v>#N/A</v>
      </c>
      <c r="F4951" s="213" t="e">
        <f t="shared" si="390"/>
        <v>#N/A</v>
      </c>
    </row>
    <row r="4952" spans="1:6" x14ac:dyDescent="0.2">
      <c r="A4952" s="44" t="str">
        <f t="shared" si="386"/>
        <v xml:space="preserve"> 0 Financial</v>
      </c>
      <c r="B4952" s="44" t="str">
        <f t="shared" si="387"/>
        <v/>
      </c>
      <c r="C4952" s="44">
        <f t="shared" si="388"/>
        <v>0</v>
      </c>
      <c r="D4952" s="44" t="str">
        <f t="shared" si="389"/>
        <v>Financial</v>
      </c>
      <c r="E4952" s="44" t="e">
        <f>IF(VLOOKUP(S4952,'DD-Lookup'!$J$6:$L$50,3,FALSE)="Monthly",(YEAR(AC4952)-YEAR(AB4952))*12+MONTH(AC4952)-MONTH(AB4952)+1,(AC4952-AB4952+1))</f>
        <v>#N/A</v>
      </c>
      <c r="F4952" s="213" t="e">
        <f t="shared" si="390"/>
        <v>#N/A</v>
      </c>
    </row>
    <row r="4953" spans="1:6" x14ac:dyDescent="0.2">
      <c r="A4953" s="44" t="str">
        <f t="shared" si="386"/>
        <v xml:space="preserve"> 0 Financial</v>
      </c>
      <c r="B4953" s="44" t="str">
        <f t="shared" si="387"/>
        <v/>
      </c>
      <c r="C4953" s="44">
        <f t="shared" si="388"/>
        <v>0</v>
      </c>
      <c r="D4953" s="44" t="str">
        <f t="shared" si="389"/>
        <v>Financial</v>
      </c>
      <c r="E4953" s="44" t="e">
        <f>IF(VLOOKUP(S4953,'DD-Lookup'!$J$6:$L$50,3,FALSE)="Monthly",(YEAR(AC4953)-YEAR(AB4953))*12+MONTH(AC4953)-MONTH(AB4953)+1,(AC4953-AB4953+1))</f>
        <v>#N/A</v>
      </c>
      <c r="F4953" s="213" t="e">
        <f t="shared" si="390"/>
        <v>#N/A</v>
      </c>
    </row>
    <row r="4954" spans="1:6" x14ac:dyDescent="0.2">
      <c r="A4954" s="44" t="str">
        <f t="shared" si="386"/>
        <v xml:space="preserve"> 0 Financial</v>
      </c>
      <c r="B4954" s="44" t="str">
        <f t="shared" si="387"/>
        <v/>
      </c>
      <c r="C4954" s="44">
        <f t="shared" si="388"/>
        <v>0</v>
      </c>
      <c r="D4954" s="44" t="str">
        <f t="shared" si="389"/>
        <v>Financial</v>
      </c>
      <c r="E4954" s="44" t="e">
        <f>IF(VLOOKUP(S4954,'DD-Lookup'!$J$6:$L$50,3,FALSE)="Monthly",(YEAR(AC4954)-YEAR(AB4954))*12+MONTH(AC4954)-MONTH(AB4954)+1,(AC4954-AB4954+1))</f>
        <v>#N/A</v>
      </c>
      <c r="F4954" s="213" t="e">
        <f t="shared" si="390"/>
        <v>#N/A</v>
      </c>
    </row>
    <row r="4955" spans="1:6" x14ac:dyDescent="0.2">
      <c r="A4955" s="44" t="str">
        <f t="shared" si="386"/>
        <v xml:space="preserve"> 0 Financial</v>
      </c>
      <c r="B4955" s="44" t="str">
        <f t="shared" si="387"/>
        <v/>
      </c>
      <c r="C4955" s="44">
        <f t="shared" si="388"/>
        <v>0</v>
      </c>
      <c r="D4955" s="44" t="str">
        <f t="shared" si="389"/>
        <v>Financial</v>
      </c>
      <c r="E4955" s="44" t="e">
        <f>IF(VLOOKUP(S4955,'DD-Lookup'!$J$6:$L$50,3,FALSE)="Monthly",(YEAR(AC4955)-YEAR(AB4955))*12+MONTH(AC4955)-MONTH(AB4955)+1,(AC4955-AB4955+1))</f>
        <v>#N/A</v>
      </c>
      <c r="F4955" s="213" t="e">
        <f t="shared" si="390"/>
        <v>#N/A</v>
      </c>
    </row>
    <row r="4956" spans="1:6" x14ac:dyDescent="0.2">
      <c r="A4956" s="44" t="str">
        <f t="shared" si="386"/>
        <v xml:space="preserve"> 0 Financial</v>
      </c>
      <c r="B4956" s="44" t="str">
        <f t="shared" si="387"/>
        <v/>
      </c>
      <c r="C4956" s="44">
        <f t="shared" si="388"/>
        <v>0</v>
      </c>
      <c r="D4956" s="44" t="str">
        <f t="shared" si="389"/>
        <v>Financial</v>
      </c>
      <c r="E4956" s="44" t="e">
        <f>IF(VLOOKUP(S4956,'DD-Lookup'!$J$6:$L$50,3,FALSE)="Monthly",(YEAR(AC4956)-YEAR(AB4956))*12+MONTH(AC4956)-MONTH(AB4956)+1,(AC4956-AB4956+1))</f>
        <v>#N/A</v>
      </c>
      <c r="F4956" s="213" t="e">
        <f t="shared" si="390"/>
        <v>#N/A</v>
      </c>
    </row>
    <row r="4957" spans="1:6" x14ac:dyDescent="0.2">
      <c r="A4957" s="44" t="str">
        <f t="shared" si="386"/>
        <v xml:space="preserve"> 0 Financial</v>
      </c>
      <c r="B4957" s="44" t="str">
        <f t="shared" si="387"/>
        <v/>
      </c>
      <c r="C4957" s="44">
        <f t="shared" si="388"/>
        <v>0</v>
      </c>
      <c r="D4957" s="44" t="str">
        <f t="shared" si="389"/>
        <v>Financial</v>
      </c>
      <c r="E4957" s="44" t="e">
        <f>IF(VLOOKUP(S4957,'DD-Lookup'!$J$6:$L$50,3,FALSE)="Monthly",(YEAR(AC4957)-YEAR(AB4957))*12+MONTH(AC4957)-MONTH(AB4957)+1,(AC4957-AB4957+1))</f>
        <v>#N/A</v>
      </c>
      <c r="F4957" s="213" t="e">
        <f t="shared" si="390"/>
        <v>#N/A</v>
      </c>
    </row>
    <row r="4958" spans="1:6" x14ac:dyDescent="0.2">
      <c r="A4958" s="44" t="str">
        <f t="shared" si="386"/>
        <v xml:space="preserve"> 0 Financial</v>
      </c>
      <c r="B4958" s="44" t="str">
        <f t="shared" si="387"/>
        <v/>
      </c>
      <c r="C4958" s="44">
        <f t="shared" si="388"/>
        <v>0</v>
      </c>
      <c r="D4958" s="44" t="str">
        <f t="shared" si="389"/>
        <v>Financial</v>
      </c>
      <c r="E4958" s="44" t="e">
        <f>IF(VLOOKUP(S4958,'DD-Lookup'!$J$6:$L$50,3,FALSE)="Monthly",(YEAR(AC4958)-YEAR(AB4958))*12+MONTH(AC4958)-MONTH(AB4958)+1,(AC4958-AB4958+1))</f>
        <v>#N/A</v>
      </c>
      <c r="F4958" s="213" t="e">
        <f t="shared" si="390"/>
        <v>#N/A</v>
      </c>
    </row>
    <row r="4959" spans="1:6" x14ac:dyDescent="0.2">
      <c r="A4959" s="44" t="str">
        <f t="shared" si="386"/>
        <v xml:space="preserve"> 0 Financial</v>
      </c>
      <c r="B4959" s="44" t="str">
        <f t="shared" si="387"/>
        <v/>
      </c>
      <c r="C4959" s="44">
        <f t="shared" si="388"/>
        <v>0</v>
      </c>
      <c r="D4959" s="44" t="str">
        <f t="shared" si="389"/>
        <v>Financial</v>
      </c>
      <c r="E4959" s="44" t="e">
        <f>IF(VLOOKUP(S4959,'DD-Lookup'!$J$6:$L$50,3,FALSE)="Monthly",(YEAR(AC4959)-YEAR(AB4959))*12+MONTH(AC4959)-MONTH(AB4959)+1,(AC4959-AB4959+1))</f>
        <v>#N/A</v>
      </c>
      <c r="F4959" s="213" t="e">
        <f t="shared" si="390"/>
        <v>#N/A</v>
      </c>
    </row>
    <row r="4960" spans="1:6" x14ac:dyDescent="0.2">
      <c r="A4960" s="44" t="str">
        <f t="shared" si="386"/>
        <v xml:space="preserve"> 0 Financial</v>
      </c>
      <c r="B4960" s="44" t="str">
        <f t="shared" si="387"/>
        <v/>
      </c>
      <c r="C4960" s="44">
        <f t="shared" si="388"/>
        <v>0</v>
      </c>
      <c r="D4960" s="44" t="str">
        <f t="shared" si="389"/>
        <v>Financial</v>
      </c>
      <c r="E4960" s="44" t="e">
        <f>IF(VLOOKUP(S4960,'DD-Lookup'!$J$6:$L$50,3,FALSE)="Monthly",(YEAR(AC4960)-YEAR(AB4960))*12+MONTH(AC4960)-MONTH(AB4960)+1,(AC4960-AB4960+1))</f>
        <v>#N/A</v>
      </c>
      <c r="F4960" s="213" t="e">
        <f t="shared" si="390"/>
        <v>#N/A</v>
      </c>
    </row>
    <row r="4961" spans="1:6" x14ac:dyDescent="0.2">
      <c r="A4961" s="44" t="str">
        <f t="shared" si="386"/>
        <v xml:space="preserve"> 0 Financial</v>
      </c>
      <c r="B4961" s="44" t="str">
        <f t="shared" si="387"/>
        <v/>
      </c>
      <c r="C4961" s="44">
        <f t="shared" si="388"/>
        <v>0</v>
      </c>
      <c r="D4961" s="44" t="str">
        <f t="shared" si="389"/>
        <v>Financial</v>
      </c>
      <c r="E4961" s="44" t="e">
        <f>IF(VLOOKUP(S4961,'DD-Lookup'!$J$6:$L$50,3,FALSE)="Monthly",(YEAR(AC4961)-YEAR(AB4961))*12+MONTH(AC4961)-MONTH(AB4961)+1,(AC4961-AB4961+1))</f>
        <v>#N/A</v>
      </c>
      <c r="F4961" s="213" t="e">
        <f t="shared" si="390"/>
        <v>#N/A</v>
      </c>
    </row>
    <row r="4962" spans="1:6" x14ac:dyDescent="0.2">
      <c r="A4962" s="44" t="str">
        <f t="shared" si="386"/>
        <v xml:space="preserve"> 0 Financial</v>
      </c>
      <c r="B4962" s="44" t="str">
        <f t="shared" si="387"/>
        <v/>
      </c>
      <c r="C4962" s="44">
        <f t="shared" si="388"/>
        <v>0</v>
      </c>
      <c r="D4962" s="44" t="str">
        <f t="shared" si="389"/>
        <v>Financial</v>
      </c>
      <c r="E4962" s="44" t="e">
        <f>IF(VLOOKUP(S4962,'DD-Lookup'!$J$6:$L$50,3,FALSE)="Monthly",(YEAR(AC4962)-YEAR(AB4962))*12+MONTH(AC4962)-MONTH(AB4962)+1,(AC4962-AB4962+1))</f>
        <v>#N/A</v>
      </c>
      <c r="F4962" s="213" t="e">
        <f t="shared" si="390"/>
        <v>#N/A</v>
      </c>
    </row>
    <row r="4963" spans="1:6" x14ac:dyDescent="0.2">
      <c r="A4963" s="44" t="str">
        <f t="shared" si="386"/>
        <v xml:space="preserve"> 0 Financial</v>
      </c>
      <c r="B4963" s="44" t="str">
        <f t="shared" si="387"/>
        <v/>
      </c>
      <c r="C4963" s="44">
        <f t="shared" si="388"/>
        <v>0</v>
      </c>
      <c r="D4963" s="44" t="str">
        <f t="shared" si="389"/>
        <v>Financial</v>
      </c>
      <c r="E4963" s="44" t="e">
        <f>IF(VLOOKUP(S4963,'DD-Lookup'!$J$6:$L$50,3,FALSE)="Monthly",(YEAR(AC4963)-YEAR(AB4963))*12+MONTH(AC4963)-MONTH(AB4963)+1,(AC4963-AB4963+1))</f>
        <v>#N/A</v>
      </c>
      <c r="F4963" s="213" t="e">
        <f t="shared" si="390"/>
        <v>#N/A</v>
      </c>
    </row>
    <row r="4964" spans="1:6" x14ac:dyDescent="0.2">
      <c r="A4964" s="44" t="str">
        <f t="shared" si="386"/>
        <v xml:space="preserve"> 0 Financial</v>
      </c>
      <c r="B4964" s="44" t="str">
        <f t="shared" si="387"/>
        <v/>
      </c>
      <c r="C4964" s="44">
        <f t="shared" si="388"/>
        <v>0</v>
      </c>
      <c r="D4964" s="44" t="str">
        <f t="shared" si="389"/>
        <v>Financial</v>
      </c>
      <c r="E4964" s="44" t="e">
        <f>IF(VLOOKUP(S4964,'DD-Lookup'!$J$6:$L$50,3,FALSE)="Monthly",(YEAR(AC4964)-YEAR(AB4964))*12+MONTH(AC4964)-MONTH(AB4964)+1,(AC4964-AB4964+1))</f>
        <v>#N/A</v>
      </c>
      <c r="F4964" s="213" t="e">
        <f t="shared" si="390"/>
        <v>#N/A</v>
      </c>
    </row>
    <row r="4965" spans="1:6" x14ac:dyDescent="0.2">
      <c r="A4965" s="44" t="str">
        <f t="shared" si="386"/>
        <v xml:space="preserve"> 0 Financial</v>
      </c>
      <c r="B4965" s="44" t="str">
        <f t="shared" si="387"/>
        <v/>
      </c>
      <c r="C4965" s="44">
        <f t="shared" si="388"/>
        <v>0</v>
      </c>
      <c r="D4965" s="44" t="str">
        <f t="shared" si="389"/>
        <v>Financial</v>
      </c>
      <c r="E4965" s="44" t="e">
        <f>IF(VLOOKUP(S4965,'DD-Lookup'!$J$6:$L$50,3,FALSE)="Monthly",(YEAR(AC4965)-YEAR(AB4965))*12+MONTH(AC4965)-MONTH(AB4965)+1,(AC4965-AB4965+1))</f>
        <v>#N/A</v>
      </c>
      <c r="F4965" s="213" t="e">
        <f t="shared" si="390"/>
        <v>#N/A</v>
      </c>
    </row>
    <row r="4966" spans="1:6" x14ac:dyDescent="0.2">
      <c r="A4966" s="44" t="str">
        <f t="shared" si="386"/>
        <v xml:space="preserve"> 0 Financial</v>
      </c>
      <c r="B4966" s="44" t="str">
        <f t="shared" si="387"/>
        <v/>
      </c>
      <c r="C4966" s="44">
        <f t="shared" si="388"/>
        <v>0</v>
      </c>
      <c r="D4966" s="44" t="str">
        <f t="shared" si="389"/>
        <v>Financial</v>
      </c>
      <c r="E4966" s="44" t="e">
        <f>IF(VLOOKUP(S4966,'DD-Lookup'!$J$6:$L$50,3,FALSE)="Monthly",(YEAR(AC4966)-YEAR(AB4966))*12+MONTH(AC4966)-MONTH(AB4966)+1,(AC4966-AB4966+1))</f>
        <v>#N/A</v>
      </c>
      <c r="F4966" s="213" t="e">
        <f t="shared" si="390"/>
        <v>#N/A</v>
      </c>
    </row>
    <row r="4967" spans="1:6" x14ac:dyDescent="0.2">
      <c r="A4967" s="44" t="str">
        <f t="shared" si="386"/>
        <v xml:space="preserve"> 0 Financial</v>
      </c>
      <c r="B4967" s="44" t="str">
        <f t="shared" si="387"/>
        <v/>
      </c>
      <c r="C4967" s="44">
        <f t="shared" si="388"/>
        <v>0</v>
      </c>
      <c r="D4967" s="44" t="str">
        <f t="shared" si="389"/>
        <v>Financial</v>
      </c>
      <c r="E4967" s="44" t="e">
        <f>IF(VLOOKUP(S4967,'DD-Lookup'!$J$6:$L$50,3,FALSE)="Monthly",(YEAR(AC4967)-YEAR(AB4967))*12+MONTH(AC4967)-MONTH(AB4967)+1,(AC4967-AB4967+1))</f>
        <v>#N/A</v>
      </c>
      <c r="F4967" s="213" t="e">
        <f t="shared" si="390"/>
        <v>#N/A</v>
      </c>
    </row>
    <row r="4968" spans="1:6" x14ac:dyDescent="0.2">
      <c r="A4968" s="44" t="str">
        <f t="shared" si="386"/>
        <v xml:space="preserve"> 0 Financial</v>
      </c>
      <c r="B4968" s="44" t="str">
        <f t="shared" si="387"/>
        <v/>
      </c>
      <c r="C4968" s="44">
        <f t="shared" si="388"/>
        <v>0</v>
      </c>
      <c r="D4968" s="44" t="str">
        <f t="shared" si="389"/>
        <v>Financial</v>
      </c>
      <c r="E4968" s="44" t="e">
        <f>IF(VLOOKUP(S4968,'DD-Lookup'!$J$6:$L$50,3,FALSE)="Monthly",(YEAR(AC4968)-YEAR(AB4968))*12+MONTH(AC4968)-MONTH(AB4968)+1,(AC4968-AB4968+1))</f>
        <v>#N/A</v>
      </c>
      <c r="F4968" s="213" t="e">
        <f t="shared" si="390"/>
        <v>#N/A</v>
      </c>
    </row>
    <row r="4969" spans="1:6" x14ac:dyDescent="0.2">
      <c r="A4969" s="44" t="str">
        <f t="shared" si="386"/>
        <v xml:space="preserve"> 0 Financial</v>
      </c>
      <c r="B4969" s="44" t="str">
        <f t="shared" si="387"/>
        <v/>
      </c>
      <c r="C4969" s="44">
        <f t="shared" si="388"/>
        <v>0</v>
      </c>
      <c r="D4969" s="44" t="str">
        <f t="shared" si="389"/>
        <v>Financial</v>
      </c>
      <c r="E4969" s="44" t="e">
        <f>IF(VLOOKUP(S4969,'DD-Lookup'!$J$6:$L$50,3,FALSE)="Monthly",(YEAR(AC4969)-YEAR(AB4969))*12+MONTH(AC4969)-MONTH(AB4969)+1,(AC4969-AB4969+1))</f>
        <v>#N/A</v>
      </c>
      <c r="F4969" s="213" t="e">
        <f t="shared" si="390"/>
        <v>#N/A</v>
      </c>
    </row>
    <row r="4970" spans="1:6" x14ac:dyDescent="0.2">
      <c r="A4970" s="44" t="str">
        <f t="shared" si="386"/>
        <v xml:space="preserve"> 0 Financial</v>
      </c>
      <c r="B4970" s="44" t="str">
        <f t="shared" si="387"/>
        <v/>
      </c>
      <c r="C4970" s="44">
        <f t="shared" si="388"/>
        <v>0</v>
      </c>
      <c r="D4970" s="44" t="str">
        <f t="shared" si="389"/>
        <v>Financial</v>
      </c>
      <c r="E4970" s="44" t="e">
        <f>IF(VLOOKUP(S4970,'DD-Lookup'!$J$6:$L$50,3,FALSE)="Monthly",(YEAR(AC4970)-YEAR(AB4970))*12+MONTH(AC4970)-MONTH(AB4970)+1,(AC4970-AB4970+1))</f>
        <v>#N/A</v>
      </c>
      <c r="F4970" s="213" t="e">
        <f t="shared" si="390"/>
        <v>#N/A</v>
      </c>
    </row>
    <row r="4971" spans="1:6" x14ac:dyDescent="0.2">
      <c r="A4971" s="44" t="str">
        <f t="shared" si="386"/>
        <v xml:space="preserve"> 0 Financial</v>
      </c>
      <c r="B4971" s="44" t="str">
        <f t="shared" si="387"/>
        <v/>
      </c>
      <c r="C4971" s="44">
        <f t="shared" si="388"/>
        <v>0</v>
      </c>
      <c r="D4971" s="44" t="str">
        <f t="shared" si="389"/>
        <v>Financial</v>
      </c>
      <c r="E4971" s="44" t="e">
        <f>IF(VLOOKUP(S4971,'DD-Lookup'!$J$6:$L$50,3,FALSE)="Monthly",(YEAR(AC4971)-YEAR(AB4971))*12+MONTH(AC4971)-MONTH(AB4971)+1,(AC4971-AB4971+1))</f>
        <v>#N/A</v>
      </c>
      <c r="F4971" s="213" t="e">
        <f t="shared" si="390"/>
        <v>#N/A</v>
      </c>
    </row>
    <row r="4972" spans="1:6" x14ac:dyDescent="0.2">
      <c r="A4972" s="44" t="str">
        <f t="shared" si="386"/>
        <v xml:space="preserve"> 0 Financial</v>
      </c>
      <c r="B4972" s="44" t="str">
        <f t="shared" si="387"/>
        <v/>
      </c>
      <c r="C4972" s="44">
        <f t="shared" si="388"/>
        <v>0</v>
      </c>
      <c r="D4972" s="44" t="str">
        <f t="shared" si="389"/>
        <v>Financial</v>
      </c>
      <c r="E4972" s="44" t="e">
        <f>IF(VLOOKUP(S4972,'DD-Lookup'!$J$6:$L$50,3,FALSE)="Monthly",(YEAR(AC4972)-YEAR(AB4972))*12+MONTH(AC4972)-MONTH(AB4972)+1,(AC4972-AB4972+1))</f>
        <v>#N/A</v>
      </c>
      <c r="F4972" s="213" t="e">
        <f t="shared" si="390"/>
        <v>#N/A</v>
      </c>
    </row>
    <row r="4973" spans="1:6" x14ac:dyDescent="0.2">
      <c r="A4973" s="44" t="str">
        <f t="shared" si="386"/>
        <v xml:space="preserve"> 0 Financial</v>
      </c>
      <c r="B4973" s="44" t="str">
        <f t="shared" si="387"/>
        <v/>
      </c>
      <c r="C4973" s="44">
        <f t="shared" si="388"/>
        <v>0</v>
      </c>
      <c r="D4973" s="44" t="str">
        <f t="shared" si="389"/>
        <v>Financial</v>
      </c>
      <c r="E4973" s="44" t="e">
        <f>IF(VLOOKUP(S4973,'DD-Lookup'!$J$6:$L$50,3,FALSE)="Monthly",(YEAR(AC4973)-YEAR(AB4973))*12+MONTH(AC4973)-MONTH(AB4973)+1,(AC4973-AB4973+1))</f>
        <v>#N/A</v>
      </c>
      <c r="F4973" s="213" t="e">
        <f t="shared" si="390"/>
        <v>#N/A</v>
      </c>
    </row>
    <row r="4974" spans="1:6" x14ac:dyDescent="0.2">
      <c r="A4974" s="44" t="str">
        <f t="shared" si="386"/>
        <v xml:space="preserve"> 0 Financial</v>
      </c>
      <c r="B4974" s="44" t="str">
        <f t="shared" si="387"/>
        <v/>
      </c>
      <c r="C4974" s="44">
        <f t="shared" si="388"/>
        <v>0</v>
      </c>
      <c r="D4974" s="44" t="str">
        <f t="shared" si="389"/>
        <v>Financial</v>
      </c>
      <c r="E4974" s="44" t="e">
        <f>IF(VLOOKUP(S4974,'DD-Lookup'!$J$6:$L$50,3,FALSE)="Monthly",(YEAR(AC4974)-YEAR(AB4974))*12+MONTH(AC4974)-MONTH(AB4974)+1,(AC4974-AB4974+1))</f>
        <v>#N/A</v>
      </c>
      <c r="F4974" s="213" t="e">
        <f t="shared" si="390"/>
        <v>#N/A</v>
      </c>
    </row>
    <row r="4975" spans="1:6" x14ac:dyDescent="0.2">
      <c r="A4975" s="44" t="str">
        <f t="shared" si="386"/>
        <v xml:space="preserve"> 0 Financial</v>
      </c>
      <c r="B4975" s="44" t="str">
        <f t="shared" si="387"/>
        <v/>
      </c>
      <c r="C4975" s="44">
        <f t="shared" si="388"/>
        <v>0</v>
      </c>
      <c r="D4975" s="44" t="str">
        <f t="shared" si="389"/>
        <v>Financial</v>
      </c>
      <c r="E4975" s="44" t="e">
        <f>IF(VLOOKUP(S4975,'DD-Lookup'!$J$6:$L$50,3,FALSE)="Monthly",(YEAR(AC4975)-YEAR(AB4975))*12+MONTH(AC4975)-MONTH(AB4975)+1,(AC4975-AB4975+1))</f>
        <v>#N/A</v>
      </c>
      <c r="F4975" s="213" t="e">
        <f t="shared" si="390"/>
        <v>#N/A</v>
      </c>
    </row>
    <row r="4976" spans="1:6" x14ac:dyDescent="0.2">
      <c r="A4976" s="44" t="str">
        <f t="shared" si="386"/>
        <v xml:space="preserve"> 0 Financial</v>
      </c>
      <c r="B4976" s="44" t="str">
        <f t="shared" si="387"/>
        <v/>
      </c>
      <c r="C4976" s="44">
        <f t="shared" si="388"/>
        <v>0</v>
      </c>
      <c r="D4976" s="44" t="str">
        <f t="shared" si="389"/>
        <v>Financial</v>
      </c>
      <c r="E4976" s="44" t="e">
        <f>IF(VLOOKUP(S4976,'DD-Lookup'!$J$6:$L$50,3,FALSE)="Monthly",(YEAR(AC4976)-YEAR(AB4976))*12+MONTH(AC4976)-MONTH(AB4976)+1,(AC4976-AB4976+1))</f>
        <v>#N/A</v>
      </c>
      <c r="F4976" s="213" t="e">
        <f t="shared" si="390"/>
        <v>#N/A</v>
      </c>
    </row>
    <row r="4977" spans="1:6" x14ac:dyDescent="0.2">
      <c r="A4977" s="44" t="str">
        <f t="shared" si="386"/>
        <v xml:space="preserve"> 0 Financial</v>
      </c>
      <c r="B4977" s="44" t="str">
        <f t="shared" si="387"/>
        <v/>
      </c>
      <c r="C4977" s="44">
        <f t="shared" si="388"/>
        <v>0</v>
      </c>
      <c r="D4977" s="44" t="str">
        <f t="shared" si="389"/>
        <v>Financial</v>
      </c>
      <c r="E4977" s="44" t="e">
        <f>IF(VLOOKUP(S4977,'DD-Lookup'!$J$6:$L$50,3,FALSE)="Monthly",(YEAR(AC4977)-YEAR(AB4977))*12+MONTH(AC4977)-MONTH(AB4977)+1,(AC4977-AB4977+1))</f>
        <v>#N/A</v>
      </c>
      <c r="F4977" s="213" t="e">
        <f t="shared" si="390"/>
        <v>#N/A</v>
      </c>
    </row>
    <row r="4978" spans="1:6" x14ac:dyDescent="0.2">
      <c r="A4978" s="44" t="str">
        <f t="shared" si="386"/>
        <v xml:space="preserve"> 0 Financial</v>
      </c>
      <c r="B4978" s="44" t="str">
        <f t="shared" si="387"/>
        <v/>
      </c>
      <c r="C4978" s="44">
        <f t="shared" si="388"/>
        <v>0</v>
      </c>
      <c r="D4978" s="44" t="str">
        <f t="shared" si="389"/>
        <v>Financial</v>
      </c>
      <c r="E4978" s="44" t="e">
        <f>IF(VLOOKUP(S4978,'DD-Lookup'!$J$6:$L$50,3,FALSE)="Monthly",(YEAR(AC4978)-YEAR(AB4978))*12+MONTH(AC4978)-MONTH(AB4978)+1,(AC4978-AB4978+1))</f>
        <v>#N/A</v>
      </c>
      <c r="F4978" s="213" t="e">
        <f t="shared" si="390"/>
        <v>#N/A</v>
      </c>
    </row>
    <row r="4979" spans="1:6" x14ac:dyDescent="0.2">
      <c r="A4979" s="44" t="str">
        <f t="shared" si="386"/>
        <v xml:space="preserve"> 0 Financial</v>
      </c>
      <c r="B4979" s="44" t="str">
        <f t="shared" si="387"/>
        <v/>
      </c>
      <c r="C4979" s="44">
        <f t="shared" si="388"/>
        <v>0</v>
      </c>
      <c r="D4979" s="44" t="str">
        <f t="shared" si="389"/>
        <v>Financial</v>
      </c>
      <c r="E4979" s="44" t="e">
        <f>IF(VLOOKUP(S4979,'DD-Lookup'!$J$6:$L$50,3,FALSE)="Monthly",(YEAR(AC4979)-YEAR(AB4979))*12+MONTH(AC4979)-MONTH(AB4979)+1,(AC4979-AB4979+1))</f>
        <v>#N/A</v>
      </c>
      <c r="F4979" s="213" t="e">
        <f t="shared" si="390"/>
        <v>#N/A</v>
      </c>
    </row>
    <row r="4980" spans="1:6" x14ac:dyDescent="0.2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13" t="e">
        <f t="shared" si="390"/>
        <v>#N/A</v>
      </c>
    </row>
    <row r="4981" spans="1:6" x14ac:dyDescent="0.2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13" t="e">
        <f t="shared" si="390"/>
        <v>#N/A</v>
      </c>
    </row>
    <row r="4982" spans="1:6" x14ac:dyDescent="0.2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13" t="e">
        <f t="shared" si="390"/>
        <v>#N/A</v>
      </c>
    </row>
    <row r="4983" spans="1:6" x14ac:dyDescent="0.2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13" t="e">
        <f t="shared" si="390"/>
        <v>#N/A</v>
      </c>
    </row>
    <row r="4984" spans="1:6" x14ac:dyDescent="0.2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13" t="e">
        <f t="shared" si="390"/>
        <v>#N/A</v>
      </c>
    </row>
    <row r="4985" spans="1:6" x14ac:dyDescent="0.2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13" t="e">
        <f t="shared" si="390"/>
        <v>#N/A</v>
      </c>
    </row>
    <row r="4986" spans="1:6" x14ac:dyDescent="0.2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13" t="e">
        <f t="shared" si="390"/>
        <v>#N/A</v>
      </c>
    </row>
    <row r="4987" spans="1:6" x14ac:dyDescent="0.2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13" t="e">
        <f t="shared" si="390"/>
        <v>#N/A</v>
      </c>
    </row>
    <row r="4988" spans="1:6" x14ac:dyDescent="0.2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13" t="e">
        <f t="shared" si="390"/>
        <v>#N/A</v>
      </c>
    </row>
    <row r="4989" spans="1:6" x14ac:dyDescent="0.2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13" t="e">
        <f t="shared" si="390"/>
        <v>#N/A</v>
      </c>
    </row>
    <row r="4990" spans="1:6" x14ac:dyDescent="0.2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13" t="e">
        <f t="shared" si="390"/>
        <v>#N/A</v>
      </c>
    </row>
    <row r="4991" spans="1:6" x14ac:dyDescent="0.2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13" t="e">
        <f t="shared" si="390"/>
        <v>#N/A</v>
      </c>
    </row>
    <row r="4992" spans="1:6" x14ac:dyDescent="0.2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13" t="e">
        <f t="shared" si="390"/>
        <v>#N/A</v>
      </c>
    </row>
    <row r="4993" spans="1:6" x14ac:dyDescent="0.2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13" t="e">
        <f t="shared" si="390"/>
        <v>#N/A</v>
      </c>
    </row>
    <row r="4994" spans="1:6" x14ac:dyDescent="0.2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13" t="e">
        <f t="shared" si="390"/>
        <v>#N/A</v>
      </c>
    </row>
    <row r="4995" spans="1:6" x14ac:dyDescent="0.2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13" t="e">
        <f t="shared" si="390"/>
        <v>#N/A</v>
      </c>
    </row>
    <row r="4996" spans="1:6" x14ac:dyDescent="0.2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13" t="e">
        <f t="shared" si="390"/>
        <v>#N/A</v>
      </c>
    </row>
    <row r="4997" spans="1:6" x14ac:dyDescent="0.2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13" t="e">
        <f t="shared" si="390"/>
        <v>#N/A</v>
      </c>
    </row>
    <row r="4998" spans="1:6" x14ac:dyDescent="0.2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13" t="e">
        <f t="shared" si="390"/>
        <v>#N/A</v>
      </c>
    </row>
    <row r="4999" spans="1:6" x14ac:dyDescent="0.2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13" t="e">
        <f t="shared" si="390"/>
        <v>#N/A</v>
      </c>
    </row>
    <row r="5000" spans="1:6" x14ac:dyDescent="0.2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13" t="e">
        <f t="shared" si="390"/>
        <v>#N/A</v>
      </c>
    </row>
    <row r="5001" spans="1:6" x14ac:dyDescent="0.2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13" t="e">
        <f t="shared" si="390"/>
        <v>#N/A</v>
      </c>
    </row>
    <row r="5002" spans="1:6" x14ac:dyDescent="0.2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13" t="e">
        <f t="shared" si="390"/>
        <v>#N/A</v>
      </c>
    </row>
    <row r="5003" spans="1:6" x14ac:dyDescent="0.2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13" t="e">
        <f t="shared" ref="F5003:F5066" si="395">E5003*SUM(P5003:Q5003)</f>
        <v>#N/A</v>
      </c>
    </row>
    <row r="5004" spans="1:6" x14ac:dyDescent="0.2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13" t="e">
        <f t="shared" si="395"/>
        <v>#N/A</v>
      </c>
    </row>
    <row r="5005" spans="1:6" x14ac:dyDescent="0.2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13" t="e">
        <f t="shared" si="395"/>
        <v>#N/A</v>
      </c>
    </row>
    <row r="5006" spans="1:6" x14ac:dyDescent="0.2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13" t="e">
        <f t="shared" si="395"/>
        <v>#N/A</v>
      </c>
    </row>
    <row r="5007" spans="1:6" x14ac:dyDescent="0.2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13" t="e">
        <f t="shared" si="395"/>
        <v>#N/A</v>
      </c>
    </row>
    <row r="5008" spans="1:6" x14ac:dyDescent="0.2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13" t="e">
        <f t="shared" si="395"/>
        <v>#N/A</v>
      </c>
    </row>
    <row r="5009" spans="1:6" x14ac:dyDescent="0.2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13" t="e">
        <f t="shared" si="395"/>
        <v>#N/A</v>
      </c>
    </row>
    <row r="5010" spans="1:6" x14ac:dyDescent="0.2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13" t="e">
        <f t="shared" si="395"/>
        <v>#N/A</v>
      </c>
    </row>
    <row r="5011" spans="1:6" x14ac:dyDescent="0.2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13" t="e">
        <f t="shared" si="395"/>
        <v>#N/A</v>
      </c>
    </row>
    <row r="5012" spans="1:6" x14ac:dyDescent="0.2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13" t="e">
        <f t="shared" si="395"/>
        <v>#N/A</v>
      </c>
    </row>
    <row r="5013" spans="1:6" x14ac:dyDescent="0.2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13" t="e">
        <f t="shared" si="395"/>
        <v>#N/A</v>
      </c>
    </row>
    <row r="5014" spans="1:6" x14ac:dyDescent="0.2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13" t="e">
        <f t="shared" si="395"/>
        <v>#N/A</v>
      </c>
    </row>
    <row r="5015" spans="1:6" x14ac:dyDescent="0.2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13" t="e">
        <f t="shared" si="395"/>
        <v>#N/A</v>
      </c>
    </row>
    <row r="5016" spans="1:6" x14ac:dyDescent="0.2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13" t="e">
        <f t="shared" si="395"/>
        <v>#N/A</v>
      </c>
    </row>
    <row r="5017" spans="1:6" x14ac:dyDescent="0.2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13" t="e">
        <f t="shared" si="395"/>
        <v>#N/A</v>
      </c>
    </row>
    <row r="5018" spans="1:6" x14ac:dyDescent="0.2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13" t="e">
        <f t="shared" si="395"/>
        <v>#N/A</v>
      </c>
    </row>
    <row r="5019" spans="1:6" x14ac:dyDescent="0.2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13" t="e">
        <f t="shared" si="395"/>
        <v>#N/A</v>
      </c>
    </row>
    <row r="5020" spans="1:6" x14ac:dyDescent="0.2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13" t="e">
        <f t="shared" si="395"/>
        <v>#N/A</v>
      </c>
    </row>
    <row r="5021" spans="1:6" x14ac:dyDescent="0.2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13" t="e">
        <f t="shared" si="395"/>
        <v>#N/A</v>
      </c>
    </row>
    <row r="5022" spans="1:6" x14ac:dyDescent="0.2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13" t="e">
        <f t="shared" si="395"/>
        <v>#N/A</v>
      </c>
    </row>
    <row r="5023" spans="1:6" x14ac:dyDescent="0.2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13" t="e">
        <f t="shared" si="395"/>
        <v>#N/A</v>
      </c>
    </row>
    <row r="5024" spans="1:6" x14ac:dyDescent="0.2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13" t="e">
        <f t="shared" si="395"/>
        <v>#N/A</v>
      </c>
    </row>
    <row r="5025" spans="1:6" x14ac:dyDescent="0.2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13" t="e">
        <f t="shared" si="395"/>
        <v>#N/A</v>
      </c>
    </row>
    <row r="5026" spans="1:6" x14ac:dyDescent="0.2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13" t="e">
        <f t="shared" si="395"/>
        <v>#N/A</v>
      </c>
    </row>
    <row r="5027" spans="1:6" x14ac:dyDescent="0.2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13" t="e">
        <f t="shared" si="395"/>
        <v>#N/A</v>
      </c>
    </row>
    <row r="5028" spans="1:6" x14ac:dyDescent="0.2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13" t="e">
        <f t="shared" si="395"/>
        <v>#N/A</v>
      </c>
    </row>
    <row r="5029" spans="1:6" x14ac:dyDescent="0.2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13" t="e">
        <f t="shared" si="395"/>
        <v>#N/A</v>
      </c>
    </row>
    <row r="5030" spans="1:6" x14ac:dyDescent="0.2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13" t="e">
        <f t="shared" si="395"/>
        <v>#N/A</v>
      </c>
    </row>
    <row r="5031" spans="1:6" x14ac:dyDescent="0.2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13" t="e">
        <f t="shared" si="395"/>
        <v>#N/A</v>
      </c>
    </row>
    <row r="5032" spans="1:6" x14ac:dyDescent="0.2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13" t="e">
        <f t="shared" si="395"/>
        <v>#N/A</v>
      </c>
    </row>
    <row r="5033" spans="1:6" x14ac:dyDescent="0.2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13" t="e">
        <f t="shared" si="395"/>
        <v>#N/A</v>
      </c>
    </row>
    <row r="5034" spans="1:6" x14ac:dyDescent="0.2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13" t="e">
        <f t="shared" si="395"/>
        <v>#N/A</v>
      </c>
    </row>
    <row r="5035" spans="1:6" x14ac:dyDescent="0.2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13" t="e">
        <f t="shared" si="395"/>
        <v>#N/A</v>
      </c>
    </row>
    <row r="5036" spans="1:6" x14ac:dyDescent="0.2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13" t="e">
        <f t="shared" si="395"/>
        <v>#N/A</v>
      </c>
    </row>
    <row r="5037" spans="1:6" x14ac:dyDescent="0.2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13" t="e">
        <f t="shared" si="395"/>
        <v>#N/A</v>
      </c>
    </row>
    <row r="5038" spans="1:6" x14ac:dyDescent="0.2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13" t="e">
        <f t="shared" si="395"/>
        <v>#N/A</v>
      </c>
    </row>
    <row r="5039" spans="1:6" x14ac:dyDescent="0.2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13" t="e">
        <f t="shared" si="395"/>
        <v>#N/A</v>
      </c>
    </row>
    <row r="5040" spans="1:6" x14ac:dyDescent="0.2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13" t="e">
        <f t="shared" si="395"/>
        <v>#N/A</v>
      </c>
    </row>
    <row r="5041" spans="1:6" x14ac:dyDescent="0.2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13" t="e">
        <f t="shared" si="395"/>
        <v>#N/A</v>
      </c>
    </row>
    <row r="5042" spans="1:6" x14ac:dyDescent="0.2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13" t="e">
        <f t="shared" si="395"/>
        <v>#N/A</v>
      </c>
    </row>
    <row r="5043" spans="1:6" x14ac:dyDescent="0.2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13" t="e">
        <f t="shared" si="395"/>
        <v>#N/A</v>
      </c>
    </row>
    <row r="5044" spans="1:6" x14ac:dyDescent="0.2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13" t="e">
        <f t="shared" si="395"/>
        <v>#N/A</v>
      </c>
    </row>
    <row r="5045" spans="1:6" x14ac:dyDescent="0.2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13" t="e">
        <f t="shared" si="395"/>
        <v>#N/A</v>
      </c>
    </row>
    <row r="5046" spans="1:6" x14ac:dyDescent="0.2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13" t="e">
        <f t="shared" si="395"/>
        <v>#N/A</v>
      </c>
    </row>
    <row r="5047" spans="1:6" x14ac:dyDescent="0.2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13" t="e">
        <f t="shared" si="395"/>
        <v>#N/A</v>
      </c>
    </row>
    <row r="5048" spans="1:6" x14ac:dyDescent="0.2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13" t="e">
        <f t="shared" si="395"/>
        <v>#N/A</v>
      </c>
    </row>
    <row r="5049" spans="1:6" x14ac:dyDescent="0.2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13" t="e">
        <f t="shared" si="395"/>
        <v>#N/A</v>
      </c>
    </row>
    <row r="5050" spans="1:6" x14ac:dyDescent="0.2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13" t="e">
        <f t="shared" si="395"/>
        <v>#N/A</v>
      </c>
    </row>
    <row r="5051" spans="1:6" x14ac:dyDescent="0.2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13" t="e">
        <f t="shared" si="395"/>
        <v>#N/A</v>
      </c>
    </row>
    <row r="5052" spans="1:6" x14ac:dyDescent="0.2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13" t="e">
        <f t="shared" si="395"/>
        <v>#N/A</v>
      </c>
    </row>
    <row r="5053" spans="1:6" x14ac:dyDescent="0.2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13" t="e">
        <f t="shared" si="395"/>
        <v>#N/A</v>
      </c>
    </row>
    <row r="5054" spans="1:6" x14ac:dyDescent="0.2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13" t="e">
        <f t="shared" si="395"/>
        <v>#N/A</v>
      </c>
    </row>
    <row r="5055" spans="1:6" x14ac:dyDescent="0.2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13" t="e">
        <f t="shared" si="395"/>
        <v>#N/A</v>
      </c>
    </row>
    <row r="5056" spans="1:6" x14ac:dyDescent="0.2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13" t="e">
        <f t="shared" si="395"/>
        <v>#N/A</v>
      </c>
    </row>
    <row r="5057" spans="1:6" x14ac:dyDescent="0.2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13" t="e">
        <f t="shared" si="395"/>
        <v>#N/A</v>
      </c>
    </row>
    <row r="5058" spans="1:6" x14ac:dyDescent="0.2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13" t="e">
        <f t="shared" si="395"/>
        <v>#N/A</v>
      </c>
    </row>
    <row r="5059" spans="1:6" x14ac:dyDescent="0.2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13" t="e">
        <f t="shared" si="395"/>
        <v>#N/A</v>
      </c>
    </row>
    <row r="5060" spans="1:6" x14ac:dyDescent="0.2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13" t="e">
        <f t="shared" si="395"/>
        <v>#N/A</v>
      </c>
    </row>
    <row r="5061" spans="1:6" x14ac:dyDescent="0.2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13" t="e">
        <f t="shared" si="395"/>
        <v>#N/A</v>
      </c>
    </row>
    <row r="5062" spans="1:6" x14ac:dyDescent="0.2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13" t="e">
        <f t="shared" si="395"/>
        <v>#N/A</v>
      </c>
    </row>
    <row r="5063" spans="1:6" x14ac:dyDescent="0.2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13" t="e">
        <f t="shared" si="395"/>
        <v>#N/A</v>
      </c>
    </row>
    <row r="5064" spans="1:6" x14ac:dyDescent="0.2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13" t="e">
        <f t="shared" si="395"/>
        <v>#N/A</v>
      </c>
    </row>
    <row r="5065" spans="1:6" x14ac:dyDescent="0.2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13" t="e">
        <f t="shared" si="395"/>
        <v>#N/A</v>
      </c>
    </row>
    <row r="5066" spans="1:6" x14ac:dyDescent="0.2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13" t="e">
        <f t="shared" si="395"/>
        <v>#N/A</v>
      </c>
    </row>
    <row r="5067" spans="1:6" x14ac:dyDescent="0.2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13" t="e">
        <f t="shared" ref="F5067:F5130" si="400">E5067*SUM(P5067:Q5067)</f>
        <v>#N/A</v>
      </c>
    </row>
    <row r="5068" spans="1:6" x14ac:dyDescent="0.2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13" t="e">
        <f t="shared" si="400"/>
        <v>#N/A</v>
      </c>
    </row>
    <row r="5069" spans="1:6" x14ac:dyDescent="0.2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13" t="e">
        <f t="shared" si="400"/>
        <v>#N/A</v>
      </c>
    </row>
    <row r="5070" spans="1:6" x14ac:dyDescent="0.2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13" t="e">
        <f t="shared" si="400"/>
        <v>#N/A</v>
      </c>
    </row>
    <row r="5071" spans="1:6" x14ac:dyDescent="0.2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13" t="e">
        <f t="shared" si="400"/>
        <v>#N/A</v>
      </c>
    </row>
    <row r="5072" spans="1:6" x14ac:dyDescent="0.2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13" t="e">
        <f t="shared" si="400"/>
        <v>#N/A</v>
      </c>
    </row>
    <row r="5073" spans="1:6" x14ac:dyDescent="0.2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13" t="e">
        <f t="shared" si="400"/>
        <v>#N/A</v>
      </c>
    </row>
    <row r="5074" spans="1:6" x14ac:dyDescent="0.2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13" t="e">
        <f t="shared" si="400"/>
        <v>#N/A</v>
      </c>
    </row>
    <row r="5075" spans="1:6" x14ac:dyDescent="0.2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13" t="e">
        <f t="shared" si="400"/>
        <v>#N/A</v>
      </c>
    </row>
    <row r="5076" spans="1:6" x14ac:dyDescent="0.2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13" t="e">
        <f t="shared" si="400"/>
        <v>#N/A</v>
      </c>
    </row>
    <row r="5077" spans="1:6" x14ac:dyDescent="0.2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13" t="e">
        <f t="shared" si="400"/>
        <v>#N/A</v>
      </c>
    </row>
    <row r="5078" spans="1:6" x14ac:dyDescent="0.2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13" t="e">
        <f t="shared" si="400"/>
        <v>#N/A</v>
      </c>
    </row>
    <row r="5079" spans="1:6" x14ac:dyDescent="0.2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13" t="e">
        <f t="shared" si="400"/>
        <v>#N/A</v>
      </c>
    </row>
    <row r="5080" spans="1:6" x14ac:dyDescent="0.2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13" t="e">
        <f t="shared" si="400"/>
        <v>#N/A</v>
      </c>
    </row>
    <row r="5081" spans="1:6" x14ac:dyDescent="0.2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13" t="e">
        <f t="shared" si="400"/>
        <v>#N/A</v>
      </c>
    </row>
    <row r="5082" spans="1:6" x14ac:dyDescent="0.2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13" t="e">
        <f t="shared" si="400"/>
        <v>#N/A</v>
      </c>
    </row>
    <row r="5083" spans="1:6" x14ac:dyDescent="0.2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13" t="e">
        <f t="shared" si="400"/>
        <v>#N/A</v>
      </c>
    </row>
    <row r="5084" spans="1:6" x14ac:dyDescent="0.2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13" t="e">
        <f t="shared" si="400"/>
        <v>#N/A</v>
      </c>
    </row>
    <row r="5085" spans="1:6" x14ac:dyDescent="0.2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13" t="e">
        <f t="shared" si="400"/>
        <v>#N/A</v>
      </c>
    </row>
    <row r="5086" spans="1:6" x14ac:dyDescent="0.2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13" t="e">
        <f t="shared" si="400"/>
        <v>#N/A</v>
      </c>
    </row>
    <row r="5087" spans="1:6" x14ac:dyDescent="0.2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13" t="e">
        <f t="shared" si="400"/>
        <v>#N/A</v>
      </c>
    </row>
    <row r="5088" spans="1:6" x14ac:dyDescent="0.2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13" t="e">
        <f t="shared" si="400"/>
        <v>#N/A</v>
      </c>
    </row>
    <row r="5089" spans="1:6" x14ac:dyDescent="0.2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13" t="e">
        <f t="shared" si="400"/>
        <v>#N/A</v>
      </c>
    </row>
    <row r="5090" spans="1:6" x14ac:dyDescent="0.2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13" t="e">
        <f t="shared" si="400"/>
        <v>#N/A</v>
      </c>
    </row>
    <row r="5091" spans="1:6" x14ac:dyDescent="0.2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13" t="e">
        <f t="shared" si="400"/>
        <v>#N/A</v>
      </c>
    </row>
    <row r="5092" spans="1:6" x14ac:dyDescent="0.2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13" t="e">
        <f t="shared" si="400"/>
        <v>#N/A</v>
      </c>
    </row>
    <row r="5093" spans="1:6" x14ac:dyDescent="0.2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13" t="e">
        <f t="shared" si="400"/>
        <v>#N/A</v>
      </c>
    </row>
    <row r="5094" spans="1:6" x14ac:dyDescent="0.2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13" t="e">
        <f t="shared" si="400"/>
        <v>#N/A</v>
      </c>
    </row>
    <row r="5095" spans="1:6" x14ac:dyDescent="0.2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13" t="e">
        <f t="shared" si="400"/>
        <v>#N/A</v>
      </c>
    </row>
    <row r="5096" spans="1:6" x14ac:dyDescent="0.2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13" t="e">
        <f t="shared" si="400"/>
        <v>#N/A</v>
      </c>
    </row>
    <row r="5097" spans="1:6" x14ac:dyDescent="0.2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13" t="e">
        <f t="shared" si="400"/>
        <v>#N/A</v>
      </c>
    </row>
    <row r="5098" spans="1:6" x14ac:dyDescent="0.2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13" t="e">
        <f t="shared" si="400"/>
        <v>#N/A</v>
      </c>
    </row>
    <row r="5099" spans="1:6" x14ac:dyDescent="0.2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13" t="e">
        <f t="shared" si="400"/>
        <v>#N/A</v>
      </c>
    </row>
    <row r="5100" spans="1:6" x14ac:dyDescent="0.2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13" t="e">
        <f t="shared" si="400"/>
        <v>#N/A</v>
      </c>
    </row>
    <row r="5101" spans="1:6" x14ac:dyDescent="0.2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13" t="e">
        <f t="shared" si="400"/>
        <v>#N/A</v>
      </c>
    </row>
    <row r="5102" spans="1:6" x14ac:dyDescent="0.2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13" t="e">
        <f t="shared" si="400"/>
        <v>#N/A</v>
      </c>
    </row>
    <row r="5103" spans="1:6" x14ac:dyDescent="0.2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13" t="e">
        <f t="shared" si="400"/>
        <v>#N/A</v>
      </c>
    </row>
    <row r="5104" spans="1:6" x14ac:dyDescent="0.2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13" t="e">
        <f t="shared" si="400"/>
        <v>#N/A</v>
      </c>
    </row>
    <row r="5105" spans="1:6" x14ac:dyDescent="0.2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13" t="e">
        <f t="shared" si="400"/>
        <v>#N/A</v>
      </c>
    </row>
    <row r="5106" spans="1:6" x14ac:dyDescent="0.2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13" t="e">
        <f t="shared" si="400"/>
        <v>#N/A</v>
      </c>
    </row>
    <row r="5107" spans="1:6" x14ac:dyDescent="0.2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13" t="e">
        <f t="shared" si="400"/>
        <v>#N/A</v>
      </c>
    </row>
    <row r="5108" spans="1:6" x14ac:dyDescent="0.2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13" t="e">
        <f t="shared" si="400"/>
        <v>#N/A</v>
      </c>
    </row>
    <row r="5109" spans="1:6" x14ac:dyDescent="0.2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13" t="e">
        <f t="shared" si="400"/>
        <v>#N/A</v>
      </c>
    </row>
    <row r="5110" spans="1:6" x14ac:dyDescent="0.2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13" t="e">
        <f t="shared" si="400"/>
        <v>#N/A</v>
      </c>
    </row>
    <row r="5111" spans="1:6" x14ac:dyDescent="0.2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13" t="e">
        <f t="shared" si="400"/>
        <v>#N/A</v>
      </c>
    </row>
    <row r="5112" spans="1:6" x14ac:dyDescent="0.2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13" t="e">
        <f t="shared" si="400"/>
        <v>#N/A</v>
      </c>
    </row>
    <row r="5113" spans="1:6" x14ac:dyDescent="0.2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13" t="e">
        <f t="shared" si="400"/>
        <v>#N/A</v>
      </c>
    </row>
    <row r="5114" spans="1:6" x14ac:dyDescent="0.2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13" t="e">
        <f t="shared" si="400"/>
        <v>#N/A</v>
      </c>
    </row>
    <row r="5115" spans="1:6" x14ac:dyDescent="0.2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13" t="e">
        <f t="shared" si="400"/>
        <v>#N/A</v>
      </c>
    </row>
    <row r="5116" spans="1:6" x14ac:dyDescent="0.2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13" t="e">
        <f t="shared" si="400"/>
        <v>#N/A</v>
      </c>
    </row>
    <row r="5117" spans="1:6" x14ac:dyDescent="0.2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13" t="e">
        <f t="shared" si="400"/>
        <v>#N/A</v>
      </c>
    </row>
    <row r="5118" spans="1:6" x14ac:dyDescent="0.2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13" t="e">
        <f t="shared" si="400"/>
        <v>#N/A</v>
      </c>
    </row>
    <row r="5119" spans="1:6" x14ac:dyDescent="0.2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13" t="e">
        <f t="shared" si="400"/>
        <v>#N/A</v>
      </c>
    </row>
    <row r="5120" spans="1:6" x14ac:dyDescent="0.2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13" t="e">
        <f t="shared" si="400"/>
        <v>#N/A</v>
      </c>
    </row>
    <row r="5121" spans="1:6" x14ac:dyDescent="0.2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13" t="e">
        <f t="shared" si="400"/>
        <v>#N/A</v>
      </c>
    </row>
    <row r="5122" spans="1:6" x14ac:dyDescent="0.2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13" t="e">
        <f t="shared" si="400"/>
        <v>#N/A</v>
      </c>
    </row>
    <row r="5123" spans="1:6" x14ac:dyDescent="0.2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13" t="e">
        <f t="shared" si="400"/>
        <v>#N/A</v>
      </c>
    </row>
    <row r="5124" spans="1:6" x14ac:dyDescent="0.2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13" t="e">
        <f t="shared" si="400"/>
        <v>#N/A</v>
      </c>
    </row>
    <row r="5125" spans="1:6" x14ac:dyDescent="0.2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13" t="e">
        <f t="shared" si="400"/>
        <v>#N/A</v>
      </c>
    </row>
    <row r="5126" spans="1:6" x14ac:dyDescent="0.2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13" t="e">
        <f t="shared" si="400"/>
        <v>#N/A</v>
      </c>
    </row>
    <row r="5127" spans="1:6" x14ac:dyDescent="0.2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13" t="e">
        <f t="shared" si="400"/>
        <v>#N/A</v>
      </c>
    </row>
    <row r="5128" spans="1:6" x14ac:dyDescent="0.2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13" t="e">
        <f t="shared" si="400"/>
        <v>#N/A</v>
      </c>
    </row>
    <row r="5129" spans="1:6" x14ac:dyDescent="0.2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13" t="e">
        <f t="shared" si="400"/>
        <v>#N/A</v>
      </c>
    </row>
    <row r="5130" spans="1:6" x14ac:dyDescent="0.2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13" t="e">
        <f t="shared" si="400"/>
        <v>#N/A</v>
      </c>
    </row>
    <row r="5131" spans="1:6" x14ac:dyDescent="0.2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13" t="e">
        <f t="shared" ref="F5131:F5194" si="405">E5131*SUM(P5131:Q5131)</f>
        <v>#N/A</v>
      </c>
    </row>
    <row r="5132" spans="1:6" x14ac:dyDescent="0.2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13" t="e">
        <f t="shared" si="405"/>
        <v>#N/A</v>
      </c>
    </row>
    <row r="5133" spans="1:6" x14ac:dyDescent="0.2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13" t="e">
        <f t="shared" si="405"/>
        <v>#N/A</v>
      </c>
    </row>
    <row r="5134" spans="1:6" x14ac:dyDescent="0.2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13" t="e">
        <f t="shared" si="405"/>
        <v>#N/A</v>
      </c>
    </row>
    <row r="5135" spans="1:6" x14ac:dyDescent="0.2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13" t="e">
        <f t="shared" si="405"/>
        <v>#N/A</v>
      </c>
    </row>
    <row r="5136" spans="1:6" x14ac:dyDescent="0.2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13" t="e">
        <f t="shared" si="405"/>
        <v>#N/A</v>
      </c>
    </row>
    <row r="5137" spans="1:6" x14ac:dyDescent="0.2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13" t="e">
        <f t="shared" si="405"/>
        <v>#N/A</v>
      </c>
    </row>
    <row r="5138" spans="1:6" x14ac:dyDescent="0.2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13" t="e">
        <f t="shared" si="405"/>
        <v>#N/A</v>
      </c>
    </row>
    <row r="5139" spans="1:6" x14ac:dyDescent="0.2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13" t="e">
        <f t="shared" si="405"/>
        <v>#N/A</v>
      </c>
    </row>
    <row r="5140" spans="1:6" x14ac:dyDescent="0.2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13" t="e">
        <f t="shared" si="405"/>
        <v>#N/A</v>
      </c>
    </row>
    <row r="5141" spans="1:6" x14ac:dyDescent="0.2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13" t="e">
        <f t="shared" si="405"/>
        <v>#N/A</v>
      </c>
    </row>
    <row r="5142" spans="1:6" x14ac:dyDescent="0.2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13" t="e">
        <f t="shared" si="405"/>
        <v>#N/A</v>
      </c>
    </row>
    <row r="5143" spans="1:6" x14ac:dyDescent="0.2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13" t="e">
        <f t="shared" si="405"/>
        <v>#N/A</v>
      </c>
    </row>
    <row r="5144" spans="1:6" x14ac:dyDescent="0.2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13" t="e">
        <f t="shared" si="405"/>
        <v>#N/A</v>
      </c>
    </row>
    <row r="5145" spans="1:6" x14ac:dyDescent="0.2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13" t="e">
        <f t="shared" si="405"/>
        <v>#N/A</v>
      </c>
    </row>
    <row r="5146" spans="1:6" x14ac:dyDescent="0.2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13" t="e">
        <f t="shared" si="405"/>
        <v>#N/A</v>
      </c>
    </row>
    <row r="5147" spans="1:6" x14ac:dyDescent="0.2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13" t="e">
        <f t="shared" si="405"/>
        <v>#N/A</v>
      </c>
    </row>
    <row r="5148" spans="1:6" x14ac:dyDescent="0.2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13" t="e">
        <f t="shared" si="405"/>
        <v>#N/A</v>
      </c>
    </row>
    <row r="5149" spans="1:6" x14ac:dyDescent="0.2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13" t="e">
        <f t="shared" si="405"/>
        <v>#N/A</v>
      </c>
    </row>
    <row r="5150" spans="1:6" x14ac:dyDescent="0.2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13" t="e">
        <f t="shared" si="405"/>
        <v>#N/A</v>
      </c>
    </row>
    <row r="5151" spans="1:6" x14ac:dyDescent="0.2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13" t="e">
        <f t="shared" si="405"/>
        <v>#N/A</v>
      </c>
    </row>
    <row r="5152" spans="1:6" x14ac:dyDescent="0.2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13" t="e">
        <f t="shared" si="405"/>
        <v>#N/A</v>
      </c>
    </row>
    <row r="5153" spans="1:6" x14ac:dyDescent="0.2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13" t="e">
        <f t="shared" si="405"/>
        <v>#N/A</v>
      </c>
    </row>
    <row r="5154" spans="1:6" x14ac:dyDescent="0.2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13" t="e">
        <f t="shared" si="405"/>
        <v>#N/A</v>
      </c>
    </row>
    <row r="5155" spans="1:6" x14ac:dyDescent="0.2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13" t="e">
        <f t="shared" si="405"/>
        <v>#N/A</v>
      </c>
    </row>
    <row r="5156" spans="1:6" x14ac:dyDescent="0.2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13" t="e">
        <f t="shared" si="405"/>
        <v>#N/A</v>
      </c>
    </row>
    <row r="5157" spans="1:6" x14ac:dyDescent="0.2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13" t="e">
        <f t="shared" si="405"/>
        <v>#N/A</v>
      </c>
    </row>
    <row r="5158" spans="1:6" x14ac:dyDescent="0.2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13" t="e">
        <f t="shared" si="405"/>
        <v>#N/A</v>
      </c>
    </row>
    <row r="5159" spans="1:6" x14ac:dyDescent="0.2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13" t="e">
        <f t="shared" si="405"/>
        <v>#N/A</v>
      </c>
    </row>
    <row r="5160" spans="1:6" x14ac:dyDescent="0.2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13" t="e">
        <f t="shared" si="405"/>
        <v>#N/A</v>
      </c>
    </row>
    <row r="5161" spans="1:6" x14ac:dyDescent="0.2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13" t="e">
        <f t="shared" si="405"/>
        <v>#N/A</v>
      </c>
    </row>
    <row r="5162" spans="1:6" x14ac:dyDescent="0.2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13" t="e">
        <f t="shared" si="405"/>
        <v>#N/A</v>
      </c>
    </row>
    <row r="5163" spans="1:6" x14ac:dyDescent="0.2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13" t="e">
        <f t="shared" si="405"/>
        <v>#N/A</v>
      </c>
    </row>
    <row r="5164" spans="1:6" x14ac:dyDescent="0.2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13" t="e">
        <f t="shared" si="405"/>
        <v>#N/A</v>
      </c>
    </row>
    <row r="5165" spans="1:6" x14ac:dyDescent="0.2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13" t="e">
        <f t="shared" si="405"/>
        <v>#N/A</v>
      </c>
    </row>
    <row r="5166" spans="1:6" x14ac:dyDescent="0.2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13" t="e">
        <f t="shared" si="405"/>
        <v>#N/A</v>
      </c>
    </row>
    <row r="5167" spans="1:6" x14ac:dyDescent="0.2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13" t="e">
        <f t="shared" si="405"/>
        <v>#N/A</v>
      </c>
    </row>
    <row r="5168" spans="1:6" x14ac:dyDescent="0.2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13" t="e">
        <f t="shared" si="405"/>
        <v>#N/A</v>
      </c>
    </row>
    <row r="5169" spans="1:6" x14ac:dyDescent="0.2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13" t="e">
        <f t="shared" si="405"/>
        <v>#N/A</v>
      </c>
    </row>
    <row r="5170" spans="1:6" x14ac:dyDescent="0.2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13" t="e">
        <f t="shared" si="405"/>
        <v>#N/A</v>
      </c>
    </row>
    <row r="5171" spans="1:6" x14ac:dyDescent="0.2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13" t="e">
        <f t="shared" si="405"/>
        <v>#N/A</v>
      </c>
    </row>
    <row r="5172" spans="1:6" x14ac:dyDescent="0.2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13" t="e">
        <f t="shared" si="405"/>
        <v>#N/A</v>
      </c>
    </row>
    <row r="5173" spans="1:6" x14ac:dyDescent="0.2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13" t="e">
        <f t="shared" si="405"/>
        <v>#N/A</v>
      </c>
    </row>
    <row r="5174" spans="1:6" x14ac:dyDescent="0.2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13" t="e">
        <f t="shared" si="405"/>
        <v>#N/A</v>
      </c>
    </row>
    <row r="5175" spans="1:6" x14ac:dyDescent="0.2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13" t="e">
        <f t="shared" si="405"/>
        <v>#N/A</v>
      </c>
    </row>
    <row r="5176" spans="1:6" x14ac:dyDescent="0.2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13" t="e">
        <f t="shared" si="405"/>
        <v>#N/A</v>
      </c>
    </row>
    <row r="5177" spans="1:6" x14ac:dyDescent="0.2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13" t="e">
        <f t="shared" si="405"/>
        <v>#N/A</v>
      </c>
    </row>
    <row r="5178" spans="1:6" x14ac:dyDescent="0.2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13" t="e">
        <f t="shared" si="405"/>
        <v>#N/A</v>
      </c>
    </row>
    <row r="5179" spans="1:6" x14ac:dyDescent="0.2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13" t="e">
        <f t="shared" si="405"/>
        <v>#N/A</v>
      </c>
    </row>
    <row r="5180" spans="1:6" x14ac:dyDescent="0.2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13" t="e">
        <f t="shared" si="405"/>
        <v>#N/A</v>
      </c>
    </row>
    <row r="5181" spans="1:6" x14ac:dyDescent="0.2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13" t="e">
        <f t="shared" si="405"/>
        <v>#N/A</v>
      </c>
    </row>
    <row r="5182" spans="1:6" x14ac:dyDescent="0.2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13" t="e">
        <f t="shared" si="405"/>
        <v>#N/A</v>
      </c>
    </row>
    <row r="5183" spans="1:6" x14ac:dyDescent="0.2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13" t="e">
        <f t="shared" si="405"/>
        <v>#N/A</v>
      </c>
    </row>
    <row r="5184" spans="1:6" x14ac:dyDescent="0.2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13" t="e">
        <f t="shared" si="405"/>
        <v>#N/A</v>
      </c>
    </row>
    <row r="5185" spans="1:6" x14ac:dyDescent="0.2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13" t="e">
        <f t="shared" si="405"/>
        <v>#N/A</v>
      </c>
    </row>
    <row r="5186" spans="1:6" x14ac:dyDescent="0.2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13" t="e">
        <f t="shared" si="405"/>
        <v>#N/A</v>
      </c>
    </row>
    <row r="5187" spans="1:6" x14ac:dyDescent="0.2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13" t="e">
        <f t="shared" si="405"/>
        <v>#N/A</v>
      </c>
    </row>
    <row r="5188" spans="1:6" x14ac:dyDescent="0.2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13" t="e">
        <f t="shared" si="405"/>
        <v>#N/A</v>
      </c>
    </row>
    <row r="5189" spans="1:6" x14ac:dyDescent="0.2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13" t="e">
        <f t="shared" si="405"/>
        <v>#N/A</v>
      </c>
    </row>
    <row r="5190" spans="1:6" x14ac:dyDescent="0.2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13" t="e">
        <f t="shared" si="405"/>
        <v>#N/A</v>
      </c>
    </row>
    <row r="5191" spans="1:6" x14ac:dyDescent="0.2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13" t="e">
        <f t="shared" si="405"/>
        <v>#N/A</v>
      </c>
    </row>
    <row r="5192" spans="1:6" x14ac:dyDescent="0.2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13" t="e">
        <f t="shared" si="405"/>
        <v>#N/A</v>
      </c>
    </row>
    <row r="5193" spans="1:6" x14ac:dyDescent="0.2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13" t="e">
        <f t="shared" si="405"/>
        <v>#N/A</v>
      </c>
    </row>
    <row r="5194" spans="1:6" x14ac:dyDescent="0.2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13" t="e">
        <f t="shared" si="405"/>
        <v>#N/A</v>
      </c>
    </row>
    <row r="5195" spans="1:6" x14ac:dyDescent="0.2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13" t="e">
        <f t="shared" ref="F5195:F5203" si="410">E5195*SUM(P5195:Q5195)</f>
        <v>#N/A</v>
      </c>
    </row>
    <row r="5196" spans="1:6" x14ac:dyDescent="0.2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13" t="e">
        <f t="shared" si="410"/>
        <v>#N/A</v>
      </c>
    </row>
    <row r="5197" spans="1:6" x14ac:dyDescent="0.2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13" t="e">
        <f t="shared" si="410"/>
        <v>#N/A</v>
      </c>
    </row>
    <row r="5198" spans="1:6" x14ac:dyDescent="0.2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13" t="e">
        <f t="shared" si="410"/>
        <v>#N/A</v>
      </c>
    </row>
    <row r="5199" spans="1:6" x14ac:dyDescent="0.2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13" t="e">
        <f t="shared" si="410"/>
        <v>#N/A</v>
      </c>
    </row>
    <row r="5200" spans="1:6" x14ac:dyDescent="0.2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13" t="e">
        <f t="shared" si="410"/>
        <v>#N/A</v>
      </c>
    </row>
    <row r="5201" spans="1:6" x14ac:dyDescent="0.2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13" t="e">
        <f t="shared" si="410"/>
        <v>#N/A</v>
      </c>
    </row>
    <row r="5202" spans="1:6" x14ac:dyDescent="0.2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13" t="e">
        <f t="shared" si="410"/>
        <v>#N/A</v>
      </c>
    </row>
    <row r="5203" spans="1:6" x14ac:dyDescent="0.2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13" t="e">
        <f t="shared" si="410"/>
        <v>#N/A</v>
      </c>
    </row>
    <row r="5204" spans="1:6" x14ac:dyDescent="0.2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13" t="e">
        <f t="shared" ref="F5204:F5257" si="414">E5204*SUM(P5204:Q5204)</f>
        <v>#N/A</v>
      </c>
    </row>
    <row r="5205" spans="1:6" x14ac:dyDescent="0.2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13" t="e">
        <f t="shared" si="414"/>
        <v>#N/A</v>
      </c>
    </row>
    <row r="5206" spans="1:6" x14ac:dyDescent="0.2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13" t="e">
        <f t="shared" si="414"/>
        <v>#N/A</v>
      </c>
    </row>
    <row r="5207" spans="1:6" x14ac:dyDescent="0.2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13" t="e">
        <f t="shared" si="414"/>
        <v>#N/A</v>
      </c>
    </row>
    <row r="5208" spans="1:6" x14ac:dyDescent="0.2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13" t="e">
        <f t="shared" si="414"/>
        <v>#N/A</v>
      </c>
    </row>
    <row r="5209" spans="1:6" x14ac:dyDescent="0.2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13" t="e">
        <f t="shared" si="414"/>
        <v>#N/A</v>
      </c>
    </row>
    <row r="5210" spans="1:6" x14ac:dyDescent="0.2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13" t="e">
        <f t="shared" si="414"/>
        <v>#N/A</v>
      </c>
    </row>
    <row r="5211" spans="1:6" x14ac:dyDescent="0.2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13" t="e">
        <f t="shared" si="414"/>
        <v>#N/A</v>
      </c>
    </row>
    <row r="5212" spans="1:6" x14ac:dyDescent="0.2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13" t="e">
        <f t="shared" si="414"/>
        <v>#N/A</v>
      </c>
    </row>
    <row r="5213" spans="1:6" x14ac:dyDescent="0.2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13" t="e">
        <f t="shared" si="414"/>
        <v>#N/A</v>
      </c>
    </row>
    <row r="5214" spans="1:6" x14ac:dyDescent="0.2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13" t="e">
        <f t="shared" si="414"/>
        <v>#N/A</v>
      </c>
    </row>
    <row r="5215" spans="1:6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3" t="e">
        <f t="shared" si="414"/>
        <v>#N/A</v>
      </c>
    </row>
    <row r="5216" spans="1:6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3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3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3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3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3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3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3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3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3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3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3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3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3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3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3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3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3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3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3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3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3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3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3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3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3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3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3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3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3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3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3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3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3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3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3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3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3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3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3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3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3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3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3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3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3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3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3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3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3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3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3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3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3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3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3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3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3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3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3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3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3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3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3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3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3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3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3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3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3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3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3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3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3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3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3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3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3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3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3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3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3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3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3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3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3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3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3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3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3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3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3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3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3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3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3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3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3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3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3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3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3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3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3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3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3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3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3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3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3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3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3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3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3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3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3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3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3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3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3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3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3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3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3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3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3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3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  <row r="10001" spans="7:29" x14ac:dyDescent="0.2">
      <c r="G10001" s="202">
        <v>1281078</v>
      </c>
      <c r="H10001" s="198">
        <v>37033.603391203702</v>
      </c>
      <c r="I10001" t="s">
        <v>3004</v>
      </c>
      <c r="M10001" t="s">
        <v>1785</v>
      </c>
      <c r="N10001" t="s">
        <v>3014</v>
      </c>
      <c r="O10001" t="s">
        <v>3015</v>
      </c>
      <c r="P10001" s="199">
        <v>15000</v>
      </c>
      <c r="S10001" t="s">
        <v>1786</v>
      </c>
      <c r="T10001" t="s">
        <v>2230</v>
      </c>
      <c r="U10001" s="201">
        <v>4.13</v>
      </c>
      <c r="V10001" t="s">
        <v>2184</v>
      </c>
      <c r="W10001" t="s">
        <v>3587</v>
      </c>
      <c r="X10001" t="s">
        <v>3016</v>
      </c>
      <c r="Y10001" t="s">
        <v>2250</v>
      </c>
      <c r="Z10001" t="s">
        <v>3729</v>
      </c>
      <c r="AA10001" t="s">
        <v>2419</v>
      </c>
      <c r="AB10001" s="198">
        <v>37043.875</v>
      </c>
      <c r="AC10001" s="198">
        <v>37072.875</v>
      </c>
    </row>
    <row r="10002" spans="7:29" x14ac:dyDescent="0.2">
      <c r="G10002" s="202">
        <v>1281079</v>
      </c>
      <c r="H10002" s="198">
        <v>37033.603437500002</v>
      </c>
      <c r="I10002" t="s">
        <v>3322</v>
      </c>
      <c r="M10002" t="s">
        <v>1785</v>
      </c>
      <c r="N10002" t="s">
        <v>3014</v>
      </c>
      <c r="O10002" t="s">
        <v>3327</v>
      </c>
      <c r="Q10002" s="199">
        <v>17500</v>
      </c>
      <c r="S10002" t="s">
        <v>1786</v>
      </c>
      <c r="T10002" t="s">
        <v>2230</v>
      </c>
      <c r="U10002" s="201">
        <v>4.2024999999999997</v>
      </c>
      <c r="V10002" t="s">
        <v>2935</v>
      </c>
      <c r="W10002" t="s">
        <v>3587</v>
      </c>
      <c r="X10002" t="s">
        <v>3016</v>
      </c>
      <c r="Y10002" t="s">
        <v>2250</v>
      </c>
      <c r="Z10002" t="s">
        <v>3729</v>
      </c>
      <c r="AA10002" t="s">
        <v>2420</v>
      </c>
      <c r="AB10002" s="198">
        <v>37073.875</v>
      </c>
      <c r="AC10002" s="198">
        <v>37103.875</v>
      </c>
    </row>
    <row r="10003" spans="7:29" x14ac:dyDescent="0.2">
      <c r="G10003" s="202">
        <v>1281081</v>
      </c>
      <c r="H10003" s="198">
        <v>37033.603622685187</v>
      </c>
      <c r="I10003" t="s">
        <v>3021</v>
      </c>
      <c r="M10003" t="s">
        <v>1785</v>
      </c>
      <c r="N10003" t="s">
        <v>3014</v>
      </c>
      <c r="O10003" t="s">
        <v>2777</v>
      </c>
      <c r="Q10003" s="199">
        <v>2500</v>
      </c>
      <c r="S10003" t="s">
        <v>1786</v>
      </c>
      <c r="T10003" t="s">
        <v>2230</v>
      </c>
      <c r="U10003" s="201">
        <v>4.26</v>
      </c>
      <c r="V10003" t="s">
        <v>3022</v>
      </c>
      <c r="W10003" t="s">
        <v>3587</v>
      </c>
      <c r="X10003" t="s">
        <v>3016</v>
      </c>
      <c r="Y10003" t="s">
        <v>2250</v>
      </c>
      <c r="Z10003" t="s">
        <v>3729</v>
      </c>
      <c r="AA10003" t="s">
        <v>2421</v>
      </c>
      <c r="AB10003" s="198">
        <v>37043</v>
      </c>
      <c r="AC10003" s="198">
        <v>37195</v>
      </c>
    </row>
    <row r="10004" spans="7:29" x14ac:dyDescent="0.2">
      <c r="G10004" s="202">
        <v>1281082</v>
      </c>
      <c r="H10004" s="198">
        <v>37033.603900462964</v>
      </c>
      <c r="I10004" t="s">
        <v>3019</v>
      </c>
      <c r="M10004" t="s">
        <v>1785</v>
      </c>
      <c r="N10004" t="s">
        <v>3014</v>
      </c>
      <c r="O10004" t="s">
        <v>3327</v>
      </c>
      <c r="Q10004" s="199">
        <v>2500</v>
      </c>
      <c r="S10004" t="s">
        <v>1786</v>
      </c>
      <c r="T10004" t="s">
        <v>2230</v>
      </c>
      <c r="U10004" s="201">
        <v>4.2074999999999996</v>
      </c>
      <c r="V10004" t="s">
        <v>3523</v>
      </c>
      <c r="W10004" t="s">
        <v>3587</v>
      </c>
      <c r="X10004" t="s">
        <v>3016</v>
      </c>
      <c r="Y10004" t="s">
        <v>2250</v>
      </c>
      <c r="Z10004" t="s">
        <v>3729</v>
      </c>
      <c r="AA10004" t="s">
        <v>2422</v>
      </c>
      <c r="AB10004" s="198">
        <v>37073.875</v>
      </c>
      <c r="AC10004" s="198">
        <v>37103.875</v>
      </c>
    </row>
    <row r="10005" spans="7:29" x14ac:dyDescent="0.2">
      <c r="G10005" s="202">
        <v>1281086</v>
      </c>
      <c r="H10005" s="198">
        <v>37033.604270833333</v>
      </c>
      <c r="I10005" t="s">
        <v>3013</v>
      </c>
      <c r="M10005" t="s">
        <v>1785</v>
      </c>
      <c r="N10005" t="s">
        <v>3014</v>
      </c>
      <c r="O10005" t="s">
        <v>3370</v>
      </c>
      <c r="Q10005" s="199">
        <v>5000</v>
      </c>
      <c r="S10005" t="s">
        <v>1786</v>
      </c>
      <c r="T10005" t="s">
        <v>2230</v>
      </c>
      <c r="U10005" s="201">
        <v>4.3449999999999998</v>
      </c>
      <c r="V10005" t="s">
        <v>3103</v>
      </c>
      <c r="W10005" t="s">
        <v>3587</v>
      </c>
      <c r="X10005" t="s">
        <v>3016</v>
      </c>
      <c r="Y10005" t="s">
        <v>2250</v>
      </c>
      <c r="Z10005" t="s">
        <v>3729</v>
      </c>
      <c r="AA10005" t="s">
        <v>2423</v>
      </c>
      <c r="AB10005" s="198">
        <v>37257.875</v>
      </c>
      <c r="AC10005" s="198">
        <v>37621.875</v>
      </c>
    </row>
    <row r="10006" spans="7:29" x14ac:dyDescent="0.2">
      <c r="G10006" s="202">
        <v>1281090</v>
      </c>
      <c r="H10006" s="198">
        <v>37033.605416666665</v>
      </c>
      <c r="I10006" t="s">
        <v>2730</v>
      </c>
      <c r="M10006" t="s">
        <v>1994</v>
      </c>
      <c r="N10006" t="s">
        <v>2731</v>
      </c>
      <c r="O10006" t="s">
        <v>1815</v>
      </c>
      <c r="Q10006" s="199">
        <v>50000</v>
      </c>
      <c r="S10006" t="s">
        <v>1792</v>
      </c>
      <c r="T10006" t="s">
        <v>2230</v>
      </c>
      <c r="U10006" s="201">
        <v>30</v>
      </c>
      <c r="V10006" t="s">
        <v>1707</v>
      </c>
      <c r="W10006" t="s">
        <v>2733</v>
      </c>
      <c r="X10006" t="s">
        <v>2734</v>
      </c>
      <c r="Y10006" t="s">
        <v>3473</v>
      </c>
      <c r="Z10006" t="s">
        <v>3729</v>
      </c>
      <c r="AA10006" t="s">
        <v>2424</v>
      </c>
      <c r="AB10006" s="198">
        <v>37073</v>
      </c>
      <c r="AC10006" s="198">
        <v>37103</v>
      </c>
    </row>
    <row r="10007" spans="7:29" x14ac:dyDescent="0.2">
      <c r="G10007" s="202">
        <v>1281092</v>
      </c>
      <c r="H10007" s="198">
        <v>37033.605613425927</v>
      </c>
      <c r="I10007" t="s">
        <v>2200</v>
      </c>
      <c r="M10007" t="s">
        <v>1785</v>
      </c>
      <c r="N10007" t="s">
        <v>3328</v>
      </c>
      <c r="O10007" t="s">
        <v>3250</v>
      </c>
      <c r="P10007" s="199">
        <v>5000</v>
      </c>
      <c r="S10007" t="s">
        <v>1786</v>
      </c>
      <c r="T10007" t="s">
        <v>2230</v>
      </c>
      <c r="U10007" s="201">
        <v>-0.74</v>
      </c>
      <c r="V10007" t="s">
        <v>3217</v>
      </c>
      <c r="W10007" t="s">
        <v>3251</v>
      </c>
      <c r="X10007" t="s">
        <v>3252</v>
      </c>
      <c r="Y10007" t="s">
        <v>2250</v>
      </c>
      <c r="Z10007" t="s">
        <v>3729</v>
      </c>
      <c r="AA10007" t="s">
        <v>2425</v>
      </c>
      <c r="AB10007" s="198">
        <v>37043.875011574077</v>
      </c>
      <c r="AC10007" s="198">
        <v>37072.875011574077</v>
      </c>
    </row>
    <row r="10008" spans="7:29" x14ac:dyDescent="0.2">
      <c r="G10008" s="202">
        <v>1281093</v>
      </c>
      <c r="H10008" s="198">
        <v>37033.60565972222</v>
      </c>
      <c r="I10008" t="s">
        <v>3206</v>
      </c>
      <c r="M10008" t="s">
        <v>1785</v>
      </c>
      <c r="N10008" t="s">
        <v>2390</v>
      </c>
      <c r="O10008" t="s">
        <v>2426</v>
      </c>
      <c r="Q10008" s="199">
        <v>10000</v>
      </c>
      <c r="S10008" t="s">
        <v>1786</v>
      </c>
      <c r="T10008" t="s">
        <v>2230</v>
      </c>
      <c r="U10008" s="201">
        <v>0.14499999999999999</v>
      </c>
      <c r="V10008" t="s">
        <v>3520</v>
      </c>
      <c r="W10008" t="s">
        <v>1717</v>
      </c>
      <c r="X10008" t="s">
        <v>3348</v>
      </c>
      <c r="Y10008" t="s">
        <v>3318</v>
      </c>
      <c r="Z10008" t="s">
        <v>3729</v>
      </c>
      <c r="AA10008" t="s">
        <v>2427</v>
      </c>
      <c r="AB10008" s="198">
        <v>37073</v>
      </c>
      <c r="AC10008" s="198">
        <v>37195</v>
      </c>
    </row>
    <row r="10009" spans="7:29" x14ac:dyDescent="0.2">
      <c r="G10009" s="202">
        <v>1281094</v>
      </c>
      <c r="H10009" s="198">
        <v>37033.605682870373</v>
      </c>
      <c r="I10009" t="s">
        <v>2200</v>
      </c>
      <c r="M10009" t="s">
        <v>1785</v>
      </c>
      <c r="N10009" t="s">
        <v>3328</v>
      </c>
      <c r="O10009" t="s">
        <v>3250</v>
      </c>
      <c r="P10009" s="199">
        <v>5000</v>
      </c>
      <c r="S10009" t="s">
        <v>1786</v>
      </c>
      <c r="T10009" t="s">
        <v>2230</v>
      </c>
      <c r="U10009" s="201">
        <v>-0.74</v>
      </c>
      <c r="V10009" t="s">
        <v>3217</v>
      </c>
      <c r="W10009" t="s">
        <v>3251</v>
      </c>
      <c r="X10009" t="s">
        <v>3252</v>
      </c>
      <c r="Y10009" t="s">
        <v>2250</v>
      </c>
      <c r="Z10009" t="s">
        <v>3729</v>
      </c>
      <c r="AA10009" t="s">
        <v>2428</v>
      </c>
      <c r="AB10009" s="198">
        <v>37043.875011574077</v>
      </c>
      <c r="AC10009" s="198">
        <v>37072.875011574077</v>
      </c>
    </row>
    <row r="10010" spans="7:29" x14ac:dyDescent="0.2">
      <c r="G10010" s="202">
        <v>1281095</v>
      </c>
      <c r="H10010" s="198">
        <v>37033.605798611112</v>
      </c>
      <c r="I10010" t="s">
        <v>3013</v>
      </c>
      <c r="M10010" t="s">
        <v>1785</v>
      </c>
      <c r="N10010" t="s">
        <v>3014</v>
      </c>
      <c r="O10010" t="s">
        <v>3015</v>
      </c>
      <c r="Q10010" s="199">
        <v>5000</v>
      </c>
      <c r="S10010" t="s">
        <v>1786</v>
      </c>
      <c r="T10010" t="s">
        <v>2230</v>
      </c>
      <c r="U10010" s="201">
        <v>4.1399999999999997</v>
      </c>
      <c r="V10010" t="s">
        <v>3057</v>
      </c>
      <c r="W10010" t="s">
        <v>3587</v>
      </c>
      <c r="X10010" t="s">
        <v>3016</v>
      </c>
      <c r="Y10010" t="s">
        <v>2250</v>
      </c>
      <c r="Z10010" t="s">
        <v>3729</v>
      </c>
      <c r="AA10010" t="s">
        <v>2429</v>
      </c>
      <c r="AB10010" s="198">
        <v>37043.875</v>
      </c>
      <c r="AC10010" s="198">
        <v>37072.875</v>
      </c>
    </row>
    <row r="10011" spans="7:29" x14ac:dyDescent="0.2">
      <c r="G10011" s="202">
        <v>1281098</v>
      </c>
      <c r="H10011" s="198">
        <v>37033.606481481482</v>
      </c>
      <c r="I10011" t="s">
        <v>3322</v>
      </c>
      <c r="M10011" t="s">
        <v>1785</v>
      </c>
      <c r="N10011" t="s">
        <v>3014</v>
      </c>
      <c r="O10011" t="s">
        <v>2941</v>
      </c>
      <c r="Q10011" s="199">
        <v>5000</v>
      </c>
      <c r="S10011" t="s">
        <v>1786</v>
      </c>
      <c r="T10011" t="s">
        <v>2230</v>
      </c>
      <c r="U10011" s="201">
        <v>-0.02</v>
      </c>
      <c r="V10011" t="s">
        <v>3171</v>
      </c>
      <c r="W10011" t="s">
        <v>1757</v>
      </c>
      <c r="X10011" t="s">
        <v>2942</v>
      </c>
      <c r="Y10011" t="s">
        <v>2250</v>
      </c>
      <c r="Z10011" t="s">
        <v>3729</v>
      </c>
      <c r="AA10011" t="s">
        <v>2430</v>
      </c>
      <c r="AB10011" s="198">
        <v>37043.875011574077</v>
      </c>
      <c r="AC10011" s="198">
        <v>37072.875011574077</v>
      </c>
    </row>
    <row r="10012" spans="7:29" x14ac:dyDescent="0.2">
      <c r="G10012" s="202">
        <v>1281099</v>
      </c>
      <c r="H10012" s="198">
        <v>37033.606539351851</v>
      </c>
      <c r="I10012" t="s">
        <v>3322</v>
      </c>
      <c r="M10012" t="s">
        <v>1785</v>
      </c>
      <c r="N10012" t="s">
        <v>3014</v>
      </c>
      <c r="O10012" t="s">
        <v>2941</v>
      </c>
      <c r="Q10012" s="199">
        <v>5000</v>
      </c>
      <c r="S10012" t="s">
        <v>1786</v>
      </c>
      <c r="T10012" t="s">
        <v>2230</v>
      </c>
      <c r="U10012" s="201">
        <v>-1.4999999999999999E-2</v>
      </c>
      <c r="V10012" t="s">
        <v>3171</v>
      </c>
      <c r="W10012" t="s">
        <v>1757</v>
      </c>
      <c r="X10012" t="s">
        <v>2942</v>
      </c>
      <c r="Y10012" t="s">
        <v>2250</v>
      </c>
      <c r="Z10012" t="s">
        <v>3729</v>
      </c>
      <c r="AA10012" t="s">
        <v>2431</v>
      </c>
      <c r="AB10012" s="198">
        <v>37043.875011574077</v>
      </c>
      <c r="AC10012" s="198">
        <v>37072.875011574077</v>
      </c>
    </row>
    <row r="10013" spans="7:29" x14ac:dyDescent="0.2">
      <c r="G10013" s="202">
        <v>1281101</v>
      </c>
      <c r="H10013" s="198">
        <v>37033.607291666667</v>
      </c>
      <c r="I10013" t="s">
        <v>2432</v>
      </c>
      <c r="M10013" t="s">
        <v>2433</v>
      </c>
      <c r="N10013" t="s">
        <v>2434</v>
      </c>
      <c r="O10013" t="s">
        <v>2435</v>
      </c>
      <c r="P10013" s="199">
        <v>20000</v>
      </c>
      <c r="S10013" t="s">
        <v>3388</v>
      </c>
      <c r="T10013" t="s">
        <v>2230</v>
      </c>
      <c r="U10013" s="201">
        <v>1.1299999999999999</v>
      </c>
      <c r="V10013" t="s">
        <v>2436</v>
      </c>
      <c r="W10013" t="s">
        <v>2437</v>
      </c>
      <c r="X10013" t="s">
        <v>2438</v>
      </c>
      <c r="Y10013" t="s">
        <v>3473</v>
      </c>
      <c r="Z10013" t="s">
        <v>3729</v>
      </c>
      <c r="AA10013" t="s">
        <v>2439</v>
      </c>
      <c r="AB10013" s="198">
        <v>37073.875011574077</v>
      </c>
      <c r="AC10013" s="198">
        <v>37103.875011574077</v>
      </c>
    </row>
    <row r="10014" spans="7:29" x14ac:dyDescent="0.2">
      <c r="G10014" s="202">
        <v>1281106</v>
      </c>
      <c r="H10014" s="198">
        <v>37033.608078703706</v>
      </c>
      <c r="I10014" t="s">
        <v>3196</v>
      </c>
      <c r="M10014" t="s">
        <v>1785</v>
      </c>
      <c r="N10014" t="s">
        <v>3314</v>
      </c>
      <c r="O10014" t="s">
        <v>2402</v>
      </c>
      <c r="P10014" s="199">
        <v>10000</v>
      </c>
      <c r="S10014" t="s">
        <v>1786</v>
      </c>
      <c r="T10014" t="s">
        <v>2230</v>
      </c>
      <c r="U10014" s="201">
        <v>4.0599999999999996</v>
      </c>
      <c r="V10014" t="s">
        <v>1797</v>
      </c>
      <c r="W10014" t="s">
        <v>2783</v>
      </c>
      <c r="X10014" t="s">
        <v>2784</v>
      </c>
      <c r="Y10014" t="s">
        <v>3318</v>
      </c>
      <c r="Z10014" t="s">
        <v>3729</v>
      </c>
      <c r="AA10014">
        <v>803671</v>
      </c>
      <c r="AB10014" s="198">
        <v>37035.875011574077</v>
      </c>
      <c r="AC10014" s="198">
        <v>37035.875011574077</v>
      </c>
    </row>
    <row r="10015" spans="7:29" x14ac:dyDescent="0.2">
      <c r="G10015" s="202">
        <v>1281107</v>
      </c>
      <c r="H10015" s="198">
        <v>37033.608460648145</v>
      </c>
      <c r="I10015" t="s">
        <v>3322</v>
      </c>
      <c r="M10015" t="s">
        <v>1785</v>
      </c>
      <c r="N10015" t="s">
        <v>3328</v>
      </c>
      <c r="O10015" t="s">
        <v>3364</v>
      </c>
      <c r="Q10015" s="199">
        <v>20000</v>
      </c>
      <c r="S10015" t="s">
        <v>1786</v>
      </c>
      <c r="T10015" t="s">
        <v>2230</v>
      </c>
      <c r="U10015" s="201">
        <v>0.40749999999999997</v>
      </c>
      <c r="V10015" t="s">
        <v>1751</v>
      </c>
      <c r="W10015" t="s">
        <v>3329</v>
      </c>
      <c r="X10015" t="s">
        <v>3330</v>
      </c>
      <c r="Y10015" t="s">
        <v>2250</v>
      </c>
      <c r="Z10015" t="s">
        <v>3729</v>
      </c>
      <c r="AA10015" t="s">
        <v>2440</v>
      </c>
      <c r="AB10015" s="198">
        <v>37043.875011574077</v>
      </c>
      <c r="AC10015" s="198">
        <v>37072.875011574077</v>
      </c>
    </row>
    <row r="10016" spans="7:29" x14ac:dyDescent="0.2">
      <c r="G10016" s="202">
        <v>1281109</v>
      </c>
      <c r="H10016" s="198">
        <v>37033.608726851853</v>
      </c>
      <c r="I10016" t="s">
        <v>3322</v>
      </c>
      <c r="M10016" t="s">
        <v>1785</v>
      </c>
      <c r="N10016" t="s">
        <v>3014</v>
      </c>
      <c r="O10016" t="s">
        <v>3015</v>
      </c>
      <c r="Q10016" s="199">
        <v>17500</v>
      </c>
      <c r="S10016" t="s">
        <v>1786</v>
      </c>
      <c r="T10016" t="s">
        <v>2230</v>
      </c>
      <c r="U10016" s="201">
        <v>4.13</v>
      </c>
      <c r="V10016" t="s">
        <v>1751</v>
      </c>
      <c r="W10016" t="s">
        <v>3587</v>
      </c>
      <c r="X10016" t="s">
        <v>3016</v>
      </c>
      <c r="Y10016" t="s">
        <v>2250</v>
      </c>
      <c r="Z10016" t="s">
        <v>3729</v>
      </c>
      <c r="AA10016" t="s">
        <v>2441</v>
      </c>
      <c r="AB10016" s="198">
        <v>37043.875</v>
      </c>
      <c r="AC10016" s="198">
        <v>37072.875</v>
      </c>
    </row>
    <row r="10017" spans="7:29" x14ac:dyDescent="0.2">
      <c r="G10017" s="202">
        <v>1281111</v>
      </c>
      <c r="H10017" s="198">
        <v>37033.609074074076</v>
      </c>
      <c r="I10017" t="s">
        <v>1838</v>
      </c>
      <c r="M10017" t="s">
        <v>1785</v>
      </c>
      <c r="N10017" t="s">
        <v>3014</v>
      </c>
      <c r="O10017" t="s">
        <v>3015</v>
      </c>
      <c r="Q10017" s="199">
        <v>15000</v>
      </c>
      <c r="S10017" t="s">
        <v>1786</v>
      </c>
      <c r="T10017" t="s">
        <v>2230</v>
      </c>
      <c r="U10017" s="201">
        <v>4.1349999999999998</v>
      </c>
      <c r="V10017" t="s">
        <v>2629</v>
      </c>
      <c r="W10017" t="s">
        <v>3587</v>
      </c>
      <c r="X10017" t="s">
        <v>3016</v>
      </c>
      <c r="Y10017" t="s">
        <v>2250</v>
      </c>
      <c r="Z10017" t="s">
        <v>3729</v>
      </c>
      <c r="AA10017" t="s">
        <v>2442</v>
      </c>
      <c r="AB10017" s="198">
        <v>37043.875</v>
      </c>
      <c r="AC10017" s="198">
        <v>37072.875</v>
      </c>
    </row>
    <row r="10018" spans="7:29" x14ac:dyDescent="0.2">
      <c r="G10018" s="202">
        <v>1281112</v>
      </c>
      <c r="H10018" s="198">
        <v>37033.609097222223</v>
      </c>
      <c r="I10018" t="s">
        <v>2200</v>
      </c>
      <c r="M10018" t="s">
        <v>1785</v>
      </c>
      <c r="N10018" t="s">
        <v>3014</v>
      </c>
      <c r="O10018" t="s">
        <v>2777</v>
      </c>
      <c r="Q10018" s="199">
        <v>5000</v>
      </c>
      <c r="S10018" t="s">
        <v>1786</v>
      </c>
      <c r="T10018" t="s">
        <v>2230</v>
      </c>
      <c r="U10018" s="201">
        <v>4.2549999999999999</v>
      </c>
      <c r="V10018" t="s">
        <v>3217</v>
      </c>
      <c r="W10018" t="s">
        <v>3587</v>
      </c>
      <c r="X10018" t="s">
        <v>3016</v>
      </c>
      <c r="Y10018" t="s">
        <v>2250</v>
      </c>
      <c r="Z10018" t="s">
        <v>3729</v>
      </c>
      <c r="AA10018" t="s">
        <v>2443</v>
      </c>
      <c r="AB10018" s="198">
        <v>37043</v>
      </c>
      <c r="AC10018" s="198">
        <v>37195</v>
      </c>
    </row>
    <row r="10019" spans="7:29" x14ac:dyDescent="0.2">
      <c r="G10019" s="202">
        <v>1281113</v>
      </c>
      <c r="H10019" s="198">
        <v>37033.609131944446</v>
      </c>
      <c r="I10019" t="s">
        <v>2986</v>
      </c>
      <c r="M10019" t="s">
        <v>1785</v>
      </c>
      <c r="N10019" t="s">
        <v>3014</v>
      </c>
      <c r="O10019" t="s">
        <v>3015</v>
      </c>
      <c r="P10019" s="199">
        <v>15000</v>
      </c>
      <c r="S10019" t="s">
        <v>1786</v>
      </c>
      <c r="T10019" t="s">
        <v>2230</v>
      </c>
      <c r="U10019" s="201">
        <v>4.13</v>
      </c>
      <c r="V10019" t="s">
        <v>2444</v>
      </c>
      <c r="W10019" t="s">
        <v>3587</v>
      </c>
      <c r="X10019" t="s">
        <v>3016</v>
      </c>
      <c r="Y10019" t="s">
        <v>2250</v>
      </c>
      <c r="Z10019" t="s">
        <v>3729</v>
      </c>
      <c r="AA10019" t="s">
        <v>2445</v>
      </c>
      <c r="AB10019" s="198">
        <v>37043.875</v>
      </c>
      <c r="AC10019" s="198">
        <v>37072.875</v>
      </c>
    </row>
    <row r="10020" spans="7:29" x14ac:dyDescent="0.2">
      <c r="G10020" s="202">
        <v>1281115</v>
      </c>
      <c r="H10020" s="198">
        <v>37033.609375</v>
      </c>
      <c r="I10020" t="s">
        <v>1838</v>
      </c>
      <c r="M10020" t="s">
        <v>1785</v>
      </c>
      <c r="N10020" t="s">
        <v>3014</v>
      </c>
      <c r="O10020" t="s">
        <v>3015</v>
      </c>
      <c r="Q10020" s="199">
        <v>15000</v>
      </c>
      <c r="S10020" t="s">
        <v>1786</v>
      </c>
      <c r="T10020" t="s">
        <v>2230</v>
      </c>
      <c r="U10020" s="201">
        <v>4.1349999999999998</v>
      </c>
      <c r="V10020" t="s">
        <v>2629</v>
      </c>
      <c r="W10020" t="s">
        <v>3587</v>
      </c>
      <c r="X10020" t="s">
        <v>3016</v>
      </c>
      <c r="Y10020" t="s">
        <v>2250</v>
      </c>
      <c r="Z10020" t="s">
        <v>3729</v>
      </c>
      <c r="AA10020" t="s">
        <v>2446</v>
      </c>
      <c r="AB10020" s="198">
        <v>37043.875</v>
      </c>
      <c r="AC10020" s="198">
        <v>37072.875</v>
      </c>
    </row>
    <row r="10021" spans="7:29" x14ac:dyDescent="0.2">
      <c r="G10021" s="202">
        <v>1281118</v>
      </c>
      <c r="H10021" s="198">
        <v>37033.609699074077</v>
      </c>
      <c r="I10021" t="s">
        <v>1838</v>
      </c>
      <c r="M10021" t="s">
        <v>1785</v>
      </c>
      <c r="N10021" t="s">
        <v>3014</v>
      </c>
      <c r="O10021" t="s">
        <v>3015</v>
      </c>
      <c r="Q10021" s="199">
        <v>15000</v>
      </c>
      <c r="S10021" t="s">
        <v>1786</v>
      </c>
      <c r="T10021" t="s">
        <v>2230</v>
      </c>
      <c r="U10021" s="201">
        <v>4.1349999999999998</v>
      </c>
      <c r="V10021" t="s">
        <v>2629</v>
      </c>
      <c r="W10021" t="s">
        <v>3587</v>
      </c>
      <c r="X10021" t="s">
        <v>3016</v>
      </c>
      <c r="Y10021" t="s">
        <v>2250</v>
      </c>
      <c r="Z10021" t="s">
        <v>3729</v>
      </c>
      <c r="AA10021" t="s">
        <v>2447</v>
      </c>
      <c r="AB10021" s="198">
        <v>37043.875</v>
      </c>
      <c r="AC10021" s="198">
        <v>37072.875</v>
      </c>
    </row>
    <row r="10022" spans="7:29" x14ac:dyDescent="0.2">
      <c r="G10022" s="202">
        <v>1281119</v>
      </c>
      <c r="H10022" s="198">
        <v>37033.609710648147</v>
      </c>
      <c r="I10022" t="s">
        <v>1850</v>
      </c>
      <c r="M10022" t="s">
        <v>3451</v>
      </c>
      <c r="N10022" t="s">
        <v>1827</v>
      </c>
      <c r="O10022" t="s">
        <v>2327</v>
      </c>
      <c r="P10022" s="199">
        <v>50</v>
      </c>
      <c r="S10022" t="s">
        <v>1784</v>
      </c>
      <c r="T10022" t="s">
        <v>2230</v>
      </c>
      <c r="U10022" s="201">
        <v>24.25</v>
      </c>
      <c r="V10022" t="s">
        <v>2990</v>
      </c>
      <c r="W10022" t="s">
        <v>1831</v>
      </c>
      <c r="X10022" t="s">
        <v>1832</v>
      </c>
      <c r="Y10022" t="s">
        <v>2741</v>
      </c>
      <c r="Z10022" t="s">
        <v>3724</v>
      </c>
      <c r="AA10022">
        <v>618701.1</v>
      </c>
      <c r="AB10022" s="198">
        <v>37035.875011574077</v>
      </c>
      <c r="AC10022" s="198">
        <v>37036.875011574077</v>
      </c>
    </row>
    <row r="10023" spans="7:29" x14ac:dyDescent="0.2">
      <c r="G10023" s="202">
        <v>1281120</v>
      </c>
      <c r="H10023" s="198">
        <v>37033.60974537037</v>
      </c>
      <c r="I10023" t="s">
        <v>2986</v>
      </c>
      <c r="M10023" t="s">
        <v>1785</v>
      </c>
      <c r="N10023" t="s">
        <v>3014</v>
      </c>
      <c r="O10023" t="s">
        <v>3015</v>
      </c>
      <c r="P10023" s="199">
        <v>10000</v>
      </c>
      <c r="S10023" t="s">
        <v>1786</v>
      </c>
      <c r="T10023" t="s">
        <v>2230</v>
      </c>
      <c r="U10023" s="201">
        <v>4.13</v>
      </c>
      <c r="V10023" t="s">
        <v>2393</v>
      </c>
      <c r="W10023" t="s">
        <v>3587</v>
      </c>
      <c r="X10023" t="s">
        <v>3016</v>
      </c>
      <c r="Y10023" t="s">
        <v>2250</v>
      </c>
      <c r="Z10023" t="s">
        <v>3729</v>
      </c>
      <c r="AA10023" t="s">
        <v>2448</v>
      </c>
      <c r="AB10023" s="198">
        <v>37043.875</v>
      </c>
      <c r="AC10023" s="198">
        <v>37072.875</v>
      </c>
    </row>
    <row r="10024" spans="7:29" x14ac:dyDescent="0.2">
      <c r="G10024" s="202">
        <v>1281121</v>
      </c>
      <c r="H10024" s="198">
        <v>37033.610069444447</v>
      </c>
      <c r="I10024" t="s">
        <v>2200</v>
      </c>
      <c r="M10024" t="s">
        <v>1785</v>
      </c>
      <c r="N10024" t="s">
        <v>3328</v>
      </c>
      <c r="O10024" t="s">
        <v>2947</v>
      </c>
      <c r="P10024" s="199">
        <v>5000</v>
      </c>
      <c r="S10024" t="s">
        <v>1786</v>
      </c>
      <c r="T10024" t="s">
        <v>2230</v>
      </c>
      <c r="U10024" s="201">
        <v>-0.46</v>
      </c>
      <c r="V10024" t="s">
        <v>3217</v>
      </c>
      <c r="W10024" t="s">
        <v>3251</v>
      </c>
      <c r="X10024" t="s">
        <v>3252</v>
      </c>
      <c r="Y10024" t="s">
        <v>2250</v>
      </c>
      <c r="Z10024" t="s">
        <v>3729</v>
      </c>
      <c r="AA10024" t="s">
        <v>2449</v>
      </c>
      <c r="AB10024" s="198">
        <v>37165</v>
      </c>
      <c r="AC10024" s="198">
        <v>37195</v>
      </c>
    </row>
    <row r="10025" spans="7:29" x14ac:dyDescent="0.2">
      <c r="G10025" s="202">
        <v>1281122</v>
      </c>
      <c r="H10025" s="198">
        <v>37033.610671296294</v>
      </c>
      <c r="I10025" t="s">
        <v>3013</v>
      </c>
      <c r="M10025" t="s">
        <v>3451</v>
      </c>
      <c r="N10025" t="s">
        <v>2738</v>
      </c>
      <c r="O10025" t="s">
        <v>2450</v>
      </c>
      <c r="Q10025" s="199">
        <v>50</v>
      </c>
      <c r="S10025" t="s">
        <v>1784</v>
      </c>
      <c r="T10025" t="s">
        <v>2230</v>
      </c>
      <c r="U10025" s="201">
        <v>31</v>
      </c>
      <c r="V10025" t="s">
        <v>3308</v>
      </c>
      <c r="W10025" t="s">
        <v>2739</v>
      </c>
      <c r="X10025" t="s">
        <v>2740</v>
      </c>
      <c r="Y10025" t="s">
        <v>2741</v>
      </c>
      <c r="Z10025" t="s">
        <v>3729</v>
      </c>
      <c r="AA10025">
        <v>618702.1</v>
      </c>
      <c r="AB10025" s="198">
        <v>37033.875011574077</v>
      </c>
      <c r="AC10025" s="198">
        <v>37033.875011574077</v>
      </c>
    </row>
    <row r="10026" spans="7:29" x14ac:dyDescent="0.2">
      <c r="G10026" s="202">
        <v>1281123</v>
      </c>
      <c r="H10026" s="198">
        <v>37033.610717592594</v>
      </c>
      <c r="I10026" t="s">
        <v>1850</v>
      </c>
      <c r="M10026" t="s">
        <v>3451</v>
      </c>
      <c r="N10026" t="s">
        <v>1827</v>
      </c>
      <c r="O10026" t="s">
        <v>2327</v>
      </c>
      <c r="P10026" s="199">
        <v>50</v>
      </c>
      <c r="S10026" t="s">
        <v>1784</v>
      </c>
      <c r="T10026" t="s">
        <v>2230</v>
      </c>
      <c r="U10026" s="201">
        <v>24</v>
      </c>
      <c r="V10026" t="s">
        <v>2990</v>
      </c>
      <c r="W10026" t="s">
        <v>1831</v>
      </c>
      <c r="X10026" t="s">
        <v>1832</v>
      </c>
      <c r="Y10026" t="s">
        <v>2741</v>
      </c>
      <c r="Z10026" t="s">
        <v>3724</v>
      </c>
      <c r="AA10026">
        <v>618703.1</v>
      </c>
      <c r="AB10026" s="198">
        <v>37035.875011574077</v>
      </c>
      <c r="AC10026" s="198">
        <v>37036.875011574077</v>
      </c>
    </row>
    <row r="10027" spans="7:29" x14ac:dyDescent="0.2">
      <c r="G10027" s="202">
        <v>1281124</v>
      </c>
      <c r="H10027" s="198">
        <v>37033.610844907409</v>
      </c>
      <c r="I10027" t="s">
        <v>1843</v>
      </c>
      <c r="M10027" t="s">
        <v>1785</v>
      </c>
      <c r="N10027" t="s">
        <v>3014</v>
      </c>
      <c r="O10027" t="s">
        <v>3015</v>
      </c>
      <c r="P10027" s="199">
        <v>5000</v>
      </c>
      <c r="S10027" t="s">
        <v>1786</v>
      </c>
      <c r="T10027" t="s">
        <v>2230</v>
      </c>
      <c r="U10027" s="201">
        <v>4.13</v>
      </c>
      <c r="V10027" t="s">
        <v>1689</v>
      </c>
      <c r="W10027" t="s">
        <v>3587</v>
      </c>
      <c r="X10027" t="s">
        <v>3016</v>
      </c>
      <c r="Y10027" t="s">
        <v>2250</v>
      </c>
      <c r="Z10027" t="s">
        <v>3729</v>
      </c>
      <c r="AA10027" t="s">
        <v>2451</v>
      </c>
      <c r="AB10027" s="198">
        <v>37043.875</v>
      </c>
      <c r="AC10027" s="198">
        <v>37072.875</v>
      </c>
    </row>
    <row r="10028" spans="7:29" x14ac:dyDescent="0.2">
      <c r="G10028" s="202">
        <v>1281126</v>
      </c>
      <c r="H10028" s="198">
        <v>37033.611793981479</v>
      </c>
      <c r="I10028" t="s">
        <v>2353</v>
      </c>
      <c r="M10028" t="s">
        <v>1785</v>
      </c>
      <c r="N10028" t="s">
        <v>1724</v>
      </c>
      <c r="O10028" t="s">
        <v>2912</v>
      </c>
      <c r="P10028" s="199">
        <v>2000</v>
      </c>
      <c r="S10028" t="s">
        <v>2308</v>
      </c>
      <c r="T10028" t="s">
        <v>1725</v>
      </c>
      <c r="U10028" s="201">
        <v>5.32</v>
      </c>
      <c r="V10028" t="s">
        <v>2354</v>
      </c>
      <c r="W10028" t="s">
        <v>1726</v>
      </c>
      <c r="X10028" t="s">
        <v>1727</v>
      </c>
      <c r="Y10028" t="s">
        <v>3318</v>
      </c>
      <c r="Z10028" t="s">
        <v>3730</v>
      </c>
      <c r="AA10028">
        <v>803676</v>
      </c>
      <c r="AB10028" s="198">
        <v>37033.875011574077</v>
      </c>
      <c r="AC10028" s="198">
        <v>37033.875011574077</v>
      </c>
    </row>
    <row r="10029" spans="7:29" x14ac:dyDescent="0.2">
      <c r="G10029" s="202">
        <v>1281127</v>
      </c>
      <c r="H10029" s="198">
        <v>37033.61215277778</v>
      </c>
      <c r="I10029" t="s">
        <v>1850</v>
      </c>
      <c r="M10029" t="s">
        <v>3451</v>
      </c>
      <c r="N10029" t="s">
        <v>1827</v>
      </c>
      <c r="O10029" t="s">
        <v>2370</v>
      </c>
      <c r="P10029" s="199">
        <v>50</v>
      </c>
      <c r="S10029" t="s">
        <v>1784</v>
      </c>
      <c r="T10029" t="s">
        <v>2230</v>
      </c>
      <c r="U10029" s="201">
        <v>23.75</v>
      </c>
      <c r="V10029" t="s">
        <v>2990</v>
      </c>
      <c r="W10029" t="s">
        <v>1839</v>
      </c>
      <c r="X10029" t="s">
        <v>1828</v>
      </c>
      <c r="Y10029" t="s">
        <v>2741</v>
      </c>
      <c r="Z10029" t="s">
        <v>3724</v>
      </c>
      <c r="AA10029">
        <v>618704.1</v>
      </c>
      <c r="AB10029" s="198">
        <v>37035.875011574077</v>
      </c>
      <c r="AC10029" s="198">
        <v>37036.875011574077</v>
      </c>
    </row>
    <row r="10030" spans="7:29" x14ac:dyDescent="0.2">
      <c r="G10030" s="202">
        <v>1281128</v>
      </c>
      <c r="H10030" s="198">
        <v>37033.612337962964</v>
      </c>
      <c r="I10030" t="s">
        <v>2930</v>
      </c>
      <c r="M10030" t="s">
        <v>1785</v>
      </c>
      <c r="N10030" t="s">
        <v>3328</v>
      </c>
      <c r="O10030" t="s">
        <v>3093</v>
      </c>
      <c r="Q10030" s="199">
        <v>10000</v>
      </c>
      <c r="S10030" t="s">
        <v>1786</v>
      </c>
      <c r="T10030" t="s">
        <v>2230</v>
      </c>
      <c r="U10030" s="201">
        <v>-0.115</v>
      </c>
      <c r="V10030" t="s">
        <v>2931</v>
      </c>
      <c r="W10030" t="s">
        <v>1775</v>
      </c>
      <c r="X10030" t="s">
        <v>1776</v>
      </c>
      <c r="Y10030" t="s">
        <v>2250</v>
      </c>
      <c r="Z10030" t="s">
        <v>3729</v>
      </c>
      <c r="AA10030" t="s">
        <v>2452</v>
      </c>
      <c r="AB10030" s="198">
        <v>37043.875011574077</v>
      </c>
      <c r="AC10030" s="198">
        <v>37072.875011574077</v>
      </c>
    </row>
    <row r="10031" spans="7:29" x14ac:dyDescent="0.2">
      <c r="G10031" s="202">
        <v>1281129</v>
      </c>
      <c r="H10031" s="198">
        <v>37033.612442129626</v>
      </c>
      <c r="I10031" t="s">
        <v>2006</v>
      </c>
      <c r="M10031" t="s">
        <v>1785</v>
      </c>
      <c r="N10031" t="s">
        <v>3014</v>
      </c>
      <c r="O10031" t="s">
        <v>2926</v>
      </c>
      <c r="Q10031" s="199">
        <v>10000</v>
      </c>
      <c r="S10031" t="s">
        <v>1786</v>
      </c>
      <c r="T10031" t="s">
        <v>2230</v>
      </c>
      <c r="U10031" s="201">
        <v>-7.4999999999999997E-3</v>
      </c>
      <c r="V10031" t="s">
        <v>2347</v>
      </c>
      <c r="W10031" t="s">
        <v>1717</v>
      </c>
      <c r="X10031" t="s">
        <v>1718</v>
      </c>
      <c r="Y10031" t="s">
        <v>2250</v>
      </c>
      <c r="Z10031" t="s">
        <v>3729</v>
      </c>
      <c r="AA10031" t="s">
        <v>2453</v>
      </c>
      <c r="AB10031" s="198">
        <v>37043.875011574077</v>
      </c>
      <c r="AC10031" s="198">
        <v>37072.875011574077</v>
      </c>
    </row>
    <row r="10032" spans="7:29" x14ac:dyDescent="0.2">
      <c r="G10032" s="202">
        <v>1281130</v>
      </c>
      <c r="H10032" s="198">
        <v>37033.612604166665</v>
      </c>
      <c r="I10032" t="s">
        <v>2930</v>
      </c>
      <c r="M10032" t="s">
        <v>1785</v>
      </c>
      <c r="N10032" t="s">
        <v>3328</v>
      </c>
      <c r="O10032" t="s">
        <v>2917</v>
      </c>
      <c r="Q10032" s="199">
        <v>4000</v>
      </c>
      <c r="S10032" t="s">
        <v>1786</v>
      </c>
      <c r="T10032" t="s">
        <v>2230</v>
      </c>
      <c r="U10032" s="201">
        <v>-0.115</v>
      </c>
      <c r="V10032" t="s">
        <v>2931</v>
      </c>
      <c r="W10032" t="s">
        <v>1775</v>
      </c>
      <c r="X10032" t="s">
        <v>1776</v>
      </c>
      <c r="Y10032" t="s">
        <v>2250</v>
      </c>
      <c r="Z10032" t="s">
        <v>3729</v>
      </c>
      <c r="AA10032" t="s">
        <v>2454</v>
      </c>
      <c r="AB10032" s="198">
        <v>37073</v>
      </c>
      <c r="AC10032" s="198">
        <v>37195</v>
      </c>
    </row>
    <row r="10033" spans="7:29" x14ac:dyDescent="0.2">
      <c r="G10033" s="202">
        <v>1281131</v>
      </c>
      <c r="H10033" s="198">
        <v>37033.612824074073</v>
      </c>
      <c r="I10033" t="s">
        <v>2964</v>
      </c>
      <c r="M10033" t="s">
        <v>3451</v>
      </c>
      <c r="N10033" t="s">
        <v>2738</v>
      </c>
      <c r="O10033" t="s">
        <v>2450</v>
      </c>
      <c r="Q10033" s="199">
        <v>50</v>
      </c>
      <c r="S10033" t="s">
        <v>1784</v>
      </c>
      <c r="T10033" t="s">
        <v>2230</v>
      </c>
      <c r="U10033" s="201">
        <v>31</v>
      </c>
      <c r="V10033" t="s">
        <v>3127</v>
      </c>
      <c r="W10033" t="s">
        <v>2739</v>
      </c>
      <c r="X10033" t="s">
        <v>2740</v>
      </c>
      <c r="Y10033" t="s">
        <v>2741</v>
      </c>
      <c r="Z10033" t="s">
        <v>3729</v>
      </c>
      <c r="AA10033">
        <v>618705.1</v>
      </c>
      <c r="AB10033" s="198">
        <v>37033.875011574077</v>
      </c>
      <c r="AC10033" s="198">
        <v>37033.875011574077</v>
      </c>
    </row>
    <row r="10034" spans="7:29" x14ac:dyDescent="0.2">
      <c r="G10034" s="202">
        <v>1281132</v>
      </c>
      <c r="H10034" s="198">
        <v>37033.612905092596</v>
      </c>
      <c r="I10034" t="s">
        <v>2200</v>
      </c>
      <c r="M10034" t="s">
        <v>1994</v>
      </c>
      <c r="N10034" t="s">
        <v>2731</v>
      </c>
      <c r="O10034" t="s">
        <v>1815</v>
      </c>
      <c r="P10034" s="199">
        <v>50000</v>
      </c>
      <c r="S10034" t="s">
        <v>1792</v>
      </c>
      <c r="T10034" t="s">
        <v>2230</v>
      </c>
      <c r="U10034" s="201">
        <v>29.98</v>
      </c>
      <c r="V10034" t="s">
        <v>2929</v>
      </c>
      <c r="W10034" t="s">
        <v>2733</v>
      </c>
      <c r="X10034" t="s">
        <v>2734</v>
      </c>
      <c r="Y10034" t="s">
        <v>3473</v>
      </c>
      <c r="Z10034" t="s">
        <v>3729</v>
      </c>
      <c r="AA10034" t="s">
        <v>2455</v>
      </c>
      <c r="AB10034" s="198">
        <v>37073</v>
      </c>
      <c r="AC10034" s="198">
        <v>37103</v>
      </c>
    </row>
    <row r="10035" spans="7:29" x14ac:dyDescent="0.2">
      <c r="G10035" s="202">
        <v>1281133</v>
      </c>
      <c r="H10035" s="198">
        <v>37033.613009259258</v>
      </c>
      <c r="I10035" t="s">
        <v>3322</v>
      </c>
      <c r="M10035" t="s">
        <v>1785</v>
      </c>
      <c r="N10035" t="s">
        <v>3220</v>
      </c>
      <c r="O10035" t="s">
        <v>3310</v>
      </c>
      <c r="P10035" s="199">
        <v>100</v>
      </c>
      <c r="S10035" t="s">
        <v>3221</v>
      </c>
      <c r="T10035" t="s">
        <v>2230</v>
      </c>
      <c r="U10035" s="201">
        <v>0.05</v>
      </c>
      <c r="V10035" t="s">
        <v>3333</v>
      </c>
      <c r="W10035" t="s">
        <v>3222</v>
      </c>
      <c r="X10035" t="s">
        <v>3223</v>
      </c>
      <c r="Y10035" t="s">
        <v>2250</v>
      </c>
      <c r="Z10035" t="s">
        <v>3729</v>
      </c>
      <c r="AA10035" t="s">
        <v>2456</v>
      </c>
      <c r="AB10035" s="198">
        <v>37043</v>
      </c>
      <c r="AC10035" s="198">
        <v>37072</v>
      </c>
    </row>
    <row r="10036" spans="7:29" x14ac:dyDescent="0.2">
      <c r="G10036" s="202">
        <v>1281135</v>
      </c>
      <c r="H10036" s="198">
        <v>37033.613240740742</v>
      </c>
      <c r="I10036" t="s">
        <v>3013</v>
      </c>
      <c r="M10036" t="s">
        <v>1994</v>
      </c>
      <c r="N10036" t="s">
        <v>2731</v>
      </c>
      <c r="O10036" t="s">
        <v>3104</v>
      </c>
      <c r="Q10036" s="199">
        <v>50000</v>
      </c>
      <c r="S10036" t="s">
        <v>1792</v>
      </c>
      <c r="T10036" t="s">
        <v>2230</v>
      </c>
      <c r="U10036" s="201">
        <v>30</v>
      </c>
      <c r="V10036" t="s">
        <v>3296</v>
      </c>
      <c r="W10036" t="s">
        <v>2733</v>
      </c>
      <c r="X10036" t="s">
        <v>2803</v>
      </c>
      <c r="Y10036" t="s">
        <v>3473</v>
      </c>
      <c r="Z10036" t="s">
        <v>3729</v>
      </c>
      <c r="AA10036" t="s">
        <v>2457</v>
      </c>
      <c r="AB10036" s="198">
        <v>37073</v>
      </c>
      <c r="AC10036" s="198">
        <v>37103</v>
      </c>
    </row>
    <row r="10037" spans="7:29" x14ac:dyDescent="0.2">
      <c r="G10037" s="202">
        <v>1281136</v>
      </c>
      <c r="H10037" s="198">
        <v>37033.613333333335</v>
      </c>
      <c r="I10037" t="s">
        <v>3008</v>
      </c>
      <c r="M10037" t="s">
        <v>1785</v>
      </c>
      <c r="N10037" t="s">
        <v>3314</v>
      </c>
      <c r="O10037" t="s">
        <v>2416</v>
      </c>
      <c r="P10037" s="199">
        <v>7232</v>
      </c>
      <c r="S10037" t="s">
        <v>1786</v>
      </c>
      <c r="T10037" t="s">
        <v>2230</v>
      </c>
      <c r="U10037" s="201">
        <v>4.26</v>
      </c>
      <c r="V10037" t="s">
        <v>3136</v>
      </c>
      <c r="W10037" t="s">
        <v>2800</v>
      </c>
      <c r="X10037" t="s">
        <v>2801</v>
      </c>
      <c r="Y10037" t="s">
        <v>3318</v>
      </c>
      <c r="Z10037" t="s">
        <v>3729</v>
      </c>
      <c r="AA10037">
        <v>803677</v>
      </c>
      <c r="AB10037" s="198">
        <v>37035.875011574077</v>
      </c>
      <c r="AC10037" s="198">
        <v>37035.875011574077</v>
      </c>
    </row>
    <row r="10038" spans="7:29" x14ac:dyDescent="0.2">
      <c r="G10038" s="202">
        <v>1281137</v>
      </c>
      <c r="H10038" s="198">
        <v>37033.613356481481</v>
      </c>
      <c r="I10038" t="s">
        <v>3199</v>
      </c>
      <c r="M10038" t="s">
        <v>1785</v>
      </c>
      <c r="N10038" t="s">
        <v>1724</v>
      </c>
      <c r="O10038" t="s">
        <v>2912</v>
      </c>
      <c r="Q10038" s="199">
        <v>5000</v>
      </c>
      <c r="S10038" t="s">
        <v>2308</v>
      </c>
      <c r="T10038" t="s">
        <v>1725</v>
      </c>
      <c r="U10038" s="201">
        <v>5.33</v>
      </c>
      <c r="V10038" t="s">
        <v>3219</v>
      </c>
      <c r="W10038" t="s">
        <v>1726</v>
      </c>
      <c r="X10038" t="s">
        <v>1727</v>
      </c>
      <c r="Y10038" t="s">
        <v>3318</v>
      </c>
      <c r="Z10038" t="s">
        <v>3730</v>
      </c>
      <c r="AA10038">
        <v>803678</v>
      </c>
      <c r="AB10038" s="198">
        <v>37033.875011574077</v>
      </c>
      <c r="AC10038" s="198">
        <v>37033.875011574077</v>
      </c>
    </row>
    <row r="10039" spans="7:29" x14ac:dyDescent="0.2">
      <c r="G10039" s="202">
        <v>1281138</v>
      </c>
      <c r="H10039" s="198">
        <v>37033.613506944443</v>
      </c>
      <c r="I10039" t="s">
        <v>3008</v>
      </c>
      <c r="M10039" t="s">
        <v>1785</v>
      </c>
      <c r="N10039" t="s">
        <v>3314</v>
      </c>
      <c r="O10039" t="s">
        <v>2410</v>
      </c>
      <c r="Q10039" s="199">
        <v>7500</v>
      </c>
      <c r="S10039" t="s">
        <v>1786</v>
      </c>
      <c r="T10039" t="s">
        <v>2230</v>
      </c>
      <c r="U10039" s="201">
        <v>4.0250000000000004</v>
      </c>
      <c r="V10039" t="s">
        <v>3136</v>
      </c>
      <c r="W10039" t="s">
        <v>2790</v>
      </c>
      <c r="X10039" t="s">
        <v>2791</v>
      </c>
      <c r="Y10039" t="s">
        <v>3318</v>
      </c>
      <c r="Z10039" t="s">
        <v>3729</v>
      </c>
      <c r="AA10039">
        <v>803679</v>
      </c>
      <c r="AB10039" s="198">
        <v>37035.875011574077</v>
      </c>
      <c r="AC10039" s="198">
        <v>37035.875011574077</v>
      </c>
    </row>
    <row r="10040" spans="7:29" x14ac:dyDescent="0.2">
      <c r="G10040" s="202">
        <v>1281139</v>
      </c>
      <c r="H10040" s="198">
        <v>37033.61377314815</v>
      </c>
      <c r="I10040" t="s">
        <v>3199</v>
      </c>
      <c r="M10040" t="s">
        <v>1785</v>
      </c>
      <c r="N10040" t="s">
        <v>1724</v>
      </c>
      <c r="O10040" t="s">
        <v>2912</v>
      </c>
      <c r="Q10040" s="199">
        <v>5000</v>
      </c>
      <c r="S10040" t="s">
        <v>2308</v>
      </c>
      <c r="T10040" t="s">
        <v>1725</v>
      </c>
      <c r="U10040" s="201">
        <v>5.33</v>
      </c>
      <c r="V10040" t="s">
        <v>3219</v>
      </c>
      <c r="W10040" t="s">
        <v>1726</v>
      </c>
      <c r="X10040" t="s">
        <v>1727</v>
      </c>
      <c r="Y10040" t="s">
        <v>3318</v>
      </c>
      <c r="Z10040" t="s">
        <v>3730</v>
      </c>
      <c r="AA10040">
        <v>803680</v>
      </c>
      <c r="AB10040" s="198">
        <v>37033.875011574077</v>
      </c>
      <c r="AC10040" s="198">
        <v>37033.875011574077</v>
      </c>
    </row>
    <row r="10041" spans="7:29" x14ac:dyDescent="0.2">
      <c r="G10041" s="202">
        <v>1281140</v>
      </c>
      <c r="H10041" s="198">
        <v>37033.614270833335</v>
      </c>
      <c r="I10041" t="s">
        <v>2358</v>
      </c>
      <c r="M10041" t="s">
        <v>1785</v>
      </c>
      <c r="N10041" t="s">
        <v>1724</v>
      </c>
      <c r="O10041" t="s">
        <v>2326</v>
      </c>
      <c r="P10041" s="199">
        <v>5000</v>
      </c>
      <c r="S10041" t="s">
        <v>2308</v>
      </c>
      <c r="T10041" t="s">
        <v>1725</v>
      </c>
      <c r="U10041" s="201">
        <v>5.375</v>
      </c>
      <c r="V10041" t="s">
        <v>2359</v>
      </c>
      <c r="W10041" t="s">
        <v>1726</v>
      </c>
      <c r="X10041" t="s">
        <v>1727</v>
      </c>
      <c r="Y10041" t="s">
        <v>3318</v>
      </c>
      <c r="Z10041" t="s">
        <v>3730</v>
      </c>
      <c r="AA10041">
        <v>803681</v>
      </c>
      <c r="AB10041" s="198">
        <v>37034.875011574077</v>
      </c>
      <c r="AC10041" s="198">
        <v>37034.875011574077</v>
      </c>
    </row>
    <row r="10042" spans="7:29" x14ac:dyDescent="0.2">
      <c r="G10042" s="202">
        <v>1281141</v>
      </c>
      <c r="H10042" s="198">
        <v>37033.614490740743</v>
      </c>
      <c r="I10042" t="s">
        <v>3393</v>
      </c>
      <c r="M10042" t="s">
        <v>1785</v>
      </c>
      <c r="N10042" t="s">
        <v>3014</v>
      </c>
      <c r="O10042" t="s">
        <v>3015</v>
      </c>
      <c r="P10042" s="199">
        <v>5000</v>
      </c>
      <c r="S10042" t="s">
        <v>1786</v>
      </c>
      <c r="T10042" t="s">
        <v>2230</v>
      </c>
      <c r="U10042" s="201">
        <v>4.125</v>
      </c>
      <c r="V10042" t="s">
        <v>2397</v>
      </c>
      <c r="W10042" t="s">
        <v>3587</v>
      </c>
      <c r="X10042" t="s">
        <v>3016</v>
      </c>
      <c r="Y10042" t="s">
        <v>2250</v>
      </c>
      <c r="Z10042" t="s">
        <v>3729</v>
      </c>
      <c r="AA10042" t="s">
        <v>2458</v>
      </c>
      <c r="AB10042" s="198">
        <v>37043.875</v>
      </c>
      <c r="AC10042" s="198">
        <v>37072.875</v>
      </c>
    </row>
    <row r="10043" spans="7:29" x14ac:dyDescent="0.2">
      <c r="G10043" s="202">
        <v>1281142</v>
      </c>
      <c r="H10043" s="198">
        <v>37033.614745370367</v>
      </c>
      <c r="I10043" t="s">
        <v>3199</v>
      </c>
      <c r="M10043" t="s">
        <v>1785</v>
      </c>
      <c r="N10043" t="s">
        <v>1724</v>
      </c>
      <c r="O10043" t="s">
        <v>2912</v>
      </c>
      <c r="Q10043" s="199">
        <v>5000</v>
      </c>
      <c r="S10043" t="s">
        <v>2308</v>
      </c>
      <c r="T10043" t="s">
        <v>1725</v>
      </c>
      <c r="U10043" s="201">
        <v>5.33</v>
      </c>
      <c r="V10043" t="s">
        <v>3219</v>
      </c>
      <c r="W10043" t="s">
        <v>1726</v>
      </c>
      <c r="X10043" t="s">
        <v>1727</v>
      </c>
      <c r="Y10043" t="s">
        <v>3318</v>
      </c>
      <c r="Z10043" t="s">
        <v>3730</v>
      </c>
      <c r="AA10043">
        <v>803683</v>
      </c>
      <c r="AB10043" s="198">
        <v>37033.875011574077</v>
      </c>
      <c r="AC10043" s="198">
        <v>37033.875011574077</v>
      </c>
    </row>
    <row r="10044" spans="7:29" x14ac:dyDescent="0.2">
      <c r="G10044" s="202">
        <v>1281143</v>
      </c>
      <c r="H10044" s="198">
        <v>37033.615011574075</v>
      </c>
      <c r="I10044" t="s">
        <v>3199</v>
      </c>
      <c r="M10044" t="s">
        <v>1785</v>
      </c>
      <c r="N10044" t="s">
        <v>1724</v>
      </c>
      <c r="O10044" t="s">
        <v>2912</v>
      </c>
      <c r="Q10044" s="199">
        <v>5000</v>
      </c>
      <c r="S10044" t="s">
        <v>2308</v>
      </c>
      <c r="T10044" t="s">
        <v>1725</v>
      </c>
      <c r="U10044" s="201">
        <v>5.33</v>
      </c>
      <c r="V10044" t="s">
        <v>3219</v>
      </c>
      <c r="W10044" t="s">
        <v>1726</v>
      </c>
      <c r="X10044" t="s">
        <v>1727</v>
      </c>
      <c r="Y10044" t="s">
        <v>3318</v>
      </c>
      <c r="Z10044" t="s">
        <v>3730</v>
      </c>
      <c r="AA10044">
        <v>803684</v>
      </c>
      <c r="AB10044" s="198">
        <v>37033.875011574077</v>
      </c>
      <c r="AC10044" s="198">
        <v>37033.875011574077</v>
      </c>
    </row>
    <row r="10045" spans="7:29" x14ac:dyDescent="0.2">
      <c r="G10045" s="202">
        <v>1281145</v>
      </c>
      <c r="H10045" s="198">
        <v>37033.61582175926</v>
      </c>
      <c r="I10045" t="s">
        <v>2200</v>
      </c>
      <c r="M10045" t="s">
        <v>1994</v>
      </c>
      <c r="N10045" t="s">
        <v>2731</v>
      </c>
      <c r="O10045" t="s">
        <v>1815</v>
      </c>
      <c r="P10045" s="199">
        <v>50000</v>
      </c>
      <c r="S10045" t="s">
        <v>1792</v>
      </c>
      <c r="T10045" t="s">
        <v>2230</v>
      </c>
      <c r="U10045" s="201">
        <v>29.98</v>
      </c>
      <c r="V10045" t="s">
        <v>2946</v>
      </c>
      <c r="W10045" t="s">
        <v>2733</v>
      </c>
      <c r="X10045" t="s">
        <v>2734</v>
      </c>
      <c r="Y10045" t="s">
        <v>3473</v>
      </c>
      <c r="Z10045" t="s">
        <v>3729</v>
      </c>
      <c r="AA10045" t="s">
        <v>2459</v>
      </c>
      <c r="AB10045" s="198">
        <v>37073</v>
      </c>
      <c r="AC10045" s="198">
        <v>37103</v>
      </c>
    </row>
    <row r="10046" spans="7:29" x14ac:dyDescent="0.2">
      <c r="G10046" s="202">
        <v>1281146</v>
      </c>
      <c r="H10046" s="198">
        <v>37033.616041666668</v>
      </c>
      <c r="I10046" t="s">
        <v>2408</v>
      </c>
      <c r="M10046" t="s">
        <v>1785</v>
      </c>
      <c r="N10046" t="s">
        <v>1724</v>
      </c>
      <c r="O10046" t="s">
        <v>2326</v>
      </c>
      <c r="P10046" s="199">
        <v>5000</v>
      </c>
      <c r="S10046" t="s">
        <v>2308</v>
      </c>
      <c r="T10046" t="s">
        <v>1725</v>
      </c>
      <c r="U10046" s="201">
        <v>5.36</v>
      </c>
      <c r="V10046" t="s">
        <v>2409</v>
      </c>
      <c r="W10046" t="s">
        <v>1726</v>
      </c>
      <c r="X10046" t="s">
        <v>1727</v>
      </c>
      <c r="Y10046" t="s">
        <v>3318</v>
      </c>
      <c r="Z10046" t="s">
        <v>3730</v>
      </c>
      <c r="AA10046">
        <v>803685</v>
      </c>
      <c r="AB10046" s="198">
        <v>37034.875011574077</v>
      </c>
      <c r="AC10046" s="198">
        <v>37034.875011574077</v>
      </c>
    </row>
    <row r="10047" spans="7:29" x14ac:dyDescent="0.2">
      <c r="G10047" s="202">
        <v>1281147</v>
      </c>
      <c r="H10047" s="198">
        <v>37033.617291666669</v>
      </c>
      <c r="I10047" t="s">
        <v>3393</v>
      </c>
      <c r="M10047" t="s">
        <v>1785</v>
      </c>
      <c r="N10047" t="s">
        <v>3314</v>
      </c>
      <c r="O10047" t="s">
        <v>2460</v>
      </c>
      <c r="P10047" s="199">
        <v>5000</v>
      </c>
      <c r="S10047" t="s">
        <v>1786</v>
      </c>
      <c r="T10047" t="s">
        <v>2230</v>
      </c>
      <c r="U10047" s="201">
        <v>3.96</v>
      </c>
      <c r="V10047" t="s">
        <v>2782</v>
      </c>
      <c r="W10047" t="s">
        <v>2790</v>
      </c>
      <c r="X10047" t="s">
        <v>1713</v>
      </c>
      <c r="Y10047" t="s">
        <v>3318</v>
      </c>
      <c r="Z10047" t="s">
        <v>3729</v>
      </c>
      <c r="AA10047">
        <v>803688</v>
      </c>
      <c r="AB10047" s="198">
        <v>37035.875011574077</v>
      </c>
      <c r="AC10047" s="198">
        <v>37035.875011574077</v>
      </c>
    </row>
    <row r="10048" spans="7:29" x14ac:dyDescent="0.2">
      <c r="G10048" s="202">
        <v>1281148</v>
      </c>
      <c r="H10048" s="198">
        <v>37033.617326388892</v>
      </c>
      <c r="I10048" t="s">
        <v>3393</v>
      </c>
      <c r="M10048" t="s">
        <v>1785</v>
      </c>
      <c r="N10048" t="s">
        <v>3314</v>
      </c>
      <c r="O10048" t="s">
        <v>2461</v>
      </c>
      <c r="Q10048" s="199">
        <v>5000</v>
      </c>
      <c r="S10048" t="s">
        <v>1786</v>
      </c>
      <c r="T10048" t="s">
        <v>2230</v>
      </c>
      <c r="U10048" s="201">
        <v>3.98</v>
      </c>
      <c r="V10048" t="s">
        <v>2782</v>
      </c>
      <c r="W10048" t="s">
        <v>2790</v>
      </c>
      <c r="X10048" t="s">
        <v>1713</v>
      </c>
      <c r="Y10048" t="s">
        <v>3318</v>
      </c>
      <c r="Z10048" t="s">
        <v>3729</v>
      </c>
      <c r="AA10048">
        <v>803689</v>
      </c>
      <c r="AB10048" s="198">
        <v>37035.875011574077</v>
      </c>
      <c r="AC10048" s="198">
        <v>37035.875011574077</v>
      </c>
    </row>
    <row r="10049" spans="7:29" x14ac:dyDescent="0.2">
      <c r="G10049" s="202">
        <v>1281149</v>
      </c>
      <c r="H10049" s="198">
        <v>37033.617731481485</v>
      </c>
      <c r="I10049" t="s">
        <v>3322</v>
      </c>
      <c r="M10049" t="s">
        <v>1785</v>
      </c>
      <c r="N10049" t="s">
        <v>3014</v>
      </c>
      <c r="O10049" t="s">
        <v>3015</v>
      </c>
      <c r="P10049" s="199">
        <v>5000</v>
      </c>
      <c r="S10049" t="s">
        <v>1786</v>
      </c>
      <c r="T10049" t="s">
        <v>2230</v>
      </c>
      <c r="U10049" s="201">
        <v>4.125</v>
      </c>
      <c r="V10049" t="s">
        <v>3333</v>
      </c>
      <c r="W10049" t="s">
        <v>3587</v>
      </c>
      <c r="X10049" t="s">
        <v>3016</v>
      </c>
      <c r="Y10049" t="s">
        <v>2250</v>
      </c>
      <c r="Z10049" t="s">
        <v>3729</v>
      </c>
      <c r="AA10049" t="s">
        <v>2462</v>
      </c>
      <c r="AB10049" s="198">
        <v>37043.875</v>
      </c>
      <c r="AC10049" s="198">
        <v>37072.875</v>
      </c>
    </row>
    <row r="10050" spans="7:29" x14ac:dyDescent="0.2">
      <c r="G10050" s="202">
        <v>1281150</v>
      </c>
      <c r="H10050" s="198">
        <v>37033.617766203701</v>
      </c>
      <c r="I10050" t="s">
        <v>2006</v>
      </c>
      <c r="M10050" t="s">
        <v>1785</v>
      </c>
      <c r="N10050" t="s">
        <v>3014</v>
      </c>
      <c r="O10050" t="s">
        <v>3345</v>
      </c>
      <c r="P10050" s="199">
        <v>5000</v>
      </c>
      <c r="S10050" t="s">
        <v>1786</v>
      </c>
      <c r="T10050" t="s">
        <v>2230</v>
      </c>
      <c r="U10050" s="201">
        <v>4.63</v>
      </c>
      <c r="V10050" t="s">
        <v>1698</v>
      </c>
      <c r="W10050" t="s">
        <v>3587</v>
      </c>
      <c r="X10050" t="s">
        <v>3016</v>
      </c>
      <c r="Y10050" t="s">
        <v>2250</v>
      </c>
      <c r="Z10050" t="s">
        <v>3729</v>
      </c>
      <c r="AA10050" t="s">
        <v>2463</v>
      </c>
      <c r="AB10050" s="198">
        <v>37196</v>
      </c>
      <c r="AC10050" s="198">
        <v>37346</v>
      </c>
    </row>
    <row r="10051" spans="7:29" x14ac:dyDescent="0.2">
      <c r="G10051" s="202">
        <v>1281152</v>
      </c>
      <c r="H10051" s="198">
        <v>37033.61859953704</v>
      </c>
      <c r="I10051" t="s">
        <v>2991</v>
      </c>
      <c r="M10051" t="s">
        <v>3451</v>
      </c>
      <c r="N10051" t="s">
        <v>1827</v>
      </c>
      <c r="O10051" t="s">
        <v>3326</v>
      </c>
      <c r="P10051" s="199">
        <v>50</v>
      </c>
      <c r="S10051" t="s">
        <v>1784</v>
      </c>
      <c r="T10051" t="s">
        <v>2230</v>
      </c>
      <c r="U10051" s="201">
        <v>57.75</v>
      </c>
      <c r="V10051" t="s">
        <v>2723</v>
      </c>
      <c r="W10051" t="s">
        <v>1844</v>
      </c>
      <c r="X10051" t="s">
        <v>2993</v>
      </c>
      <c r="Y10051" t="s">
        <v>2741</v>
      </c>
      <c r="Z10051" t="s">
        <v>3724</v>
      </c>
      <c r="AA10051">
        <v>618727.1</v>
      </c>
      <c r="AB10051" s="198">
        <v>37043.591666666667</v>
      </c>
      <c r="AC10051" s="198">
        <v>37072.591666666667</v>
      </c>
    </row>
    <row r="10052" spans="7:29" x14ac:dyDescent="0.2">
      <c r="G10052" s="202">
        <v>1281154</v>
      </c>
      <c r="H10052" s="198">
        <v>37033.61917824074</v>
      </c>
      <c r="I10052" t="s">
        <v>3023</v>
      </c>
      <c r="M10052" t="s">
        <v>3451</v>
      </c>
      <c r="N10052" t="s">
        <v>3005</v>
      </c>
      <c r="O10052" t="s">
        <v>2331</v>
      </c>
      <c r="Q10052" s="199">
        <v>50</v>
      </c>
      <c r="S10052" t="s">
        <v>1784</v>
      </c>
      <c r="T10052" t="s">
        <v>2230</v>
      </c>
      <c r="U10052" s="201">
        <v>38.75</v>
      </c>
      <c r="V10052" t="s">
        <v>2751</v>
      </c>
      <c r="W10052" t="s">
        <v>3006</v>
      </c>
      <c r="X10052" t="s">
        <v>3306</v>
      </c>
      <c r="Y10052" t="s">
        <v>2741</v>
      </c>
      <c r="Z10052" t="s">
        <v>3724</v>
      </c>
      <c r="AA10052">
        <v>618730.1</v>
      </c>
      <c r="AB10052" s="198">
        <v>37035.875011574077</v>
      </c>
      <c r="AC10052" s="198">
        <v>37036.875011574077</v>
      </c>
    </row>
    <row r="10053" spans="7:29" x14ac:dyDescent="0.2">
      <c r="G10053" s="202">
        <v>1281155</v>
      </c>
      <c r="H10053" s="198">
        <v>37033.619375000002</v>
      </c>
      <c r="I10053" t="s">
        <v>3393</v>
      </c>
      <c r="M10053" t="s">
        <v>1785</v>
      </c>
      <c r="N10053" t="s">
        <v>3014</v>
      </c>
      <c r="O10053" t="s">
        <v>3015</v>
      </c>
      <c r="Q10053" s="199">
        <v>5000</v>
      </c>
      <c r="S10053" t="s">
        <v>1786</v>
      </c>
      <c r="T10053" t="s">
        <v>2230</v>
      </c>
      <c r="U10053" s="201">
        <v>4.13</v>
      </c>
      <c r="V10053" t="s">
        <v>1822</v>
      </c>
      <c r="W10053" t="s">
        <v>3587</v>
      </c>
      <c r="X10053" t="s">
        <v>3016</v>
      </c>
      <c r="Y10053" t="s">
        <v>2250</v>
      </c>
      <c r="Z10053" t="s">
        <v>3729</v>
      </c>
      <c r="AA10053" t="s">
        <v>2544</v>
      </c>
      <c r="AB10053" s="198">
        <v>37043.875</v>
      </c>
      <c r="AC10053" s="198">
        <v>37072.875</v>
      </c>
    </row>
    <row r="10054" spans="7:29" x14ac:dyDescent="0.2">
      <c r="G10054" s="202">
        <v>1281156</v>
      </c>
      <c r="H10054" s="198">
        <v>37033.619525462964</v>
      </c>
      <c r="I10054" t="s">
        <v>1838</v>
      </c>
      <c r="M10054" t="s">
        <v>3451</v>
      </c>
      <c r="N10054" t="s">
        <v>1827</v>
      </c>
      <c r="O10054" t="s">
        <v>1851</v>
      </c>
      <c r="P10054" s="199">
        <v>50</v>
      </c>
      <c r="S10054" t="s">
        <v>1784</v>
      </c>
      <c r="T10054" t="s">
        <v>2230</v>
      </c>
      <c r="U10054" s="201">
        <v>63</v>
      </c>
      <c r="V10054" t="s">
        <v>3484</v>
      </c>
      <c r="W10054" t="s">
        <v>1834</v>
      </c>
      <c r="X10054" t="s">
        <v>1852</v>
      </c>
      <c r="Y10054" t="s">
        <v>2741</v>
      </c>
      <c r="Z10054" t="s">
        <v>3724</v>
      </c>
      <c r="AA10054">
        <v>618732.1</v>
      </c>
      <c r="AB10054" s="198">
        <v>37043.71597222222</v>
      </c>
      <c r="AC10054" s="198">
        <v>37072.71597222222</v>
      </c>
    </row>
    <row r="10055" spans="7:29" x14ac:dyDescent="0.2">
      <c r="G10055" s="202">
        <v>1281157</v>
      </c>
      <c r="H10055" s="198">
        <v>37033.619722222225</v>
      </c>
      <c r="I10055" t="s">
        <v>2964</v>
      </c>
      <c r="J10055" t="s">
        <v>3228</v>
      </c>
      <c r="K10055" t="s">
        <v>3002</v>
      </c>
      <c r="M10055" t="s">
        <v>3451</v>
      </c>
      <c r="N10055" t="s">
        <v>1827</v>
      </c>
      <c r="O10055" t="s">
        <v>2948</v>
      </c>
      <c r="P10055" s="199">
        <v>50</v>
      </c>
      <c r="S10055" t="s">
        <v>1784</v>
      </c>
      <c r="T10055" t="s">
        <v>2230</v>
      </c>
      <c r="U10055" s="201">
        <v>54.25</v>
      </c>
      <c r="V10055" t="s">
        <v>2944</v>
      </c>
      <c r="W10055" t="s">
        <v>1839</v>
      </c>
      <c r="X10055" t="s">
        <v>1849</v>
      </c>
      <c r="Y10055" t="s">
        <v>2741</v>
      </c>
      <c r="Z10055" t="s">
        <v>3724</v>
      </c>
      <c r="AA10055">
        <v>618733.1</v>
      </c>
      <c r="AB10055" s="198">
        <v>37043.710416666669</v>
      </c>
      <c r="AC10055" s="198">
        <v>37072.710416666669</v>
      </c>
    </row>
    <row r="10056" spans="7:29" x14ac:dyDescent="0.2">
      <c r="G10056" s="202">
        <v>1281158</v>
      </c>
      <c r="H10056" s="198">
        <v>37033.620115740741</v>
      </c>
      <c r="I10056" t="s">
        <v>2545</v>
      </c>
      <c r="M10056" t="s">
        <v>3451</v>
      </c>
      <c r="N10056" t="s">
        <v>1827</v>
      </c>
      <c r="O10056" t="s">
        <v>1686</v>
      </c>
      <c r="P10056" s="199">
        <v>50</v>
      </c>
      <c r="S10056" t="s">
        <v>1784</v>
      </c>
      <c r="T10056" t="s">
        <v>2230</v>
      </c>
      <c r="U10056" s="201">
        <v>66.75</v>
      </c>
      <c r="V10056" t="s">
        <v>2546</v>
      </c>
      <c r="W10056" t="s">
        <v>1836</v>
      </c>
      <c r="X10056" t="s">
        <v>3012</v>
      </c>
      <c r="Y10056" t="s">
        <v>2741</v>
      </c>
      <c r="Z10056" t="s">
        <v>3724</v>
      </c>
      <c r="AA10056">
        <v>618734.1</v>
      </c>
      <c r="AB10056" s="198">
        <v>37043.594444444447</v>
      </c>
      <c r="AC10056" s="198">
        <v>37072.594444444447</v>
      </c>
    </row>
    <row r="10057" spans="7:29" x14ac:dyDescent="0.2">
      <c r="G10057" s="202">
        <v>1281159</v>
      </c>
      <c r="H10057" s="198">
        <v>37033.620196759257</v>
      </c>
      <c r="I10057" t="s">
        <v>3393</v>
      </c>
      <c r="M10057" t="s">
        <v>1785</v>
      </c>
      <c r="N10057" t="s">
        <v>3314</v>
      </c>
      <c r="O10057" t="s">
        <v>2547</v>
      </c>
      <c r="Q10057" s="199">
        <v>10000</v>
      </c>
      <c r="S10057" t="s">
        <v>1786</v>
      </c>
      <c r="T10057" t="s">
        <v>2230</v>
      </c>
      <c r="U10057" s="201">
        <v>3.9950000000000001</v>
      </c>
      <c r="V10057" t="s">
        <v>2782</v>
      </c>
      <c r="W10057" t="s">
        <v>2790</v>
      </c>
      <c r="X10057" t="s">
        <v>1713</v>
      </c>
      <c r="Y10057" t="s">
        <v>3318</v>
      </c>
      <c r="Z10057" t="s">
        <v>3729</v>
      </c>
      <c r="AA10057">
        <v>803695</v>
      </c>
      <c r="AB10057" s="198">
        <v>37035.875011574077</v>
      </c>
      <c r="AC10057" s="198">
        <v>37035.875011574077</v>
      </c>
    </row>
    <row r="10058" spans="7:29" x14ac:dyDescent="0.2">
      <c r="G10058" s="202">
        <v>1281160</v>
      </c>
      <c r="H10058" s="198">
        <v>37033.620659722219</v>
      </c>
      <c r="I10058" t="s">
        <v>2983</v>
      </c>
      <c r="M10058" t="s">
        <v>3451</v>
      </c>
      <c r="N10058" t="s">
        <v>1827</v>
      </c>
      <c r="O10058" t="s">
        <v>2548</v>
      </c>
      <c r="Q10058" s="199">
        <v>50</v>
      </c>
      <c r="S10058" t="s">
        <v>1784</v>
      </c>
      <c r="T10058" t="s">
        <v>2230</v>
      </c>
      <c r="U10058" s="201">
        <v>116</v>
      </c>
      <c r="V10058" t="s">
        <v>2951</v>
      </c>
      <c r="W10058" t="s">
        <v>3011</v>
      </c>
      <c r="X10058" t="s">
        <v>2172</v>
      </c>
      <c r="Y10058" t="s">
        <v>2741</v>
      </c>
      <c r="Z10058" t="s">
        <v>3724</v>
      </c>
      <c r="AA10058">
        <v>618737.1</v>
      </c>
      <c r="AB10058" s="198">
        <v>37073.875</v>
      </c>
      <c r="AC10058" s="198">
        <v>37134.875</v>
      </c>
    </row>
    <row r="10059" spans="7:29" x14ac:dyDescent="0.2">
      <c r="G10059" s="202">
        <v>1281161</v>
      </c>
      <c r="H10059" s="198">
        <v>37033.62096064815</v>
      </c>
      <c r="I10059" t="s">
        <v>1826</v>
      </c>
      <c r="M10059" t="s">
        <v>1785</v>
      </c>
      <c r="N10059" t="s">
        <v>3314</v>
      </c>
      <c r="O10059" t="s">
        <v>2549</v>
      </c>
      <c r="Q10059" s="199">
        <v>10000</v>
      </c>
      <c r="S10059" t="s">
        <v>1786</v>
      </c>
      <c r="T10059" t="s">
        <v>2230</v>
      </c>
      <c r="U10059" s="201">
        <v>4.03</v>
      </c>
      <c r="V10059" t="s">
        <v>2322</v>
      </c>
      <c r="W10059" t="s">
        <v>2790</v>
      </c>
      <c r="X10059" t="s">
        <v>2791</v>
      </c>
      <c r="Y10059" t="s">
        <v>3318</v>
      </c>
      <c r="Z10059" t="s">
        <v>3729</v>
      </c>
      <c r="AA10059">
        <v>803696</v>
      </c>
      <c r="AB10059" s="198">
        <v>37035.875011574077</v>
      </c>
      <c r="AC10059" s="198">
        <v>37035.875011574077</v>
      </c>
    </row>
    <row r="10060" spans="7:29" x14ac:dyDescent="0.2">
      <c r="G10060" s="202">
        <v>1281162</v>
      </c>
      <c r="H10060" s="198">
        <v>37033.621608796297</v>
      </c>
      <c r="I10060" t="s">
        <v>1838</v>
      </c>
      <c r="J10060" t="s">
        <v>3001</v>
      </c>
      <c r="K10060" t="s">
        <v>3002</v>
      </c>
      <c r="M10060" t="s">
        <v>3451</v>
      </c>
      <c r="N10060" t="s">
        <v>1827</v>
      </c>
      <c r="O10060" t="s">
        <v>3326</v>
      </c>
      <c r="P10060" s="199">
        <v>50</v>
      </c>
      <c r="S10060" t="s">
        <v>1784</v>
      </c>
      <c r="T10060" t="s">
        <v>2230</v>
      </c>
      <c r="U10060" s="201">
        <v>57.5</v>
      </c>
      <c r="V10060" t="s">
        <v>3003</v>
      </c>
      <c r="W10060" t="s">
        <v>1844</v>
      </c>
      <c r="X10060" t="s">
        <v>2993</v>
      </c>
      <c r="Y10060" t="s">
        <v>2741</v>
      </c>
      <c r="Z10060" t="s">
        <v>3724</v>
      </c>
      <c r="AA10060">
        <v>618742.1</v>
      </c>
      <c r="AB10060" s="198">
        <v>37043.591666666667</v>
      </c>
      <c r="AC10060" s="198">
        <v>37072.591666666667</v>
      </c>
    </row>
    <row r="10061" spans="7:29" x14ac:dyDescent="0.2">
      <c r="G10061" s="202">
        <v>1281164</v>
      </c>
      <c r="H10061" s="198">
        <v>37033.622083333335</v>
      </c>
      <c r="I10061" t="s">
        <v>3008</v>
      </c>
      <c r="M10061" t="s">
        <v>3451</v>
      </c>
      <c r="N10061" t="s">
        <v>1827</v>
      </c>
      <c r="O10061" t="s">
        <v>3010</v>
      </c>
      <c r="P10061" s="199">
        <v>50</v>
      </c>
      <c r="S10061" t="s">
        <v>1784</v>
      </c>
      <c r="T10061" t="s">
        <v>2230</v>
      </c>
      <c r="U10061" s="201">
        <v>45.1</v>
      </c>
      <c r="V10061" t="s">
        <v>1754</v>
      </c>
      <c r="W10061" t="s">
        <v>1836</v>
      </c>
      <c r="X10061" t="s">
        <v>3012</v>
      </c>
      <c r="Y10061" t="s">
        <v>2741</v>
      </c>
      <c r="Z10061" t="s">
        <v>3724</v>
      </c>
      <c r="AA10061">
        <v>618745.1</v>
      </c>
      <c r="AB10061" s="198">
        <v>37135.594444444447</v>
      </c>
      <c r="AC10061" s="198">
        <v>37164.594444444447</v>
      </c>
    </row>
    <row r="10062" spans="7:29" x14ac:dyDescent="0.2">
      <c r="G10062" s="202">
        <v>1281165</v>
      </c>
      <c r="H10062" s="198">
        <v>37033.622766203705</v>
      </c>
      <c r="I10062" t="s">
        <v>2358</v>
      </c>
      <c r="M10062" t="s">
        <v>1785</v>
      </c>
      <c r="N10062" t="s">
        <v>1724</v>
      </c>
      <c r="O10062" t="s">
        <v>2326</v>
      </c>
      <c r="P10062" s="199">
        <v>5000</v>
      </c>
      <c r="S10062" t="s">
        <v>2308</v>
      </c>
      <c r="T10062" t="s">
        <v>1725</v>
      </c>
      <c r="U10062" s="201">
        <v>5.35</v>
      </c>
      <c r="V10062" t="s">
        <v>2359</v>
      </c>
      <c r="W10062" t="s">
        <v>1726</v>
      </c>
      <c r="X10062" t="s">
        <v>1727</v>
      </c>
      <c r="Y10062" t="s">
        <v>3318</v>
      </c>
      <c r="Z10062" t="s">
        <v>3730</v>
      </c>
      <c r="AA10062">
        <v>803699</v>
      </c>
      <c r="AB10062" s="198">
        <v>37034.875011574077</v>
      </c>
      <c r="AC10062" s="198">
        <v>37034.875011574077</v>
      </c>
    </row>
    <row r="10063" spans="7:29" x14ac:dyDescent="0.2">
      <c r="G10063" s="202">
        <v>1281166</v>
      </c>
      <c r="H10063" s="198">
        <v>37033.623506944445</v>
      </c>
      <c r="I10063" t="s">
        <v>1826</v>
      </c>
      <c r="M10063" t="s">
        <v>3451</v>
      </c>
      <c r="N10063" t="s">
        <v>1737</v>
      </c>
      <c r="O10063" t="s">
        <v>2391</v>
      </c>
      <c r="Q10063" s="199">
        <v>25</v>
      </c>
      <c r="S10063" t="s">
        <v>1784</v>
      </c>
      <c r="T10063" t="s">
        <v>2230</v>
      </c>
      <c r="U10063" s="201">
        <v>302</v>
      </c>
      <c r="V10063" t="s">
        <v>3209</v>
      </c>
      <c r="W10063" t="s">
        <v>3384</v>
      </c>
      <c r="X10063" t="s">
        <v>1738</v>
      </c>
      <c r="Y10063" t="s">
        <v>2741</v>
      </c>
      <c r="Z10063" t="s">
        <v>3724</v>
      </c>
      <c r="AA10063">
        <v>618747.1</v>
      </c>
      <c r="AB10063" s="198">
        <v>37036.875</v>
      </c>
      <c r="AC10063" s="198">
        <v>37037.875</v>
      </c>
    </row>
    <row r="10064" spans="7:29" x14ac:dyDescent="0.2">
      <c r="G10064" s="202">
        <v>1281167</v>
      </c>
      <c r="H10064" s="198">
        <v>37033.623969907407</v>
      </c>
      <c r="I10064" t="s">
        <v>3336</v>
      </c>
      <c r="M10064" t="s">
        <v>3451</v>
      </c>
      <c r="N10064" t="s">
        <v>2738</v>
      </c>
      <c r="O10064" t="s">
        <v>2550</v>
      </c>
      <c r="P10064" s="199">
        <v>50</v>
      </c>
      <c r="S10064" t="s">
        <v>1784</v>
      </c>
      <c r="T10064" t="s">
        <v>2230</v>
      </c>
      <c r="U10064" s="201">
        <v>51</v>
      </c>
      <c r="V10064" t="s">
        <v>3123</v>
      </c>
      <c r="W10064" t="s">
        <v>2987</v>
      </c>
      <c r="X10064" t="s">
        <v>1835</v>
      </c>
      <c r="Y10064" t="s">
        <v>2741</v>
      </c>
      <c r="Z10064" t="s">
        <v>3729</v>
      </c>
      <c r="AA10064">
        <v>618748.1</v>
      </c>
      <c r="AB10064" s="198">
        <v>37040.875</v>
      </c>
      <c r="AC10064" s="198">
        <v>37042.875</v>
      </c>
    </row>
    <row r="10065" spans="7:29" x14ac:dyDescent="0.2">
      <c r="G10065" s="202">
        <v>1281171</v>
      </c>
      <c r="H10065" s="198">
        <v>37033.62604166667</v>
      </c>
      <c r="I10065" t="s">
        <v>1694</v>
      </c>
      <c r="M10065" t="s">
        <v>1785</v>
      </c>
      <c r="N10065" t="s">
        <v>3014</v>
      </c>
      <c r="O10065" t="s">
        <v>3015</v>
      </c>
      <c r="P10065" s="199">
        <v>10000</v>
      </c>
      <c r="S10065" t="s">
        <v>1786</v>
      </c>
      <c r="T10065" t="s">
        <v>2230</v>
      </c>
      <c r="U10065" s="201">
        <v>4.13</v>
      </c>
      <c r="V10065" t="s">
        <v>1804</v>
      </c>
      <c r="W10065" t="s">
        <v>3587</v>
      </c>
      <c r="X10065" t="s">
        <v>3016</v>
      </c>
      <c r="Y10065" t="s">
        <v>2250</v>
      </c>
      <c r="Z10065" t="s">
        <v>3729</v>
      </c>
      <c r="AA10065" t="s">
        <v>2551</v>
      </c>
      <c r="AB10065" s="198">
        <v>37043.875</v>
      </c>
      <c r="AC10065" s="198">
        <v>37072.875</v>
      </c>
    </row>
    <row r="10066" spans="7:29" x14ac:dyDescent="0.2">
      <c r="G10066" s="202">
        <v>1281172</v>
      </c>
      <c r="H10066" s="198">
        <v>37033.626076388886</v>
      </c>
      <c r="I10066" t="s">
        <v>2964</v>
      </c>
      <c r="M10066" t="s">
        <v>3451</v>
      </c>
      <c r="N10066" t="s">
        <v>1827</v>
      </c>
      <c r="O10066" t="s">
        <v>3326</v>
      </c>
      <c r="P10066" s="199">
        <v>50</v>
      </c>
      <c r="S10066" t="s">
        <v>1784</v>
      </c>
      <c r="T10066" t="s">
        <v>2230</v>
      </c>
      <c r="U10066" s="201">
        <v>57</v>
      </c>
      <c r="V10066" t="s">
        <v>2915</v>
      </c>
      <c r="W10066" t="s">
        <v>1844</v>
      </c>
      <c r="X10066" t="s">
        <v>2993</v>
      </c>
      <c r="Y10066" t="s">
        <v>2741</v>
      </c>
      <c r="Z10066" t="s">
        <v>3724</v>
      </c>
      <c r="AA10066">
        <v>618762.1</v>
      </c>
      <c r="AB10066" s="198">
        <v>37043.591666666667</v>
      </c>
      <c r="AC10066" s="198">
        <v>37072.591666666667</v>
      </c>
    </row>
    <row r="10067" spans="7:29" x14ac:dyDescent="0.2">
      <c r="G10067" s="202">
        <v>1281174</v>
      </c>
      <c r="H10067" s="198">
        <v>37033.626689814817</v>
      </c>
      <c r="I10067" t="s">
        <v>2203</v>
      </c>
      <c r="M10067" t="s">
        <v>3451</v>
      </c>
      <c r="N10067" t="s">
        <v>1827</v>
      </c>
      <c r="O10067" t="s">
        <v>3326</v>
      </c>
      <c r="Q10067" s="199">
        <v>50</v>
      </c>
      <c r="S10067" t="s">
        <v>1784</v>
      </c>
      <c r="T10067" t="s">
        <v>2230</v>
      </c>
      <c r="U10067" s="201">
        <v>57</v>
      </c>
      <c r="V10067" t="s">
        <v>3000</v>
      </c>
      <c r="W10067" t="s">
        <v>1844</v>
      </c>
      <c r="X10067" t="s">
        <v>2993</v>
      </c>
      <c r="Y10067" t="s">
        <v>2741</v>
      </c>
      <c r="Z10067" t="s">
        <v>3724</v>
      </c>
      <c r="AA10067">
        <v>618764.1</v>
      </c>
      <c r="AB10067" s="198">
        <v>37043.591666666667</v>
      </c>
      <c r="AC10067" s="198">
        <v>37072.591666666667</v>
      </c>
    </row>
    <row r="10068" spans="7:29" x14ac:dyDescent="0.2">
      <c r="G10068" s="202">
        <v>1281176</v>
      </c>
      <c r="H10068" s="198">
        <v>37033.627847222226</v>
      </c>
      <c r="I10068" t="s">
        <v>2545</v>
      </c>
      <c r="M10068" t="s">
        <v>3451</v>
      </c>
      <c r="N10068" t="s">
        <v>1827</v>
      </c>
      <c r="O10068" t="s">
        <v>1686</v>
      </c>
      <c r="P10068" s="199">
        <v>50</v>
      </c>
      <c r="S10068" t="s">
        <v>1784</v>
      </c>
      <c r="T10068" t="s">
        <v>2230</v>
      </c>
      <c r="U10068" s="201">
        <v>66.25</v>
      </c>
      <c r="V10068" t="s">
        <v>2546</v>
      </c>
      <c r="W10068" t="s">
        <v>1836</v>
      </c>
      <c r="X10068" t="s">
        <v>3012</v>
      </c>
      <c r="Y10068" t="s">
        <v>2741</v>
      </c>
      <c r="Z10068" t="s">
        <v>3724</v>
      </c>
      <c r="AA10068">
        <v>618772.1</v>
      </c>
      <c r="AB10068" s="198">
        <v>37043.594444444447</v>
      </c>
      <c r="AC10068" s="198">
        <v>37072.594444444447</v>
      </c>
    </row>
    <row r="10069" spans="7:29" x14ac:dyDescent="0.2">
      <c r="G10069" s="202">
        <v>1281177</v>
      </c>
      <c r="H10069" s="198">
        <v>37033.628136574072</v>
      </c>
      <c r="I10069" t="s">
        <v>1783</v>
      </c>
      <c r="M10069" t="s">
        <v>1994</v>
      </c>
      <c r="N10069" t="s">
        <v>2731</v>
      </c>
      <c r="O10069" t="s">
        <v>1815</v>
      </c>
      <c r="P10069" s="199">
        <v>50000</v>
      </c>
      <c r="S10069" t="s">
        <v>1792</v>
      </c>
      <c r="T10069" t="s">
        <v>2230</v>
      </c>
      <c r="U10069" s="201">
        <v>29.9</v>
      </c>
      <c r="V10069" t="s">
        <v>2607</v>
      </c>
      <c r="W10069" t="s">
        <v>2733</v>
      </c>
      <c r="X10069" t="s">
        <v>2734</v>
      </c>
      <c r="Y10069" t="s">
        <v>3473</v>
      </c>
      <c r="Z10069" t="s">
        <v>3729</v>
      </c>
      <c r="AA10069" t="s">
        <v>3056</v>
      </c>
      <c r="AB10069" s="198">
        <v>37073</v>
      </c>
      <c r="AC10069" s="198">
        <v>37103</v>
      </c>
    </row>
    <row r="10070" spans="7:29" x14ac:dyDescent="0.2">
      <c r="G10070" s="202">
        <v>1281178</v>
      </c>
      <c r="H10070" s="198">
        <v>37033.628275462965</v>
      </c>
      <c r="I10070" t="s">
        <v>1783</v>
      </c>
      <c r="M10070" t="s">
        <v>1994</v>
      </c>
      <c r="N10070" t="s">
        <v>2731</v>
      </c>
      <c r="O10070" t="s">
        <v>1815</v>
      </c>
      <c r="P10070" s="199">
        <v>50000</v>
      </c>
      <c r="S10070" t="s">
        <v>1792</v>
      </c>
      <c r="T10070" t="s">
        <v>2230</v>
      </c>
      <c r="U10070" s="201">
        <v>29.86</v>
      </c>
      <c r="V10070" t="s">
        <v>2607</v>
      </c>
      <c r="W10070" t="s">
        <v>2733</v>
      </c>
      <c r="X10070" t="s">
        <v>2734</v>
      </c>
      <c r="Y10070" t="s">
        <v>3473</v>
      </c>
      <c r="Z10070" t="s">
        <v>3729</v>
      </c>
      <c r="AA10070" t="s">
        <v>3056</v>
      </c>
      <c r="AB10070" s="198">
        <v>37073</v>
      </c>
      <c r="AC10070" s="198">
        <v>37103</v>
      </c>
    </row>
    <row r="10071" spans="7:29" x14ac:dyDescent="0.2">
      <c r="G10071" s="202">
        <v>1281179</v>
      </c>
      <c r="H10071" s="198">
        <v>37033.628657407404</v>
      </c>
      <c r="I10071" t="s">
        <v>3231</v>
      </c>
      <c r="M10071" t="s">
        <v>1785</v>
      </c>
      <c r="N10071" t="s">
        <v>1724</v>
      </c>
      <c r="O10071" t="s">
        <v>2912</v>
      </c>
      <c r="Q10071" s="199">
        <v>5000</v>
      </c>
      <c r="S10071" t="s">
        <v>2308</v>
      </c>
      <c r="T10071" t="s">
        <v>1725</v>
      </c>
      <c r="U10071" s="201">
        <v>5.32</v>
      </c>
      <c r="V10071" t="s">
        <v>2375</v>
      </c>
      <c r="W10071" t="s">
        <v>1726</v>
      </c>
      <c r="X10071" t="s">
        <v>1727</v>
      </c>
      <c r="Y10071" t="s">
        <v>3318</v>
      </c>
      <c r="Z10071" t="s">
        <v>3730</v>
      </c>
      <c r="AA10071">
        <v>803715</v>
      </c>
      <c r="AB10071" s="198">
        <v>37033.875011574077</v>
      </c>
      <c r="AC10071" s="198">
        <v>37033.875011574077</v>
      </c>
    </row>
    <row r="10072" spans="7:29" x14ac:dyDescent="0.2">
      <c r="G10072" s="202">
        <v>1281180</v>
      </c>
      <c r="H10072" s="198">
        <v>37033.628750000003</v>
      </c>
      <c r="I10072" t="s">
        <v>3013</v>
      </c>
      <c r="M10072" t="s">
        <v>1994</v>
      </c>
      <c r="N10072" t="s">
        <v>2731</v>
      </c>
      <c r="O10072" t="s">
        <v>1815</v>
      </c>
      <c r="Q10072" s="199">
        <v>50000</v>
      </c>
      <c r="S10072" t="s">
        <v>1792</v>
      </c>
      <c r="T10072" t="s">
        <v>2230</v>
      </c>
      <c r="U10072" s="201">
        <v>29.88</v>
      </c>
      <c r="V10072" t="s">
        <v>3296</v>
      </c>
      <c r="W10072" t="s">
        <v>2733</v>
      </c>
      <c r="X10072" t="s">
        <v>2734</v>
      </c>
      <c r="Y10072" t="s">
        <v>3473</v>
      </c>
      <c r="Z10072" t="s">
        <v>3729</v>
      </c>
      <c r="AA10072" t="s">
        <v>3056</v>
      </c>
      <c r="AB10072" s="198">
        <v>37073</v>
      </c>
      <c r="AC10072" s="198">
        <v>37103</v>
      </c>
    </row>
    <row r="10073" spans="7:29" x14ac:dyDescent="0.2">
      <c r="G10073" s="202">
        <v>1281181</v>
      </c>
      <c r="H10073" s="198">
        <v>37033.629247685189</v>
      </c>
      <c r="I10073" t="s">
        <v>3244</v>
      </c>
      <c r="M10073" t="s">
        <v>1785</v>
      </c>
      <c r="N10073" t="s">
        <v>3314</v>
      </c>
      <c r="O10073" t="s">
        <v>2402</v>
      </c>
      <c r="Q10073" s="199">
        <v>5000</v>
      </c>
      <c r="S10073" t="s">
        <v>1786</v>
      </c>
      <c r="T10073" t="s">
        <v>2230</v>
      </c>
      <c r="U10073" s="201">
        <v>4.0599999999999996</v>
      </c>
      <c r="V10073" t="s">
        <v>3245</v>
      </c>
      <c r="W10073" t="s">
        <v>2783</v>
      </c>
      <c r="X10073" t="s">
        <v>2784</v>
      </c>
      <c r="Y10073" t="s">
        <v>3318</v>
      </c>
      <c r="Z10073" t="s">
        <v>3729</v>
      </c>
      <c r="AA10073">
        <v>803716</v>
      </c>
      <c r="AB10073" s="198">
        <v>37035.875011574077</v>
      </c>
      <c r="AC10073" s="198">
        <v>37035.875011574077</v>
      </c>
    </row>
    <row r="10074" spans="7:29" x14ac:dyDescent="0.2">
      <c r="G10074" s="202">
        <v>1281182</v>
      </c>
      <c r="H10074" s="198">
        <v>37033.629652777781</v>
      </c>
      <c r="I10074" t="s">
        <v>3359</v>
      </c>
      <c r="M10074" t="s">
        <v>1785</v>
      </c>
      <c r="N10074" t="s">
        <v>3014</v>
      </c>
      <c r="O10074" t="s">
        <v>3015</v>
      </c>
      <c r="P10074" s="199">
        <v>5000</v>
      </c>
      <c r="S10074" t="s">
        <v>1786</v>
      </c>
      <c r="T10074" t="s">
        <v>2230</v>
      </c>
      <c r="U10074" s="201">
        <v>4.13</v>
      </c>
      <c r="V10074" t="s">
        <v>3509</v>
      </c>
      <c r="W10074" t="s">
        <v>3587</v>
      </c>
      <c r="X10074" t="s">
        <v>3016</v>
      </c>
      <c r="Y10074" t="s">
        <v>2250</v>
      </c>
      <c r="Z10074" t="s">
        <v>3729</v>
      </c>
      <c r="AA10074" t="s">
        <v>2552</v>
      </c>
      <c r="AB10074" s="198">
        <v>37043.875</v>
      </c>
      <c r="AC10074" s="198">
        <v>37072.875</v>
      </c>
    </row>
    <row r="10075" spans="7:29" x14ac:dyDescent="0.2">
      <c r="G10075" s="202">
        <v>1281183</v>
      </c>
      <c r="H10075" s="198">
        <v>37033.629861111112</v>
      </c>
      <c r="I10075" t="s">
        <v>3013</v>
      </c>
      <c r="M10075" t="s">
        <v>1785</v>
      </c>
      <c r="N10075" t="s">
        <v>3014</v>
      </c>
      <c r="O10075" t="s">
        <v>3015</v>
      </c>
      <c r="Q10075" s="199">
        <v>15000</v>
      </c>
      <c r="S10075" t="s">
        <v>1786</v>
      </c>
      <c r="T10075" t="s">
        <v>2230</v>
      </c>
      <c r="U10075" s="201">
        <v>4.1399999999999997</v>
      </c>
      <c r="V10075" t="s">
        <v>3267</v>
      </c>
      <c r="W10075" t="s">
        <v>3587</v>
      </c>
      <c r="X10075" t="s">
        <v>3016</v>
      </c>
      <c r="Y10075" t="s">
        <v>2250</v>
      </c>
      <c r="Z10075" t="s">
        <v>3729</v>
      </c>
      <c r="AA10075" t="s">
        <v>2553</v>
      </c>
      <c r="AB10075" s="198">
        <v>37043.875</v>
      </c>
      <c r="AC10075" s="198">
        <v>37072.875</v>
      </c>
    </row>
    <row r="10076" spans="7:29" x14ac:dyDescent="0.2">
      <c r="G10076" s="202">
        <v>1281184</v>
      </c>
      <c r="H10076" s="198">
        <v>37033.63008101852</v>
      </c>
      <c r="I10076" t="s">
        <v>3336</v>
      </c>
      <c r="M10076" t="s">
        <v>1785</v>
      </c>
      <c r="N10076" t="s">
        <v>3014</v>
      </c>
      <c r="O10076" t="s">
        <v>2392</v>
      </c>
      <c r="Q10076" s="199">
        <v>30000</v>
      </c>
      <c r="S10076" t="s">
        <v>1786</v>
      </c>
      <c r="T10076" t="s">
        <v>2230</v>
      </c>
      <c r="U10076" s="201">
        <v>4.0750000000000002</v>
      </c>
      <c r="V10076" t="s">
        <v>1700</v>
      </c>
      <c r="W10076" t="s">
        <v>3372</v>
      </c>
      <c r="X10076" t="s">
        <v>2774</v>
      </c>
      <c r="Y10076" t="s">
        <v>2250</v>
      </c>
      <c r="Z10076" t="s">
        <v>3729</v>
      </c>
      <c r="AA10076" t="s">
        <v>2554</v>
      </c>
      <c r="AB10076" s="198">
        <v>37035.875011574077</v>
      </c>
      <c r="AC10076" s="198">
        <v>37042.875011574077</v>
      </c>
    </row>
    <row r="10077" spans="7:29" x14ac:dyDescent="0.2">
      <c r="G10077" s="202">
        <v>1281185</v>
      </c>
      <c r="H10077" s="198">
        <v>37033.630162037036</v>
      </c>
      <c r="I10077" t="s">
        <v>2730</v>
      </c>
      <c r="M10077" t="s">
        <v>1994</v>
      </c>
      <c r="N10077" t="s">
        <v>2731</v>
      </c>
      <c r="O10077" t="s">
        <v>1815</v>
      </c>
      <c r="Q10077" s="199">
        <v>50000</v>
      </c>
      <c r="S10077" t="s">
        <v>1792</v>
      </c>
      <c r="T10077" t="s">
        <v>2230</v>
      </c>
      <c r="U10077" s="201">
        <v>29.92</v>
      </c>
      <c r="V10077" t="s">
        <v>3298</v>
      </c>
      <c r="W10077" t="s">
        <v>2733</v>
      </c>
      <c r="X10077" t="s">
        <v>2734</v>
      </c>
      <c r="Y10077" t="s">
        <v>3473</v>
      </c>
      <c r="Z10077" t="s">
        <v>3729</v>
      </c>
      <c r="AA10077" t="s">
        <v>3056</v>
      </c>
      <c r="AB10077" s="198">
        <v>37073</v>
      </c>
      <c r="AC10077" s="198">
        <v>37103</v>
      </c>
    </row>
    <row r="10078" spans="7:29" x14ac:dyDescent="0.2">
      <c r="G10078" s="202">
        <v>1281186</v>
      </c>
      <c r="H10078" s="198">
        <v>37033.630543981482</v>
      </c>
      <c r="I10078" t="s">
        <v>3393</v>
      </c>
      <c r="M10078" t="s">
        <v>3451</v>
      </c>
      <c r="N10078" t="s">
        <v>1827</v>
      </c>
      <c r="O10078" t="s">
        <v>2928</v>
      </c>
      <c r="P10078" s="199">
        <v>50</v>
      </c>
      <c r="S10078" t="s">
        <v>1784</v>
      </c>
      <c r="T10078" t="s">
        <v>2230</v>
      </c>
      <c r="U10078" s="201">
        <v>34</v>
      </c>
      <c r="V10078" t="s">
        <v>3332</v>
      </c>
      <c r="W10078" t="s">
        <v>1831</v>
      </c>
      <c r="X10078" t="s">
        <v>1832</v>
      </c>
      <c r="Y10078" t="s">
        <v>2741</v>
      </c>
      <c r="Z10078" t="s">
        <v>3724</v>
      </c>
      <c r="AA10078">
        <v>618783.1</v>
      </c>
      <c r="AB10078" s="198">
        <v>37039.875011574077</v>
      </c>
      <c r="AC10078" s="198">
        <v>37043.875011574077</v>
      </c>
    </row>
    <row r="10079" spans="7:29" x14ac:dyDescent="0.2">
      <c r="G10079" s="202">
        <v>1281188</v>
      </c>
      <c r="H10079" s="198">
        <v>37033.630659722221</v>
      </c>
      <c r="I10079" t="s">
        <v>2203</v>
      </c>
      <c r="M10079" t="s">
        <v>3451</v>
      </c>
      <c r="N10079" t="s">
        <v>1737</v>
      </c>
      <c r="O10079" t="s">
        <v>2391</v>
      </c>
      <c r="P10079" s="199">
        <v>25</v>
      </c>
      <c r="S10079" t="s">
        <v>1784</v>
      </c>
      <c r="T10079" t="s">
        <v>2230</v>
      </c>
      <c r="U10079" s="201">
        <v>302</v>
      </c>
      <c r="V10079" t="s">
        <v>2727</v>
      </c>
      <c r="W10079" t="s">
        <v>3384</v>
      </c>
      <c r="X10079" t="s">
        <v>1738</v>
      </c>
      <c r="Y10079" t="s">
        <v>2741</v>
      </c>
      <c r="Z10079" t="s">
        <v>3724</v>
      </c>
      <c r="AA10079">
        <v>618784.1</v>
      </c>
      <c r="AB10079" s="198">
        <v>37036.875</v>
      </c>
      <c r="AC10079" s="198">
        <v>37037.875</v>
      </c>
    </row>
    <row r="10080" spans="7:29" x14ac:dyDescent="0.2">
      <c r="G10080" s="202">
        <v>1281190</v>
      </c>
      <c r="H10080" s="198">
        <v>37033.632592592592</v>
      </c>
      <c r="I10080" t="s">
        <v>3019</v>
      </c>
      <c r="M10080" t="s">
        <v>1785</v>
      </c>
      <c r="N10080" t="s">
        <v>3014</v>
      </c>
      <c r="O10080" t="s">
        <v>3370</v>
      </c>
      <c r="Q10080" s="199">
        <v>500</v>
      </c>
      <c r="S10080" t="s">
        <v>1786</v>
      </c>
      <c r="T10080" t="s">
        <v>2230</v>
      </c>
      <c r="U10080" s="201">
        <v>4.3449999999999998</v>
      </c>
      <c r="V10080" t="s">
        <v>3020</v>
      </c>
      <c r="W10080" t="s">
        <v>3587</v>
      </c>
      <c r="X10080" t="s">
        <v>3016</v>
      </c>
      <c r="Y10080" t="s">
        <v>2250</v>
      </c>
      <c r="Z10080" t="s">
        <v>3729</v>
      </c>
      <c r="AA10080" t="s">
        <v>2555</v>
      </c>
      <c r="AB10080" s="198">
        <v>37257.875</v>
      </c>
      <c r="AC10080" s="198">
        <v>37621.875</v>
      </c>
    </row>
    <row r="10081" spans="7:29" x14ac:dyDescent="0.2">
      <c r="G10081" s="202">
        <v>1281191</v>
      </c>
      <c r="H10081" s="198">
        <v>37033.632638888892</v>
      </c>
      <c r="I10081" t="s">
        <v>3019</v>
      </c>
      <c r="M10081" t="s">
        <v>1785</v>
      </c>
      <c r="N10081" t="s">
        <v>3014</v>
      </c>
      <c r="O10081" t="s">
        <v>3345</v>
      </c>
      <c r="P10081" s="199">
        <v>2500</v>
      </c>
      <c r="S10081" t="s">
        <v>1786</v>
      </c>
      <c r="T10081" t="s">
        <v>2230</v>
      </c>
      <c r="U10081" s="201">
        <v>4.6349999999999998</v>
      </c>
      <c r="V10081" t="s">
        <v>3020</v>
      </c>
      <c r="W10081" t="s">
        <v>3587</v>
      </c>
      <c r="X10081" t="s">
        <v>3016</v>
      </c>
      <c r="Y10081" t="s">
        <v>2250</v>
      </c>
      <c r="Z10081" t="s">
        <v>3729</v>
      </c>
      <c r="AA10081" t="s">
        <v>2556</v>
      </c>
      <c r="AB10081" s="198">
        <v>37196</v>
      </c>
      <c r="AC10081" s="198">
        <v>37346</v>
      </c>
    </row>
    <row r="10082" spans="7:29" x14ac:dyDescent="0.2">
      <c r="G10082" s="202">
        <v>1281192</v>
      </c>
      <c r="H10082" s="198">
        <v>37033.632939814815</v>
      </c>
      <c r="I10082" t="s">
        <v>3023</v>
      </c>
      <c r="M10082" t="s">
        <v>3451</v>
      </c>
      <c r="N10082" t="s">
        <v>1827</v>
      </c>
      <c r="O10082" t="s">
        <v>3326</v>
      </c>
      <c r="Q10082" s="199">
        <v>50</v>
      </c>
      <c r="S10082" t="s">
        <v>1784</v>
      </c>
      <c r="T10082" t="s">
        <v>2230</v>
      </c>
      <c r="U10082" s="201">
        <v>57.25</v>
      </c>
      <c r="V10082" t="s">
        <v>3490</v>
      </c>
      <c r="W10082" t="s">
        <v>1844</v>
      </c>
      <c r="X10082" t="s">
        <v>2993</v>
      </c>
      <c r="Y10082" t="s">
        <v>2741</v>
      </c>
      <c r="Z10082" t="s">
        <v>3724</v>
      </c>
      <c r="AA10082">
        <v>618799.1</v>
      </c>
      <c r="AB10082" s="198">
        <v>37043.591666666667</v>
      </c>
      <c r="AC10082" s="198">
        <v>37072.591666666667</v>
      </c>
    </row>
    <row r="10083" spans="7:29" x14ac:dyDescent="0.2">
      <c r="G10083" s="202">
        <v>1281193</v>
      </c>
      <c r="H10083" s="198">
        <v>37033.633194444446</v>
      </c>
      <c r="I10083" t="s">
        <v>2930</v>
      </c>
      <c r="M10083" t="s">
        <v>1785</v>
      </c>
      <c r="N10083" t="s">
        <v>3014</v>
      </c>
      <c r="O10083" t="s">
        <v>3015</v>
      </c>
      <c r="P10083" s="199">
        <v>10000</v>
      </c>
      <c r="S10083" t="s">
        <v>1786</v>
      </c>
      <c r="T10083" t="s">
        <v>2230</v>
      </c>
      <c r="U10083" s="201">
        <v>4.13</v>
      </c>
      <c r="V10083" t="s">
        <v>2931</v>
      </c>
      <c r="W10083" t="s">
        <v>3587</v>
      </c>
      <c r="X10083" t="s">
        <v>3016</v>
      </c>
      <c r="Y10083" t="s">
        <v>2250</v>
      </c>
      <c r="Z10083" t="s">
        <v>3729</v>
      </c>
      <c r="AA10083" t="s">
        <v>2557</v>
      </c>
      <c r="AB10083" s="198">
        <v>37043.875</v>
      </c>
      <c r="AC10083" s="198">
        <v>37072.875</v>
      </c>
    </row>
    <row r="10084" spans="7:29" x14ac:dyDescent="0.2">
      <c r="G10084" s="202">
        <v>1281194</v>
      </c>
      <c r="H10084" s="198">
        <v>37033.636990740742</v>
      </c>
      <c r="I10084" t="s">
        <v>1694</v>
      </c>
      <c r="M10084" t="s">
        <v>1785</v>
      </c>
      <c r="N10084" t="s">
        <v>3014</v>
      </c>
      <c r="O10084" t="s">
        <v>3015</v>
      </c>
      <c r="P10084" s="199">
        <v>5000</v>
      </c>
      <c r="S10084" t="s">
        <v>1786</v>
      </c>
      <c r="T10084" t="s">
        <v>2230</v>
      </c>
      <c r="U10084" s="201">
        <v>4.13</v>
      </c>
      <c r="V10084" t="s">
        <v>1804</v>
      </c>
      <c r="W10084" t="s">
        <v>3587</v>
      </c>
      <c r="X10084" t="s">
        <v>3016</v>
      </c>
      <c r="Y10084" t="s">
        <v>2250</v>
      </c>
      <c r="Z10084" t="s">
        <v>3729</v>
      </c>
      <c r="AA10084" t="s">
        <v>2558</v>
      </c>
      <c r="AB10084" s="198">
        <v>37043.875</v>
      </c>
      <c r="AC10084" s="198">
        <v>37072.875</v>
      </c>
    </row>
    <row r="10085" spans="7:29" x14ac:dyDescent="0.2">
      <c r="G10085" s="202">
        <v>1281195</v>
      </c>
      <c r="H10085" s="198">
        <v>37033.637083333335</v>
      </c>
      <c r="I10085" t="s">
        <v>3019</v>
      </c>
      <c r="M10085" t="s">
        <v>1785</v>
      </c>
      <c r="N10085" t="s">
        <v>3238</v>
      </c>
      <c r="O10085" t="s">
        <v>2559</v>
      </c>
      <c r="P10085" s="199">
        <v>5000</v>
      </c>
      <c r="S10085" t="s">
        <v>1786</v>
      </c>
      <c r="T10085" t="s">
        <v>2230</v>
      </c>
      <c r="U10085" s="201">
        <v>-2.75E-2</v>
      </c>
      <c r="V10085" t="s">
        <v>2046</v>
      </c>
      <c r="W10085" t="s">
        <v>3130</v>
      </c>
      <c r="X10085" t="s">
        <v>3338</v>
      </c>
      <c r="Y10085" t="s">
        <v>3318</v>
      </c>
      <c r="Z10085" t="s">
        <v>3729</v>
      </c>
      <c r="AA10085" t="s">
        <v>2560</v>
      </c>
      <c r="AB10085" s="198">
        <v>37043.875011574077</v>
      </c>
      <c r="AC10085" s="198">
        <v>37072.875011574077</v>
      </c>
    </row>
    <row r="10086" spans="7:29" x14ac:dyDescent="0.2">
      <c r="G10086" s="202">
        <v>1281197</v>
      </c>
      <c r="H10086" s="198">
        <v>37033.637361111112</v>
      </c>
      <c r="I10086" t="s">
        <v>2983</v>
      </c>
      <c r="M10086" t="s">
        <v>1785</v>
      </c>
      <c r="N10086" t="s">
        <v>3238</v>
      </c>
      <c r="O10086" t="s">
        <v>2561</v>
      </c>
      <c r="Q10086" s="199">
        <v>5000</v>
      </c>
      <c r="S10086" t="s">
        <v>1786</v>
      </c>
      <c r="T10086" t="s">
        <v>2230</v>
      </c>
      <c r="U10086" s="201">
        <v>-0.01</v>
      </c>
      <c r="V10086" t="s">
        <v>3343</v>
      </c>
      <c r="W10086" t="s">
        <v>3086</v>
      </c>
      <c r="X10086" t="s">
        <v>3317</v>
      </c>
      <c r="Y10086" t="s">
        <v>3318</v>
      </c>
      <c r="Z10086" t="s">
        <v>3729</v>
      </c>
      <c r="AA10086" t="s">
        <v>2562</v>
      </c>
      <c r="AB10086" s="198">
        <v>37043.875011574077</v>
      </c>
      <c r="AC10086" s="198">
        <v>37072.875011574077</v>
      </c>
    </row>
    <row r="10087" spans="7:29" x14ac:dyDescent="0.2">
      <c r="G10087" s="202">
        <v>1281198</v>
      </c>
      <c r="H10087" s="198">
        <v>37033.637557870374</v>
      </c>
      <c r="I10087" t="s">
        <v>3385</v>
      </c>
      <c r="M10087" t="s">
        <v>1785</v>
      </c>
      <c r="N10087" t="s">
        <v>1724</v>
      </c>
      <c r="O10087" t="s">
        <v>2912</v>
      </c>
      <c r="Q10087" s="199">
        <v>5000</v>
      </c>
      <c r="S10087" t="s">
        <v>2308</v>
      </c>
      <c r="T10087" t="s">
        <v>1725</v>
      </c>
      <c r="U10087" s="201">
        <v>5.33</v>
      </c>
      <c r="V10087" t="s">
        <v>3386</v>
      </c>
      <c r="W10087" t="s">
        <v>1726</v>
      </c>
      <c r="X10087" t="s">
        <v>1727</v>
      </c>
      <c r="Y10087" t="s">
        <v>3318</v>
      </c>
      <c r="Z10087" t="s">
        <v>3730</v>
      </c>
      <c r="AA10087">
        <v>803734</v>
      </c>
      <c r="AB10087" s="198">
        <v>37033.875011574077</v>
      </c>
      <c r="AC10087" s="198">
        <v>37033.875011574077</v>
      </c>
    </row>
    <row r="10088" spans="7:29" x14ac:dyDescent="0.2">
      <c r="G10088" s="202">
        <v>1281199</v>
      </c>
      <c r="H10088" s="198">
        <v>37033.637986111113</v>
      </c>
      <c r="I10088" t="s">
        <v>2955</v>
      </c>
      <c r="M10088" t="s">
        <v>1994</v>
      </c>
      <c r="N10088" t="s">
        <v>2731</v>
      </c>
      <c r="O10088" t="s">
        <v>1815</v>
      </c>
      <c r="P10088" s="199">
        <v>50000</v>
      </c>
      <c r="S10088" t="s">
        <v>1792</v>
      </c>
      <c r="T10088" t="s">
        <v>2230</v>
      </c>
      <c r="U10088" s="201">
        <v>29.86</v>
      </c>
      <c r="V10088" t="s">
        <v>2956</v>
      </c>
      <c r="W10088" t="s">
        <v>2733</v>
      </c>
      <c r="X10088" t="s">
        <v>2734</v>
      </c>
      <c r="Y10088" t="s">
        <v>3473</v>
      </c>
      <c r="Z10088" t="s">
        <v>3729</v>
      </c>
      <c r="AA10088" t="s">
        <v>3056</v>
      </c>
      <c r="AB10088" s="198">
        <v>37073</v>
      </c>
      <c r="AC10088" s="198">
        <v>37103</v>
      </c>
    </row>
    <row r="10089" spans="7:29" x14ac:dyDescent="0.2">
      <c r="G10089" s="202">
        <v>1281200</v>
      </c>
      <c r="H10089" s="198">
        <v>37033.638043981482</v>
      </c>
      <c r="I10089" t="s">
        <v>2730</v>
      </c>
      <c r="M10089" t="s">
        <v>1994</v>
      </c>
      <c r="N10089" t="s">
        <v>2731</v>
      </c>
      <c r="O10089" t="s">
        <v>1815</v>
      </c>
      <c r="Q10089" s="199">
        <v>50000</v>
      </c>
      <c r="S10089" t="s">
        <v>1792</v>
      </c>
      <c r="T10089" t="s">
        <v>2230</v>
      </c>
      <c r="U10089" s="201">
        <v>29.86</v>
      </c>
      <c r="V10089" t="s">
        <v>3298</v>
      </c>
      <c r="W10089" t="s">
        <v>2733</v>
      </c>
      <c r="X10089" t="s">
        <v>2734</v>
      </c>
      <c r="Y10089" t="s">
        <v>3473</v>
      </c>
      <c r="Z10089" t="s">
        <v>3729</v>
      </c>
      <c r="AA10089" t="s">
        <v>3056</v>
      </c>
      <c r="AB10089" s="198">
        <v>37073</v>
      </c>
      <c r="AC10089" s="198">
        <v>37103</v>
      </c>
    </row>
    <row r="10090" spans="7:29" x14ac:dyDescent="0.2">
      <c r="G10090" s="202">
        <v>1281201</v>
      </c>
      <c r="H10090" s="198">
        <v>37033.638182870367</v>
      </c>
      <c r="I10090" t="s">
        <v>3393</v>
      </c>
      <c r="M10090" t="s">
        <v>3451</v>
      </c>
      <c r="N10090" t="s">
        <v>1737</v>
      </c>
      <c r="O10090" t="s">
        <v>2391</v>
      </c>
      <c r="P10090" s="199">
        <v>25</v>
      </c>
      <c r="S10090" t="s">
        <v>1784</v>
      </c>
      <c r="T10090" t="s">
        <v>2230</v>
      </c>
      <c r="U10090" s="201">
        <v>299</v>
      </c>
      <c r="V10090" t="s">
        <v>2760</v>
      </c>
      <c r="W10090" t="s">
        <v>3384</v>
      </c>
      <c r="X10090" t="s">
        <v>1738</v>
      </c>
      <c r="Y10090" t="s">
        <v>2741</v>
      </c>
      <c r="Z10090" t="s">
        <v>3724</v>
      </c>
      <c r="AA10090">
        <v>618804.1</v>
      </c>
      <c r="AB10090" s="198">
        <v>37036.875</v>
      </c>
      <c r="AC10090" s="198">
        <v>37037.875</v>
      </c>
    </row>
    <row r="10091" spans="7:29" x14ac:dyDescent="0.2">
      <c r="G10091" s="202">
        <v>1281202</v>
      </c>
      <c r="H10091" s="198">
        <v>37033.638194444444</v>
      </c>
      <c r="I10091" t="s">
        <v>2955</v>
      </c>
      <c r="M10091" t="s">
        <v>1994</v>
      </c>
      <c r="N10091" t="s">
        <v>2731</v>
      </c>
      <c r="O10091" t="s">
        <v>1815</v>
      </c>
      <c r="P10091" s="199">
        <v>50000</v>
      </c>
      <c r="S10091" t="s">
        <v>1792</v>
      </c>
      <c r="T10091" t="s">
        <v>2230</v>
      </c>
      <c r="U10091" s="201">
        <v>29.86</v>
      </c>
      <c r="V10091" t="s">
        <v>2956</v>
      </c>
      <c r="W10091" t="s">
        <v>2733</v>
      </c>
      <c r="X10091" t="s">
        <v>2734</v>
      </c>
      <c r="Y10091" t="s">
        <v>3473</v>
      </c>
      <c r="Z10091" t="s">
        <v>3729</v>
      </c>
      <c r="AA10091" t="s">
        <v>3056</v>
      </c>
      <c r="AB10091" s="198">
        <v>37073</v>
      </c>
      <c r="AC10091" s="198">
        <v>37103</v>
      </c>
    </row>
    <row r="10092" spans="7:29" x14ac:dyDescent="0.2">
      <c r="G10092" s="202">
        <v>1281204</v>
      </c>
      <c r="H10092" s="198">
        <v>37033.638472222221</v>
      </c>
      <c r="I10092" t="s">
        <v>2730</v>
      </c>
      <c r="M10092" t="s">
        <v>1994</v>
      </c>
      <c r="N10092" t="s">
        <v>2731</v>
      </c>
      <c r="O10092" t="s">
        <v>1815</v>
      </c>
      <c r="Q10092" s="199">
        <v>50000</v>
      </c>
      <c r="S10092" t="s">
        <v>1792</v>
      </c>
      <c r="T10092" t="s">
        <v>2230</v>
      </c>
      <c r="U10092" s="201">
        <v>29.86</v>
      </c>
      <c r="V10092" t="s">
        <v>3298</v>
      </c>
      <c r="W10092" t="s">
        <v>2733</v>
      </c>
      <c r="X10092" t="s">
        <v>2734</v>
      </c>
      <c r="Y10092" t="s">
        <v>3473</v>
      </c>
      <c r="Z10092" t="s">
        <v>3729</v>
      </c>
      <c r="AA10092" t="s">
        <v>3056</v>
      </c>
      <c r="AB10092" s="198">
        <v>37073</v>
      </c>
      <c r="AC10092" s="198">
        <v>37103</v>
      </c>
    </row>
    <row r="10093" spans="7:29" x14ac:dyDescent="0.2">
      <c r="G10093" s="202">
        <v>1281207</v>
      </c>
      <c r="H10093" s="198">
        <v>37033.640636574077</v>
      </c>
      <c r="I10093" t="s">
        <v>1699</v>
      </c>
      <c r="M10093" t="s">
        <v>1785</v>
      </c>
      <c r="N10093" t="s">
        <v>3238</v>
      </c>
      <c r="O10093" t="s">
        <v>2344</v>
      </c>
      <c r="P10093" s="199">
        <v>1600</v>
      </c>
      <c r="S10093" t="s">
        <v>1786</v>
      </c>
      <c r="T10093" t="s">
        <v>2230</v>
      </c>
      <c r="U10093" s="201">
        <v>0.17</v>
      </c>
      <c r="V10093" t="s">
        <v>3240</v>
      </c>
      <c r="W10093" t="s">
        <v>1717</v>
      </c>
      <c r="X10093" t="s">
        <v>3368</v>
      </c>
      <c r="Y10093" t="s">
        <v>3318</v>
      </c>
      <c r="Z10093" t="s">
        <v>3729</v>
      </c>
      <c r="AA10093" t="s">
        <v>2563</v>
      </c>
      <c r="AB10093" s="198">
        <v>37043.875011574077</v>
      </c>
      <c r="AC10093" s="198">
        <v>37072.875011574077</v>
      </c>
    </row>
    <row r="10094" spans="7:29" x14ac:dyDescent="0.2">
      <c r="G10094" s="202">
        <v>1281209</v>
      </c>
      <c r="H10094" s="198">
        <v>37033.641180555554</v>
      </c>
      <c r="I10094" t="s">
        <v>3393</v>
      </c>
      <c r="M10094" t="s">
        <v>1785</v>
      </c>
      <c r="N10094" t="s">
        <v>3238</v>
      </c>
      <c r="O10094" t="s">
        <v>2564</v>
      </c>
      <c r="Q10094" s="199">
        <v>10000</v>
      </c>
      <c r="S10094" t="s">
        <v>1786</v>
      </c>
      <c r="T10094" t="s">
        <v>2230</v>
      </c>
      <c r="U10094" s="201">
        <v>-0.01</v>
      </c>
      <c r="V10094" t="s">
        <v>2782</v>
      </c>
      <c r="W10094" t="s">
        <v>2790</v>
      </c>
      <c r="X10094" t="s">
        <v>1713</v>
      </c>
      <c r="Y10094" t="s">
        <v>3318</v>
      </c>
      <c r="Z10094" t="s">
        <v>3729</v>
      </c>
      <c r="AA10094" t="s">
        <v>2565</v>
      </c>
      <c r="AB10094" s="198">
        <v>37043.875011574077</v>
      </c>
      <c r="AC10094" s="198">
        <v>37072.875011574077</v>
      </c>
    </row>
    <row r="10095" spans="7:29" x14ac:dyDescent="0.2">
      <c r="G10095" s="202">
        <v>1281213</v>
      </c>
      <c r="H10095" s="198">
        <v>37033.641516203701</v>
      </c>
      <c r="I10095" t="s">
        <v>3393</v>
      </c>
      <c r="M10095" t="s">
        <v>1785</v>
      </c>
      <c r="N10095" t="s">
        <v>3238</v>
      </c>
      <c r="O10095" t="s">
        <v>2564</v>
      </c>
      <c r="Q10095" s="199">
        <v>10000</v>
      </c>
      <c r="S10095" t="s">
        <v>1786</v>
      </c>
      <c r="T10095" t="s">
        <v>2230</v>
      </c>
      <c r="U10095" s="201">
        <v>-0.01</v>
      </c>
      <c r="V10095" t="s">
        <v>2782</v>
      </c>
      <c r="W10095" t="s">
        <v>2790</v>
      </c>
      <c r="X10095" t="s">
        <v>1713</v>
      </c>
      <c r="Y10095" t="s">
        <v>3318</v>
      </c>
      <c r="Z10095" t="s">
        <v>3729</v>
      </c>
      <c r="AA10095" t="s">
        <v>2566</v>
      </c>
      <c r="AB10095" s="198">
        <v>37043.875011574077</v>
      </c>
      <c r="AC10095" s="198">
        <v>37072.875011574077</v>
      </c>
    </row>
    <row r="10096" spans="7:29" x14ac:dyDescent="0.2">
      <c r="G10096" s="202">
        <v>1281218</v>
      </c>
      <c r="H10096" s="198">
        <v>37033.642372685186</v>
      </c>
      <c r="I10096" t="s">
        <v>3078</v>
      </c>
      <c r="M10096" t="s">
        <v>1785</v>
      </c>
      <c r="N10096" t="s">
        <v>3314</v>
      </c>
      <c r="O10096" t="s">
        <v>2402</v>
      </c>
      <c r="Q10096" s="199">
        <v>5000</v>
      </c>
      <c r="S10096" t="s">
        <v>1786</v>
      </c>
      <c r="T10096" t="s">
        <v>2230</v>
      </c>
      <c r="U10096" s="201">
        <v>4.0650000000000004</v>
      </c>
      <c r="V10096" t="s">
        <v>3079</v>
      </c>
      <c r="W10096" t="s">
        <v>2783</v>
      </c>
      <c r="X10096" t="s">
        <v>2784</v>
      </c>
      <c r="Y10096" t="s">
        <v>3318</v>
      </c>
      <c r="Z10096" t="s">
        <v>3729</v>
      </c>
      <c r="AA10096">
        <v>803745</v>
      </c>
      <c r="AB10096" s="198">
        <v>37035.875011574077</v>
      </c>
      <c r="AC10096" s="198">
        <v>37035.875011574077</v>
      </c>
    </row>
    <row r="10097" spans="7:29" x14ac:dyDescent="0.2">
      <c r="G10097" s="202">
        <v>1281219</v>
      </c>
      <c r="H10097" s="198">
        <v>37033.643229166664</v>
      </c>
      <c r="I10097" t="s">
        <v>3313</v>
      </c>
      <c r="M10097" t="s">
        <v>1785</v>
      </c>
      <c r="N10097" t="s">
        <v>3014</v>
      </c>
      <c r="O10097" t="s">
        <v>2411</v>
      </c>
      <c r="P10097" s="199">
        <v>5000</v>
      </c>
      <c r="S10097" t="s">
        <v>1786</v>
      </c>
      <c r="T10097" t="s">
        <v>2230</v>
      </c>
      <c r="U10097" s="201">
        <v>7.8</v>
      </c>
      <c r="V10097" t="s">
        <v>2035</v>
      </c>
      <c r="W10097" t="s">
        <v>1709</v>
      </c>
      <c r="X10097" t="s">
        <v>2174</v>
      </c>
      <c r="Y10097" t="s">
        <v>2250</v>
      </c>
      <c r="Z10097" t="s">
        <v>3729</v>
      </c>
      <c r="AA10097" t="s">
        <v>2567</v>
      </c>
      <c r="AB10097" s="198">
        <v>37035.875011574077</v>
      </c>
      <c r="AC10097" s="198">
        <v>37042.875011574077</v>
      </c>
    </row>
    <row r="10098" spans="7:29" x14ac:dyDescent="0.2">
      <c r="G10098" s="202">
        <v>1281221</v>
      </c>
      <c r="H10098" s="198">
        <v>37033.646608796298</v>
      </c>
      <c r="I10098" t="s">
        <v>3008</v>
      </c>
      <c r="M10098" t="s">
        <v>1785</v>
      </c>
      <c r="N10098" t="s">
        <v>3014</v>
      </c>
      <c r="O10098" t="s">
        <v>2411</v>
      </c>
      <c r="Q10098" s="199">
        <v>5000</v>
      </c>
      <c r="S10098" t="s">
        <v>1786</v>
      </c>
      <c r="T10098" t="s">
        <v>2230</v>
      </c>
      <c r="U10098" s="201">
        <v>8.1</v>
      </c>
      <c r="V10098" t="s">
        <v>3247</v>
      </c>
      <c r="W10098" t="s">
        <v>1709</v>
      </c>
      <c r="X10098" t="s">
        <v>2174</v>
      </c>
      <c r="Y10098" t="s">
        <v>2250</v>
      </c>
      <c r="Z10098" t="s">
        <v>3729</v>
      </c>
      <c r="AA10098" t="s">
        <v>2568</v>
      </c>
      <c r="AB10098" s="198">
        <v>37035.875011574077</v>
      </c>
      <c r="AC10098" s="198">
        <v>37042.875011574077</v>
      </c>
    </row>
    <row r="10099" spans="7:29" x14ac:dyDescent="0.2">
      <c r="G10099" s="202">
        <v>1281222</v>
      </c>
      <c r="H10099" s="198">
        <v>37033.646666666667</v>
      </c>
      <c r="I10099" t="s">
        <v>3008</v>
      </c>
      <c r="M10099" t="s">
        <v>1785</v>
      </c>
      <c r="N10099" t="s">
        <v>3014</v>
      </c>
      <c r="O10099" t="s">
        <v>2569</v>
      </c>
      <c r="P10099" s="199">
        <v>5000</v>
      </c>
      <c r="S10099" t="s">
        <v>1786</v>
      </c>
      <c r="T10099" t="s">
        <v>2230</v>
      </c>
      <c r="U10099" s="201">
        <v>12.65</v>
      </c>
      <c r="V10099" t="s">
        <v>3247</v>
      </c>
      <c r="W10099" t="s">
        <v>1709</v>
      </c>
      <c r="X10099" t="s">
        <v>2174</v>
      </c>
      <c r="Y10099" t="s">
        <v>2250</v>
      </c>
      <c r="Z10099" t="s">
        <v>3729</v>
      </c>
      <c r="AA10099" t="s">
        <v>2570</v>
      </c>
      <c r="AB10099" s="198">
        <v>37035.875011574077</v>
      </c>
      <c r="AC10099" s="198">
        <v>37042.875011574077</v>
      </c>
    </row>
    <row r="10100" spans="7:29" x14ac:dyDescent="0.2">
      <c r="G10100" s="202">
        <v>1281223</v>
      </c>
      <c r="H10100" s="198">
        <v>37033.646898148145</v>
      </c>
      <c r="I10100" t="s">
        <v>1843</v>
      </c>
      <c r="M10100" t="s">
        <v>1785</v>
      </c>
      <c r="N10100" t="s">
        <v>3014</v>
      </c>
      <c r="O10100" t="s">
        <v>3015</v>
      </c>
      <c r="P10100" s="199">
        <v>15000</v>
      </c>
      <c r="S10100" t="s">
        <v>1786</v>
      </c>
      <c r="T10100" t="s">
        <v>2230</v>
      </c>
      <c r="U10100" s="201">
        <v>4.13</v>
      </c>
      <c r="V10100" t="s">
        <v>1689</v>
      </c>
      <c r="W10100" t="s">
        <v>3587</v>
      </c>
      <c r="X10100" t="s">
        <v>3016</v>
      </c>
      <c r="Y10100" t="s">
        <v>2250</v>
      </c>
      <c r="Z10100" t="s">
        <v>3729</v>
      </c>
      <c r="AA10100" t="s">
        <v>2571</v>
      </c>
      <c r="AB10100" s="198">
        <v>37043.875</v>
      </c>
      <c r="AC10100" s="198">
        <v>37072.875</v>
      </c>
    </row>
    <row r="10101" spans="7:29" x14ac:dyDescent="0.2">
      <c r="G10101" s="202">
        <v>1281224</v>
      </c>
      <c r="H10101" s="198">
        <v>37033.647534722222</v>
      </c>
      <c r="I10101" t="s">
        <v>3021</v>
      </c>
      <c r="M10101" t="s">
        <v>1785</v>
      </c>
      <c r="N10101" t="s">
        <v>3014</v>
      </c>
      <c r="O10101" t="s">
        <v>3015</v>
      </c>
      <c r="Q10101" s="199">
        <v>15000</v>
      </c>
      <c r="S10101" t="s">
        <v>1786</v>
      </c>
      <c r="T10101" t="s">
        <v>2230</v>
      </c>
      <c r="U10101" s="201">
        <v>4.1349999999999998</v>
      </c>
      <c r="V10101" t="s">
        <v>3022</v>
      </c>
      <c r="W10101" t="s">
        <v>3587</v>
      </c>
      <c r="X10101" t="s">
        <v>3016</v>
      </c>
      <c r="Y10101" t="s">
        <v>2250</v>
      </c>
      <c r="Z10101" t="s">
        <v>3729</v>
      </c>
      <c r="AA10101" t="s">
        <v>2572</v>
      </c>
      <c r="AB10101" s="198">
        <v>37043.875</v>
      </c>
      <c r="AC10101" s="198">
        <v>37072.875</v>
      </c>
    </row>
    <row r="10102" spans="7:29" x14ac:dyDescent="0.2">
      <c r="G10102" s="202">
        <v>1281225</v>
      </c>
      <c r="H10102" s="198">
        <v>37033.648923611108</v>
      </c>
      <c r="I10102" t="s">
        <v>1694</v>
      </c>
      <c r="M10102" t="s">
        <v>1785</v>
      </c>
      <c r="N10102" t="s">
        <v>3014</v>
      </c>
      <c r="O10102" t="s">
        <v>3015</v>
      </c>
      <c r="P10102" s="199">
        <v>15000</v>
      </c>
      <c r="S10102" t="s">
        <v>1786</v>
      </c>
      <c r="T10102" t="s">
        <v>2230</v>
      </c>
      <c r="U10102" s="201">
        <v>4.13</v>
      </c>
      <c r="V10102" t="s">
        <v>1804</v>
      </c>
      <c r="W10102" t="s">
        <v>3587</v>
      </c>
      <c r="X10102" t="s">
        <v>3016</v>
      </c>
      <c r="Y10102" t="s">
        <v>2250</v>
      </c>
      <c r="Z10102" t="s">
        <v>3729</v>
      </c>
      <c r="AA10102" t="s">
        <v>2573</v>
      </c>
      <c r="AB10102" s="198">
        <v>37043.875</v>
      </c>
      <c r="AC10102" s="198">
        <v>37072.875</v>
      </c>
    </row>
    <row r="10103" spans="7:29" x14ac:dyDescent="0.2">
      <c r="G10103" s="202">
        <v>1281226</v>
      </c>
      <c r="H10103" s="198">
        <v>37033.649398148147</v>
      </c>
      <c r="I10103" t="s">
        <v>3393</v>
      </c>
      <c r="M10103" t="s">
        <v>1785</v>
      </c>
      <c r="N10103" t="s">
        <v>3328</v>
      </c>
      <c r="O10103" t="s">
        <v>3250</v>
      </c>
      <c r="P10103" s="199">
        <v>5000</v>
      </c>
      <c r="S10103" t="s">
        <v>1786</v>
      </c>
      <c r="T10103" t="s">
        <v>2230</v>
      </c>
      <c r="U10103" s="201">
        <v>-0.74</v>
      </c>
      <c r="V10103" t="s">
        <v>3154</v>
      </c>
      <c r="W10103" t="s">
        <v>3251</v>
      </c>
      <c r="X10103" t="s">
        <v>3252</v>
      </c>
      <c r="Y10103" t="s">
        <v>2250</v>
      </c>
      <c r="Z10103" t="s">
        <v>3729</v>
      </c>
      <c r="AA10103" t="s">
        <v>2574</v>
      </c>
      <c r="AB10103" s="198">
        <v>37043.875011574077</v>
      </c>
      <c r="AC10103" s="198">
        <v>37072.875011574077</v>
      </c>
    </row>
    <row r="10104" spans="7:29" x14ac:dyDescent="0.2">
      <c r="G10104" s="202">
        <v>1281227</v>
      </c>
      <c r="H10104" s="198">
        <v>37033.649861111109</v>
      </c>
      <c r="I10104" t="s">
        <v>3013</v>
      </c>
      <c r="M10104" t="s">
        <v>1785</v>
      </c>
      <c r="N10104" t="s">
        <v>3014</v>
      </c>
      <c r="O10104" t="s">
        <v>3327</v>
      </c>
      <c r="Q10104" s="199">
        <v>10000</v>
      </c>
      <c r="S10104" t="s">
        <v>1786</v>
      </c>
      <c r="T10104" t="s">
        <v>2230</v>
      </c>
      <c r="U10104" s="201">
        <v>4.2024999999999997</v>
      </c>
      <c r="V10104" t="s">
        <v>3267</v>
      </c>
      <c r="W10104" t="s">
        <v>3587</v>
      </c>
      <c r="X10104" t="s">
        <v>3016</v>
      </c>
      <c r="Y10104" t="s">
        <v>2250</v>
      </c>
      <c r="Z10104" t="s">
        <v>3729</v>
      </c>
      <c r="AA10104" t="s">
        <v>2575</v>
      </c>
      <c r="AB10104" s="198">
        <v>37073.875</v>
      </c>
      <c r="AC10104" s="198">
        <v>37103.875</v>
      </c>
    </row>
    <row r="10105" spans="7:29" x14ac:dyDescent="0.2">
      <c r="G10105" s="202">
        <v>1281229</v>
      </c>
      <c r="H10105" s="198">
        <v>37033.649965277778</v>
      </c>
      <c r="I10105" t="s">
        <v>3013</v>
      </c>
      <c r="M10105" t="s">
        <v>1785</v>
      </c>
      <c r="N10105" t="s">
        <v>3014</v>
      </c>
      <c r="O10105" t="s">
        <v>2777</v>
      </c>
      <c r="Q10105" s="199">
        <v>5000</v>
      </c>
      <c r="S10105" t="s">
        <v>1786</v>
      </c>
      <c r="T10105" t="s">
        <v>2230</v>
      </c>
      <c r="U10105" s="201">
        <v>4.2549999999999999</v>
      </c>
      <c r="V10105" t="s">
        <v>3267</v>
      </c>
      <c r="W10105" t="s">
        <v>3587</v>
      </c>
      <c r="X10105" t="s">
        <v>3016</v>
      </c>
      <c r="Y10105" t="s">
        <v>2250</v>
      </c>
      <c r="Z10105" t="s">
        <v>3729</v>
      </c>
      <c r="AA10105" t="s">
        <v>2576</v>
      </c>
      <c r="AB10105" s="198">
        <v>37043</v>
      </c>
      <c r="AC10105" s="198">
        <v>37195</v>
      </c>
    </row>
    <row r="10106" spans="7:29" x14ac:dyDescent="0.2">
      <c r="G10106" s="202">
        <v>1281230</v>
      </c>
      <c r="H10106" s="198">
        <v>37033.650243055556</v>
      </c>
      <c r="I10106" t="s">
        <v>2385</v>
      </c>
      <c r="M10106" t="s">
        <v>1785</v>
      </c>
      <c r="N10106" t="s">
        <v>1724</v>
      </c>
      <c r="O10106" t="s">
        <v>2912</v>
      </c>
      <c r="P10106" s="199">
        <v>5000</v>
      </c>
      <c r="S10106" t="s">
        <v>2308</v>
      </c>
      <c r="T10106" t="s">
        <v>1725</v>
      </c>
      <c r="U10106" s="201">
        <v>5.32</v>
      </c>
      <c r="V10106" t="s">
        <v>2386</v>
      </c>
      <c r="W10106" t="s">
        <v>1726</v>
      </c>
      <c r="X10106" t="s">
        <v>1727</v>
      </c>
      <c r="Y10106" t="s">
        <v>3318</v>
      </c>
      <c r="Z10106" t="s">
        <v>3730</v>
      </c>
      <c r="AA10106">
        <v>803752</v>
      </c>
      <c r="AB10106" s="198">
        <v>37033.875011574077</v>
      </c>
      <c r="AC10106" s="198">
        <v>37033.875011574077</v>
      </c>
    </row>
    <row r="10107" spans="7:29" x14ac:dyDescent="0.2">
      <c r="G10107" s="202">
        <v>1281231</v>
      </c>
      <c r="H10107" s="198">
        <v>37033.651921296296</v>
      </c>
      <c r="I10107" t="s">
        <v>3393</v>
      </c>
      <c r="M10107" t="s">
        <v>1785</v>
      </c>
      <c r="N10107" t="s">
        <v>3014</v>
      </c>
      <c r="O10107" t="s">
        <v>2398</v>
      </c>
      <c r="Q10107" s="199">
        <v>30000</v>
      </c>
      <c r="S10107" t="s">
        <v>1786</v>
      </c>
      <c r="T10107" t="s">
        <v>2230</v>
      </c>
      <c r="U10107" s="201">
        <v>4</v>
      </c>
      <c r="V10107" t="s">
        <v>3369</v>
      </c>
      <c r="W10107" t="s">
        <v>1752</v>
      </c>
      <c r="X10107" t="s">
        <v>1753</v>
      </c>
      <c r="Y10107" t="s">
        <v>2250</v>
      </c>
      <c r="Z10107" t="s">
        <v>3729</v>
      </c>
      <c r="AA10107" t="s">
        <v>2577</v>
      </c>
      <c r="AB10107" s="198">
        <v>37035.875011574077</v>
      </c>
      <c r="AC10107" s="198">
        <v>37042.875011574077</v>
      </c>
    </row>
    <row r="10108" spans="7:29" x14ac:dyDescent="0.2">
      <c r="G10108" s="202">
        <v>1281232</v>
      </c>
      <c r="H10108" s="198">
        <v>37033.651990740742</v>
      </c>
      <c r="I10108" t="s">
        <v>3393</v>
      </c>
      <c r="M10108" t="s">
        <v>1785</v>
      </c>
      <c r="N10108" t="s">
        <v>3014</v>
      </c>
      <c r="O10108" t="s">
        <v>2392</v>
      </c>
      <c r="P10108" s="199">
        <v>30000</v>
      </c>
      <c r="S10108" t="s">
        <v>1786</v>
      </c>
      <c r="T10108" t="s">
        <v>2230</v>
      </c>
      <c r="U10108" s="201">
        <v>4.07</v>
      </c>
      <c r="V10108" t="s">
        <v>3369</v>
      </c>
      <c r="W10108" t="s">
        <v>3372</v>
      </c>
      <c r="X10108" t="s">
        <v>2774</v>
      </c>
      <c r="Y10108" t="s">
        <v>2250</v>
      </c>
      <c r="Z10108" t="s">
        <v>3729</v>
      </c>
      <c r="AA10108" t="s">
        <v>2578</v>
      </c>
      <c r="AB10108" s="198">
        <v>37035.875011574077</v>
      </c>
      <c r="AC10108" s="198">
        <v>37042.875011574077</v>
      </c>
    </row>
    <row r="10109" spans="7:29" x14ac:dyDescent="0.2">
      <c r="G10109" s="202">
        <v>1281233</v>
      </c>
      <c r="H10109" s="198">
        <v>37033.652719907404</v>
      </c>
      <c r="I10109" t="s">
        <v>2730</v>
      </c>
      <c r="M10109" t="s">
        <v>1994</v>
      </c>
      <c r="N10109" t="s">
        <v>2731</v>
      </c>
      <c r="O10109" t="s">
        <v>1815</v>
      </c>
      <c r="P10109" s="199">
        <v>50000</v>
      </c>
      <c r="S10109" t="s">
        <v>1792</v>
      </c>
      <c r="T10109" t="s">
        <v>2230</v>
      </c>
      <c r="U10109" s="201">
        <v>29.86</v>
      </c>
      <c r="V10109" t="s">
        <v>2732</v>
      </c>
      <c r="W10109" t="s">
        <v>2733</v>
      </c>
      <c r="X10109" t="s">
        <v>2734</v>
      </c>
      <c r="Y10109" t="s">
        <v>3473</v>
      </c>
      <c r="Z10109" t="s">
        <v>3729</v>
      </c>
      <c r="AA10109" t="s">
        <v>3056</v>
      </c>
      <c r="AB10109" s="198">
        <v>37073</v>
      </c>
      <c r="AC10109" s="198">
        <v>37103</v>
      </c>
    </row>
    <row r="10110" spans="7:29" x14ac:dyDescent="0.2">
      <c r="G10110" s="202">
        <v>1281234</v>
      </c>
      <c r="H10110" s="198">
        <v>37033.652766203704</v>
      </c>
      <c r="I10110" t="s">
        <v>2730</v>
      </c>
      <c r="M10110" t="s">
        <v>1994</v>
      </c>
      <c r="N10110" t="s">
        <v>2731</v>
      </c>
      <c r="O10110" t="s">
        <v>1815</v>
      </c>
      <c r="P10110" s="199">
        <v>50000</v>
      </c>
      <c r="S10110" t="s">
        <v>1792</v>
      </c>
      <c r="T10110" t="s">
        <v>2230</v>
      </c>
      <c r="U10110" s="201">
        <v>29.82</v>
      </c>
      <c r="V10110" t="s">
        <v>2732</v>
      </c>
      <c r="W10110" t="s">
        <v>2733</v>
      </c>
      <c r="X10110" t="s">
        <v>2734</v>
      </c>
      <c r="Y10110" t="s">
        <v>3473</v>
      </c>
      <c r="Z10110" t="s">
        <v>3729</v>
      </c>
      <c r="AA10110" t="s">
        <v>3056</v>
      </c>
      <c r="AB10110" s="198">
        <v>37073</v>
      </c>
      <c r="AC10110" s="198">
        <v>37103</v>
      </c>
    </row>
    <row r="10111" spans="7:29" x14ac:dyDescent="0.2">
      <c r="G10111" s="202">
        <v>1281235</v>
      </c>
      <c r="H10111" s="198">
        <v>37033.652789351851</v>
      </c>
      <c r="I10111" t="s">
        <v>2730</v>
      </c>
      <c r="M10111" t="s">
        <v>1994</v>
      </c>
      <c r="N10111" t="s">
        <v>2731</v>
      </c>
      <c r="O10111" t="s">
        <v>1815</v>
      </c>
      <c r="P10111" s="199">
        <v>50000</v>
      </c>
      <c r="S10111" t="s">
        <v>1792</v>
      </c>
      <c r="T10111" t="s">
        <v>2230</v>
      </c>
      <c r="U10111" s="201">
        <v>29.78</v>
      </c>
      <c r="V10111" t="s">
        <v>2732</v>
      </c>
      <c r="W10111" t="s">
        <v>2733</v>
      </c>
      <c r="X10111" t="s">
        <v>2734</v>
      </c>
      <c r="Y10111" t="s">
        <v>3473</v>
      </c>
      <c r="Z10111" t="s">
        <v>3729</v>
      </c>
      <c r="AA10111" t="s">
        <v>3056</v>
      </c>
      <c r="AB10111" s="198">
        <v>37073</v>
      </c>
      <c r="AC10111" s="198">
        <v>37103</v>
      </c>
    </row>
    <row r="10112" spans="7:29" x14ac:dyDescent="0.2">
      <c r="G10112" s="202">
        <v>1281236</v>
      </c>
      <c r="H10112" s="198">
        <v>37033.65283564815</v>
      </c>
      <c r="I10112" t="s">
        <v>3013</v>
      </c>
      <c r="M10112" t="s">
        <v>1994</v>
      </c>
      <c r="N10112" t="s">
        <v>2731</v>
      </c>
      <c r="O10112" t="s">
        <v>1815</v>
      </c>
      <c r="P10112" s="199">
        <v>50000</v>
      </c>
      <c r="S10112" t="s">
        <v>1792</v>
      </c>
      <c r="T10112" t="s">
        <v>2230</v>
      </c>
      <c r="U10112" s="201">
        <v>29.74</v>
      </c>
      <c r="V10112" t="s">
        <v>2041</v>
      </c>
      <c r="W10112" t="s">
        <v>2733</v>
      </c>
      <c r="X10112" t="s">
        <v>2734</v>
      </c>
      <c r="Y10112" t="s">
        <v>3473</v>
      </c>
      <c r="Z10112" t="s">
        <v>3729</v>
      </c>
      <c r="AA10112" t="s">
        <v>3056</v>
      </c>
      <c r="AB10112" s="198">
        <v>37073</v>
      </c>
      <c r="AC10112" s="198">
        <v>37103</v>
      </c>
    </row>
    <row r="10113" spans="7:29" x14ac:dyDescent="0.2">
      <c r="G10113" s="202">
        <v>1281237</v>
      </c>
      <c r="H10113" s="198">
        <v>37033.652905092589</v>
      </c>
      <c r="I10113" t="s">
        <v>3013</v>
      </c>
      <c r="M10113" t="s">
        <v>1994</v>
      </c>
      <c r="N10113" t="s">
        <v>2731</v>
      </c>
      <c r="O10113" t="s">
        <v>3104</v>
      </c>
      <c r="P10113" s="199">
        <v>50000</v>
      </c>
      <c r="S10113" t="s">
        <v>1792</v>
      </c>
      <c r="T10113" t="s">
        <v>2230</v>
      </c>
      <c r="U10113" s="201">
        <v>29.7</v>
      </c>
      <c r="V10113" t="s">
        <v>3296</v>
      </c>
      <c r="W10113" t="s">
        <v>2733</v>
      </c>
      <c r="X10113" t="s">
        <v>2803</v>
      </c>
      <c r="Y10113" t="s">
        <v>3473</v>
      </c>
      <c r="Z10113" t="s">
        <v>3729</v>
      </c>
      <c r="AA10113" t="s">
        <v>3056</v>
      </c>
      <c r="AB10113" s="198">
        <v>37073</v>
      </c>
      <c r="AC10113" s="198">
        <v>37103</v>
      </c>
    </row>
    <row r="10114" spans="7:29" x14ac:dyDescent="0.2">
      <c r="G10114" s="202">
        <v>1281238</v>
      </c>
      <c r="H10114" s="198">
        <v>37033.653020833335</v>
      </c>
      <c r="I10114" t="s">
        <v>3167</v>
      </c>
      <c r="M10114" t="s">
        <v>1994</v>
      </c>
      <c r="N10114" t="s">
        <v>2731</v>
      </c>
      <c r="O10114" t="s">
        <v>3104</v>
      </c>
      <c r="Q10114" s="199">
        <v>50000</v>
      </c>
      <c r="S10114" t="s">
        <v>1792</v>
      </c>
      <c r="T10114" t="s">
        <v>2230</v>
      </c>
      <c r="U10114" s="201">
        <v>29.72</v>
      </c>
      <c r="V10114" t="s">
        <v>2335</v>
      </c>
      <c r="W10114" t="s">
        <v>2733</v>
      </c>
      <c r="X10114" t="s">
        <v>2803</v>
      </c>
      <c r="Y10114" t="s">
        <v>3473</v>
      </c>
      <c r="Z10114" t="s">
        <v>3729</v>
      </c>
      <c r="AA10114" t="s">
        <v>3056</v>
      </c>
      <c r="AB10114" s="198">
        <v>37073</v>
      </c>
      <c r="AC10114" s="198">
        <v>37103</v>
      </c>
    </row>
    <row r="10115" spans="7:29" x14ac:dyDescent="0.2">
      <c r="G10115" s="202">
        <v>1281239</v>
      </c>
      <c r="H10115" s="198">
        <v>37033.653113425928</v>
      </c>
      <c r="I10115" t="s">
        <v>3013</v>
      </c>
      <c r="M10115" t="s">
        <v>1994</v>
      </c>
      <c r="N10115" t="s">
        <v>2731</v>
      </c>
      <c r="O10115" t="s">
        <v>3104</v>
      </c>
      <c r="P10115" s="199">
        <v>50000</v>
      </c>
      <c r="S10115" t="s">
        <v>1792</v>
      </c>
      <c r="T10115" t="s">
        <v>2230</v>
      </c>
      <c r="U10115" s="201">
        <v>29.7</v>
      </c>
      <c r="V10115" t="s">
        <v>3296</v>
      </c>
      <c r="W10115" t="s">
        <v>2733</v>
      </c>
      <c r="X10115" t="s">
        <v>2803</v>
      </c>
      <c r="Y10115" t="s">
        <v>3473</v>
      </c>
      <c r="Z10115" t="s">
        <v>3729</v>
      </c>
      <c r="AA10115" t="s">
        <v>3056</v>
      </c>
      <c r="AB10115" s="198">
        <v>37073</v>
      </c>
      <c r="AC10115" s="198">
        <v>37103</v>
      </c>
    </row>
    <row r="10116" spans="7:29" x14ac:dyDescent="0.2">
      <c r="G10116" s="202">
        <v>1281240</v>
      </c>
      <c r="H10116" s="198">
        <v>37033.653263888889</v>
      </c>
      <c r="I10116" t="s">
        <v>1783</v>
      </c>
      <c r="M10116" t="s">
        <v>1994</v>
      </c>
      <c r="N10116" t="s">
        <v>2731</v>
      </c>
      <c r="O10116" t="s">
        <v>1815</v>
      </c>
      <c r="Q10116" s="199">
        <v>50000</v>
      </c>
      <c r="S10116" t="s">
        <v>1792</v>
      </c>
      <c r="T10116" t="s">
        <v>2230</v>
      </c>
      <c r="U10116" s="201">
        <v>29.72</v>
      </c>
      <c r="V10116" t="s">
        <v>3513</v>
      </c>
      <c r="W10116" t="s">
        <v>2733</v>
      </c>
      <c r="X10116" t="s">
        <v>2734</v>
      </c>
      <c r="Y10116" t="s">
        <v>3473</v>
      </c>
      <c r="Z10116" t="s">
        <v>3729</v>
      </c>
      <c r="AA10116" t="s">
        <v>3056</v>
      </c>
      <c r="AB10116" s="198">
        <v>37073</v>
      </c>
      <c r="AC10116" s="198">
        <v>37103</v>
      </c>
    </row>
    <row r="10117" spans="7:29" x14ac:dyDescent="0.2">
      <c r="G10117" s="202">
        <v>1281241</v>
      </c>
      <c r="H10117" s="198">
        <v>37033.653310185182</v>
      </c>
      <c r="I10117" t="s">
        <v>1783</v>
      </c>
      <c r="M10117" t="s">
        <v>1994</v>
      </c>
      <c r="N10117" t="s">
        <v>2731</v>
      </c>
      <c r="O10117" t="s">
        <v>1815</v>
      </c>
      <c r="Q10117" s="199">
        <v>50000</v>
      </c>
      <c r="S10117" t="s">
        <v>1792</v>
      </c>
      <c r="T10117" t="s">
        <v>2230</v>
      </c>
      <c r="U10117" s="201">
        <v>29.76</v>
      </c>
      <c r="V10117" t="s">
        <v>3513</v>
      </c>
      <c r="W10117" t="s">
        <v>2733</v>
      </c>
      <c r="X10117" t="s">
        <v>2734</v>
      </c>
      <c r="Y10117" t="s">
        <v>3473</v>
      </c>
      <c r="Z10117" t="s">
        <v>3729</v>
      </c>
      <c r="AA10117" t="s">
        <v>3056</v>
      </c>
      <c r="AB10117" s="198">
        <v>37073</v>
      </c>
      <c r="AC10117" s="198">
        <v>37103</v>
      </c>
    </row>
    <row r="10118" spans="7:29" x14ac:dyDescent="0.2">
      <c r="G10118" s="202">
        <v>1281244</v>
      </c>
      <c r="H10118" s="198">
        <v>37033.653680555559</v>
      </c>
      <c r="I10118" t="s">
        <v>3008</v>
      </c>
      <c r="M10118" t="s">
        <v>1785</v>
      </c>
      <c r="N10118" t="s">
        <v>3014</v>
      </c>
      <c r="O10118" t="s">
        <v>3015</v>
      </c>
      <c r="P10118" s="199">
        <v>5000</v>
      </c>
      <c r="S10118" t="s">
        <v>1786</v>
      </c>
      <c r="T10118" t="s">
        <v>2230</v>
      </c>
      <c r="U10118" s="201">
        <v>4.125</v>
      </c>
      <c r="V10118" t="s">
        <v>3507</v>
      </c>
      <c r="W10118" t="s">
        <v>3587</v>
      </c>
      <c r="X10118" t="s">
        <v>3016</v>
      </c>
      <c r="Y10118" t="s">
        <v>2250</v>
      </c>
      <c r="Z10118" t="s">
        <v>3729</v>
      </c>
      <c r="AA10118" t="s">
        <v>2579</v>
      </c>
      <c r="AB10118" s="198">
        <v>37043.875</v>
      </c>
      <c r="AC10118" s="198">
        <v>37072.875</v>
      </c>
    </row>
    <row r="10119" spans="7:29" x14ac:dyDescent="0.2">
      <c r="G10119" s="202">
        <v>1281243</v>
      </c>
      <c r="H10119" s="198">
        <v>37033.653680555559</v>
      </c>
      <c r="I10119" t="s">
        <v>2202</v>
      </c>
      <c r="M10119" t="s">
        <v>1785</v>
      </c>
      <c r="N10119" t="s">
        <v>3014</v>
      </c>
      <c r="O10119" t="s">
        <v>3345</v>
      </c>
      <c r="P10119" s="199">
        <v>2500</v>
      </c>
      <c r="S10119" t="s">
        <v>1786</v>
      </c>
      <c r="T10119" t="s">
        <v>2230</v>
      </c>
      <c r="U10119" s="201">
        <v>4.6349999999999998</v>
      </c>
      <c r="V10119" t="s">
        <v>2168</v>
      </c>
      <c r="W10119" t="s">
        <v>3587</v>
      </c>
      <c r="X10119" t="s">
        <v>3016</v>
      </c>
      <c r="Y10119" t="s">
        <v>2250</v>
      </c>
      <c r="Z10119" t="s">
        <v>3729</v>
      </c>
      <c r="AA10119" t="s">
        <v>2580</v>
      </c>
      <c r="AB10119" s="198">
        <v>37196</v>
      </c>
      <c r="AC10119" s="198">
        <v>37346</v>
      </c>
    </row>
    <row r="10120" spans="7:29" x14ac:dyDescent="0.2">
      <c r="G10120" s="202">
        <v>1281245</v>
      </c>
      <c r="H10120" s="198">
        <v>37033.653738425928</v>
      </c>
      <c r="I10120" t="s">
        <v>2202</v>
      </c>
      <c r="M10120" t="s">
        <v>1785</v>
      </c>
      <c r="N10120" t="s">
        <v>3014</v>
      </c>
      <c r="O10120" t="s">
        <v>3015</v>
      </c>
      <c r="P10120" s="199">
        <v>10000</v>
      </c>
      <c r="S10120" t="s">
        <v>1786</v>
      </c>
      <c r="T10120" t="s">
        <v>2230</v>
      </c>
      <c r="U10120" s="201">
        <v>4.125</v>
      </c>
      <c r="V10120" t="s">
        <v>2371</v>
      </c>
      <c r="W10120" t="s">
        <v>3587</v>
      </c>
      <c r="X10120" t="s">
        <v>3016</v>
      </c>
      <c r="Y10120" t="s">
        <v>2250</v>
      </c>
      <c r="Z10120" t="s">
        <v>3729</v>
      </c>
      <c r="AA10120" t="s">
        <v>2581</v>
      </c>
      <c r="AB10120" s="198">
        <v>37043.875</v>
      </c>
      <c r="AC10120" s="198">
        <v>37072.875</v>
      </c>
    </row>
    <row r="10121" spans="7:29" x14ac:dyDescent="0.2">
      <c r="G10121" s="202">
        <v>1281246</v>
      </c>
      <c r="H10121" s="198">
        <v>37033.653738425928</v>
      </c>
      <c r="I10121" t="s">
        <v>3013</v>
      </c>
      <c r="M10121" t="s">
        <v>1785</v>
      </c>
      <c r="N10121" t="s">
        <v>3014</v>
      </c>
      <c r="O10121" t="s">
        <v>2777</v>
      </c>
      <c r="P10121" s="199">
        <v>2500</v>
      </c>
      <c r="S10121" t="s">
        <v>1786</v>
      </c>
      <c r="T10121" t="s">
        <v>2230</v>
      </c>
      <c r="U10121" s="201">
        <v>4.25</v>
      </c>
      <c r="V10121" t="s">
        <v>3273</v>
      </c>
      <c r="W10121" t="s">
        <v>3587</v>
      </c>
      <c r="X10121" t="s">
        <v>3016</v>
      </c>
      <c r="Y10121" t="s">
        <v>2250</v>
      </c>
      <c r="Z10121" t="s">
        <v>3729</v>
      </c>
      <c r="AA10121" t="s">
        <v>2582</v>
      </c>
      <c r="AB10121" s="198">
        <v>37043</v>
      </c>
      <c r="AC10121" s="198">
        <v>37195</v>
      </c>
    </row>
    <row r="10122" spans="7:29" x14ac:dyDescent="0.2">
      <c r="G10122" s="202">
        <v>1281247</v>
      </c>
      <c r="H10122" s="198">
        <v>37033.653912037036</v>
      </c>
      <c r="I10122" t="s">
        <v>3266</v>
      </c>
      <c r="M10122" t="s">
        <v>1785</v>
      </c>
      <c r="N10122" t="s">
        <v>3014</v>
      </c>
      <c r="O10122" t="s">
        <v>2777</v>
      </c>
      <c r="P10122" s="199">
        <v>2500</v>
      </c>
      <c r="S10122" t="s">
        <v>1786</v>
      </c>
      <c r="T10122" t="s">
        <v>2230</v>
      </c>
      <c r="U10122" s="201">
        <v>4.24</v>
      </c>
      <c r="V10122" t="s">
        <v>2329</v>
      </c>
      <c r="W10122" t="s">
        <v>3587</v>
      </c>
      <c r="X10122" t="s">
        <v>3016</v>
      </c>
      <c r="Y10122" t="s">
        <v>2250</v>
      </c>
      <c r="Z10122" t="s">
        <v>3729</v>
      </c>
      <c r="AA10122" t="s">
        <v>2583</v>
      </c>
      <c r="AB10122" s="198">
        <v>37043</v>
      </c>
      <c r="AC10122" s="198">
        <v>37195</v>
      </c>
    </row>
    <row r="10123" spans="7:29" x14ac:dyDescent="0.2">
      <c r="G10123" s="202">
        <v>1281249</v>
      </c>
      <c r="H10123" s="198">
        <v>37033.653993055559</v>
      </c>
      <c r="I10123" t="s">
        <v>2202</v>
      </c>
      <c r="M10123" t="s">
        <v>1785</v>
      </c>
      <c r="N10123" t="s">
        <v>3014</v>
      </c>
      <c r="O10123" t="s">
        <v>2777</v>
      </c>
      <c r="P10123" s="199">
        <v>2500</v>
      </c>
      <c r="S10123" t="s">
        <v>1786</v>
      </c>
      <c r="T10123" t="s">
        <v>2230</v>
      </c>
      <c r="U10123" s="201">
        <v>4.24</v>
      </c>
      <c r="V10123" t="s">
        <v>3018</v>
      </c>
      <c r="W10123" t="s">
        <v>3587</v>
      </c>
      <c r="X10123" t="s">
        <v>3016</v>
      </c>
      <c r="Y10123" t="s">
        <v>2250</v>
      </c>
      <c r="Z10123" t="s">
        <v>3729</v>
      </c>
      <c r="AA10123" t="s">
        <v>2584</v>
      </c>
      <c r="AB10123" s="198">
        <v>37043</v>
      </c>
      <c r="AC10123" s="198">
        <v>37195</v>
      </c>
    </row>
    <row r="10124" spans="7:29" x14ac:dyDescent="0.2">
      <c r="G10124" s="202">
        <v>1281250</v>
      </c>
      <c r="H10124" s="198">
        <v>37033.654027777775</v>
      </c>
      <c r="I10124" t="s">
        <v>3266</v>
      </c>
      <c r="M10124" t="s">
        <v>1785</v>
      </c>
      <c r="N10124" t="s">
        <v>3014</v>
      </c>
      <c r="O10124" t="s">
        <v>2777</v>
      </c>
      <c r="P10124" s="199">
        <v>2500</v>
      </c>
      <c r="S10124" t="s">
        <v>1786</v>
      </c>
      <c r="T10124" t="s">
        <v>2230</v>
      </c>
      <c r="U10124" s="201">
        <v>4.24</v>
      </c>
      <c r="V10124" t="s">
        <v>2329</v>
      </c>
      <c r="W10124" t="s">
        <v>3587</v>
      </c>
      <c r="X10124" t="s">
        <v>3016</v>
      </c>
      <c r="Y10124" t="s">
        <v>2250</v>
      </c>
      <c r="Z10124" t="s">
        <v>3729</v>
      </c>
      <c r="AA10124" t="s">
        <v>2585</v>
      </c>
      <c r="AB10124" s="198">
        <v>37043</v>
      </c>
      <c r="AC10124" s="198">
        <v>37195</v>
      </c>
    </row>
    <row r="10125" spans="7:29" x14ac:dyDescent="0.2">
      <c r="G10125" s="202">
        <v>1281251</v>
      </c>
      <c r="H10125" s="198">
        <v>37033.654074074075</v>
      </c>
      <c r="I10125" t="s">
        <v>2730</v>
      </c>
      <c r="M10125" t="s">
        <v>1994</v>
      </c>
      <c r="N10125" t="s">
        <v>2731</v>
      </c>
      <c r="O10125" t="s">
        <v>1815</v>
      </c>
      <c r="Q10125" s="199">
        <v>35000</v>
      </c>
      <c r="S10125" t="s">
        <v>1792</v>
      </c>
      <c r="T10125" t="s">
        <v>2230</v>
      </c>
      <c r="U10125" s="201">
        <v>29.76</v>
      </c>
      <c r="V10125" t="s">
        <v>2732</v>
      </c>
      <c r="W10125" t="s">
        <v>2733</v>
      </c>
      <c r="X10125" t="s">
        <v>2734</v>
      </c>
      <c r="Y10125" t="s">
        <v>3473</v>
      </c>
      <c r="Z10125" t="s">
        <v>3729</v>
      </c>
      <c r="AA10125" t="s">
        <v>3056</v>
      </c>
      <c r="AB10125" s="198">
        <v>37073</v>
      </c>
      <c r="AC10125" s="198">
        <v>37103</v>
      </c>
    </row>
    <row r="10126" spans="7:29" x14ac:dyDescent="0.2">
      <c r="G10126" s="202">
        <v>1281252</v>
      </c>
      <c r="H10126" s="198">
        <v>37033.654502314814</v>
      </c>
      <c r="I10126" t="s">
        <v>3393</v>
      </c>
      <c r="M10126" t="s">
        <v>1785</v>
      </c>
      <c r="N10126" t="s">
        <v>3014</v>
      </c>
      <c r="O10126" t="s">
        <v>2392</v>
      </c>
      <c r="P10126" s="199">
        <v>30000</v>
      </c>
      <c r="S10126" t="s">
        <v>1786</v>
      </c>
      <c r="T10126" t="s">
        <v>2230</v>
      </c>
      <c r="U10126" s="201">
        <v>4.0599999999999996</v>
      </c>
      <c r="V10126" t="s">
        <v>3369</v>
      </c>
      <c r="W10126" t="s">
        <v>3372</v>
      </c>
      <c r="X10126" t="s">
        <v>2774</v>
      </c>
      <c r="Y10126" t="s">
        <v>2250</v>
      </c>
      <c r="Z10126" t="s">
        <v>3729</v>
      </c>
      <c r="AA10126" t="s">
        <v>2586</v>
      </c>
      <c r="AB10126" s="198">
        <v>37035.875011574077</v>
      </c>
      <c r="AC10126" s="198">
        <v>37042.875011574077</v>
      </c>
    </row>
    <row r="10127" spans="7:29" x14ac:dyDescent="0.2">
      <c r="G10127" s="202">
        <v>1281255</v>
      </c>
      <c r="H10127" s="198">
        <v>37033.654641203706</v>
      </c>
      <c r="I10127" t="s">
        <v>3167</v>
      </c>
      <c r="M10127" t="s">
        <v>1994</v>
      </c>
      <c r="N10127" t="s">
        <v>2731</v>
      </c>
      <c r="O10127" t="s">
        <v>3104</v>
      </c>
      <c r="Q10127" s="199">
        <v>50000</v>
      </c>
      <c r="S10127" t="s">
        <v>1792</v>
      </c>
      <c r="T10127" t="s">
        <v>2230</v>
      </c>
      <c r="U10127" s="201">
        <v>29.8</v>
      </c>
      <c r="V10127" t="s">
        <v>2335</v>
      </c>
      <c r="W10127" t="s">
        <v>2733</v>
      </c>
      <c r="X10127" t="s">
        <v>2803</v>
      </c>
      <c r="Y10127" t="s">
        <v>3473</v>
      </c>
      <c r="Z10127" t="s">
        <v>3729</v>
      </c>
      <c r="AA10127" t="s">
        <v>3056</v>
      </c>
      <c r="AB10127" s="198">
        <v>37073</v>
      </c>
      <c r="AC10127" s="198">
        <v>37103</v>
      </c>
    </row>
    <row r="10128" spans="7:29" x14ac:dyDescent="0.2">
      <c r="G10128" s="202">
        <v>1281258</v>
      </c>
      <c r="H10128" s="198">
        <v>37033.654930555553</v>
      </c>
      <c r="I10128" t="s">
        <v>2006</v>
      </c>
      <c r="M10128" t="s">
        <v>1785</v>
      </c>
      <c r="N10128" t="s">
        <v>3014</v>
      </c>
      <c r="O10128" t="s">
        <v>3345</v>
      </c>
      <c r="Q10128" s="199">
        <v>5000</v>
      </c>
      <c r="S10128" t="s">
        <v>1786</v>
      </c>
      <c r="T10128" t="s">
        <v>2230</v>
      </c>
      <c r="U10128" s="201">
        <v>4.6349999999999998</v>
      </c>
      <c r="V10128" t="s">
        <v>1698</v>
      </c>
      <c r="W10128" t="s">
        <v>3587</v>
      </c>
      <c r="X10128" t="s">
        <v>3016</v>
      </c>
      <c r="Y10128" t="s">
        <v>2250</v>
      </c>
      <c r="Z10128" t="s">
        <v>3729</v>
      </c>
      <c r="AA10128" t="s">
        <v>2587</v>
      </c>
      <c r="AB10128" s="198">
        <v>37196</v>
      </c>
      <c r="AC10128" s="198">
        <v>37346</v>
      </c>
    </row>
    <row r="10129" spans="7:29" x14ac:dyDescent="0.2">
      <c r="G10129" s="202">
        <v>1281259</v>
      </c>
      <c r="H10129" s="198">
        <v>37033.655312499999</v>
      </c>
      <c r="I10129" t="s">
        <v>3300</v>
      </c>
      <c r="M10129" t="s">
        <v>1785</v>
      </c>
      <c r="N10129" t="s">
        <v>3014</v>
      </c>
      <c r="O10129" t="s">
        <v>3015</v>
      </c>
      <c r="P10129" s="199">
        <v>10000</v>
      </c>
      <c r="S10129" t="s">
        <v>1786</v>
      </c>
      <c r="T10129" t="s">
        <v>2230</v>
      </c>
      <c r="U10129" s="201">
        <v>4.125</v>
      </c>
      <c r="V10129" t="s">
        <v>2588</v>
      </c>
      <c r="W10129" t="s">
        <v>3587</v>
      </c>
      <c r="X10129" t="s">
        <v>3016</v>
      </c>
      <c r="Y10129" t="s">
        <v>2250</v>
      </c>
      <c r="Z10129" t="s">
        <v>3729</v>
      </c>
      <c r="AA10129" t="s">
        <v>2589</v>
      </c>
      <c r="AB10129" s="198">
        <v>37043.875</v>
      </c>
      <c r="AC10129" s="198">
        <v>37072.875</v>
      </c>
    </row>
    <row r="10130" spans="7:29" x14ac:dyDescent="0.2">
      <c r="G10130" s="202">
        <v>1281260</v>
      </c>
      <c r="H10130" s="198">
        <v>37033.655439814815</v>
      </c>
      <c r="I10130" t="s">
        <v>3393</v>
      </c>
      <c r="M10130" t="s">
        <v>1785</v>
      </c>
      <c r="N10130" t="s">
        <v>3014</v>
      </c>
      <c r="O10130" t="s">
        <v>2398</v>
      </c>
      <c r="Q10130" s="199">
        <v>30000</v>
      </c>
      <c r="S10130" t="s">
        <v>1786</v>
      </c>
      <c r="T10130" t="s">
        <v>2230</v>
      </c>
      <c r="U10130" s="201">
        <v>3.9849999999999999</v>
      </c>
      <c r="V10130" t="s">
        <v>3369</v>
      </c>
      <c r="W10130" t="s">
        <v>1752</v>
      </c>
      <c r="X10130" t="s">
        <v>1753</v>
      </c>
      <c r="Y10130" t="s">
        <v>2250</v>
      </c>
      <c r="Z10130" t="s">
        <v>3729</v>
      </c>
      <c r="AA10130" t="s">
        <v>2590</v>
      </c>
      <c r="AB10130" s="198">
        <v>37035.875011574077</v>
      </c>
      <c r="AC10130" s="198">
        <v>37042.875011574077</v>
      </c>
    </row>
    <row r="10131" spans="7:29" x14ac:dyDescent="0.2">
      <c r="G10131" s="202">
        <v>1281261</v>
      </c>
      <c r="H10131" s="198">
        <v>37033.655844907407</v>
      </c>
      <c r="I10131" t="s">
        <v>2730</v>
      </c>
      <c r="M10131" t="s">
        <v>1994</v>
      </c>
      <c r="N10131" t="s">
        <v>2731</v>
      </c>
      <c r="O10131" t="s">
        <v>1815</v>
      </c>
      <c r="Q10131" s="199">
        <v>30000</v>
      </c>
      <c r="S10131" t="s">
        <v>1792</v>
      </c>
      <c r="T10131" t="s">
        <v>2230</v>
      </c>
      <c r="U10131" s="201">
        <v>29.84</v>
      </c>
      <c r="V10131" t="s">
        <v>3358</v>
      </c>
      <c r="W10131" t="s">
        <v>2733</v>
      </c>
      <c r="X10131" t="s">
        <v>2734</v>
      </c>
      <c r="Y10131" t="s">
        <v>3473</v>
      </c>
      <c r="Z10131" t="s">
        <v>3729</v>
      </c>
      <c r="AA10131" t="s">
        <v>3056</v>
      </c>
      <c r="AB10131" s="198">
        <v>37073</v>
      </c>
      <c r="AC10131" s="198">
        <v>37103</v>
      </c>
    </row>
    <row r="10132" spans="7:29" x14ac:dyDescent="0.2">
      <c r="G10132" s="202">
        <v>1281262</v>
      </c>
      <c r="H10132" s="198">
        <v>37033.656342592592</v>
      </c>
      <c r="I10132" t="s">
        <v>1783</v>
      </c>
      <c r="M10132" t="s">
        <v>1994</v>
      </c>
      <c r="N10132" t="s">
        <v>2731</v>
      </c>
      <c r="O10132" t="s">
        <v>1815</v>
      </c>
      <c r="P10132" s="199">
        <v>50000</v>
      </c>
      <c r="S10132" t="s">
        <v>1792</v>
      </c>
      <c r="T10132" t="s">
        <v>2230</v>
      </c>
      <c r="U10132" s="201">
        <v>29.78</v>
      </c>
      <c r="V10132" t="s">
        <v>3513</v>
      </c>
      <c r="W10132" t="s">
        <v>2733</v>
      </c>
      <c r="X10132" t="s">
        <v>2734</v>
      </c>
      <c r="Y10132" t="s">
        <v>3473</v>
      </c>
      <c r="Z10132" t="s">
        <v>3729</v>
      </c>
      <c r="AA10132" t="s">
        <v>3056</v>
      </c>
      <c r="AB10132" s="198">
        <v>37073</v>
      </c>
      <c r="AC10132" s="198">
        <v>37103</v>
      </c>
    </row>
    <row r="10133" spans="7:29" x14ac:dyDescent="0.2">
      <c r="G10133" s="202">
        <v>1281265</v>
      </c>
      <c r="H10133" s="198">
        <v>37033.657210648147</v>
      </c>
      <c r="I10133" t="s">
        <v>3087</v>
      </c>
      <c r="M10133" t="s">
        <v>1785</v>
      </c>
      <c r="N10133" t="s">
        <v>1724</v>
      </c>
      <c r="O10133" t="s">
        <v>2912</v>
      </c>
      <c r="P10133" s="199">
        <v>5000</v>
      </c>
      <c r="S10133" t="s">
        <v>2308</v>
      </c>
      <c r="T10133" t="s">
        <v>1725</v>
      </c>
      <c r="U10133" s="201">
        <v>5.3150000000000004</v>
      </c>
      <c r="V10133" t="s">
        <v>2374</v>
      </c>
      <c r="W10133" t="s">
        <v>1726</v>
      </c>
      <c r="X10133" t="s">
        <v>1727</v>
      </c>
      <c r="Y10133" t="s">
        <v>3318</v>
      </c>
      <c r="Z10133" t="s">
        <v>3730</v>
      </c>
      <c r="AA10133">
        <v>803764</v>
      </c>
      <c r="AB10133" s="198">
        <v>37033.875011574077</v>
      </c>
      <c r="AC10133" s="198">
        <v>37033.875011574077</v>
      </c>
    </row>
    <row r="10134" spans="7:29" x14ac:dyDescent="0.2">
      <c r="G10134" s="202">
        <v>1281266</v>
      </c>
      <c r="H10134" s="198">
        <v>37033.657500000001</v>
      </c>
      <c r="I10134" t="s">
        <v>1783</v>
      </c>
      <c r="M10134" t="s">
        <v>1994</v>
      </c>
      <c r="N10134" t="s">
        <v>2731</v>
      </c>
      <c r="O10134" t="s">
        <v>1815</v>
      </c>
      <c r="P10134" s="199">
        <v>50000</v>
      </c>
      <c r="S10134" t="s">
        <v>1792</v>
      </c>
      <c r="T10134" t="s">
        <v>2230</v>
      </c>
      <c r="U10134" s="201">
        <v>29.78</v>
      </c>
      <c r="V10134" t="s">
        <v>3513</v>
      </c>
      <c r="W10134" t="s">
        <v>2733</v>
      </c>
      <c r="X10134" t="s">
        <v>2734</v>
      </c>
      <c r="Y10134" t="s">
        <v>3473</v>
      </c>
      <c r="Z10134" t="s">
        <v>3729</v>
      </c>
      <c r="AA10134" t="s">
        <v>3056</v>
      </c>
      <c r="AB10134" s="198">
        <v>37073</v>
      </c>
      <c r="AC10134" s="198">
        <v>37103</v>
      </c>
    </row>
    <row r="10135" spans="7:29" x14ac:dyDescent="0.2">
      <c r="G10135" s="202">
        <v>1281267</v>
      </c>
      <c r="H10135" s="198">
        <v>37033.657569444447</v>
      </c>
      <c r="I10135" t="s">
        <v>2730</v>
      </c>
      <c r="M10135" t="s">
        <v>1994</v>
      </c>
      <c r="N10135" t="s">
        <v>2731</v>
      </c>
      <c r="O10135" t="s">
        <v>1815</v>
      </c>
      <c r="Q10135" s="199">
        <v>50000</v>
      </c>
      <c r="S10135" t="s">
        <v>1792</v>
      </c>
      <c r="T10135" t="s">
        <v>2230</v>
      </c>
      <c r="U10135" s="201">
        <v>29.8</v>
      </c>
      <c r="V10135" t="s">
        <v>3298</v>
      </c>
      <c r="W10135" t="s">
        <v>2733</v>
      </c>
      <c r="X10135" t="s">
        <v>2734</v>
      </c>
      <c r="Y10135" t="s">
        <v>3473</v>
      </c>
      <c r="Z10135" t="s">
        <v>3729</v>
      </c>
      <c r="AA10135" t="s">
        <v>3056</v>
      </c>
      <c r="AB10135" s="198">
        <v>37073</v>
      </c>
      <c r="AC10135" s="198">
        <v>37103</v>
      </c>
    </row>
    <row r="10136" spans="7:29" x14ac:dyDescent="0.2">
      <c r="G10136" s="202">
        <v>1281268</v>
      </c>
      <c r="H10136" s="198">
        <v>37033.657962962963</v>
      </c>
      <c r="I10136" t="s">
        <v>3360</v>
      </c>
      <c r="M10136" t="s">
        <v>1785</v>
      </c>
      <c r="N10136" t="s">
        <v>3014</v>
      </c>
      <c r="O10136" t="s">
        <v>3345</v>
      </c>
      <c r="P10136" s="199">
        <v>5000</v>
      </c>
      <c r="S10136" t="s">
        <v>1786</v>
      </c>
      <c r="T10136" t="s">
        <v>2230</v>
      </c>
      <c r="U10136" s="201">
        <v>4.6349999999999998</v>
      </c>
      <c r="V10136" t="s">
        <v>3361</v>
      </c>
      <c r="W10136" t="s">
        <v>3587</v>
      </c>
      <c r="X10136" t="s">
        <v>3016</v>
      </c>
      <c r="Y10136" t="s">
        <v>2250</v>
      </c>
      <c r="Z10136" t="s">
        <v>3729</v>
      </c>
      <c r="AA10136" t="s">
        <v>2591</v>
      </c>
      <c r="AB10136" s="198">
        <v>37196</v>
      </c>
      <c r="AC10136" s="198">
        <v>37346</v>
      </c>
    </row>
    <row r="10137" spans="7:29" x14ac:dyDescent="0.2">
      <c r="G10137" s="202">
        <v>1281271</v>
      </c>
      <c r="H10137" s="198">
        <v>37033.659548611111</v>
      </c>
      <c r="I10137" t="s">
        <v>3087</v>
      </c>
      <c r="M10137" t="s">
        <v>1785</v>
      </c>
      <c r="N10137" t="s">
        <v>1724</v>
      </c>
      <c r="O10137" t="s">
        <v>2912</v>
      </c>
      <c r="P10137" s="199">
        <v>5000</v>
      </c>
      <c r="S10137" t="s">
        <v>2308</v>
      </c>
      <c r="T10137" t="s">
        <v>1725</v>
      </c>
      <c r="U10137" s="201">
        <v>5.31</v>
      </c>
      <c r="V10137" t="s">
        <v>2374</v>
      </c>
      <c r="W10137" t="s">
        <v>1726</v>
      </c>
      <c r="X10137" t="s">
        <v>1727</v>
      </c>
      <c r="Y10137" t="s">
        <v>3318</v>
      </c>
      <c r="Z10137" t="s">
        <v>3730</v>
      </c>
      <c r="AA10137">
        <v>803770</v>
      </c>
      <c r="AB10137" s="198">
        <v>37033.875011574077</v>
      </c>
      <c r="AC10137" s="198">
        <v>37033.875011574077</v>
      </c>
    </row>
    <row r="10138" spans="7:29" x14ac:dyDescent="0.2">
      <c r="G10138" s="202">
        <v>1281273</v>
      </c>
      <c r="H10138" s="198">
        <v>37033.662083333336</v>
      </c>
      <c r="I10138" t="s">
        <v>3322</v>
      </c>
      <c r="M10138" t="s">
        <v>1785</v>
      </c>
      <c r="N10138" t="s">
        <v>3014</v>
      </c>
      <c r="O10138" t="s">
        <v>2404</v>
      </c>
      <c r="Q10138" s="199">
        <v>20000</v>
      </c>
      <c r="S10138" t="s">
        <v>1786</v>
      </c>
      <c r="T10138" t="s">
        <v>2230</v>
      </c>
      <c r="U10138" s="201">
        <v>3.9550000000000001</v>
      </c>
      <c r="V10138" t="s">
        <v>2592</v>
      </c>
      <c r="W10138" t="s">
        <v>1775</v>
      </c>
      <c r="X10138" t="s">
        <v>1776</v>
      </c>
      <c r="Y10138" t="s">
        <v>2250</v>
      </c>
      <c r="Z10138" t="s">
        <v>3729</v>
      </c>
      <c r="AA10138" t="s">
        <v>2593</v>
      </c>
      <c r="AB10138" s="198">
        <v>37035.875011574077</v>
      </c>
      <c r="AC10138" s="198">
        <v>37042.875011574077</v>
      </c>
    </row>
    <row r="10139" spans="7:29" x14ac:dyDescent="0.2">
      <c r="G10139" s="202">
        <v>1281276</v>
      </c>
      <c r="H10139" s="198">
        <v>37033.66302083333</v>
      </c>
      <c r="I10139" t="s">
        <v>3322</v>
      </c>
      <c r="M10139" t="s">
        <v>1785</v>
      </c>
      <c r="N10139" t="s">
        <v>3014</v>
      </c>
      <c r="O10139" t="s">
        <v>2418</v>
      </c>
      <c r="Q10139" s="199">
        <v>10000</v>
      </c>
      <c r="S10139" t="s">
        <v>1786</v>
      </c>
      <c r="T10139" t="s">
        <v>2230</v>
      </c>
      <c r="U10139" s="201">
        <v>4.1399999999999997</v>
      </c>
      <c r="V10139" t="s">
        <v>3085</v>
      </c>
      <c r="W10139" t="s">
        <v>1717</v>
      </c>
      <c r="X10139" t="s">
        <v>1718</v>
      </c>
      <c r="Y10139" t="s">
        <v>2250</v>
      </c>
      <c r="Z10139" t="s">
        <v>3729</v>
      </c>
      <c r="AA10139" t="s">
        <v>2594</v>
      </c>
      <c r="AB10139" s="198">
        <v>37035.875011574077</v>
      </c>
      <c r="AC10139" s="198">
        <v>37042.875011574077</v>
      </c>
    </row>
    <row r="10140" spans="7:29" x14ac:dyDescent="0.2">
      <c r="G10140" s="202">
        <v>1281279</v>
      </c>
      <c r="H10140" s="198">
        <v>37033.664490740739</v>
      </c>
      <c r="I10140" t="s">
        <v>3322</v>
      </c>
      <c r="M10140" t="s">
        <v>1785</v>
      </c>
      <c r="N10140" t="s">
        <v>3014</v>
      </c>
      <c r="O10140" t="s">
        <v>3015</v>
      </c>
      <c r="P10140" s="199">
        <v>2500</v>
      </c>
      <c r="S10140" t="s">
        <v>1786</v>
      </c>
      <c r="T10140" t="s">
        <v>2230</v>
      </c>
      <c r="U10140" s="201">
        <v>4.13</v>
      </c>
      <c r="V10140" t="s">
        <v>2595</v>
      </c>
      <c r="W10140" t="s">
        <v>3587</v>
      </c>
      <c r="X10140" t="s">
        <v>3016</v>
      </c>
      <c r="Y10140" t="s">
        <v>2250</v>
      </c>
      <c r="Z10140" t="s">
        <v>3729</v>
      </c>
      <c r="AA10140" t="s">
        <v>2596</v>
      </c>
      <c r="AB10140" s="198">
        <v>37043.875</v>
      </c>
      <c r="AC10140" s="198">
        <v>37072.875</v>
      </c>
    </row>
    <row r="10141" spans="7:29" x14ac:dyDescent="0.2">
      <c r="G10141" s="202">
        <v>1281280</v>
      </c>
      <c r="H10141" s="198">
        <v>37033.66510416667</v>
      </c>
      <c r="I10141" t="s">
        <v>3021</v>
      </c>
      <c r="M10141" t="s">
        <v>1785</v>
      </c>
      <c r="N10141" t="s">
        <v>3014</v>
      </c>
      <c r="O10141" t="s">
        <v>3345</v>
      </c>
      <c r="P10141" s="199">
        <v>5000</v>
      </c>
      <c r="S10141" t="s">
        <v>1786</v>
      </c>
      <c r="T10141" t="s">
        <v>2230</v>
      </c>
      <c r="U10141" s="201">
        <v>4.6399999999999997</v>
      </c>
      <c r="V10141" t="s">
        <v>3022</v>
      </c>
      <c r="W10141" t="s">
        <v>3587</v>
      </c>
      <c r="X10141" t="s">
        <v>3016</v>
      </c>
      <c r="Y10141" t="s">
        <v>2250</v>
      </c>
      <c r="Z10141" t="s">
        <v>3729</v>
      </c>
      <c r="AA10141" t="s">
        <v>2597</v>
      </c>
      <c r="AB10141" s="198">
        <v>37196</v>
      </c>
      <c r="AC10141" s="198">
        <v>37346</v>
      </c>
    </row>
    <row r="10142" spans="7:29" x14ac:dyDescent="0.2">
      <c r="G10142" s="202">
        <v>1281281</v>
      </c>
      <c r="H10142" s="198">
        <v>37033.665219907409</v>
      </c>
      <c r="I10142" t="s">
        <v>2730</v>
      </c>
      <c r="M10142" t="s">
        <v>1994</v>
      </c>
      <c r="N10142" t="s">
        <v>2731</v>
      </c>
      <c r="O10142" t="s">
        <v>1815</v>
      </c>
      <c r="Q10142" s="199">
        <v>50000</v>
      </c>
      <c r="S10142" t="s">
        <v>1792</v>
      </c>
      <c r="T10142" t="s">
        <v>2230</v>
      </c>
      <c r="U10142" s="201">
        <v>29.8</v>
      </c>
      <c r="V10142" t="s">
        <v>2732</v>
      </c>
      <c r="W10142" t="s">
        <v>2733</v>
      </c>
      <c r="X10142" t="s">
        <v>2734</v>
      </c>
      <c r="Y10142" t="s">
        <v>3473</v>
      </c>
      <c r="Z10142" t="s">
        <v>3729</v>
      </c>
      <c r="AA10142" t="s">
        <v>3056</v>
      </c>
      <c r="AB10142" s="198">
        <v>37073</v>
      </c>
      <c r="AC10142" s="198">
        <v>37103</v>
      </c>
    </row>
    <row r="10143" spans="7:29" x14ac:dyDescent="0.2">
      <c r="G10143" s="202">
        <v>1281282</v>
      </c>
      <c r="H10143" s="198">
        <v>37033.666203703702</v>
      </c>
      <c r="I10143" t="s">
        <v>3322</v>
      </c>
      <c r="M10143" t="s">
        <v>1785</v>
      </c>
      <c r="N10143" t="s">
        <v>3014</v>
      </c>
      <c r="O10143" t="s">
        <v>2598</v>
      </c>
      <c r="P10143" s="199">
        <v>50000</v>
      </c>
      <c r="S10143" t="s">
        <v>1786</v>
      </c>
      <c r="T10143" t="s">
        <v>2230</v>
      </c>
      <c r="U10143" s="201">
        <v>4.07</v>
      </c>
      <c r="V10143" t="s">
        <v>2179</v>
      </c>
      <c r="W10143" t="s">
        <v>3179</v>
      </c>
      <c r="X10143" t="s">
        <v>3180</v>
      </c>
      <c r="Y10143" t="s">
        <v>2250</v>
      </c>
      <c r="Z10143" t="s">
        <v>3729</v>
      </c>
      <c r="AA10143" t="s">
        <v>2599</v>
      </c>
      <c r="AB10143" s="198">
        <v>37035.875011574077</v>
      </c>
      <c r="AC10143" s="198">
        <v>37042.875011574077</v>
      </c>
    </row>
    <row r="10144" spans="7:29" x14ac:dyDescent="0.2">
      <c r="G10144" s="202">
        <v>1281283</v>
      </c>
      <c r="H10144" s="198">
        <v>37033.666215277779</v>
      </c>
      <c r="I10144" t="s">
        <v>3013</v>
      </c>
      <c r="M10144" t="s">
        <v>1785</v>
      </c>
      <c r="N10144" t="s">
        <v>3014</v>
      </c>
      <c r="O10144" t="s">
        <v>3015</v>
      </c>
      <c r="P10144" s="199">
        <v>12500</v>
      </c>
      <c r="S10144" t="s">
        <v>1786</v>
      </c>
      <c r="T10144" t="s">
        <v>2230</v>
      </c>
      <c r="U10144" s="201">
        <v>4.13</v>
      </c>
      <c r="V10144" t="s">
        <v>3335</v>
      </c>
      <c r="W10144" t="s">
        <v>3587</v>
      </c>
      <c r="X10144" t="s">
        <v>3016</v>
      </c>
      <c r="Y10144" t="s">
        <v>2250</v>
      </c>
      <c r="Z10144" t="s">
        <v>3729</v>
      </c>
      <c r="AA10144" t="s">
        <v>2600</v>
      </c>
      <c r="AB10144" s="198">
        <v>37043.875</v>
      </c>
      <c r="AC10144" s="198">
        <v>37072.875</v>
      </c>
    </row>
    <row r="10145" spans="7:29" x14ac:dyDescent="0.2">
      <c r="G10145" s="202">
        <v>1281284</v>
      </c>
      <c r="H10145" s="198">
        <v>37033.667326388888</v>
      </c>
      <c r="I10145" t="s">
        <v>3004</v>
      </c>
      <c r="M10145" t="s">
        <v>1785</v>
      </c>
      <c r="N10145" t="s">
        <v>3014</v>
      </c>
      <c r="O10145" t="s">
        <v>3025</v>
      </c>
      <c r="P10145" s="199">
        <v>10000</v>
      </c>
      <c r="S10145" t="s">
        <v>1786</v>
      </c>
      <c r="T10145" t="s">
        <v>2230</v>
      </c>
      <c r="U10145" s="201">
        <v>4.2750000000000004</v>
      </c>
      <c r="V10145" t="s">
        <v>3292</v>
      </c>
      <c r="W10145" t="s">
        <v>3587</v>
      </c>
      <c r="X10145" t="s">
        <v>3016</v>
      </c>
      <c r="Y10145" t="s">
        <v>2250</v>
      </c>
      <c r="Z10145" t="s">
        <v>3729</v>
      </c>
      <c r="AA10145" t="s">
        <v>3056</v>
      </c>
      <c r="AB10145" s="198">
        <v>37104.875</v>
      </c>
      <c r="AC10145" s="198">
        <v>37134.875</v>
      </c>
    </row>
    <row r="10146" spans="7:29" x14ac:dyDescent="0.2">
      <c r="G10146" s="202">
        <v>1281287</v>
      </c>
      <c r="H10146" s="198">
        <v>37033.667442129627</v>
      </c>
      <c r="I10146" t="s">
        <v>2387</v>
      </c>
      <c r="M10146" t="s">
        <v>1785</v>
      </c>
      <c r="N10146" t="s">
        <v>1724</v>
      </c>
      <c r="O10146" t="s">
        <v>2326</v>
      </c>
      <c r="P10146" s="199">
        <v>5000</v>
      </c>
      <c r="S10146" t="s">
        <v>2308</v>
      </c>
      <c r="T10146" t="s">
        <v>1725</v>
      </c>
      <c r="U10146" s="201">
        <v>5.3550000000000004</v>
      </c>
      <c r="V10146" t="s">
        <v>2388</v>
      </c>
      <c r="W10146" t="s">
        <v>1726</v>
      </c>
      <c r="X10146" t="s">
        <v>1727</v>
      </c>
      <c r="Y10146" t="s">
        <v>3318</v>
      </c>
      <c r="Z10146" t="s">
        <v>3730</v>
      </c>
      <c r="AA10146">
        <v>803778</v>
      </c>
      <c r="AB10146" s="198">
        <v>37034.875011574077</v>
      </c>
      <c r="AC10146" s="198">
        <v>37034.875011574077</v>
      </c>
    </row>
    <row r="10147" spans="7:29" x14ac:dyDescent="0.2">
      <c r="G10147" s="202">
        <v>1281288</v>
      </c>
      <c r="H10147" s="198">
        <v>37033.670856481483</v>
      </c>
      <c r="I10147" t="s">
        <v>3013</v>
      </c>
      <c r="M10147" t="s">
        <v>1785</v>
      </c>
      <c r="N10147" t="s">
        <v>3014</v>
      </c>
      <c r="O10147" t="s">
        <v>3015</v>
      </c>
      <c r="P10147" s="199">
        <v>5000</v>
      </c>
      <c r="S10147" t="s">
        <v>1786</v>
      </c>
      <c r="T10147" t="s">
        <v>2230</v>
      </c>
      <c r="U10147" s="201">
        <v>4.125</v>
      </c>
      <c r="V10147" t="s">
        <v>3335</v>
      </c>
      <c r="W10147" t="s">
        <v>3587</v>
      </c>
      <c r="X10147" t="s">
        <v>3016</v>
      </c>
      <c r="Y10147" t="s">
        <v>2250</v>
      </c>
      <c r="Z10147" t="s">
        <v>3729</v>
      </c>
      <c r="AA10147" t="s">
        <v>3056</v>
      </c>
      <c r="AB10147" s="198">
        <v>37043.875</v>
      </c>
      <c r="AC10147" s="198">
        <v>37072.875</v>
      </c>
    </row>
    <row r="10148" spans="7:29" x14ac:dyDescent="0.2">
      <c r="G10148" s="202">
        <v>1281289</v>
      </c>
      <c r="H10148" s="198">
        <v>37033.673692129632</v>
      </c>
      <c r="I10148" t="s">
        <v>3243</v>
      </c>
      <c r="M10148" t="s">
        <v>1785</v>
      </c>
      <c r="N10148" t="s">
        <v>1724</v>
      </c>
      <c r="O10148" t="s">
        <v>2326</v>
      </c>
      <c r="P10148" s="199">
        <v>5000</v>
      </c>
      <c r="S10148" t="s">
        <v>2308</v>
      </c>
      <c r="T10148" t="s">
        <v>1725</v>
      </c>
      <c r="U10148" s="201">
        <v>5.3449999999999998</v>
      </c>
      <c r="V10148" t="s">
        <v>2325</v>
      </c>
      <c r="W10148" t="s">
        <v>1726</v>
      </c>
      <c r="X10148" t="s">
        <v>1727</v>
      </c>
      <c r="Y10148" t="s">
        <v>3318</v>
      </c>
      <c r="Z10148" t="s">
        <v>3730</v>
      </c>
      <c r="AA10148">
        <v>803788</v>
      </c>
      <c r="AB10148" s="198">
        <v>37034.875011574077</v>
      </c>
      <c r="AC10148" s="198">
        <v>37034.875011574077</v>
      </c>
    </row>
    <row r="10149" spans="7:29" x14ac:dyDescent="0.2">
      <c r="G10149" s="202">
        <v>1281292</v>
      </c>
      <c r="H10149" s="198">
        <v>37033.681030092594</v>
      </c>
      <c r="I10149" t="s">
        <v>3393</v>
      </c>
      <c r="M10149" t="s">
        <v>1785</v>
      </c>
      <c r="N10149" t="s">
        <v>3014</v>
      </c>
      <c r="O10149" t="s">
        <v>3015</v>
      </c>
      <c r="Q10149" s="199">
        <v>5000</v>
      </c>
      <c r="S10149" t="s">
        <v>1786</v>
      </c>
      <c r="T10149" t="s">
        <v>2230</v>
      </c>
      <c r="U10149" s="201">
        <v>4.13</v>
      </c>
      <c r="V10149" t="s">
        <v>1822</v>
      </c>
      <c r="W10149" t="s">
        <v>3587</v>
      </c>
      <c r="X10149" t="s">
        <v>3016</v>
      </c>
      <c r="Y10149" t="s">
        <v>2250</v>
      </c>
      <c r="Z10149" t="s">
        <v>3729</v>
      </c>
      <c r="AA10149" t="s">
        <v>3056</v>
      </c>
      <c r="AB10149" s="198">
        <v>37043.875</v>
      </c>
      <c r="AC10149" s="198">
        <v>37072.875</v>
      </c>
    </row>
    <row r="10150" spans="7:29" x14ac:dyDescent="0.2">
      <c r="G10150" s="202">
        <v>1281295</v>
      </c>
      <c r="H10150" s="198">
        <v>37033.686111111114</v>
      </c>
      <c r="I10150" t="s">
        <v>3313</v>
      </c>
      <c r="M10150" t="s">
        <v>1785</v>
      </c>
      <c r="N10150" t="s">
        <v>3014</v>
      </c>
      <c r="O10150" t="s">
        <v>3015</v>
      </c>
      <c r="Q10150" s="199">
        <v>5000</v>
      </c>
      <c r="S10150" t="s">
        <v>1786</v>
      </c>
      <c r="T10150" t="s">
        <v>2230</v>
      </c>
      <c r="U10150" s="201">
        <v>4.13</v>
      </c>
      <c r="V10150" t="s">
        <v>2798</v>
      </c>
      <c r="W10150" t="s">
        <v>3587</v>
      </c>
      <c r="X10150" t="s">
        <v>3016</v>
      </c>
      <c r="Y10150" t="s">
        <v>2250</v>
      </c>
      <c r="Z10150" t="s">
        <v>3729</v>
      </c>
      <c r="AA10150" t="s">
        <v>3056</v>
      </c>
      <c r="AB10150" s="198">
        <v>37043.875</v>
      </c>
      <c r="AC10150" s="198">
        <v>37072.875</v>
      </c>
    </row>
    <row r="10151" spans="7:29" x14ac:dyDescent="0.2">
      <c r="G10151" s="202">
        <v>1281297</v>
      </c>
      <c r="H10151" s="198">
        <v>37033.689166666663</v>
      </c>
      <c r="I10151" t="s">
        <v>3013</v>
      </c>
      <c r="M10151" t="s">
        <v>1785</v>
      </c>
      <c r="N10151" t="s">
        <v>3014</v>
      </c>
      <c r="O10151" t="s">
        <v>3015</v>
      </c>
      <c r="Q10151" s="199">
        <v>10000</v>
      </c>
      <c r="S10151" t="s">
        <v>1786</v>
      </c>
      <c r="T10151" t="s">
        <v>2230</v>
      </c>
      <c r="U10151" s="201">
        <v>4.125</v>
      </c>
      <c r="V10151" t="s">
        <v>3149</v>
      </c>
      <c r="W10151" t="s">
        <v>3587</v>
      </c>
      <c r="X10151" t="s">
        <v>3016</v>
      </c>
      <c r="Y10151" t="s">
        <v>2250</v>
      </c>
      <c r="Z10151" t="s">
        <v>3729</v>
      </c>
      <c r="AA10151" t="s">
        <v>3056</v>
      </c>
      <c r="AB10151" s="198">
        <v>37043.875</v>
      </c>
      <c r="AC10151" s="198">
        <v>37072.875</v>
      </c>
    </row>
    <row r="10152" spans="7:29" x14ac:dyDescent="0.2">
      <c r="G10152" s="202">
        <v>1281298</v>
      </c>
      <c r="H10152" s="198">
        <v>37033.69253472222</v>
      </c>
      <c r="I10152" t="s">
        <v>3013</v>
      </c>
      <c r="M10152" t="s">
        <v>1785</v>
      </c>
      <c r="N10152" t="s">
        <v>3014</v>
      </c>
      <c r="O10152" t="s">
        <v>3327</v>
      </c>
      <c r="Q10152" s="199">
        <v>7500</v>
      </c>
      <c r="S10152" t="s">
        <v>1786</v>
      </c>
      <c r="T10152" t="s">
        <v>2230</v>
      </c>
      <c r="U10152" s="201">
        <v>4.1974999999999998</v>
      </c>
      <c r="V10152" t="s">
        <v>3284</v>
      </c>
      <c r="W10152" t="s">
        <v>3587</v>
      </c>
      <c r="X10152" t="s">
        <v>3016</v>
      </c>
      <c r="Y10152" t="s">
        <v>2250</v>
      </c>
      <c r="Z10152" t="s">
        <v>3729</v>
      </c>
      <c r="AA10152" t="s">
        <v>3056</v>
      </c>
      <c r="AB10152" s="198">
        <v>37073.875</v>
      </c>
      <c r="AC10152" s="198">
        <v>37103.875</v>
      </c>
    </row>
    <row r="10153" spans="7:29" x14ac:dyDescent="0.2">
      <c r="G10153" s="202">
        <v>1281300</v>
      </c>
      <c r="H10153" s="198">
        <v>37033.696967592594</v>
      </c>
      <c r="I10153" t="s">
        <v>3300</v>
      </c>
      <c r="M10153" t="s">
        <v>1785</v>
      </c>
      <c r="N10153" t="s">
        <v>3014</v>
      </c>
      <c r="O10153" t="s">
        <v>3015</v>
      </c>
      <c r="P10153" s="199">
        <v>5000</v>
      </c>
      <c r="S10153" t="s">
        <v>1786</v>
      </c>
      <c r="T10153" t="s">
        <v>2230</v>
      </c>
      <c r="U10153" s="201">
        <v>4.12</v>
      </c>
      <c r="V10153" t="s">
        <v>2588</v>
      </c>
      <c r="W10153" t="s">
        <v>3587</v>
      </c>
      <c r="X10153" t="s">
        <v>3016</v>
      </c>
      <c r="Y10153" t="s">
        <v>2250</v>
      </c>
      <c r="Z10153" t="s">
        <v>3729</v>
      </c>
      <c r="AA10153" t="s">
        <v>3056</v>
      </c>
      <c r="AB10153" s="198">
        <v>37043.875</v>
      </c>
      <c r="AC10153" s="198">
        <v>37072.875</v>
      </c>
    </row>
    <row r="10154" spans="7:29" x14ac:dyDescent="0.2">
      <c r="G10154" s="202">
        <v>1281303</v>
      </c>
      <c r="H10154" s="198">
        <v>37033.707673611112</v>
      </c>
      <c r="I10154" t="s">
        <v>3204</v>
      </c>
      <c r="M10154" t="s">
        <v>1785</v>
      </c>
      <c r="N10154" t="s">
        <v>3014</v>
      </c>
      <c r="O10154" t="s">
        <v>3015</v>
      </c>
      <c r="Q10154" s="199">
        <v>2500</v>
      </c>
      <c r="S10154" t="s">
        <v>1786</v>
      </c>
      <c r="T10154" t="s">
        <v>2230</v>
      </c>
      <c r="U10154" s="201">
        <v>4.13</v>
      </c>
      <c r="V10154" t="s">
        <v>2373</v>
      </c>
      <c r="W10154" t="s">
        <v>3587</v>
      </c>
      <c r="X10154" t="s">
        <v>3016</v>
      </c>
      <c r="Y10154" t="s">
        <v>2250</v>
      </c>
      <c r="Z10154" t="s">
        <v>3729</v>
      </c>
      <c r="AA10154" t="s">
        <v>3056</v>
      </c>
      <c r="AB10154" s="198">
        <v>37043.875</v>
      </c>
      <c r="AC10154" s="198">
        <v>37072.875</v>
      </c>
    </row>
    <row r="10155" spans="7:29" x14ac:dyDescent="0.2">
      <c r="G10155" s="202">
        <v>1281304</v>
      </c>
      <c r="H10155" s="198">
        <v>37033.713425925926</v>
      </c>
      <c r="I10155" t="s">
        <v>3017</v>
      </c>
      <c r="M10155" t="s">
        <v>1791</v>
      </c>
      <c r="N10155" t="s">
        <v>2240</v>
      </c>
      <c r="O10155" t="s">
        <v>2241</v>
      </c>
      <c r="Q10155" s="199">
        <v>2</v>
      </c>
      <c r="S10155" t="s">
        <v>2229</v>
      </c>
      <c r="T10155" t="s">
        <v>2230</v>
      </c>
      <c r="U10155" s="201">
        <v>1541.5</v>
      </c>
      <c r="V10155" t="s">
        <v>2601</v>
      </c>
      <c r="W10155" t="s">
        <v>3049</v>
      </c>
      <c r="X10155" t="s">
        <v>2232</v>
      </c>
      <c r="Y10155" t="s">
        <v>2233</v>
      </c>
      <c r="Z10155" t="s">
        <v>2234</v>
      </c>
      <c r="AA10155">
        <v>2146898</v>
      </c>
    </row>
    <row r="10156" spans="7:29" x14ac:dyDescent="0.2">
      <c r="G10156" s="202">
        <v>1281305</v>
      </c>
      <c r="H10156" s="198">
        <v>37033.729155092595</v>
      </c>
      <c r="I10156" t="s">
        <v>3393</v>
      </c>
      <c r="M10156" t="s">
        <v>1785</v>
      </c>
      <c r="N10156" t="s">
        <v>3014</v>
      </c>
      <c r="O10156" t="s">
        <v>3015</v>
      </c>
      <c r="Q10156" s="199">
        <v>5000</v>
      </c>
      <c r="S10156" t="s">
        <v>1786</v>
      </c>
      <c r="T10156" t="s">
        <v>2230</v>
      </c>
      <c r="U10156" s="201">
        <v>4.13</v>
      </c>
      <c r="V10156" t="s">
        <v>2397</v>
      </c>
      <c r="W10156" t="s">
        <v>3587</v>
      </c>
      <c r="X10156" t="s">
        <v>3016</v>
      </c>
      <c r="Y10156" t="s">
        <v>2250</v>
      </c>
      <c r="Z10156" t="s">
        <v>3729</v>
      </c>
      <c r="AA10156" t="s">
        <v>3056</v>
      </c>
      <c r="AB10156" s="198">
        <v>37043.875</v>
      </c>
      <c r="AC10156" s="198">
        <v>37072.875</v>
      </c>
    </row>
    <row r="10157" spans="7:29" x14ac:dyDescent="0.2">
      <c r="G10157" s="202">
        <v>1281316</v>
      </c>
      <c r="H10157" s="198">
        <v>37033.856921296298</v>
      </c>
      <c r="I10157" t="s">
        <v>3322</v>
      </c>
      <c r="M10157" t="s">
        <v>1785</v>
      </c>
      <c r="N10157" t="s">
        <v>3014</v>
      </c>
      <c r="O10157" t="s">
        <v>3015</v>
      </c>
      <c r="Q10157" s="199">
        <v>10000</v>
      </c>
      <c r="S10157" t="s">
        <v>1786</v>
      </c>
      <c r="T10157" t="s">
        <v>2230</v>
      </c>
      <c r="U10157" s="201">
        <v>4.1150000000000002</v>
      </c>
      <c r="V10157" t="s">
        <v>3299</v>
      </c>
      <c r="W10157" t="s">
        <v>3587</v>
      </c>
      <c r="X10157" t="s">
        <v>3016</v>
      </c>
      <c r="Y10157" t="s">
        <v>2250</v>
      </c>
      <c r="Z10157" t="s">
        <v>3729</v>
      </c>
      <c r="AA10157" t="s">
        <v>3056</v>
      </c>
      <c r="AB10157" s="198">
        <v>37043.875</v>
      </c>
      <c r="AC10157" s="198">
        <v>37072.875</v>
      </c>
    </row>
    <row r="10158" spans="7:29" x14ac:dyDescent="0.2">
      <c r="G10158" s="202">
        <v>1281324</v>
      </c>
      <c r="H10158" s="198">
        <v>37033.9296875</v>
      </c>
      <c r="I10158" t="s">
        <v>2036</v>
      </c>
      <c r="M10158" t="s">
        <v>1785</v>
      </c>
      <c r="N10158" t="s">
        <v>3014</v>
      </c>
      <c r="O10158" t="s">
        <v>3015</v>
      </c>
      <c r="Q10158" s="199">
        <v>10000</v>
      </c>
      <c r="S10158" t="s">
        <v>1786</v>
      </c>
      <c r="T10158" t="s">
        <v>2230</v>
      </c>
      <c r="U10158" s="201">
        <v>4.1100000000000003</v>
      </c>
      <c r="V10158" t="s">
        <v>3172</v>
      </c>
      <c r="W10158" t="s">
        <v>3587</v>
      </c>
      <c r="X10158" t="s">
        <v>3016</v>
      </c>
      <c r="Y10158" t="s">
        <v>2250</v>
      </c>
      <c r="Z10158" t="s">
        <v>3729</v>
      </c>
      <c r="AA10158" t="s">
        <v>3056</v>
      </c>
      <c r="AB10158" s="198">
        <v>37043.875</v>
      </c>
      <c r="AC10158" s="198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M26" sqref="M2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3666</v>
      </c>
    </row>
    <row r="2" spans="1:13" ht="15.75" x14ac:dyDescent="0.25">
      <c r="A2" s="47" t="s">
        <v>3667</v>
      </c>
    </row>
    <row r="4" spans="1:13" ht="15.75" x14ac:dyDescent="0.25">
      <c r="A4" s="16" t="s">
        <v>2906</v>
      </c>
      <c r="D4" s="16" t="s">
        <v>2907</v>
      </c>
      <c r="G4" s="16" t="s">
        <v>2908</v>
      </c>
      <c r="J4" s="79" t="s">
        <v>3061</v>
      </c>
      <c r="K4" s="154"/>
    </row>
    <row r="5" spans="1:13" x14ac:dyDescent="0.2">
      <c r="A5" s="21" t="s">
        <v>3449</v>
      </c>
      <c r="B5" s="20" t="s">
        <v>2909</v>
      </c>
      <c r="D5" s="21" t="s">
        <v>3449</v>
      </c>
      <c r="E5" s="20" t="s">
        <v>2909</v>
      </c>
      <c r="G5" s="21" t="s">
        <v>3449</v>
      </c>
      <c r="H5" s="20" t="s">
        <v>2909</v>
      </c>
      <c r="J5" s="79" t="s">
        <v>2218</v>
      </c>
      <c r="K5" s="154" t="s">
        <v>1969</v>
      </c>
      <c r="L5" s="245" t="s">
        <v>3070</v>
      </c>
      <c r="M5" s="246" t="s">
        <v>3071</v>
      </c>
    </row>
    <row r="6" spans="1:13" x14ac:dyDescent="0.2">
      <c r="A6" s="25" t="s">
        <v>3524</v>
      </c>
      <c r="B6" s="24" t="s">
        <v>3525</v>
      </c>
      <c r="D6" s="25" t="s">
        <v>2896</v>
      </c>
      <c r="E6" s="24" t="s">
        <v>3537</v>
      </c>
      <c r="G6" s="25" t="s">
        <v>2900</v>
      </c>
      <c r="H6" s="24" t="s">
        <v>3529</v>
      </c>
      <c r="J6" s="8" t="s">
        <v>1788</v>
      </c>
      <c r="K6" s="155">
        <v>14</v>
      </c>
      <c r="L6" s="211" t="s">
        <v>2201</v>
      </c>
    </row>
    <row r="7" spans="1:13" x14ac:dyDescent="0.2">
      <c r="A7" s="31" t="s">
        <v>3526</v>
      </c>
      <c r="B7" s="30" t="s">
        <v>3527</v>
      </c>
      <c r="D7" s="31" t="s">
        <v>3647</v>
      </c>
      <c r="E7" s="30" t="s">
        <v>3541</v>
      </c>
      <c r="G7" s="31" t="s">
        <v>3665</v>
      </c>
      <c r="H7" s="30" t="s">
        <v>3577</v>
      </c>
      <c r="J7" s="150" t="s">
        <v>2044</v>
      </c>
      <c r="K7" s="156">
        <v>1</v>
      </c>
    </row>
    <row r="8" spans="1:13" x14ac:dyDescent="0.2">
      <c r="A8" s="25" t="s">
        <v>3528</v>
      </c>
      <c r="B8" s="24" t="s">
        <v>3529</v>
      </c>
      <c r="D8" s="25" t="s">
        <v>3648</v>
      </c>
      <c r="E8" s="24" t="s">
        <v>3548</v>
      </c>
      <c r="G8" s="25" t="s">
        <v>2901</v>
      </c>
      <c r="H8" s="24" t="s">
        <v>3610</v>
      </c>
      <c r="J8" s="150" t="s">
        <v>1792</v>
      </c>
      <c r="K8" s="156">
        <v>304</v>
      </c>
      <c r="L8" s="211" t="s">
        <v>2201</v>
      </c>
    </row>
    <row r="9" spans="1:13" x14ac:dyDescent="0.2">
      <c r="A9" s="31" t="s">
        <v>3530</v>
      </c>
      <c r="B9" s="30" t="s">
        <v>3531</v>
      </c>
      <c r="D9" s="31" t="s">
        <v>3649</v>
      </c>
      <c r="E9" s="30" t="s">
        <v>3650</v>
      </c>
      <c r="G9" s="31" t="s">
        <v>2902</v>
      </c>
      <c r="H9" s="30" t="s">
        <v>3646</v>
      </c>
      <c r="J9" s="150" t="s">
        <v>3390</v>
      </c>
      <c r="K9" s="156">
        <v>7</v>
      </c>
    </row>
    <row r="10" spans="1:13" x14ac:dyDescent="0.2">
      <c r="A10" s="25" t="s">
        <v>3532</v>
      </c>
      <c r="B10" s="24" t="s">
        <v>3533</v>
      </c>
      <c r="D10" s="25" t="s">
        <v>3651</v>
      </c>
      <c r="E10" s="24" t="s">
        <v>3652</v>
      </c>
      <c r="G10" s="9">
        <v>0</v>
      </c>
      <c r="H10" s="45" t="s">
        <v>3446</v>
      </c>
      <c r="J10" s="150" t="s">
        <v>3388</v>
      </c>
      <c r="K10" s="156">
        <v>36</v>
      </c>
      <c r="L10" t="s">
        <v>2201</v>
      </c>
      <c r="M10" s="19">
        <v>42</v>
      </c>
    </row>
    <row r="11" spans="1:13" x14ac:dyDescent="0.2">
      <c r="A11" s="31" t="s">
        <v>3534</v>
      </c>
      <c r="B11" s="30" t="s">
        <v>3535</v>
      </c>
      <c r="D11" s="31" t="s">
        <v>3653</v>
      </c>
      <c r="E11" s="30" t="s">
        <v>3571</v>
      </c>
      <c r="J11" s="150" t="s">
        <v>2308</v>
      </c>
      <c r="K11" s="156">
        <v>193</v>
      </c>
    </row>
    <row r="12" spans="1:13" x14ac:dyDescent="0.2">
      <c r="A12" s="25" t="s">
        <v>3536</v>
      </c>
      <c r="B12" s="24" t="s">
        <v>3537</v>
      </c>
      <c r="D12" s="25" t="s">
        <v>3654</v>
      </c>
      <c r="E12" s="24" t="s">
        <v>3563</v>
      </c>
      <c r="J12" s="150" t="s">
        <v>1793</v>
      </c>
      <c r="K12" s="156">
        <v>18</v>
      </c>
    </row>
    <row r="13" spans="1:13" x14ac:dyDescent="0.2">
      <c r="A13" s="31" t="s">
        <v>3538</v>
      </c>
      <c r="B13" s="30" t="s">
        <v>3539</v>
      </c>
      <c r="D13" s="31" t="s">
        <v>3655</v>
      </c>
      <c r="E13" s="30" t="s">
        <v>3577</v>
      </c>
      <c r="J13" s="150" t="s">
        <v>2248</v>
      </c>
      <c r="K13" s="156">
        <v>7</v>
      </c>
    </row>
    <row r="14" spans="1:13" x14ac:dyDescent="0.2">
      <c r="A14" s="25" t="s">
        <v>3540</v>
      </c>
      <c r="B14" s="24" t="s">
        <v>3541</v>
      </c>
      <c r="D14" s="25" t="s">
        <v>3656</v>
      </c>
      <c r="E14" s="24" t="s">
        <v>3582</v>
      </c>
      <c r="J14" s="150" t="s">
        <v>2229</v>
      </c>
      <c r="K14" s="156">
        <v>502</v>
      </c>
    </row>
    <row r="15" spans="1:13" x14ac:dyDescent="0.2">
      <c r="A15" s="31" t="s">
        <v>3542</v>
      </c>
      <c r="B15" s="30" t="s">
        <v>3541</v>
      </c>
      <c r="D15" s="31" t="s">
        <v>3657</v>
      </c>
      <c r="E15" s="30" t="s">
        <v>3584</v>
      </c>
      <c r="J15" s="150" t="s">
        <v>2277</v>
      </c>
      <c r="K15" s="156">
        <v>12</v>
      </c>
    </row>
    <row r="16" spans="1:13" x14ac:dyDescent="0.2">
      <c r="A16" s="25" t="s">
        <v>3543</v>
      </c>
      <c r="B16" s="24" t="s">
        <v>3544</v>
      </c>
      <c r="D16" s="25" t="s">
        <v>2897</v>
      </c>
      <c r="E16" s="24" t="s">
        <v>3593</v>
      </c>
      <c r="J16" s="150" t="s">
        <v>2257</v>
      </c>
      <c r="K16" s="156">
        <v>45</v>
      </c>
    </row>
    <row r="17" spans="1:13" x14ac:dyDescent="0.2">
      <c r="A17" s="31" t="s">
        <v>3545</v>
      </c>
      <c r="B17" s="30" t="s">
        <v>3546</v>
      </c>
      <c r="D17" s="31" t="s">
        <v>3658</v>
      </c>
      <c r="E17" s="30" t="s">
        <v>3600</v>
      </c>
      <c r="J17" s="150" t="s">
        <v>1786</v>
      </c>
      <c r="K17" s="156">
        <v>3061</v>
      </c>
    </row>
    <row r="18" spans="1:13" x14ac:dyDescent="0.2">
      <c r="A18" s="25" t="s">
        <v>3547</v>
      </c>
      <c r="B18" s="24" t="s">
        <v>3548</v>
      </c>
      <c r="D18" s="25" t="s">
        <v>3659</v>
      </c>
      <c r="E18" s="24" t="s">
        <v>3606</v>
      </c>
      <c r="J18" s="150" t="s">
        <v>3221</v>
      </c>
      <c r="K18" s="156">
        <v>49</v>
      </c>
      <c r="M18" s="19">
        <v>10000</v>
      </c>
    </row>
    <row r="19" spans="1:13" x14ac:dyDescent="0.2">
      <c r="A19" s="31" t="s">
        <v>3454</v>
      </c>
      <c r="B19" s="30" t="s">
        <v>3549</v>
      </c>
      <c r="D19" s="31" t="s">
        <v>2898</v>
      </c>
      <c r="E19" s="30" t="s">
        <v>3616</v>
      </c>
      <c r="J19" s="150" t="s">
        <v>2012</v>
      </c>
      <c r="K19" s="156">
        <v>2</v>
      </c>
    </row>
    <row r="20" spans="1:13" x14ac:dyDescent="0.2">
      <c r="A20" s="25" t="s">
        <v>3550</v>
      </c>
      <c r="B20" s="24" t="s">
        <v>3551</v>
      </c>
      <c r="D20" s="25" t="s">
        <v>3660</v>
      </c>
      <c r="E20" s="24" t="s">
        <v>3619</v>
      </c>
      <c r="J20" s="150" t="s">
        <v>1784</v>
      </c>
      <c r="K20" s="156">
        <v>835</v>
      </c>
    </row>
    <row r="21" spans="1:13" x14ac:dyDescent="0.2">
      <c r="A21" s="31" t="s">
        <v>3552</v>
      </c>
      <c r="B21" s="30" t="s">
        <v>3553</v>
      </c>
      <c r="D21" s="31" t="s">
        <v>3661</v>
      </c>
      <c r="E21" s="30" t="s">
        <v>3621</v>
      </c>
      <c r="J21" s="150" t="s">
        <v>1787</v>
      </c>
      <c r="K21" s="156">
        <v>12</v>
      </c>
    </row>
    <row r="22" spans="1:13" x14ac:dyDescent="0.2">
      <c r="A22" s="25" t="s">
        <v>3554</v>
      </c>
      <c r="B22" s="24" t="s">
        <v>3555</v>
      </c>
      <c r="D22" s="25" t="s">
        <v>3662</v>
      </c>
      <c r="E22" s="24" t="s">
        <v>3628</v>
      </c>
      <c r="J22" s="150" t="s">
        <v>2265</v>
      </c>
      <c r="K22" s="156">
        <v>144</v>
      </c>
    </row>
    <row r="23" spans="1:13" x14ac:dyDescent="0.2">
      <c r="A23" s="31" t="s">
        <v>3455</v>
      </c>
      <c r="B23" s="30" t="s">
        <v>3556</v>
      </c>
      <c r="D23" s="31" t="s">
        <v>3663</v>
      </c>
      <c r="E23" s="30" t="s">
        <v>3632</v>
      </c>
      <c r="J23" s="150" t="s">
        <v>2602</v>
      </c>
      <c r="K23" s="156">
        <v>1</v>
      </c>
    </row>
    <row r="24" spans="1:13" x14ac:dyDescent="0.2">
      <c r="A24" s="25" t="s">
        <v>3456</v>
      </c>
      <c r="B24" s="24" t="s">
        <v>3557</v>
      </c>
      <c r="D24" s="25" t="s">
        <v>3664</v>
      </c>
      <c r="E24" s="24" t="s">
        <v>3642</v>
      </c>
      <c r="J24" s="150" t="s">
        <v>1963</v>
      </c>
      <c r="K24" s="156"/>
    </row>
    <row r="25" spans="1:13" x14ac:dyDescent="0.2">
      <c r="A25" s="31" t="s">
        <v>3558</v>
      </c>
      <c r="B25" s="30" t="s">
        <v>3559</v>
      </c>
      <c r="D25">
        <v>0</v>
      </c>
      <c r="E25" s="179" t="s">
        <v>3446</v>
      </c>
      <c r="J25" s="150" t="s">
        <v>3039</v>
      </c>
      <c r="K25" s="156">
        <v>6</v>
      </c>
      <c r="L25" t="s">
        <v>2201</v>
      </c>
    </row>
    <row r="26" spans="1:13" x14ac:dyDescent="0.2">
      <c r="A26" s="25" t="s">
        <v>3560</v>
      </c>
      <c r="B26" s="24" t="s">
        <v>3561</v>
      </c>
      <c r="J26" s="150" t="s">
        <v>2089</v>
      </c>
      <c r="K26" s="156">
        <v>4</v>
      </c>
      <c r="L26" t="s">
        <v>2201</v>
      </c>
    </row>
    <row r="27" spans="1:13" x14ac:dyDescent="0.2">
      <c r="A27" s="31" t="s">
        <v>3562</v>
      </c>
      <c r="B27" s="30" t="s">
        <v>3563</v>
      </c>
      <c r="J27" s="9" t="s">
        <v>3438</v>
      </c>
      <c r="K27" s="45">
        <v>5253</v>
      </c>
    </row>
    <row r="28" spans="1:13" x14ac:dyDescent="0.2">
      <c r="A28" s="25" t="s">
        <v>3564</v>
      </c>
      <c r="B28" s="24" t="s">
        <v>3565</v>
      </c>
    </row>
    <row r="29" spans="1:13" x14ac:dyDescent="0.2">
      <c r="A29" s="31" t="s">
        <v>3457</v>
      </c>
      <c r="B29" s="30" t="s">
        <v>3566</v>
      </c>
    </row>
    <row r="30" spans="1:13" x14ac:dyDescent="0.2">
      <c r="A30" s="25" t="s">
        <v>3567</v>
      </c>
      <c r="B30" s="24" t="s">
        <v>3568</v>
      </c>
    </row>
    <row r="31" spans="1:13" x14ac:dyDescent="0.2">
      <c r="A31" s="31" t="s">
        <v>3458</v>
      </c>
      <c r="B31" s="30" t="s">
        <v>3569</v>
      </c>
    </row>
    <row r="32" spans="1:13" x14ac:dyDescent="0.2">
      <c r="A32" s="25" t="s">
        <v>3570</v>
      </c>
      <c r="B32" s="24" t="s">
        <v>3571</v>
      </c>
    </row>
    <row r="33" spans="1:2" x14ac:dyDescent="0.2">
      <c r="A33" s="31" t="s">
        <v>3572</v>
      </c>
      <c r="B33" s="30" t="s">
        <v>3573</v>
      </c>
    </row>
    <row r="34" spans="1:2" x14ac:dyDescent="0.2">
      <c r="A34" s="25" t="s">
        <v>3574</v>
      </c>
      <c r="B34" s="24" t="s">
        <v>3575</v>
      </c>
    </row>
    <row r="35" spans="1:2" x14ac:dyDescent="0.2">
      <c r="A35" s="31" t="s">
        <v>3576</v>
      </c>
      <c r="B35" s="30" t="s">
        <v>3577</v>
      </c>
    </row>
    <row r="36" spans="1:2" x14ac:dyDescent="0.2">
      <c r="A36" s="25" t="s">
        <v>3459</v>
      </c>
      <c r="B36" s="24" t="s">
        <v>3578</v>
      </c>
    </row>
    <row r="37" spans="1:2" x14ac:dyDescent="0.2">
      <c r="A37" s="31" t="s">
        <v>3460</v>
      </c>
      <c r="B37" s="30" t="s">
        <v>3579</v>
      </c>
    </row>
    <row r="38" spans="1:2" x14ac:dyDescent="0.2">
      <c r="A38" s="25" t="s">
        <v>3461</v>
      </c>
      <c r="B38" s="24" t="s">
        <v>3580</v>
      </c>
    </row>
    <row r="39" spans="1:2" x14ac:dyDescent="0.2">
      <c r="A39" s="31" t="s">
        <v>3581</v>
      </c>
      <c r="B39" s="30" t="s">
        <v>3582</v>
      </c>
    </row>
    <row r="40" spans="1:2" x14ac:dyDescent="0.2">
      <c r="A40" s="25" t="s">
        <v>3583</v>
      </c>
      <c r="B40" s="24" t="s">
        <v>3584</v>
      </c>
    </row>
    <row r="41" spans="1:2" x14ac:dyDescent="0.2">
      <c r="A41" s="31" t="s">
        <v>3585</v>
      </c>
      <c r="B41" s="30" t="s">
        <v>3586</v>
      </c>
    </row>
    <row r="42" spans="1:2" x14ac:dyDescent="0.2">
      <c r="A42" s="25" t="s">
        <v>3587</v>
      </c>
      <c r="B42" s="24" t="s">
        <v>3557</v>
      </c>
    </row>
    <row r="43" spans="1:2" x14ac:dyDescent="0.2">
      <c r="A43" s="31" t="s">
        <v>3588</v>
      </c>
      <c r="B43" s="30" t="s">
        <v>3589</v>
      </c>
    </row>
    <row r="44" spans="1:2" x14ac:dyDescent="0.2">
      <c r="A44" s="25" t="s">
        <v>3590</v>
      </c>
      <c r="B44" s="24" t="s">
        <v>3591</v>
      </c>
    </row>
    <row r="45" spans="1:2" x14ac:dyDescent="0.2">
      <c r="A45" s="31" t="s">
        <v>3592</v>
      </c>
      <c r="B45" s="30" t="s">
        <v>3593</v>
      </c>
    </row>
    <row r="46" spans="1:2" x14ac:dyDescent="0.2">
      <c r="A46" s="25" t="s">
        <v>3594</v>
      </c>
      <c r="B46" s="24" t="s">
        <v>3561</v>
      </c>
    </row>
    <row r="47" spans="1:2" x14ac:dyDescent="0.2">
      <c r="A47" s="31" t="s">
        <v>3595</v>
      </c>
      <c r="B47" s="30" t="s">
        <v>3596</v>
      </c>
    </row>
    <row r="48" spans="1:2" x14ac:dyDescent="0.2">
      <c r="A48" s="25" t="s">
        <v>3597</v>
      </c>
      <c r="B48" s="24" t="s">
        <v>3596</v>
      </c>
    </row>
    <row r="49" spans="1:2" x14ac:dyDescent="0.2">
      <c r="A49" s="31" t="s">
        <v>3598</v>
      </c>
      <c r="B49" s="30" t="s">
        <v>3563</v>
      </c>
    </row>
    <row r="50" spans="1:2" x14ac:dyDescent="0.2">
      <c r="A50" s="25" t="s">
        <v>3599</v>
      </c>
      <c r="B50" s="24" t="s">
        <v>3600</v>
      </c>
    </row>
    <row r="51" spans="1:2" x14ac:dyDescent="0.2">
      <c r="A51" s="31" t="s">
        <v>3601</v>
      </c>
      <c r="B51" s="30" t="s">
        <v>3602</v>
      </c>
    </row>
    <row r="52" spans="1:2" x14ac:dyDescent="0.2">
      <c r="A52" s="25" t="s">
        <v>3603</v>
      </c>
      <c r="B52" s="24" t="s">
        <v>3604</v>
      </c>
    </row>
    <row r="53" spans="1:2" x14ac:dyDescent="0.2">
      <c r="A53" s="31" t="s">
        <v>3605</v>
      </c>
      <c r="B53" s="30" t="s">
        <v>3606</v>
      </c>
    </row>
    <row r="54" spans="1:2" x14ac:dyDescent="0.2">
      <c r="A54" s="25" t="s">
        <v>3607</v>
      </c>
      <c r="B54" s="24" t="s">
        <v>3608</v>
      </c>
    </row>
    <row r="55" spans="1:2" x14ac:dyDescent="0.2">
      <c r="A55" s="31" t="s">
        <v>3609</v>
      </c>
      <c r="B55" s="30" t="s">
        <v>3610</v>
      </c>
    </row>
    <row r="56" spans="1:2" x14ac:dyDescent="0.2">
      <c r="A56" s="25" t="s">
        <v>3611</v>
      </c>
      <c r="B56" s="24" t="s">
        <v>3612</v>
      </c>
    </row>
    <row r="57" spans="1:2" x14ac:dyDescent="0.2">
      <c r="A57" s="31" t="s">
        <v>3613</v>
      </c>
      <c r="B57" s="30" t="s">
        <v>3614</v>
      </c>
    </row>
    <row r="58" spans="1:2" x14ac:dyDescent="0.2">
      <c r="A58" s="25" t="s">
        <v>3615</v>
      </c>
      <c r="B58" s="24" t="s">
        <v>3616</v>
      </c>
    </row>
    <row r="59" spans="1:2" x14ac:dyDescent="0.2">
      <c r="A59" s="31" t="s">
        <v>3617</v>
      </c>
      <c r="B59" s="30" t="s">
        <v>3618</v>
      </c>
    </row>
    <row r="60" spans="1:2" x14ac:dyDescent="0.2">
      <c r="A60" s="25" t="s">
        <v>3452</v>
      </c>
      <c r="B60" s="24" t="s">
        <v>3619</v>
      </c>
    </row>
    <row r="61" spans="1:2" x14ac:dyDescent="0.2">
      <c r="A61" s="31" t="s">
        <v>3620</v>
      </c>
      <c r="B61" s="30" t="s">
        <v>3621</v>
      </c>
    </row>
    <row r="62" spans="1:2" x14ac:dyDescent="0.2">
      <c r="A62" s="25" t="s">
        <v>3622</v>
      </c>
      <c r="B62" s="24" t="s">
        <v>3623</v>
      </c>
    </row>
    <row r="63" spans="1:2" x14ac:dyDescent="0.2">
      <c r="A63" s="31" t="s">
        <v>3624</v>
      </c>
      <c r="B63" s="30" t="s">
        <v>3571</v>
      </c>
    </row>
    <row r="64" spans="1:2" x14ac:dyDescent="0.2">
      <c r="A64" s="25" t="s">
        <v>3625</v>
      </c>
      <c r="B64" s="24" t="s">
        <v>3626</v>
      </c>
    </row>
    <row r="65" spans="1:2" x14ac:dyDescent="0.2">
      <c r="A65" s="31" t="s">
        <v>3627</v>
      </c>
      <c r="B65" s="30" t="s">
        <v>3628</v>
      </c>
    </row>
    <row r="66" spans="1:2" x14ac:dyDescent="0.2">
      <c r="A66" s="25" t="s">
        <v>3629</v>
      </c>
      <c r="B66" s="24" t="s">
        <v>3630</v>
      </c>
    </row>
    <row r="67" spans="1:2" x14ac:dyDescent="0.2">
      <c r="A67" s="31" t="s">
        <v>3631</v>
      </c>
      <c r="B67" s="30" t="s">
        <v>3632</v>
      </c>
    </row>
    <row r="68" spans="1:2" x14ac:dyDescent="0.2">
      <c r="A68" s="25" t="s">
        <v>3633</v>
      </c>
      <c r="B68" s="24" t="s">
        <v>3634</v>
      </c>
    </row>
    <row r="69" spans="1:2" x14ac:dyDescent="0.2">
      <c r="A69" s="31" t="s">
        <v>3635</v>
      </c>
      <c r="B69" s="30" t="s">
        <v>3636</v>
      </c>
    </row>
    <row r="70" spans="1:2" x14ac:dyDescent="0.2">
      <c r="A70" s="25" t="s">
        <v>3637</v>
      </c>
      <c r="B70" s="24" t="s">
        <v>3638</v>
      </c>
    </row>
    <row r="71" spans="1:2" x14ac:dyDescent="0.2">
      <c r="A71" s="31" t="s">
        <v>3639</v>
      </c>
      <c r="B71" s="30" t="s">
        <v>3640</v>
      </c>
    </row>
    <row r="72" spans="1:2" x14ac:dyDescent="0.2">
      <c r="A72" s="25" t="s">
        <v>3641</v>
      </c>
      <c r="B72" s="24" t="s">
        <v>3642</v>
      </c>
    </row>
    <row r="73" spans="1:2" x14ac:dyDescent="0.2">
      <c r="A73" s="31" t="s">
        <v>3643</v>
      </c>
      <c r="B73" s="30" t="s">
        <v>3644</v>
      </c>
    </row>
    <row r="74" spans="1:2" x14ac:dyDescent="0.2">
      <c r="A74" s="25" t="s">
        <v>3645</v>
      </c>
      <c r="B74" s="24" t="s">
        <v>3646</v>
      </c>
    </row>
    <row r="75" spans="1:2" x14ac:dyDescent="0.2">
      <c r="A75" s="75" t="s">
        <v>3731</v>
      </c>
      <c r="B75" s="75" t="s">
        <v>3732</v>
      </c>
    </row>
    <row r="76" spans="1:2" x14ac:dyDescent="0.2">
      <c r="A76">
        <v>0</v>
      </c>
      <c r="B76" t="s">
        <v>3446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"/>
  <sheetViews>
    <sheetView zoomScale="85" workbookViewId="0">
      <selection activeCell="F31" sqref="F31:F35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3676</v>
      </c>
      <c r="B1" s="189"/>
      <c r="C1" s="189"/>
    </row>
    <row r="2" spans="1:13" x14ac:dyDescent="0.2">
      <c r="A2" s="15" t="s">
        <v>2634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2022</v>
      </c>
      <c r="B5" s="241" t="s">
        <v>3705</v>
      </c>
      <c r="C5" s="241" t="s">
        <v>3706</v>
      </c>
      <c r="D5" s="243" t="s">
        <v>2023</v>
      </c>
      <c r="E5" s="244" t="s">
        <v>2024</v>
      </c>
      <c r="F5" s="240" t="s">
        <v>1982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x14ac:dyDescent="0.2">
      <c r="A35" s="115">
        <v>37036</v>
      </c>
      <c r="B35" s="19">
        <v>1721000</v>
      </c>
      <c r="C35" s="19">
        <v>169170000</v>
      </c>
      <c r="D35" s="19">
        <v>34990000</v>
      </c>
      <c r="E35" s="19">
        <v>134180000</v>
      </c>
      <c r="F35" s="19">
        <v>6303000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2023-09-17T12:43:45Z</dcterms:modified>
</cp:coreProperties>
</file>