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DA4CD0-751E-4484-8A06-8B1577558F5D}" xr6:coauthVersionLast="47" xr6:coauthVersionMax="47" xr10:uidLastSave="{00000000-0000-0000-0000-000000000000}"/>
  <bookViews>
    <workbookView xWindow="-120" yWindow="-120" windowWidth="38640" windowHeight="1572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<sst xmlns="http://schemas.openxmlformats.org/spreadsheetml/2006/main" count="1708" uniqueCount="691">
  <si>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</si>
  <si>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</si>
  <si>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</si>
  <si>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</si>
  <si>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</si>
  <si>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</si>
  <si>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</si>
  <si>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</si>
  <si>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</si>
  <si>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</si>
  <si>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</si>
  <si>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</si>
  <si>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</si>
  <si>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</si>
  <si>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</si>
  <si>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</si>
  <si>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</si>
  <si>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</si>
  <si>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</si>
  <si>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</si>
  <si>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</si>
  <si>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</si>
  <si>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</si>
  <si>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</si>
  <si>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</si>
  <si>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</si>
  <si>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</si>
  <si>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</si>
  <si>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</si>
  <si>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</si>
  <si>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</si>
  <si>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</si>
  <si>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</si>
  <si>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</si>
  <si>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</si>
  <si>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</si>
  <si>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</si>
  <si>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</si>
  <si>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</si>
  <si>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</si>
  <si>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</si>
  <si>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</si>
  <si>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</si>
  <si>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</si>
  <si>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</si>
  <si>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</si>
  <si>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</si>
  <si>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</si>
  <si>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</si>
  <si>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</si>
  <si>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</si>
  <si>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</si>
  <si>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</si>
  <si>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</si>
  <si>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</si>
  <si>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</si>
  <si>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</si>
  <si>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</si>
  <si>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</si>
  <si>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</si>
  <si>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</si>
  <si>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</si>
  <si>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</si>
  <si>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</si>
  <si>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</si>
  <si>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</si>
  <si>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</si>
  <si>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</si>
  <si>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</si>
  <si>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</si>
  <si>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</si>
  <si>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</si>
  <si>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</si>
  <si>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</si>
  <si>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</si>
  <si>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</si>
  <si>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</si>
  <si>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</si>
  <si>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</si>
  <si>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</si>
  <si>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</si>
  <si>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</si>
  <si>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</si>
  <si>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</si>
  <si>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</si>
  <si>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</si>
  <si>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</si>
  <si>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</si>
  <si>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</si>
  <si>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</si>
  <si>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</si>
  <si>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</si>
  <si>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</si>
  <si>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</si>
  <si>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</si>
  <si>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</si>
  <si>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</si>
  <si>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</si>
  <si>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</si>
  <si>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</si>
  <si>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</si>
  <si>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</si>
  <si>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</si>
  <si>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</si>
  <si>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</si>
  <si>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</si>
  <si>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</si>
  <si>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</si>
  <si>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</si>
  <si>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</si>
  <si>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</si>
  <si>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</si>
  <si>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</si>
  <si>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</si>
  <si>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</si>
  <si>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</si>
  <si>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</si>
  <si>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</si>
  <si>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</si>
  <si>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</si>
  <si>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</si>
  <si>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</si>
  <si>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</si>
  <si>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</si>
  <si>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</si>
  <si>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</si>
  <si>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</si>
  <si>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</si>
  <si>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</si>
  <si>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</si>
  <si>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</si>
  <si>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</si>
  <si>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</si>
  <si>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</si>
  <si>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</si>
  <si>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</si>
  <si>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</si>
  <si>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</si>
  <si>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</si>
  <si>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</si>
  <si>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</si>
  <si>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</si>
  <si>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</si>
  <si>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</si>
  <si>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</si>
  <si>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</si>
  <si>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</si>
  <si>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</si>
  <si>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</si>
  <si>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</si>
  <si>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</si>
  <si>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</si>
  <si>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</si>
  <si>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</si>
  <si>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</si>
  <si>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</si>
  <si>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</si>
  <si>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</si>
  <si>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</si>
  <si>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</si>
  <si>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</si>
  <si>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</si>
  <si>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</si>
  <si>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</si>
  <si>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</si>
  <si>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</si>
  <si>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</si>
  <si>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</si>
  <si>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</si>
  <si>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</si>
  <si>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</si>
  <si>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</si>
  <si>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</si>
  <si>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</si>
  <si>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</si>
  <si>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</si>
  <si>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</si>
  <si>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</si>
  <si>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</si>
  <si>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</si>
  <si>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</si>
  <si>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</si>
  <si>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</si>
  <si>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</si>
  <si>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</si>
  <si>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</si>
  <si>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</si>
  <si>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</si>
  <si>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</si>
  <si>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</si>
  <si>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</si>
  <si>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</si>
  <si>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</si>
  <si>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</si>
  <si>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</si>
  <si>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</si>
  <si>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</si>
  <si>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</si>
  <si>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</si>
  <si>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</si>
  <si>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</si>
  <si>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</si>
  <si>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</si>
  <si>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</si>
  <si>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</si>
  <si>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</si>
  <si>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</si>
  <si>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</si>
  <si>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</si>
  <si>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</si>
  <si>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</si>
  <si>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</si>
  <si>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</si>
  <si>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</si>
  <si>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</si>
  <si>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</si>
  <si>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</si>
  <si>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</si>
  <si>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</si>
  <si>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</si>
  <si>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</si>
  <si>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</si>
  <si>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</si>
  <si>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</si>
  <si>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</si>
  <si>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</si>
  <si>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</si>
  <si>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</si>
  <si>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</si>
  <si>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</si>
  <si>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</si>
  <si>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</si>
  <si>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</si>
  <si>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</si>
  <si>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</si>
  <si>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</si>
  <si>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</si>
  <si>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</si>
  <si>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</si>
  <si>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</si>
  <si>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</si>
  <si>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</si>
  <si>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</si>
  <si>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</si>
  <si>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</si>
  <si>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</si>
  <si>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</si>
  <si>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</si>
  <si>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</si>
  <si>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</si>
  <si>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</si>
  <si>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</si>
  <si>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</si>
  <si>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</si>
  <si>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</si>
  <si>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</si>
  <si>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</si>
  <si>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</si>
  <si>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</si>
  <si>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</si>
  <si>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</si>
  <si>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</si>
  <si>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</si>
  <si>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</si>
  <si>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</si>
  <si>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</si>
  <si>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</si>
  <si>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</si>
  <si>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</si>
  <si>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</si>
  <si>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</si>
  <si>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</si>
  <si>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</si>
  <si>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</si>
  <si>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</si>
  <si>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</si>
  <si>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</si>
  <si>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</si>
  <si>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</si>
  <si>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</si>
  <si>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</si>
  <si>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</si>
  <si>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</si>
  <si>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</si>
  <si>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</si>
  <si>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</si>
  <si>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</si>
  <si>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</si>
  <si>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</si>
  <si>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</si>
  <si>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</si>
  <si>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</si>
  <si>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</si>
  <si>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</si>
  <si>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</si>
  <si>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</si>
  <si>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</si>
  <si>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</si>
  <si>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</si>
  <si>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</si>
  <si>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</si>
  <si>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</si>
  <si>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</si>
  <si>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</si>
  <si>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</si>
  <si>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</si>
  <si>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</si>
  <si>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</si>
  <si>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</si>
  <si>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</si>
  <si>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</si>
  <si>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</si>
  <si>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</si>
  <si>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</si>
  <si>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</si>
  <si>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</si>
  <si>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</si>
  <si>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</si>
  <si>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</si>
  <si>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</si>
  <si>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</si>
  <si>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</si>
  <si>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</si>
  <si>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</si>
  <si>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</si>
  <si>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</si>
  <si>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</si>
  <si>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</si>
  <si>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</si>
  <si>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</si>
  <si>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</si>
  <si>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</si>
  <si>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</si>
  <si>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</si>
  <si>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</si>
  <si>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</si>
  <si>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</si>
  <si>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</si>
  <si>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</si>
  <si>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</si>
  <si>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</si>
  <si>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</si>
  <si>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</si>
  <si>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</si>
  <si>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</si>
  <si>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</si>
  <si>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</si>
  <si>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</si>
  <si>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</si>
  <si>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</si>
  <si>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</si>
  <si>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</si>
  <si>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</si>
  <si>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</si>
  <si>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</si>
  <si>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</si>
  <si>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</si>
  <si>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</si>
  <si>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</si>
  <si>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</si>
  <si>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</si>
  <si>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</si>
  <si>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</si>
  <si>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</si>
  <si>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</si>
  <si>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</si>
  <si>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</si>
  <si>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</si>
  <si>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</si>
  <si>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</si>
  <si>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</si>
  <si>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</si>
  <si>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</si>
  <si>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</si>
  <si>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</si>
  <si>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</si>
  <si>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</si>
  <si>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</si>
  <si>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</si>
  <si>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</si>
  <si>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</si>
  <si>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</si>
  <si>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</si>
  <si>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</si>
  <si>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</si>
  <si>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</si>
  <si>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</si>
  <si>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</si>
  <si>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</si>
  <si>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Firm-LD Peak - Cin - Jul01-Aug01</t>
  </si>
  <si>
    <t>    Firm-LD Peak - Cin - Sep01</t>
  </si>
  <si>
    <t>    NG Firm Phys, ID, GDD - CNG-SP - Next Day Gas</t>
  </si>
  <si>
    <t>    NG Firm Phys, ID, GDD - Mich - Next Day Gas</t>
  </si>
  <si>
    <t>Jun01-Oct01</t>
  </si>
  <si>
    <t>    NG Fin BS, LD1 for IF - Perm - May01</t>
  </si>
  <si>
    <t>Apr-30-01</t>
  </si>
  <si>
    <t>May-04-01</t>
  </si>
  <si>
    <t>    Firm-LD Peak - Cin - Next Week</t>
  </si>
  <si>
    <t>    Firm-LD Peak - Cin - Q4 01</t>
  </si>
  <si>
    <t>    Firm-LD Peak - Ent - May01</t>
  </si>
  <si>
    <t>    Firm-LD Peak - Nepool - Sep01</t>
  </si>
  <si>
    <t>    Firm-LD Peak - PJM-W - Q4 01</t>
  </si>
  <si>
    <t>    NG Firm Phys, FP - ANR-SE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</si>
  <si>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</si>
  <si>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</si>
  <si>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</si>
  <si>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</si>
  <si>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</si>
  <si>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</si>
  <si>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</si>
  <si>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DYNSMCGI</t>
  </si>
  <si>
    <t>pwr.TVA</t>
  </si>
  <si>
    <t>    Firm-LD Peak - PJM-W - Custom</t>
  </si>
  <si>
    <t>    Firm-LD Peak - PJM-W - Next Week</t>
  </si>
  <si>
    <t>    NG Firm Phys, FP - FGT-Z2 - Next Day Gas</t>
  </si>
  <si>
    <t>    NG Firm Phys, FP - Opal - May01</t>
  </si>
  <si>
    <t>    NG Firm Phys, ID, GDD - Henry - Next Day Gas</t>
  </si>
  <si>
    <t>    NG Firm Phys, ID, GDD - TET ELA - Next Day Gas</t>
  </si>
  <si>
    <t>    NG Firm Phys, ID, IF - TET WLA - May01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</si>
  <si>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</si>
  <si>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</si>
  <si>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</si>
  <si>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</si>
  <si>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Fin Swap-Peak - NYPOOL J - Jul01-Aug01</t>
  </si>
  <si>
    <t>    Firm-LD Peak - Cin - Custom</t>
  </si>
  <si>
    <t>    Firm-LD Peak - Comed - May01</t>
  </si>
  <si>
    <t>    Firm-LD Peak - Comed - Jul01-Aug01</t>
  </si>
  <si>
    <t>    NG Firm Phys, ID, GDD - NGPL-LA - Next Day Gas</t>
  </si>
  <si>
    <t>    NG Firm Phys, ID, GDD - NGPL-Nipsco - Next Day Gas</t>
  </si>
  <si>
    <t>    NG Firm Phys, ID, IF - TGT-SL - May01</t>
  </si>
  <si>
    <t>    NG Firm Phys, ID, IF - Tran 65 - May01</t>
  </si>
  <si>
    <t>    NG Firm Phys, ID, IF - Waha - May01</t>
  </si>
  <si>
    <t>    NG Fin BS, LD1 for IF - ANR-SE - May01</t>
  </si>
  <si>
    <t>    NG Fin BS, LD1 for IF - HSC - May01</t>
  </si>
  <si>
    <t>    NG Fin BS, LD1 for IF - NW-Rockies - May01</t>
  </si>
  <si>
    <t>    NG Fin BS, LD1 for IF - Tran 65 - May01</t>
  </si>
  <si>
    <t>    NG Fin BS, LD1 for IF - Transco Z6 (NY) - Nov01-Mar02</t>
  </si>
  <si>
    <t>    NG Fin BS, LD1 for NGI - Chicago - Nov01-Mar02</t>
  </si>
  <si>
    <t>Apr-26-01</t>
  </si>
  <si>
    <t>Jun-01-01</t>
  </si>
  <si>
    <t>Jun-30-01</t>
  </si>
  <si>
    <t>Duke Energy Trading and Marketing LLC</t>
  </si>
  <si>
    <t>Apr-27-01</t>
  </si>
  <si>
    <t>Cinergy Services, Inc.</t>
  </si>
  <si>
    <t>(blank)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</si>
  <si>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</si>
  <si>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Apr-26-01 thru Apr-26-01</t>
    </r>
  </si>
  <si>
    <t>Apr-26-01 14:57 GMT</t>
  </si>
  <si>
    <t>Apr-26-01 14:45 GMT</t>
  </si>
  <si>
    <t>Firm-LD Off-Peak</t>
  </si>
  <si>
    <t>    Firm-LD Off-Peak - SP-15 Off-Peak - Next Day Off-Peak</t>
  </si>
  <si>
    <t>Next Day Off-Peak</t>
  </si>
  <si>
    <t>Apr-26-01 13:11 GMT</t>
  </si>
  <si>
    <t>Apr-26-01 15:11 GMT</t>
  </si>
  <si>
    <t>Apr-26-01 14:21 GMT</t>
  </si>
  <si>
    <t>Apr-26-01 18:20 GMT</t>
  </si>
  <si>
    <t>Apr-26-01 18:35 GMT</t>
  </si>
  <si>
    <t>Apr-26-01 19:00 GMT</t>
  </si>
  <si>
    <t>Apr-26-01 14:49 GMT</t>
  </si>
  <si>
    <t>Apr-26-01 19:39 GMT</t>
  </si>
  <si>
    <t>Apr-26-01 14:10 GMT</t>
  </si>
  <si>
    <t>    Firm-LD Peak - Cin - Jan02-Feb02</t>
  </si>
  <si>
    <t>Apr-26-01 19:34 GMT</t>
  </si>
  <si>
    <t>    Firm-LD Peak - Cin - May02</t>
  </si>
  <si>
    <t>Apr-26-01 19:42 GMT</t>
  </si>
  <si>
    <t>    Firm-LD Peak - Cin - Jun02</t>
  </si>
  <si>
    <t>Apr-26-01 14:22 GMT</t>
  </si>
  <si>
    <t>    Firm-LD Peak - Cin - Jul03-Aug03</t>
  </si>
  <si>
    <t>Jul03-Aug03</t>
  </si>
  <si>
    <t>Apr-26-01 14:26 GMT</t>
  </si>
  <si>
    <t>Apr-26-01 14:04 GMT</t>
  </si>
  <si>
    <t>    Firm-LD Peak - Comed - Next Week</t>
  </si>
  <si>
    <t>Apr-26-01 15:29 GMT</t>
  </si>
  <si>
    <t>Apr-26-01 13:58 GMT</t>
  </si>
  <si>
    <t>Apr-26-01 12:33 GMT</t>
  </si>
  <si>
    <t>Apr-26-01 17:12 GMT</t>
  </si>
  <si>
    <t>    Firm-LD Peak - Ent - Jul01-Aug01</t>
  </si>
  <si>
    <t>Apr-26-01 12:55 GMT</t>
  </si>
  <si>
    <t>    Firm-LD Peak - Ent - Jul02-Aug02</t>
  </si>
  <si>
    <t>Jul02-Aug02</t>
  </si>
  <si>
    <t>Apr-26-01 13:53 GMT</t>
  </si>
  <si>
    <t>    Firm-LD Peak - Ent - Cal 02</t>
  </si>
  <si>
    <t>Apr-26-01 19:15 GMT</t>
  </si>
  <si>
    <t>    Firm-LD Peak - Ent - Jul03-Aug03</t>
  </si>
  <si>
    <t>Apr-26-01 14:46 GMT</t>
  </si>
  <si>
    <t>    Firm-LD Peak - Mid C - May01</t>
  </si>
  <si>
    <t>Apr-26-01 17:40 GMT</t>
  </si>
  <si>
    <t>Apr-26-01 14:41 GMT</t>
  </si>
  <si>
    <t>Apr-26-01 18:21 GMT</t>
  </si>
  <si>
    <t>Apr-26-01 19:09 GMT</t>
  </si>
  <si>
    <t>Apr-26-01 14:23 GMT</t>
  </si>
  <si>
    <t>Apr-26-01 14:05 GMT</t>
  </si>
  <si>
    <t>Apr-26-01 17:55 GMT</t>
  </si>
  <si>
    <t>Apr-26-01 17:15 GMT</t>
  </si>
  <si>
    <t>Apr-26-01 14:16 GMT</t>
  </si>
  <si>
    <t>    Firm-LD Peak - PJM-W - Jul01-Aug01</t>
  </si>
  <si>
    <t>Apr-26-01 19:06 GMT</t>
  </si>
  <si>
    <t>    Firm-LD Peak - PJM-W - Mar02-Apr02</t>
  </si>
  <si>
    <t>Mar02-Apr02</t>
  </si>
  <si>
    <t>Apr-26-01 12:46 GMT</t>
  </si>
  <si>
    <t>    Firm-LD Peak - PJM-W - Jun02</t>
  </si>
  <si>
    <t>Apr-26-01 12:25 GMT</t>
  </si>
  <si>
    <t>    Firm-LD Peak - Palo - May01</t>
  </si>
  <si>
    <t>Apr-26-01 18:55 GMT</t>
  </si>
  <si>
    <t>    Firm-LD Peak - Palo - Jun01</t>
  </si>
  <si>
    <t>Apr-26-01 17:32 GMT</t>
  </si>
  <si>
    <t>Apr-26-01 19:17 GMT</t>
  </si>
  <si>
    <t>Apr-26-01 12:42 GMT</t>
  </si>
  <si>
    <t>Apr-26-01 14:14 GMT</t>
  </si>
  <si>
    <t>Apr-26-01 14:01 GMT</t>
  </si>
  <si>
    <t>    NG Firm Phys, FP - Malin - May01</t>
  </si>
  <si>
    <t>Apr-26-01 15:37 GMT</t>
  </si>
  <si>
    <t>Apr-26-01 14:35 GMT</t>
  </si>
  <si>
    <t>Apr-26-01 15:14 GMT</t>
  </si>
  <si>
    <t>Apr-26-01 14:42 GMT</t>
  </si>
  <si>
    <t>Apr-26-01 14:32 GMT</t>
  </si>
  <si>
    <t>Apr-26-01 13:35 GMT</t>
  </si>
  <si>
    <t>Apr-26-01 13:57 GMT</t>
  </si>
  <si>
    <t>Apr-26-01 14:20 GMT</t>
  </si>
  <si>
    <t>Apr-26-01 12:59 GMT</t>
  </si>
  <si>
    <t>Apr-26-01 15:28 GMT</t>
  </si>
  <si>
    <t>Apr-26-01 13:52 GMT</t>
  </si>
  <si>
    <t>Apr-26-01 14:17 GMT</t>
  </si>
  <si>
    <t>Apr-26-01 14:33 GMT</t>
  </si>
  <si>
    <t>Apr-26-01 13:40 GMT</t>
  </si>
  <si>
    <t>    NG Firm Phys, FP - NGPL-TxOk East-GC - Next Day Gas</t>
  </si>
  <si>
    <t>Apr-26-01 15:55 GMT</t>
  </si>
  <si>
    <t>Apr-26-01 15:18 GMT</t>
  </si>
  <si>
    <t>Apr-26-01 13:24 GMT</t>
  </si>
  <si>
    <t>Apr-26-01 14:09 GMT</t>
  </si>
  <si>
    <t>Apr-26-01 15:00 GMT</t>
  </si>
  <si>
    <t>    NG Firm Phys, FP - Tenn-8L - Next Day Gas</t>
  </si>
  <si>
    <t>Apr-26-01 15:19 GMT</t>
  </si>
  <si>
    <t>Apr-26-01 15:02 GMT</t>
  </si>
  <si>
    <t>Apr-26-01 14:47 GMT</t>
  </si>
  <si>
    <t>Apr-26-01 14:38 GMT</t>
  </si>
  <si>
    <t>Apr-26-01 14:43 GMT</t>
  </si>
  <si>
    <t>Apr-26-01 14:29 GMT</t>
  </si>
  <si>
    <t>    NG Firm Phys, FP - Tran 85 - Next Day Gas</t>
  </si>
  <si>
    <t>Apr-26-01 15:09 GMT</t>
  </si>
  <si>
    <t>    NG Firm Phys, FP - Transco Z-6 (non-NY) - Next Day Gas</t>
  </si>
  <si>
    <t>Apr-26-01 14:25 GMT</t>
  </si>
  <si>
    <t>Apr-26-01 13:04 GMT</t>
  </si>
  <si>
    <t>Apr-26-01 13:33 GMT</t>
  </si>
  <si>
    <t>Apr-26-01 11:49 GMT</t>
  </si>
  <si>
    <t>Apr-26-01 12:56 GMT</t>
  </si>
  <si>
    <t>Apr-26-01 13:00 GMT</t>
  </si>
  <si>
    <t>Apr-26-01 13:14 GMT</t>
  </si>
  <si>
    <t>    NG Firm Phys, ID, GDD - Opal - May01</t>
  </si>
  <si>
    <t>Apr-26-01 13:32 GMT</t>
  </si>
  <si>
    <t>Apr-26-01 12:52 GMT</t>
  </si>
  <si>
    <t>Apr-26-01 13:06 GMT</t>
  </si>
  <si>
    <t>Apr-26-01 13:27 GMT</t>
  </si>
  <si>
    <t>Apr-26-01 13:34 GMT</t>
  </si>
  <si>
    <t>Apr-26-01 13:13 GMT</t>
  </si>
  <si>
    <t>Apr-26-01 13:30 GMT</t>
  </si>
  <si>
    <t>    NG Firm Phys, ID, GDD - Transco Z-6 (NY) - Next Day Gas</t>
  </si>
  <si>
    <t>Apr-26-01 13:38 GMT</t>
  </si>
  <si>
    <t>    NG Firm Phys, ID, GDD - Trunk ELA - Custom</t>
  </si>
  <si>
    <t>Apr-26-01 12:44 GMT</t>
  </si>
  <si>
    <t>Apr-26-01 13:29 GMT</t>
  </si>
  <si>
    <t>Apr-26-01 18:13 GMT</t>
  </si>
  <si>
    <t>    NG Firm Phys, ID, IF - CNG-SP - May01</t>
  </si>
  <si>
    <t>Apr-26-01 13:56 GMT</t>
  </si>
  <si>
    <t>    NG Firm Phys, ID, IF - Henry - May01</t>
  </si>
  <si>
    <t>Apr-26-01 13:37 GMT</t>
  </si>
  <si>
    <t>    NG Firm Phys, ID, IF - Tenn-5L - May01</t>
  </si>
  <si>
    <t>Apr-26-01 12:15 GMT</t>
  </si>
  <si>
    <t>Apr-26-01 18:11 GMT</t>
  </si>
  <si>
    <t>Apr-26-01 13:12 GMT</t>
  </si>
  <si>
    <t>Apr-26-01 12:17 GMT</t>
  </si>
  <si>
    <t>Apr-26-01 19:32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</si>
  <si>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</si>
  <si>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</si>
  <si>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Nov01-Mar02</t>
  </si>
  <si>
    <t>Apr-26-01 15:54 GMT</t>
  </si>
  <si>
    <t>Apr-26-01 18:56 GMT</t>
  </si>
  <si>
    <t>    NG Fin BS, LD1 for IF - CIG-ML - Jun01</t>
  </si>
  <si>
    <t>Apr-26-01 14:06 GMT</t>
  </si>
  <si>
    <t>    NG Fin BS, LD1 for IF - TCO - May01</t>
  </si>
  <si>
    <t>Apr-26-01 14:08 GMT</t>
  </si>
  <si>
    <t>    NG Fin BS, LD1 for IF - TCO - May01-Oct01</t>
  </si>
  <si>
    <t>Apr-26-01 14:15 GMT</t>
  </si>
  <si>
    <t>Apr-26-01 16:04 GMT</t>
  </si>
  <si>
    <t>Apr-26-01 15:21 GMT</t>
  </si>
  <si>
    <t>    NG Fin BS, LD1 for IF - HSC - Nov01-Mar02</t>
  </si>
  <si>
    <t>    NG Fin BS, LD1 for IF - NGPL-LA - May01</t>
  </si>
  <si>
    <t>Apr-26-01 17:28 GMT</t>
  </si>
  <si>
    <t>    NG Fin BS, LD1 for IF - NNG-Demarc - Jun01-Oct01</t>
  </si>
  <si>
    <t>Apr-26-01 13:05 GMT</t>
  </si>
  <si>
    <t>    NG Fin BS, LD1 for IF - Panhandle - May01</t>
  </si>
  <si>
    <t>Apr-26-01 21:31 GMT</t>
  </si>
  <si>
    <t>    NG Fin BS, LD1 for IF - Panhandle - May01-Oct01</t>
  </si>
  <si>
    <t>Apr-26-01 13:46 GMT</t>
  </si>
  <si>
    <t>Apr-26-01 15:43 GMT</t>
  </si>
  <si>
    <t>    NG Fin BS, LD1 for IF - Perm - Jun01</t>
  </si>
  <si>
    <t>    NG Fin BS, LD1 for IF - Tenn-LA - May01</t>
  </si>
  <si>
    <t>Apr-26-01 13:36 GMT</t>
  </si>
  <si>
    <t>    NG Fin BS, LD1 for IF - TET ELA - May01</t>
  </si>
  <si>
    <t>Apr-26-01 15:34 GMT</t>
  </si>
  <si>
    <t>    NG Fin BS, LD1 for IF - TET M3 - Nov01-Mar02</t>
  </si>
  <si>
    <t>Apr-26-01 20:59 GMT</t>
  </si>
  <si>
    <t>Apr-26-01 21:13 GMT</t>
  </si>
  <si>
    <t>    NG Fin BS, LD1 for IF - Transco Z6 (NY) - Jun01</t>
  </si>
  <si>
    <t>Apr-26-01 14:54 GMT</t>
  </si>
  <si>
    <t>    NG Fin BS, LD1 for IF - Trunk LA - May01</t>
  </si>
  <si>
    <t>    NG Fin BS, LD1 for IF - Ventura - May01</t>
  </si>
  <si>
    <t>Apr-26-01 17:35 GMT</t>
  </si>
  <si>
    <t>Apr-26-01 15:05 GMT</t>
  </si>
  <si>
    <t>    NG Fin BS, LD1 for NGI - Chicago - Jun01-Oct01</t>
  </si>
  <si>
    <t>    NG Fin BS, LD1 for NGI - Chicago - May01-Oct01</t>
  </si>
  <si>
    <t>Apr-26-01 15:51 GMT</t>
  </si>
  <si>
    <t>    NG Fin BS, LD1 for NGI - Socal - Q3 01</t>
  </si>
  <si>
    <t>Q3 01</t>
  </si>
  <si>
    <t>Apr-26-01 18:34 GMT</t>
  </si>
  <si>
    <t>Apr-26-01 16:53 GMT</t>
  </si>
  <si>
    <t>Apr-26-01 20:15 GMT</t>
  </si>
  <si>
    <t>    NG Fin Sw Swap, IF for GDD - ANR-SW - May01</t>
  </si>
  <si>
    <t>Apr-26-01 21:03 GMT</t>
  </si>
  <si>
    <t>    NG Fin Sw Swap, IF for GDD - Panhandle - May01</t>
  </si>
  <si>
    <t>Apr-26-01 18:57 GMT</t>
  </si>
  <si>
    <t>Apr-26-01 21:00 GMT</t>
  </si>
  <si>
    <t>    NG Fin, FP for LD1 - Henry - Jan02</t>
  </si>
  <si>
    <t>Apr-26-01 14:40 GMT</t>
  </si>
  <si>
    <t>    NG Fin, FP for LD1 - Henry - Feb02</t>
  </si>
  <si>
    <t>Apr-26-01 19:18 GMT</t>
  </si>
  <si>
    <t>Apr-26-01 19:26 GMT</t>
  </si>
  <si>
    <t>    NG Fin, FP for LD1 - Henry - Cal 03</t>
  </si>
  <si>
    <t>Cal 03</t>
  </si>
  <si>
    <t> Trade Dates:  Apr-26-01 thru Apr-26-01</t>
  </si>
  <si>
    <t>Transco Z-6 (NY)</t>
  </si>
  <si>
    <t>AEP Energy Services, Inc.</t>
  </si>
  <si>
    <t>Pimenov, V</t>
  </si>
  <si>
    <t>Transco Z6 (NY)</t>
  </si>
  <si>
    <t>Nov-01-01</t>
  </si>
  <si>
    <t>Mar-31-02</t>
  </si>
  <si>
    <t>Mirant Americas Energy Marketing, LP</t>
  </si>
  <si>
    <t>Mckay, B</t>
  </si>
  <si>
    <t>Jan-01-02</t>
  </si>
  <si>
    <t>Dec-31-02</t>
  </si>
  <si>
    <t>Apr-26-01  Deals</t>
  </si>
  <si>
    <t>Allegheny Energy Supply Company, LLC</t>
  </si>
  <si>
    <t>Comed</t>
  </si>
  <si>
    <t>Morgan Stanley Capital Group, Inc.</t>
  </si>
  <si>
    <t>Cargill-Alliant, LLC</t>
  </si>
  <si>
    <t>Palo</t>
  </si>
  <si>
    <t>Motley, M</t>
  </si>
  <si>
    <t>Coral Power, LLC</t>
  </si>
  <si>
    <t>09:07 A.M.</t>
  </si>
  <si>
    <t>09:41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</si>
  <si>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</si>
  <si>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</si>
  <si>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</si>
  <si>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</si>
  <si>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</si>
  <si>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</si>
  <si>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12:28 P.M.</t>
  </si>
  <si>
    <t>DYNASAN</t>
  </si>
  <si>
    <t>ng.TGT Zone SL</t>
  </si>
  <si>
    <t>10:15 A.M.</t>
  </si>
  <si>
    <t>DYNMSTE</t>
  </si>
  <si>
    <t>pwr.Ercot</t>
  </si>
  <si>
    <t>pwr.May01</t>
  </si>
  <si>
    <t>12:53 P.M.</t>
  </si>
  <si>
    <t>DYNRABE</t>
  </si>
  <si>
    <t>pwr.NONFIRM</t>
  </si>
  <si>
    <t>pwr.IP/Ameren</t>
  </si>
  <si>
    <t>pwr.Hourly Power</t>
  </si>
  <si>
    <t>HE 12 CPT</t>
  </si>
  <si>
    <t>10:10 A.M.</t>
  </si>
  <si>
    <t>07:17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</si>
  <si>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</si>
  <si>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</si>
  <si>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</si>
  <si>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</si>
  <si>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</si>
  <si>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</si>
  <si>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</si>
  <si>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</si>
  <si>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</si>
  <si>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10:53 A.M.</t>
  </si>
  <si>
    <t>DYNDDEL</t>
  </si>
  <si>
    <t>ngl.propane</t>
  </si>
  <si>
    <t>ngl.Mont Belvieu, Dynegy</t>
  </si>
  <si>
    <t>03:50 P.M.</t>
  </si>
  <si>
    <t>Natural Gas Liquids Total</t>
  </si>
  <si>
    <t>Hours</t>
  </si>
  <si>
    <t xml:space="preserve">Count of Deal Number </t>
  </si>
  <si>
    <t>Total</t>
  </si>
  <si>
    <t>REFRESH</t>
  </si>
  <si>
    <t>NEW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</si>
</sst>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48" xfId="0" applyFont="1" applyFill="1" applyBorder="1" applyAlignment="1">
      <alignment horizontal="center"/>
    </xf>
    <xf numFmtId="0" fontId="0" fillId="14" borderId="0" xfId="0" applyFill="1" applyBorder="1" applyAlignment="1">
      <alignment horizontal="center" wrapText="1"/>
    </xf>
    <xf numFmtId="0" fontId="0" fillId="14" borderId="0" xfId="0" applyFill="1" applyBorder="1"/>
    <xf numFmtId="0" fontId="0" fillId="14" borderId="0" xfId="0" applyFill="1"/>
    <xf numFmtId="0" fontId="0" fillId="0" borderId="49" xfId="0" applyBorder="1"/>
    <xf numFmtId="0" fontId="0" fillId="0" borderId="49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48" xfId="0" applyFont="1" applyBorder="1" applyAlignment="1">
      <alignment horizontal="center"/>
    </xf>
    <xf numFmtId="165" fontId="34" fillId="0" borderId="48" xfId="1" applyNumberFormat="1" applyFont="1" applyBorder="1" applyAlignment="1">
      <alignment horizontal="center"/>
    </xf>
    <xf numFmtId="0" fontId="35" fillId="0" borderId="0" xfId="0" applyFont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384001273145" createdVersion="1" recordCount="3">
  <cacheSource type="worksheet">
    <worksheetSource ref="A9:AA12" sheet="DD-EPM"/>
  </cacheSource>
  <cacheFields count="27">
    <cacheField name="Enron Trader" numFmtId="0">
      <sharedItems count="5">
        <s v="Clint Dean"/>
        <s v="Don Baughman"/>
        <s v="Mike Carson"/>
        <s v="Jeff King" u="1"/>
        <e v="#N/A" u="1"/>
      </sharedItems>
    </cacheField>
    <cacheField name="Hours" numFmtId="0">
      <sharedItems containsSemiMixedTypes="0" containsString="0" containsNumber="1" containsInteger="1" minValue="12" maxValue="16" count="2">
        <n v="16"/>
        <n v="12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SemiMixedTypes="0" containsString="0" containsNumber="1" containsInteger="1" minValue="600" maxValue="24800" count="3">
        <n v="24800"/>
        <n v="600"/>
        <n v="800"/>
      </sharedItems>
    </cacheField>
    <cacheField name="Notional Value" numFmtId="0">
      <sharedItems containsSemiMixedTypes="0" containsString="0" containsNumber="1" containsInteger="1" minValue="28800" maxValue="1376400" count="3">
        <n v="1376400"/>
        <n v="28800"/>
        <n v="34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DBAUGHMANPHY"/>
        <s v="MCARSONEPM"/>
      </sharedItems>
    </cacheField>
    <cacheField name="Dynegy User Name " numFmtId="0">
      <sharedItems count="3">
        <s v="DYNMSTE"/>
        <s v="DYNRABE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Ameren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6T00:00:00" maxDate="2001-05-02T00:00:00" count="3">
        <d v="2001-05-01T00:00:00"/>
        <d v="2001-04-26T00:00:00"/>
        <d v="2001-04-27T00:00:00"/>
      </sharedItems>
    </cacheField>
    <cacheField name="Term End Date " numFmtId="0">
      <sharedItems containsSemiMixedTypes="0" containsNonDate="0" containsDate="1" containsString="0" minDate="2001-04-26T00:00:00" maxDate="2001-06-01T00:00:00" count="3">
        <d v="2001-05-31T00:00:00"/>
        <d v="2001-04-26T00:00:00"/>
        <d v="2001-04-27T00:00:00"/>
      </sharedItems>
    </cacheField>
    <cacheField name="Delivery Time " numFmtId="0">
      <sharedItems count="2">
        <s v="HE7-22CPT"/>
        <s v="HE 12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3">
        <s v="12:53 P.M."/>
        <s v="10:10 A.M."/>
        <s v="07:1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3" maxValue="55.5" count="3">
        <n v="55.5"/>
        <n v="48"/>
        <n v="43"/>
      </sharedItems>
    </cacheField>
    <cacheField name="Deal Number " numFmtId="0">
      <sharedItems containsSemiMixedTypes="0" containsString="0" containsNumber="1" containsInteger="1" minValue="26288" maxValue="26538" count="3">
        <n v="26538"/>
        <n v="26484"/>
        <n v="262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84049189815" createdVersion="1" recordCount="4">
  <cacheSource type="worksheet">
    <worksheetSource ref="A10:Y14" sheet="DD-ENA"/>
  </cacheSource>
  <cacheFields count="25">
    <cacheField name="Enron Trader" numFmtId="0">
      <sharedItems count="16">
        <s v="Chris Germany"/>
        <s v="John Arnold"/>
        <s v="Susan Pereira"/>
        <s v="Dan Junek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10000"/>
        <n v="155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ARNO"/>
        <s v="ENEPEREI"/>
      </sharedItems>
    </cacheField>
    <cacheField name="Dynegy User Name " numFmtId="0">
      <sharedItems count="3">
        <s v="DYNCMCG"/>
        <s v="DYNBROW"/>
        <s v="DYNASAN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ng.TETCO ELA"/>
        <s v="ng.NYMEX"/>
        <s v="ng.TGT Zone S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7T00:00:00" maxDate="2001-05-02T00:00:00" count="2">
        <d v="2001-04-27T00:00:00"/>
        <d v="2001-05-01T00:00:00"/>
      </sharedItems>
    </cacheField>
    <cacheField name="Term End Date " numFmtId="0">
      <sharedItems containsSemiMixedTypes="0" containsNonDate="0" containsDate="1" containsString="0" minDate="2001-04-27T00:00:00" maxDate="2001-06-01T00:00:00" count="2">
        <d v="2001-04-27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4">
        <s v="09:07 A.M."/>
        <s v="09:41 A.M."/>
        <s v="12:28 P.M."/>
        <s v="10:1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3" maxValue="4.9400000000000004" count="4">
        <n v="4.83"/>
        <n v="4.8550000000000004"/>
        <n v="4.9400000000000004"/>
        <n v="4.88"/>
      </sharedItems>
    </cacheField>
    <cacheField name="Deal Number " numFmtId="0">
      <sharedItems containsSemiMixedTypes="0" containsString="0" containsNumber="1" containsInteger="1" minValue="26405" maxValue="26528" count="4">
        <n v="26405"/>
        <n v="26460"/>
        <n v="26528"/>
        <n v="264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349115046294" createdVersion="1" recordCount="35">
  <cacheSource type="worksheet">
    <worksheetSource ref="A15:T50" sheet="ICE-EPM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068026" maxValue="2223600851"/>
    </cacheField>
    <cacheField name="Leg ID" numFmtId="0">
      <sharedItems containsString="0" containsBlank="1" containsNumber="1" containsInteger="1" minValue="147544670" maxValue="2223589751" count="3">
        <m/>
        <n v="147544670"/>
        <n v="2223589751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Cin"/>
        <s v="Ent"/>
        <s v="Comed"/>
        <s v="Palo"/>
      </sharedItems>
    </cacheField>
    <cacheField name="Strip" numFmtId="0">
      <sharedItems containsDate="1" containsMixedTypes="1" minDate="2001-05-01T00:00:00" maxDate="2001-06-02T00:00:00" count="4">
        <s v="Next Week"/>
        <s v="Next Day"/>
        <d v="2001-06-01T00:00:00"/>
        <d v="2001-05-01T00:00:00"/>
      </sharedItems>
    </cacheField>
    <cacheField name="START" numFmtId="0">
      <sharedItems count="4">
        <s v="Apr-30-01"/>
        <s v="Apr-27-01"/>
        <s v="Jun-01-01"/>
        <s v="May-01-01"/>
      </sharedItems>
    </cacheField>
    <cacheField name="END" numFmtId="0">
      <sharedItems count="4">
        <s v="May-04-01"/>
        <s v="Apr-27-01"/>
        <s v="Jun-30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0">
        <s v="American Electric Power Service Corp."/>
        <s v="Mirant Americas Energy Marketing, LP"/>
        <s v="Aquila Energy Marketing Corp"/>
        <s v="Allegheny Energy Supply Company, LLC"/>
        <s v="Reliant Energy Services, Inc."/>
        <s v="Morgan Stanley Capital Group, Inc."/>
        <s v="Cargill-Alliant, LLC"/>
        <s v="Duke Energy Trading and Marketing LLC"/>
        <s v="Cinergy Services, Inc."/>
        <s v="Coral Power, LLC"/>
      </sharedItems>
    </cacheField>
    <cacheField name="Price" numFmtId="0">
      <sharedItems containsSemiMixedTypes="0" containsString="0" containsNumber="1" minValue="42" maxValue="396" count="23">
        <n v="69"/>
        <n v="52.75"/>
        <n v="42"/>
        <n v="55.5"/>
        <n v="44.5"/>
        <n v="46"/>
        <n v="46.5"/>
        <n v="47"/>
        <n v="48"/>
        <n v="49"/>
        <n v="78"/>
        <n v="69.5"/>
        <n v="58.5"/>
        <n v="69.75"/>
        <n v="70.5"/>
        <n v="66"/>
        <n v="396"/>
        <n v="392"/>
        <n v="66.5"/>
        <n v="70.55"/>
        <n v="59.05"/>
        <n v="70.25"/>
        <n v="70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6">
        <n v="4000"/>
        <n v="800"/>
        <n v="1600"/>
        <n v="16800"/>
        <n v="176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Motley, M"/>
        <s v="Fischer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4896516204" createdVersion="1" recordCount="6">
  <cacheSource type="worksheet">
    <worksheetSource ref="A15:T21" sheet="ICE-ENA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245237" maxValue="450675317" count="6">
        <n v="153580361"/>
        <n v="110358497"/>
        <n v="207729940"/>
        <n v="166645635"/>
        <n v="450675317"/>
        <n v="1002452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8">
        <s v="NG Firm Phys, ID, GDD"/>
        <s v="NG Fin BS, LD1 for IF"/>
        <s v="NG Fin, FP for LD1"/>
        <s v="Firm-LD Peak" u="1"/>
        <m u="1"/>
        <s v="NG Fin BS, LD1 for GDM" u="1"/>
        <s v="NG Fin Sw Swap, IF for GDD" u="1"/>
        <s v="Gasoline Crack" u="1"/>
      </sharedItems>
    </cacheField>
    <cacheField name="Hub" numFmtId="0">
      <sharedItems count="3">
        <s v="Transco Z-6 (NY)"/>
        <s v="Transco Z6 (NY)"/>
        <s v="Henry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Apr-27-01"/>
        <s v="Nov-01-01"/>
        <s v="Jan-01-02"/>
      </sharedItems>
    </cacheField>
    <cacheField name="END" numFmtId="0">
      <sharedItems count="3">
        <s v="Apr-27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irant Americas Energy Marketing, LP"/>
        <s v="Reliant Energy Services, Inc."/>
      </sharedItems>
    </cacheField>
    <cacheField name="Price" numFmtId="0">
      <sharedItems containsSemiMixedTypes="0" containsString="0" containsNumber="1" minValue="0" maxValue="4.83" count="3">
        <n v="0"/>
        <n v="1.59"/>
        <n v="4.8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4">
        <n v="7500"/>
        <n v="2500"/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2500" maxValue="1825000" count="5">
        <n v="7500"/>
        <n v="2500"/>
        <n v="1510000"/>
        <n v="3775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49797916664" createdVersion="1" recordCount="2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CMAH"/>
        <s v="DYNDDEL"/>
      </sharedItems>
    </cacheField>
    <cacheField name="Minor Commodity " numFmtId="0">
      <sharedItems count="2">
        <s v="ngl.natural gasoli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Enron"/>
        <s v="ngl.Mont Belvieu, Dynegy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2">
        <s v="10:53 A.M."/>
        <s v="03:50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125000000000001" maxValue="0.66500000000000004" count="2">
        <n v="0.66500000000000004"/>
        <n v="0.54125000000000001"/>
      </sharedItems>
    </cacheField>
    <cacheField name="Deal Number " numFmtId="0">
      <sharedItems containsSemiMixedTypes="0" containsString="0" containsNumber="1" containsInteger="1" minValue="26504" maxValue="26572" count="2">
        <n v="26504"/>
        <n v="265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1"/>
    <x v="0"/>
    <x v="1"/>
    <x v="1"/>
    <x v="1"/>
    <x v="0"/>
    <x v="1"/>
    <x v="1"/>
    <x v="1"/>
    <x v="1"/>
    <x v="0"/>
    <x v="0"/>
    <x v="0"/>
    <x v="2"/>
    <x v="0"/>
    <x v="1"/>
    <x v="2"/>
    <x v="2"/>
  </r>
  <r>
    <x v="2"/>
    <x v="0"/>
    <x v="2"/>
    <x v="0"/>
    <x v="0"/>
    <x v="0"/>
    <x v="2"/>
    <x v="2"/>
    <x v="0"/>
    <x v="0"/>
    <x v="0"/>
    <x v="2"/>
    <x v="0"/>
    <x v="0"/>
    <x v="0"/>
    <x v="0"/>
    <x v="0"/>
    <x v="0"/>
    <x v="0"/>
    <x v="0"/>
    <x v="3"/>
    <x v="0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n v="40792048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503156223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00068026"/>
    <x v="0"/>
    <x v="1"/>
    <x v="0"/>
    <x v="0"/>
    <x v="0"/>
    <x v="0"/>
    <x v="0"/>
    <x v="0"/>
    <x v="0"/>
    <x v="0"/>
    <x v="2"/>
    <x v="0"/>
    <x v="0"/>
    <x v="0"/>
    <x v="0"/>
    <x v="0"/>
    <x v="0"/>
    <x v="0"/>
  </r>
  <r>
    <x v="0"/>
    <n v="394457756"/>
    <x v="0"/>
    <x v="0"/>
    <x v="0"/>
    <x v="0"/>
    <x v="1"/>
    <x v="1"/>
    <x v="1"/>
    <x v="0"/>
    <x v="0"/>
    <x v="0"/>
    <x v="2"/>
    <x v="2"/>
    <x v="0"/>
    <x v="0"/>
    <x v="0"/>
    <x v="1"/>
    <x v="0"/>
    <x v="0"/>
  </r>
  <r>
    <x v="0"/>
    <n v="395902715"/>
    <x v="0"/>
    <x v="0"/>
    <x v="0"/>
    <x v="0"/>
    <x v="1"/>
    <x v="1"/>
    <x v="1"/>
    <x v="0"/>
    <x v="0"/>
    <x v="0"/>
    <x v="2"/>
    <x v="2"/>
    <x v="0"/>
    <x v="1"/>
    <x v="0"/>
    <x v="2"/>
    <x v="0"/>
    <x v="0"/>
  </r>
  <r>
    <x v="0"/>
    <n v="106882439"/>
    <x v="0"/>
    <x v="0"/>
    <x v="0"/>
    <x v="0"/>
    <x v="1"/>
    <x v="1"/>
    <x v="1"/>
    <x v="0"/>
    <x v="0"/>
    <x v="0"/>
    <x v="3"/>
    <x v="2"/>
    <x v="0"/>
    <x v="0"/>
    <x v="0"/>
    <x v="1"/>
    <x v="0"/>
    <x v="0"/>
  </r>
  <r>
    <x v="0"/>
    <n v="179311105"/>
    <x v="0"/>
    <x v="0"/>
    <x v="0"/>
    <x v="1"/>
    <x v="1"/>
    <x v="1"/>
    <x v="1"/>
    <x v="0"/>
    <x v="0"/>
    <x v="0"/>
    <x v="0"/>
    <x v="3"/>
    <x v="0"/>
    <x v="0"/>
    <x v="0"/>
    <x v="1"/>
    <x v="0"/>
    <x v="1"/>
  </r>
  <r>
    <x v="0"/>
    <n v="796473816"/>
    <x v="0"/>
    <x v="0"/>
    <x v="0"/>
    <x v="0"/>
    <x v="1"/>
    <x v="1"/>
    <x v="1"/>
    <x v="0"/>
    <x v="0"/>
    <x v="0"/>
    <x v="0"/>
    <x v="4"/>
    <x v="0"/>
    <x v="0"/>
    <x v="0"/>
    <x v="1"/>
    <x v="0"/>
    <x v="0"/>
  </r>
  <r>
    <x v="0"/>
    <n v="137744656"/>
    <x v="0"/>
    <x v="0"/>
    <x v="0"/>
    <x v="0"/>
    <x v="1"/>
    <x v="1"/>
    <x v="1"/>
    <x v="0"/>
    <x v="0"/>
    <x v="0"/>
    <x v="4"/>
    <x v="2"/>
    <x v="0"/>
    <x v="0"/>
    <x v="0"/>
    <x v="1"/>
    <x v="0"/>
    <x v="0"/>
  </r>
  <r>
    <x v="0"/>
    <n v="365489970"/>
    <x v="0"/>
    <x v="0"/>
    <x v="0"/>
    <x v="2"/>
    <x v="1"/>
    <x v="1"/>
    <x v="1"/>
    <x v="0"/>
    <x v="0"/>
    <x v="0"/>
    <x v="2"/>
    <x v="5"/>
    <x v="0"/>
    <x v="0"/>
    <x v="0"/>
    <x v="1"/>
    <x v="0"/>
    <x v="0"/>
  </r>
  <r>
    <x v="0"/>
    <n v="905932870"/>
    <x v="0"/>
    <x v="0"/>
    <x v="0"/>
    <x v="2"/>
    <x v="1"/>
    <x v="1"/>
    <x v="1"/>
    <x v="0"/>
    <x v="0"/>
    <x v="0"/>
    <x v="2"/>
    <x v="6"/>
    <x v="0"/>
    <x v="0"/>
    <x v="0"/>
    <x v="1"/>
    <x v="0"/>
    <x v="0"/>
  </r>
  <r>
    <x v="0"/>
    <n v="557209671"/>
    <x v="0"/>
    <x v="0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569488910"/>
    <x v="0"/>
    <x v="0"/>
    <x v="0"/>
    <x v="2"/>
    <x v="1"/>
    <x v="1"/>
    <x v="1"/>
    <x v="0"/>
    <x v="0"/>
    <x v="0"/>
    <x v="5"/>
    <x v="8"/>
    <x v="0"/>
    <x v="0"/>
    <x v="0"/>
    <x v="1"/>
    <x v="0"/>
    <x v="0"/>
  </r>
  <r>
    <x v="0"/>
    <n v="780056639"/>
    <x v="0"/>
    <x v="0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89809685"/>
    <x v="0"/>
    <x v="0"/>
    <x v="0"/>
    <x v="2"/>
    <x v="1"/>
    <x v="1"/>
    <x v="1"/>
    <x v="0"/>
    <x v="0"/>
    <x v="0"/>
    <x v="5"/>
    <x v="9"/>
    <x v="0"/>
    <x v="0"/>
    <x v="0"/>
    <x v="1"/>
    <x v="0"/>
    <x v="0"/>
  </r>
  <r>
    <x v="0"/>
    <n v="967678239"/>
    <x v="0"/>
    <x v="1"/>
    <x v="0"/>
    <x v="0"/>
    <x v="2"/>
    <x v="2"/>
    <x v="2"/>
    <x v="0"/>
    <x v="0"/>
    <x v="0"/>
    <x v="2"/>
    <x v="10"/>
    <x v="0"/>
    <x v="0"/>
    <x v="0"/>
    <x v="3"/>
    <x v="0"/>
    <x v="2"/>
  </r>
  <r>
    <x v="0"/>
    <n v="138274015"/>
    <x v="0"/>
    <x v="0"/>
    <x v="0"/>
    <x v="0"/>
    <x v="0"/>
    <x v="0"/>
    <x v="0"/>
    <x v="0"/>
    <x v="0"/>
    <x v="0"/>
    <x v="6"/>
    <x v="11"/>
    <x v="0"/>
    <x v="0"/>
    <x v="0"/>
    <x v="0"/>
    <x v="0"/>
    <x v="0"/>
  </r>
  <r>
    <x v="0"/>
    <n v="710591914"/>
    <x v="0"/>
    <x v="1"/>
    <x v="0"/>
    <x v="0"/>
    <x v="3"/>
    <x v="3"/>
    <x v="3"/>
    <x v="0"/>
    <x v="0"/>
    <x v="0"/>
    <x v="7"/>
    <x v="12"/>
    <x v="0"/>
    <x v="0"/>
    <x v="0"/>
    <x v="4"/>
    <x v="0"/>
    <x v="0"/>
  </r>
  <r>
    <x v="0"/>
    <n v="978859261"/>
    <x v="0"/>
    <x v="0"/>
    <x v="0"/>
    <x v="0"/>
    <x v="0"/>
    <x v="0"/>
    <x v="0"/>
    <x v="0"/>
    <x v="0"/>
    <x v="0"/>
    <x v="8"/>
    <x v="13"/>
    <x v="0"/>
    <x v="0"/>
    <x v="0"/>
    <x v="0"/>
    <x v="0"/>
    <x v="0"/>
  </r>
  <r>
    <x v="0"/>
    <n v="13688036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140962058"/>
    <x v="0"/>
    <x v="0"/>
    <x v="0"/>
    <x v="0"/>
    <x v="0"/>
    <x v="0"/>
    <x v="0"/>
    <x v="0"/>
    <x v="0"/>
    <x v="0"/>
    <x v="8"/>
    <x v="14"/>
    <x v="0"/>
    <x v="0"/>
    <x v="0"/>
    <x v="0"/>
    <x v="0"/>
    <x v="0"/>
  </r>
  <r>
    <x v="0"/>
    <n v="147533071"/>
    <x v="0"/>
    <x v="0"/>
    <x v="0"/>
    <x v="1"/>
    <x v="3"/>
    <x v="3"/>
    <x v="3"/>
    <x v="0"/>
    <x v="0"/>
    <x v="0"/>
    <x v="2"/>
    <x v="15"/>
    <x v="0"/>
    <x v="0"/>
    <x v="0"/>
    <x v="4"/>
    <x v="0"/>
    <x v="2"/>
  </r>
  <r>
    <x v="0"/>
    <n v="682790320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120999571"/>
    <x v="0"/>
    <x v="1"/>
    <x v="0"/>
    <x v="3"/>
    <x v="2"/>
    <x v="2"/>
    <x v="2"/>
    <x v="0"/>
    <x v="0"/>
    <x v="0"/>
    <x v="7"/>
    <x v="16"/>
    <x v="0"/>
    <x v="2"/>
    <x v="0"/>
    <x v="5"/>
    <x v="0"/>
    <x v="3"/>
  </r>
  <r>
    <x v="0"/>
    <n v="149586051"/>
    <x v="0"/>
    <x v="1"/>
    <x v="0"/>
    <x v="3"/>
    <x v="2"/>
    <x v="2"/>
    <x v="2"/>
    <x v="0"/>
    <x v="0"/>
    <x v="0"/>
    <x v="7"/>
    <x v="17"/>
    <x v="0"/>
    <x v="2"/>
    <x v="0"/>
    <x v="5"/>
    <x v="0"/>
    <x v="3"/>
  </r>
  <r>
    <x v="0"/>
    <n v="761498494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383515001"/>
    <x v="0"/>
    <x v="0"/>
    <x v="0"/>
    <x v="1"/>
    <x v="3"/>
    <x v="3"/>
    <x v="3"/>
    <x v="0"/>
    <x v="0"/>
    <x v="0"/>
    <x v="2"/>
    <x v="18"/>
    <x v="0"/>
    <x v="0"/>
    <x v="0"/>
    <x v="4"/>
    <x v="0"/>
    <x v="2"/>
  </r>
  <r>
    <x v="0"/>
    <n v="2218078460"/>
    <x v="1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223600851"/>
    <x v="2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11522826"/>
    <x v="0"/>
    <x v="0"/>
    <x v="0"/>
    <x v="1"/>
    <x v="3"/>
    <x v="3"/>
    <x v="3"/>
    <x v="0"/>
    <x v="0"/>
    <x v="0"/>
    <x v="9"/>
    <x v="18"/>
    <x v="0"/>
    <x v="0"/>
    <x v="0"/>
    <x v="4"/>
    <x v="0"/>
    <x v="2"/>
  </r>
  <r>
    <x v="0"/>
    <n v="121526655"/>
    <x v="0"/>
    <x v="1"/>
    <x v="0"/>
    <x v="0"/>
    <x v="3"/>
    <x v="3"/>
    <x v="3"/>
    <x v="0"/>
    <x v="0"/>
    <x v="0"/>
    <x v="7"/>
    <x v="20"/>
    <x v="0"/>
    <x v="0"/>
    <x v="0"/>
    <x v="4"/>
    <x v="0"/>
    <x v="0"/>
  </r>
  <r>
    <x v="0"/>
    <n v="113733854"/>
    <x v="0"/>
    <x v="0"/>
    <x v="0"/>
    <x v="0"/>
    <x v="0"/>
    <x v="0"/>
    <x v="0"/>
    <x v="0"/>
    <x v="0"/>
    <x v="0"/>
    <x v="8"/>
    <x v="21"/>
    <x v="0"/>
    <x v="0"/>
    <x v="0"/>
    <x v="0"/>
    <x v="0"/>
    <x v="0"/>
  </r>
  <r>
    <x v="0"/>
    <n v="127444428"/>
    <x v="0"/>
    <x v="0"/>
    <x v="0"/>
    <x v="0"/>
    <x v="0"/>
    <x v="0"/>
    <x v="0"/>
    <x v="0"/>
    <x v="0"/>
    <x v="0"/>
    <x v="6"/>
    <x v="22"/>
    <x v="0"/>
    <x v="0"/>
    <x v="0"/>
    <x v="0"/>
    <x v="0"/>
    <x v="0"/>
  </r>
  <r>
    <x v="0"/>
    <n v="157036056"/>
    <x v="0"/>
    <x v="1"/>
    <x v="0"/>
    <x v="0"/>
    <x v="3"/>
    <x v="3"/>
    <x v="3"/>
    <x v="0"/>
    <x v="0"/>
    <x v="0"/>
    <x v="4"/>
    <x v="12"/>
    <x v="0"/>
    <x v="0"/>
    <x v="0"/>
    <x v="4"/>
    <x v="0"/>
    <x v="0"/>
  </r>
  <r>
    <x v="0"/>
    <n v="426293731"/>
    <x v="0"/>
    <x v="0"/>
    <x v="0"/>
    <x v="0"/>
    <x v="3"/>
    <x v="3"/>
    <x v="3"/>
    <x v="0"/>
    <x v="0"/>
    <x v="0"/>
    <x v="7"/>
    <x v="12"/>
    <x v="0"/>
    <x v="0"/>
    <x v="0"/>
    <x v="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3"/>
    <x v="0"/>
    <x v="1"/>
    <x v="1"/>
    <x v="1"/>
    <x v="1"/>
    <x v="1"/>
    <x v="1"/>
    <x v="0"/>
    <x v="0"/>
    <x v="0"/>
    <x v="1"/>
    <x v="1"/>
    <x v="0"/>
    <x v="2"/>
    <x v="0"/>
    <x v="2"/>
    <x v="0"/>
    <x v="1"/>
  </r>
  <r>
    <x v="0"/>
    <x v="4"/>
    <x v="0"/>
    <x v="1"/>
    <x v="1"/>
    <x v="1"/>
    <x v="1"/>
    <x v="1"/>
    <x v="1"/>
    <x v="0"/>
    <x v="0"/>
    <x v="0"/>
    <x v="2"/>
    <x v="1"/>
    <x v="0"/>
    <x v="1"/>
    <x v="0"/>
    <x v="3"/>
    <x v="0"/>
    <x v="1"/>
  </r>
  <r>
    <x v="0"/>
    <x v="5"/>
    <x v="0"/>
    <x v="1"/>
    <x v="2"/>
    <x v="2"/>
    <x v="2"/>
    <x v="2"/>
    <x v="2"/>
    <x v="0"/>
    <x v="0"/>
    <x v="0"/>
    <x v="0"/>
    <x v="2"/>
    <x v="0"/>
    <x v="3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0"/>
    <x v="1"/>
    <x v="0"/>
    <x v="0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x="3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3"/>
        <item m="1" x="4"/>
        <item x="2"/>
        <item m="1" x="5"/>
        <item x="1"/>
        <item m="1" x="6"/>
        <item x="0"/>
        <item m="1" x="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3"/>
        <item m="1" x="4"/>
        <item m="1" x="5"/>
        <item m="1" x="6"/>
        <item m="1" x="7"/>
        <item m="1" x="8"/>
        <item m="1" x="9"/>
        <item x="2"/>
        <item m="1" x="10"/>
        <item x="1"/>
        <item m="1" x="11"/>
        <item m="1" x="12"/>
        <item x="0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2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m="1" x="3"/>
        <item x="2"/>
        <item m="1" x="4"/>
        <item x="1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x="1"/>
        <item m="1" x="4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2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729940&amp;dt=Apr-26-01" TargetMode="External"/><Relationship Id="rId2" Type="http://schemas.openxmlformats.org/officeDocument/2006/relationships/hyperlink" Target="https://www.intcx.com/ReportServlet/any.class?operation=confirm&amp;dealID=110358497&amp;dt=Apr-26-01" TargetMode="External"/><Relationship Id="rId1" Type="http://schemas.openxmlformats.org/officeDocument/2006/relationships/hyperlink" Target="https://www.intcx.com/ReportServlet/any.class?operation=confirm&amp;dealID=153580361&amp;dt=Apr-26-01" TargetMode="External"/><Relationship Id="rId6" Type="http://schemas.openxmlformats.org/officeDocument/2006/relationships/hyperlink" Target="https://www.intcx.com/ReportServlet/any.class?operation=confirm&amp;dealID=100245237&amp;dt=Apr-26-01" TargetMode="External"/><Relationship Id="rId5" Type="http://schemas.openxmlformats.org/officeDocument/2006/relationships/hyperlink" Target="https://www.intcx.com/ReportServlet/any.class?operation=confirm&amp;dealID=450675317&amp;dt=Apr-26-01" TargetMode="External"/><Relationship Id="rId4" Type="http://schemas.openxmlformats.org/officeDocument/2006/relationships/hyperlink" Target="https://www.intcx.com/ReportServlet/any.class?operation=confirm&amp;dealID=166645635&amp;dt=Apr-26-0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cx.com/ReportServlet/any.class?operation=confirm&amp;dealID=569488910&amp;dt=Apr-26-01" TargetMode="External"/><Relationship Id="rId18" Type="http://schemas.openxmlformats.org/officeDocument/2006/relationships/hyperlink" Target="https://www.intcx.com/ReportServlet/any.class?operation=confirm&amp;dealID=710591914&amp;dt=Apr-26-01" TargetMode="External"/><Relationship Id="rId26" Type="http://schemas.openxmlformats.org/officeDocument/2006/relationships/hyperlink" Target="https://www.intcx.com/ReportServlet/any.class?operation=confirm&amp;dealID=761498494&amp;dt=Apr-26-01" TargetMode="External"/><Relationship Id="rId3" Type="http://schemas.openxmlformats.org/officeDocument/2006/relationships/hyperlink" Target="https://www.intcx.com/ReportServlet/any.class?operation=confirm&amp;dealID=100068026&amp;dt=Apr-26-01" TargetMode="External"/><Relationship Id="rId21" Type="http://schemas.openxmlformats.org/officeDocument/2006/relationships/hyperlink" Target="https://www.intcx.com/ReportServlet/any.class?operation=confirm&amp;dealID=140962058&amp;dt=Apr-26-01" TargetMode="External"/><Relationship Id="rId34" Type="http://schemas.openxmlformats.org/officeDocument/2006/relationships/hyperlink" Target="https://www.intcx.com/ReportServlet/any.class?operation=confirm&amp;dealID=157036056&amp;dt=Apr-26-01" TargetMode="External"/><Relationship Id="rId7" Type="http://schemas.openxmlformats.org/officeDocument/2006/relationships/hyperlink" Target="https://www.intcx.com/ReportServlet/any.class?operation=confirm&amp;dealID=179311105&amp;dt=Apr-26-01" TargetMode="External"/><Relationship Id="rId12" Type="http://schemas.openxmlformats.org/officeDocument/2006/relationships/hyperlink" Target="https://www.intcx.com/ReportServlet/any.class?operation=confirm&amp;dealID=557209671&amp;dt=Apr-26-01" TargetMode="External"/><Relationship Id="rId17" Type="http://schemas.openxmlformats.org/officeDocument/2006/relationships/hyperlink" Target="https://www.intcx.com/ReportServlet/any.class?operation=confirm&amp;dealID=138274015&amp;dt=Apr-26-01" TargetMode="External"/><Relationship Id="rId25" Type="http://schemas.openxmlformats.org/officeDocument/2006/relationships/hyperlink" Target="https://www.intcx.com/ReportServlet/any.class?operation=confirm&amp;dealID=149586051&amp;dt=Apr-26-01" TargetMode="External"/><Relationship Id="rId33" Type="http://schemas.openxmlformats.org/officeDocument/2006/relationships/hyperlink" Target="https://www.intcx.com/ReportServlet/any.class?operation=confirm&amp;dealID=127444428&amp;dt=Apr-26-01" TargetMode="External"/><Relationship Id="rId2" Type="http://schemas.openxmlformats.org/officeDocument/2006/relationships/hyperlink" Target="https://www.intcx.com/ReportServlet/any.class?operation=confirm&amp;dealID=503156223&amp;dt=Apr-26-01" TargetMode="External"/><Relationship Id="rId16" Type="http://schemas.openxmlformats.org/officeDocument/2006/relationships/hyperlink" Target="https://www.intcx.com/ReportServlet/any.class?operation=confirm&amp;dealID=967678239&amp;dt=Apr-26-01" TargetMode="External"/><Relationship Id="rId20" Type="http://schemas.openxmlformats.org/officeDocument/2006/relationships/hyperlink" Target="https://www.intcx.com/ReportServlet/any.class?operation=confirm&amp;dealID=136880369&amp;dt=Apr-26-01" TargetMode="External"/><Relationship Id="rId29" Type="http://schemas.openxmlformats.org/officeDocument/2006/relationships/hyperlink" Target="https://www.intcx.com/ReportServlet/any.class?operation=confirm&amp;dealID=2223589751&amp;dt=Apr-26-01" TargetMode="External"/><Relationship Id="rId1" Type="http://schemas.openxmlformats.org/officeDocument/2006/relationships/hyperlink" Target="https://www.intcx.com/ReportServlet/any.class?operation=confirm&amp;dealID=407920486&amp;dt=Apr-26-01" TargetMode="External"/><Relationship Id="rId6" Type="http://schemas.openxmlformats.org/officeDocument/2006/relationships/hyperlink" Target="https://www.intcx.com/ReportServlet/any.class?operation=confirm&amp;dealID=106882439&amp;dt=Apr-26-01" TargetMode="External"/><Relationship Id="rId11" Type="http://schemas.openxmlformats.org/officeDocument/2006/relationships/hyperlink" Target="https://www.intcx.com/ReportServlet/any.class?operation=confirm&amp;dealID=905932870&amp;dt=Apr-26-01" TargetMode="External"/><Relationship Id="rId24" Type="http://schemas.openxmlformats.org/officeDocument/2006/relationships/hyperlink" Target="https://www.intcx.com/ReportServlet/any.class?operation=confirm&amp;dealID=120999571&amp;dt=Apr-26-01" TargetMode="External"/><Relationship Id="rId32" Type="http://schemas.openxmlformats.org/officeDocument/2006/relationships/hyperlink" Target="https://www.intcx.com/ReportServlet/any.class?operation=confirm&amp;dealID=113733854&amp;dt=Apr-26-01" TargetMode="External"/><Relationship Id="rId5" Type="http://schemas.openxmlformats.org/officeDocument/2006/relationships/hyperlink" Target="https://www.intcx.com/ReportServlet/any.class?operation=confirm&amp;dealID=395902715&amp;dt=Apr-26-01" TargetMode="External"/><Relationship Id="rId15" Type="http://schemas.openxmlformats.org/officeDocument/2006/relationships/hyperlink" Target="https://www.intcx.com/ReportServlet/any.class?operation=confirm&amp;dealID=189809685&amp;dt=Apr-26-01" TargetMode="External"/><Relationship Id="rId23" Type="http://schemas.openxmlformats.org/officeDocument/2006/relationships/hyperlink" Target="https://www.intcx.com/ReportServlet/any.class?operation=confirm&amp;dealID=682790320&amp;dt=Apr-26-01" TargetMode="External"/><Relationship Id="rId28" Type="http://schemas.openxmlformats.org/officeDocument/2006/relationships/hyperlink" Target="https://www.intcx.com/ReportServlet/any.class?operation=confirm&amp;dealID=147544670&amp;dt=Apr-26-01" TargetMode="External"/><Relationship Id="rId10" Type="http://schemas.openxmlformats.org/officeDocument/2006/relationships/hyperlink" Target="https://www.intcx.com/ReportServlet/any.class?operation=confirm&amp;dealID=365489970&amp;dt=Apr-26-01" TargetMode="External"/><Relationship Id="rId19" Type="http://schemas.openxmlformats.org/officeDocument/2006/relationships/hyperlink" Target="https://www.intcx.com/ReportServlet/any.class?operation=confirm&amp;dealID=978859261&amp;dt=Apr-26-01" TargetMode="External"/><Relationship Id="rId31" Type="http://schemas.openxmlformats.org/officeDocument/2006/relationships/hyperlink" Target="https://www.intcx.com/ReportServlet/any.class?operation=confirm&amp;dealID=121526655&amp;dt=Apr-26-01" TargetMode="External"/><Relationship Id="rId4" Type="http://schemas.openxmlformats.org/officeDocument/2006/relationships/hyperlink" Target="https://www.intcx.com/ReportServlet/any.class?operation=confirm&amp;dealID=394457756&amp;dt=Apr-26-01" TargetMode="External"/><Relationship Id="rId9" Type="http://schemas.openxmlformats.org/officeDocument/2006/relationships/hyperlink" Target="https://www.intcx.com/ReportServlet/any.class?operation=confirm&amp;dealID=137744656&amp;dt=Apr-26-01" TargetMode="External"/><Relationship Id="rId14" Type="http://schemas.openxmlformats.org/officeDocument/2006/relationships/hyperlink" Target="https://www.intcx.com/ReportServlet/any.class?operation=confirm&amp;dealID=780056639&amp;dt=Apr-26-01" TargetMode="External"/><Relationship Id="rId22" Type="http://schemas.openxmlformats.org/officeDocument/2006/relationships/hyperlink" Target="https://www.intcx.com/ReportServlet/any.class?operation=confirm&amp;dealID=147533071&amp;dt=Apr-26-01" TargetMode="External"/><Relationship Id="rId27" Type="http://schemas.openxmlformats.org/officeDocument/2006/relationships/hyperlink" Target="https://www.intcx.com/ReportServlet/any.class?operation=confirm&amp;dealID=383515001&amp;dt=Apr-26-01" TargetMode="External"/><Relationship Id="rId30" Type="http://schemas.openxmlformats.org/officeDocument/2006/relationships/hyperlink" Target="https://www.intcx.com/ReportServlet/any.class?operation=confirm&amp;dealID=211522826&amp;dt=Apr-26-01" TargetMode="External"/><Relationship Id="rId35" Type="http://schemas.openxmlformats.org/officeDocument/2006/relationships/hyperlink" Target="https://www.intcx.com/ReportServlet/any.class?operation=confirm&amp;dealID=426293731&amp;dt=Apr-26-01" TargetMode="External"/><Relationship Id="rId8" Type="http://schemas.openxmlformats.org/officeDocument/2006/relationships/hyperlink" Target="https://www.intcx.com/ReportServlet/any.class?operation=confirm&amp;dealID=796473816&amp;dt=Apr-2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37007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86" t="s">
        <v>284</v>
      </c>
      <c r="C3" s="187"/>
      <c r="D3" s="125"/>
      <c r="E3" s="191" t="s">
        <v>278</v>
      </c>
      <c r="F3" s="192"/>
      <c r="G3" s="192"/>
      <c r="H3" s="193"/>
    </row>
    <row r="4" spans="2:8" ht="13.5" thickBot="1" x14ac:dyDescent="0.25">
      <c r="B4" s="150" t="s">
        <v>279</v>
      </c>
      <c r="C4" s="151" t="s">
        <v>8</v>
      </c>
      <c r="D4" s="125"/>
      <c r="E4" s="150" t="s">
        <v>281</v>
      </c>
      <c r="F4" s="152" t="s">
        <v>279</v>
      </c>
      <c r="G4" s="159" t="s">
        <v>55</v>
      </c>
      <c r="H4" s="158" t="s">
        <v>8</v>
      </c>
    </row>
    <row r="5" spans="2:8" x14ac:dyDescent="0.2">
      <c r="B5" s="140" t="s">
        <v>266</v>
      </c>
      <c r="C5" s="141">
        <f>'ICE-Power'!H1</f>
        <v>4088400</v>
      </c>
      <c r="D5" s="128"/>
      <c r="E5" s="142" t="s">
        <v>82</v>
      </c>
      <c r="F5" s="143" t="s">
        <v>19</v>
      </c>
      <c r="G5" s="144">
        <f>'ICE-EPM'!B6</f>
        <v>35</v>
      </c>
      <c r="H5" s="145">
        <f>'ICE-EPM'!C6</f>
        <v>220000</v>
      </c>
    </row>
    <row r="6" spans="2:8" x14ac:dyDescent="0.2">
      <c r="B6" s="126" t="s">
        <v>267</v>
      </c>
      <c r="C6" s="127">
        <f>SUM(C7:C8)</f>
        <v>99285000</v>
      </c>
      <c r="D6" s="125"/>
      <c r="E6" s="129" t="s">
        <v>81</v>
      </c>
      <c r="F6" s="130" t="s">
        <v>277</v>
      </c>
      <c r="G6" s="131">
        <f>'ICE-ENA'!B6</f>
        <v>6</v>
      </c>
      <c r="H6" s="132">
        <f>'ICE-ENA'!C6</f>
        <v>3725000</v>
      </c>
    </row>
    <row r="7" spans="2:8" x14ac:dyDescent="0.2">
      <c r="B7" s="133" t="s">
        <v>264</v>
      </c>
      <c r="C7" s="127">
        <f>'ICE-Physical Gas'!H1</f>
        <v>8002500</v>
      </c>
      <c r="D7" s="125"/>
      <c r="E7" s="129" t="s">
        <v>81</v>
      </c>
      <c r="F7" s="130" t="s">
        <v>291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265</v>
      </c>
      <c r="C8" s="135">
        <f>'ICE-Financial Gas'!H1</f>
        <v>91282500</v>
      </c>
      <c r="D8" s="125"/>
      <c r="E8" s="136" t="s">
        <v>280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88" t="s">
        <v>282</v>
      </c>
      <c r="F10" s="189"/>
      <c r="G10" s="189"/>
      <c r="H10" s="190"/>
    </row>
    <row r="11" spans="2:8" ht="13.5" thickBot="1" x14ac:dyDescent="0.25">
      <c r="B11" s="125"/>
      <c r="C11" s="125"/>
      <c r="D11" s="125"/>
      <c r="E11" s="150" t="s">
        <v>281</v>
      </c>
      <c r="F11" s="152" t="s">
        <v>279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82</v>
      </c>
      <c r="F12" s="143" t="s">
        <v>19</v>
      </c>
      <c r="G12" s="144">
        <f>'DD-EPM'!B6</f>
        <v>3</v>
      </c>
      <c r="H12" s="145">
        <f>'DD-EPM'!C6</f>
        <v>26200</v>
      </c>
    </row>
    <row r="13" spans="2:8" x14ac:dyDescent="0.2">
      <c r="B13" s="125"/>
      <c r="C13" s="125"/>
      <c r="D13" s="125"/>
      <c r="E13" s="129" t="s">
        <v>81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81</v>
      </c>
      <c r="F14" s="130" t="s">
        <v>289</v>
      </c>
      <c r="G14" s="131">
        <f>'DD-ENA'!B7</f>
        <v>4</v>
      </c>
      <c r="H14" s="132">
        <f>'DD-ENA'!C7</f>
        <v>180000</v>
      </c>
    </row>
    <row r="15" spans="2:8" x14ac:dyDescent="0.2">
      <c r="B15" s="125"/>
      <c r="C15" s="125"/>
      <c r="D15" s="125"/>
      <c r="E15" s="129" t="s">
        <v>81</v>
      </c>
      <c r="F15" s="130" t="s">
        <v>283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83</v>
      </c>
      <c r="F16" s="137" t="s">
        <v>290</v>
      </c>
      <c r="G16" s="138">
        <f>'DD-EGL'!B6</f>
        <v>2</v>
      </c>
      <c r="H16" s="139">
        <f>'DD-EGL'!C6</f>
        <v>50000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A14" sqref="A14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230</v>
      </c>
    </row>
    <row r="2" spans="1:25" x14ac:dyDescent="0.2">
      <c r="A2" s="100" t="s">
        <v>48</v>
      </c>
    </row>
    <row r="3" spans="1:25" x14ac:dyDescent="0.2">
      <c r="A3" s="99">
        <f>'E-Mail'!$B$1</f>
        <v>37007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421</v>
      </c>
    </row>
    <row r="7" spans="1:25" x14ac:dyDescent="0.2">
      <c r="A7" s="17" t="s">
        <v>61</v>
      </c>
      <c r="B7" s="21">
        <f>COUNTIF($F$10:$F$5000,A7)</f>
        <v>4</v>
      </c>
      <c r="C7" s="21">
        <f>SUMIF($F$10:$F$5001,A7,$C$10:$C$5001)</f>
        <v>180000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349</v>
      </c>
      <c r="E11" s="76" t="s">
        <v>350</v>
      </c>
      <c r="F11" s="76" t="s">
        <v>61</v>
      </c>
      <c r="G11" s="76" t="s">
        <v>62</v>
      </c>
      <c r="H11" s="76" t="s">
        <v>388</v>
      </c>
      <c r="I11" s="76" t="s">
        <v>351</v>
      </c>
      <c r="J11" s="76" t="s">
        <v>352</v>
      </c>
      <c r="K11" s="76" t="s">
        <v>353</v>
      </c>
      <c r="L11" s="76" t="s">
        <v>376</v>
      </c>
      <c r="M11" s="76" t="s">
        <v>354</v>
      </c>
      <c r="N11" s="76"/>
      <c r="O11" s="76" t="s">
        <v>377</v>
      </c>
      <c r="P11" s="80">
        <v>37008</v>
      </c>
      <c r="Q11" s="80">
        <v>37008</v>
      </c>
      <c r="R11" s="76"/>
      <c r="S11" s="76"/>
      <c r="T11" s="77">
        <v>37007</v>
      </c>
      <c r="U11" s="76" t="s">
        <v>648</v>
      </c>
      <c r="V11" s="76" t="s">
        <v>378</v>
      </c>
      <c r="W11" s="76">
        <v>10000</v>
      </c>
      <c r="X11" s="76">
        <v>4.83</v>
      </c>
      <c r="Y11" s="76">
        <v>26405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349</v>
      </c>
      <c r="E12" s="78" t="s">
        <v>350</v>
      </c>
      <c r="F12" s="78" t="s">
        <v>61</v>
      </c>
      <c r="G12" s="78" t="s">
        <v>62</v>
      </c>
      <c r="H12" s="78" t="s">
        <v>388</v>
      </c>
      <c r="I12" s="78" t="s">
        <v>351</v>
      </c>
      <c r="J12" s="78" t="s">
        <v>352</v>
      </c>
      <c r="K12" s="78" t="s">
        <v>353</v>
      </c>
      <c r="L12" s="78" t="s">
        <v>376</v>
      </c>
      <c r="M12" s="78" t="s">
        <v>354</v>
      </c>
      <c r="N12" s="78"/>
      <c r="O12" s="78" t="s">
        <v>377</v>
      </c>
      <c r="P12" s="81">
        <v>37008</v>
      </c>
      <c r="Q12" s="81">
        <v>37008</v>
      </c>
      <c r="R12" s="78"/>
      <c r="S12" s="78"/>
      <c r="T12" s="79">
        <v>37007</v>
      </c>
      <c r="U12" s="78" t="s">
        <v>649</v>
      </c>
      <c r="V12" s="78" t="s">
        <v>378</v>
      </c>
      <c r="W12" s="78">
        <v>10000</v>
      </c>
      <c r="X12" s="78">
        <v>4.8550000000000004</v>
      </c>
      <c r="Y12" s="78">
        <v>26460</v>
      </c>
    </row>
    <row r="13" spans="1:25" ht="25.5" x14ac:dyDescent="0.2">
      <c r="A13" s="31" t="str">
        <f t="shared" si="0"/>
        <v>John Arnold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31</v>
      </c>
      <c r="C13" s="31">
        <f t="shared" si="1"/>
        <v>155000</v>
      </c>
      <c r="D13" s="76" t="s">
        <v>349</v>
      </c>
      <c r="E13" s="76" t="s">
        <v>350</v>
      </c>
      <c r="F13" s="76" t="s">
        <v>61</v>
      </c>
      <c r="G13" s="76" t="s">
        <v>64</v>
      </c>
      <c r="H13" s="76" t="s">
        <v>650</v>
      </c>
      <c r="I13" s="76" t="s">
        <v>351</v>
      </c>
      <c r="J13" s="76" t="s">
        <v>651</v>
      </c>
      <c r="K13" s="76" t="s">
        <v>652</v>
      </c>
      <c r="L13" s="76" t="s">
        <v>653</v>
      </c>
      <c r="M13" s="76" t="s">
        <v>354</v>
      </c>
      <c r="N13" s="76" t="s">
        <v>654</v>
      </c>
      <c r="O13" s="76" t="s">
        <v>655</v>
      </c>
      <c r="P13" s="80">
        <v>37012</v>
      </c>
      <c r="Q13" s="80">
        <v>37042</v>
      </c>
      <c r="R13" s="76"/>
      <c r="S13" s="76"/>
      <c r="T13" s="77">
        <v>37007</v>
      </c>
      <c r="U13" s="76" t="s">
        <v>656</v>
      </c>
      <c r="V13" s="76" t="s">
        <v>378</v>
      </c>
      <c r="W13" s="76">
        <v>5000</v>
      </c>
      <c r="X13" s="76">
        <v>4.9400000000000004</v>
      </c>
      <c r="Y13" s="76">
        <v>26528</v>
      </c>
    </row>
    <row r="14" spans="1:25" ht="25.5" x14ac:dyDescent="0.2">
      <c r="A14" s="31" t="str">
        <f t="shared" si="0"/>
        <v>Susan Pereira</v>
      </c>
      <c r="B14" s="30">
        <f t="shared" si="2"/>
        <v>1</v>
      </c>
      <c r="C14" s="31">
        <f t="shared" si="1"/>
        <v>5000</v>
      </c>
      <c r="D14" s="78" t="s">
        <v>349</v>
      </c>
      <c r="E14" s="78" t="s">
        <v>350</v>
      </c>
      <c r="F14" s="78" t="s">
        <v>61</v>
      </c>
      <c r="G14" s="78" t="s">
        <v>66</v>
      </c>
      <c r="H14" s="78" t="s">
        <v>657</v>
      </c>
      <c r="I14" s="78" t="s">
        <v>351</v>
      </c>
      <c r="J14" s="78" t="s">
        <v>352</v>
      </c>
      <c r="K14" s="78" t="s">
        <v>353</v>
      </c>
      <c r="L14" s="78" t="s">
        <v>658</v>
      </c>
      <c r="M14" s="78" t="s">
        <v>354</v>
      </c>
      <c r="N14" s="78"/>
      <c r="O14" s="78" t="s">
        <v>377</v>
      </c>
      <c r="P14" s="81">
        <v>37008</v>
      </c>
      <c r="Q14" s="81">
        <v>37008</v>
      </c>
      <c r="R14" s="78"/>
      <c r="S14" s="78"/>
      <c r="T14" s="79">
        <v>37007</v>
      </c>
      <c r="U14" s="78" t="s">
        <v>659</v>
      </c>
      <c r="V14" s="78" t="s">
        <v>378</v>
      </c>
      <c r="W14" s="78">
        <v>5000</v>
      </c>
      <c r="X14" s="78">
        <v>4.88</v>
      </c>
      <c r="Y14" s="78">
        <v>26485</v>
      </c>
    </row>
    <row r="15" spans="1:25" x14ac:dyDescent="0.2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zoomScale="85" workbookViewId="0">
      <selection activeCell="A6" sqref="A6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26.140625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7" t="s">
        <v>230</v>
      </c>
      <c r="AI1" s="206" t="s">
        <v>689</v>
      </c>
      <c r="AJ1" s="207"/>
    </row>
    <row r="2" spans="1:37" ht="13.5" thickBot="1" x14ac:dyDescent="0.25">
      <c r="A2" s="100" t="s">
        <v>52</v>
      </c>
      <c r="AI2" s="181" t="s">
        <v>687</v>
      </c>
      <c r="AJ2" s="182"/>
      <c r="AK2" s="183" t="s">
        <v>690</v>
      </c>
    </row>
    <row r="3" spans="1:37" ht="13.5" thickBot="1" x14ac:dyDescent="0.25">
      <c r="A3" s="99">
        <f>'E-Mail'!$B$1</f>
        <v>37007</v>
      </c>
      <c r="AI3" s="82" t="s">
        <v>255</v>
      </c>
      <c r="AJ3" s="178" t="s">
        <v>688</v>
      </c>
      <c r="AK3" s="184"/>
    </row>
    <row r="4" spans="1:37" x14ac:dyDescent="0.2">
      <c r="A4" s="100"/>
      <c r="AI4" s="10" t="s">
        <v>668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5" thickBot="1" x14ac:dyDescent="0.25">
      <c r="A5" s="20" t="s">
        <v>56</v>
      </c>
      <c r="B5" s="20" t="s">
        <v>55</v>
      </c>
      <c r="C5" s="20" t="s">
        <v>8</v>
      </c>
      <c r="AI5" s="168" t="s">
        <v>357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">
      <c r="A6" s="17" t="s">
        <v>59</v>
      </c>
      <c r="B6" s="21">
        <f>COUNTIF($H$9:$H$4993,A6)</f>
        <v>3</v>
      </c>
      <c r="C6" s="21">
        <f>SUMIF($H$9:$H$4994,A6,$D$9:$D$4994)</f>
        <v>26200</v>
      </c>
      <c r="AI6" s="168" t="s">
        <v>444</v>
      </c>
      <c r="AJ6" s="180"/>
      <c r="AK6" s="185" t="str">
        <f t="shared" si="0"/>
        <v>NEW</v>
      </c>
    </row>
    <row r="7" spans="1:37" x14ac:dyDescent="0.2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5" thickBot="1" x14ac:dyDescent="0.25">
      <c r="AK8" s="185" t="str">
        <f t="shared" si="0"/>
        <v/>
      </c>
    </row>
    <row r="9" spans="1:37" ht="39" thickBot="1" x14ac:dyDescent="0.25">
      <c r="A9" s="36" t="s">
        <v>229</v>
      </c>
      <c r="B9" s="7" t="s">
        <v>686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686</v>
      </c>
      <c r="AK9" s="185" t="str">
        <f t="shared" si="0"/>
        <v/>
      </c>
    </row>
    <row r="10" spans="1:37" x14ac:dyDescent="0.2">
      <c r="A10" s="41" t="str">
        <f t="shared" ref="A10:A33" si="1">VLOOKUP(I10,DDEPM_USERS,2,FALSE)</f>
        <v>Clint Dean</v>
      </c>
      <c r="B10" s="38">
        <f>VLOOKUP(T10,DELIV_CONV,2,FALSE)</f>
        <v>16</v>
      </c>
      <c r="C10" s="39">
        <f t="shared" ref="C10:C33" si="2">S10-R10+1</f>
        <v>31</v>
      </c>
      <c r="D10" s="40">
        <f>Y10*B10*C10</f>
        <v>24800</v>
      </c>
      <c r="E10" s="41">
        <f t="shared" ref="E10:E33" si="3">D10*Z10</f>
        <v>1376400</v>
      </c>
      <c r="F10" s="76" t="s">
        <v>349</v>
      </c>
      <c r="G10" s="76" t="s">
        <v>355</v>
      </c>
      <c r="H10" s="76" t="s">
        <v>59</v>
      </c>
      <c r="I10" s="76" t="s">
        <v>71</v>
      </c>
      <c r="J10" s="76" t="s">
        <v>660</v>
      </c>
      <c r="K10" s="76" t="s">
        <v>356</v>
      </c>
      <c r="L10" s="76" t="s">
        <v>352</v>
      </c>
      <c r="M10" s="76" t="s">
        <v>353</v>
      </c>
      <c r="N10" s="76" t="s">
        <v>661</v>
      </c>
      <c r="O10" s="76" t="s">
        <v>354</v>
      </c>
      <c r="P10" s="76"/>
      <c r="Q10" s="76" t="s">
        <v>662</v>
      </c>
      <c r="R10" s="80">
        <v>37012</v>
      </c>
      <c r="S10" s="80">
        <v>37042</v>
      </c>
      <c r="T10" s="76" t="s">
        <v>357</v>
      </c>
      <c r="U10" s="76"/>
      <c r="V10" s="77">
        <v>37007</v>
      </c>
      <c r="W10" s="76" t="s">
        <v>663</v>
      </c>
      <c r="X10" s="76" t="s">
        <v>378</v>
      </c>
      <c r="Y10" s="76">
        <v>50</v>
      </c>
      <c r="Z10" s="76">
        <v>55.5</v>
      </c>
      <c r="AA10" s="76">
        <v>26538</v>
      </c>
      <c r="AF10" s="175" t="s">
        <v>357</v>
      </c>
      <c r="AG10" s="176">
        <v>16</v>
      </c>
      <c r="AK10" s="185" t="str">
        <f t="shared" si="0"/>
        <v/>
      </c>
    </row>
    <row r="11" spans="1:37" x14ac:dyDescent="0.2">
      <c r="A11" s="41" t="str">
        <f t="shared" si="1"/>
        <v>Don Baughman</v>
      </c>
      <c r="B11" s="38">
        <f t="shared" ref="B11:B74" si="4">VLOOKUP(T11,DELIV_CONV,2,FALSE)</f>
        <v>12</v>
      </c>
      <c r="C11" s="39">
        <f t="shared" si="2"/>
        <v>1</v>
      </c>
      <c r="D11" s="40">
        <f t="shared" ref="D11:D74" si="5">Y11*B11*C11</f>
        <v>600</v>
      </c>
      <c r="E11" s="41">
        <f t="shared" si="3"/>
        <v>28800</v>
      </c>
      <c r="F11" s="78" t="s">
        <v>349</v>
      </c>
      <c r="G11" s="78" t="s">
        <v>355</v>
      </c>
      <c r="H11" s="78" t="s">
        <v>59</v>
      </c>
      <c r="I11" s="78" t="s">
        <v>208</v>
      </c>
      <c r="J11" s="78" t="s">
        <v>664</v>
      </c>
      <c r="K11" s="78" t="s">
        <v>356</v>
      </c>
      <c r="L11" s="78" t="s">
        <v>665</v>
      </c>
      <c r="M11" s="78" t="s">
        <v>353</v>
      </c>
      <c r="N11" s="78" t="s">
        <v>666</v>
      </c>
      <c r="O11" s="78" t="s">
        <v>354</v>
      </c>
      <c r="P11" s="78"/>
      <c r="Q11" s="78" t="s">
        <v>667</v>
      </c>
      <c r="R11" s="81">
        <v>37007</v>
      </c>
      <c r="S11" s="81">
        <v>37007</v>
      </c>
      <c r="T11" s="78" t="s">
        <v>668</v>
      </c>
      <c r="U11" s="78"/>
      <c r="V11" s="79">
        <v>37007</v>
      </c>
      <c r="W11" s="78" t="s">
        <v>669</v>
      </c>
      <c r="X11" s="78" t="s">
        <v>378</v>
      </c>
      <c r="Y11" s="78">
        <v>50</v>
      </c>
      <c r="Z11" s="78">
        <v>48</v>
      </c>
      <c r="AA11" s="78">
        <v>26484</v>
      </c>
      <c r="AF11" s="175" t="s">
        <v>668</v>
      </c>
      <c r="AG11" s="176">
        <v>12</v>
      </c>
      <c r="AK11" s="185" t="str">
        <f t="shared" si="0"/>
        <v/>
      </c>
    </row>
    <row r="12" spans="1:37" x14ac:dyDescent="0.2">
      <c r="A12" s="41" t="str">
        <f t="shared" si="1"/>
        <v>Mike Carson</v>
      </c>
      <c r="B12" s="38">
        <f t="shared" si="4"/>
        <v>16</v>
      </c>
      <c r="C12" s="39">
        <f t="shared" si="2"/>
        <v>1</v>
      </c>
      <c r="D12" s="40">
        <f t="shared" si="5"/>
        <v>800</v>
      </c>
      <c r="E12" s="41">
        <f t="shared" si="3"/>
        <v>34400</v>
      </c>
      <c r="F12" s="76" t="s">
        <v>349</v>
      </c>
      <c r="G12" s="76" t="s">
        <v>355</v>
      </c>
      <c r="H12" s="76" t="s">
        <v>59</v>
      </c>
      <c r="I12" s="76" t="s">
        <v>73</v>
      </c>
      <c r="J12" s="76" t="s">
        <v>410</v>
      </c>
      <c r="K12" s="76" t="s">
        <v>356</v>
      </c>
      <c r="L12" s="76" t="s">
        <v>352</v>
      </c>
      <c r="M12" s="76" t="s">
        <v>353</v>
      </c>
      <c r="N12" s="76" t="s">
        <v>411</v>
      </c>
      <c r="O12" s="76" t="s">
        <v>354</v>
      </c>
      <c r="P12" s="76"/>
      <c r="Q12" s="76" t="s">
        <v>379</v>
      </c>
      <c r="R12" s="80">
        <v>37008</v>
      </c>
      <c r="S12" s="80">
        <v>37008</v>
      </c>
      <c r="T12" s="76" t="s">
        <v>357</v>
      </c>
      <c r="U12" s="76"/>
      <c r="V12" s="77">
        <v>37007</v>
      </c>
      <c r="W12" s="76" t="s">
        <v>670</v>
      </c>
      <c r="X12" s="76" t="s">
        <v>378</v>
      </c>
      <c r="Y12" s="76">
        <v>50</v>
      </c>
      <c r="Z12" s="76">
        <v>43</v>
      </c>
      <c r="AA12" s="76">
        <v>26288</v>
      </c>
      <c r="AF12" s="177"/>
      <c r="AG12" s="177"/>
      <c r="AK12" s="185" t="str">
        <f t="shared" si="0"/>
        <v/>
      </c>
    </row>
    <row r="13" spans="1:37" x14ac:dyDescent="0.2">
      <c r="A13" s="41" t="e">
        <f t="shared" si="1"/>
        <v>#N/A</v>
      </c>
      <c r="B13" s="38" t="e">
        <f t="shared" si="4"/>
        <v>#N/A</v>
      </c>
      <c r="C13" s="39">
        <f t="shared" si="2"/>
        <v>1</v>
      </c>
      <c r="D13" s="40" t="e">
        <f t="shared" si="5"/>
        <v>#N/A</v>
      </c>
      <c r="E13" s="41" t="e">
        <f t="shared" si="3"/>
        <v>#N/A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81"/>
      <c r="S13" s="81"/>
      <c r="T13" s="78"/>
      <c r="U13" s="78"/>
      <c r="V13" s="79"/>
      <c r="W13" s="78"/>
      <c r="X13" s="78"/>
      <c r="Y13" s="78"/>
      <c r="Z13" s="78"/>
      <c r="AA13" s="78"/>
      <c r="AF13" s="177"/>
      <c r="AG13" s="177"/>
      <c r="AK13" s="185" t="str">
        <f t="shared" si="0"/>
        <v/>
      </c>
    </row>
    <row r="14" spans="1:37" x14ac:dyDescent="0.2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230</v>
      </c>
      <c r="B1" s="51"/>
      <c r="C1" s="51"/>
    </row>
    <row r="2" spans="1:25" x14ac:dyDescent="0.2">
      <c r="A2" s="100" t="s">
        <v>231</v>
      </c>
      <c r="B2" s="51"/>
      <c r="C2" s="51"/>
    </row>
    <row r="3" spans="1:25" x14ac:dyDescent="0.2">
      <c r="A3" s="99">
        <f>'E-Mail'!$B$1</f>
        <v>37007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349</v>
      </c>
      <c r="E10" s="76" t="s">
        <v>671</v>
      </c>
      <c r="F10" s="76" t="s">
        <v>74</v>
      </c>
      <c r="G10" s="76" t="s">
        <v>77</v>
      </c>
      <c r="H10" s="76" t="s">
        <v>672</v>
      </c>
      <c r="I10" s="76" t="s">
        <v>673</v>
      </c>
      <c r="J10" s="76" t="s">
        <v>674</v>
      </c>
      <c r="K10" s="76" t="s">
        <v>675</v>
      </c>
      <c r="L10" s="76" t="s">
        <v>676</v>
      </c>
      <c r="M10" s="76" t="s">
        <v>677</v>
      </c>
      <c r="N10" s="76"/>
      <c r="O10" s="76" t="s">
        <v>678</v>
      </c>
      <c r="P10" s="80">
        <v>36982</v>
      </c>
      <c r="Q10" s="80">
        <v>37011</v>
      </c>
      <c r="R10" s="76"/>
      <c r="S10" s="76" t="s">
        <v>679</v>
      </c>
      <c r="T10" s="77">
        <v>37007</v>
      </c>
      <c r="U10" s="76" t="s">
        <v>680</v>
      </c>
      <c r="V10" s="76" t="s">
        <v>378</v>
      </c>
      <c r="W10" s="76">
        <v>25000</v>
      </c>
      <c r="X10" s="76">
        <v>0.66500000000000004</v>
      </c>
      <c r="Y10" s="76">
        <v>26504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349</v>
      </c>
      <c r="E11" s="78" t="s">
        <v>671</v>
      </c>
      <c r="F11" s="78" t="s">
        <v>74</v>
      </c>
      <c r="G11" s="78" t="s">
        <v>77</v>
      </c>
      <c r="H11" s="78" t="s">
        <v>681</v>
      </c>
      <c r="I11" s="78" t="s">
        <v>682</v>
      </c>
      <c r="J11" s="78" t="s">
        <v>674</v>
      </c>
      <c r="K11" s="78" t="s">
        <v>675</v>
      </c>
      <c r="L11" s="78" t="s">
        <v>683</v>
      </c>
      <c r="M11" s="78" t="s">
        <v>677</v>
      </c>
      <c r="N11" s="78"/>
      <c r="O11" s="78" t="s">
        <v>678</v>
      </c>
      <c r="P11" s="81">
        <v>36982</v>
      </c>
      <c r="Q11" s="81">
        <v>37011</v>
      </c>
      <c r="R11" s="78"/>
      <c r="S11" s="78" t="s">
        <v>679</v>
      </c>
      <c r="T11" s="79">
        <v>37007</v>
      </c>
      <c r="U11" s="78" t="s">
        <v>684</v>
      </c>
      <c r="V11" s="78" t="s">
        <v>378</v>
      </c>
      <c r="W11" s="78">
        <v>25000</v>
      </c>
      <c r="X11" s="78">
        <v>0.54125000000000001</v>
      </c>
      <c r="Y11" s="78">
        <v>26572</v>
      </c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227</v>
      </c>
    </row>
    <row r="2" spans="1:8" ht="15.75" x14ac:dyDescent="0.25">
      <c r="A2" s="49" t="s">
        <v>228</v>
      </c>
    </row>
    <row r="4" spans="1:8" ht="15.75" x14ac:dyDescent="0.25">
      <c r="A4" s="18" t="s">
        <v>81</v>
      </c>
      <c r="D4" s="18" t="s">
        <v>82</v>
      </c>
      <c r="G4" s="18" t="s">
        <v>83</v>
      </c>
    </row>
    <row r="5" spans="1:8" x14ac:dyDescent="0.2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">
      <c r="A25" s="33" t="s">
        <v>119</v>
      </c>
      <c r="B25" s="32" t="s">
        <v>120</v>
      </c>
    </row>
    <row r="26" spans="1:5" x14ac:dyDescent="0.2">
      <c r="A26" s="27" t="s">
        <v>121</v>
      </c>
      <c r="B26" s="26" t="s">
        <v>122</v>
      </c>
    </row>
    <row r="27" spans="1:5" x14ac:dyDescent="0.2">
      <c r="A27" s="33" t="s">
        <v>123</v>
      </c>
      <c r="B27" s="32" t="s">
        <v>124</v>
      </c>
    </row>
    <row r="28" spans="1:5" x14ac:dyDescent="0.2">
      <c r="A28" s="27" t="s">
        <v>125</v>
      </c>
      <c r="B28" s="26" t="s">
        <v>126</v>
      </c>
    </row>
    <row r="29" spans="1:5" x14ac:dyDescent="0.2">
      <c r="A29" s="33" t="s">
        <v>65</v>
      </c>
      <c r="B29" s="32" t="s">
        <v>127</v>
      </c>
    </row>
    <row r="30" spans="1:5" x14ac:dyDescent="0.2">
      <c r="A30" s="27" t="s">
        <v>128</v>
      </c>
      <c r="B30" s="26" t="s">
        <v>129</v>
      </c>
    </row>
    <row r="31" spans="1:5" x14ac:dyDescent="0.2">
      <c r="A31" s="33" t="s">
        <v>66</v>
      </c>
      <c r="B31" s="32" t="s">
        <v>130</v>
      </c>
    </row>
    <row r="32" spans="1:5" x14ac:dyDescent="0.2">
      <c r="A32" s="27" t="s">
        <v>131</v>
      </c>
      <c r="B32" s="26" t="s">
        <v>132</v>
      </c>
    </row>
    <row r="33" spans="1:2" x14ac:dyDescent="0.2">
      <c r="A33" s="33" t="s">
        <v>133</v>
      </c>
      <c r="B33" s="32" t="s">
        <v>134</v>
      </c>
    </row>
    <row r="34" spans="1:2" x14ac:dyDescent="0.2">
      <c r="A34" s="27" t="s">
        <v>135</v>
      </c>
      <c r="B34" s="26" t="s">
        <v>136</v>
      </c>
    </row>
    <row r="35" spans="1:2" x14ac:dyDescent="0.2">
      <c r="A35" s="33" t="s">
        <v>137</v>
      </c>
      <c r="B35" s="32" t="s">
        <v>138</v>
      </c>
    </row>
    <row r="36" spans="1:2" x14ac:dyDescent="0.2">
      <c r="A36" s="27" t="s">
        <v>67</v>
      </c>
      <c r="B36" s="26" t="s">
        <v>139</v>
      </c>
    </row>
    <row r="37" spans="1:2" x14ac:dyDescent="0.2">
      <c r="A37" s="33" t="s">
        <v>68</v>
      </c>
      <c r="B37" s="32" t="s">
        <v>140</v>
      </c>
    </row>
    <row r="38" spans="1:2" x14ac:dyDescent="0.2">
      <c r="A38" s="27" t="s">
        <v>69</v>
      </c>
      <c r="B38" s="26" t="s">
        <v>141</v>
      </c>
    </row>
    <row r="39" spans="1:2" x14ac:dyDescent="0.2">
      <c r="A39" s="33" t="s">
        <v>142</v>
      </c>
      <c r="B39" s="32" t="s">
        <v>143</v>
      </c>
    </row>
    <row r="40" spans="1:2" x14ac:dyDescent="0.2">
      <c r="A40" s="27" t="s">
        <v>144</v>
      </c>
      <c r="B40" s="26" t="s">
        <v>145</v>
      </c>
    </row>
    <row r="41" spans="1:2" x14ac:dyDescent="0.2">
      <c r="A41" s="33" t="s">
        <v>146</v>
      </c>
      <c r="B41" s="32" t="s">
        <v>147</v>
      </c>
    </row>
    <row r="42" spans="1:2" x14ac:dyDescent="0.2">
      <c r="A42" s="27" t="s">
        <v>148</v>
      </c>
      <c r="B42" s="26" t="s">
        <v>118</v>
      </c>
    </row>
    <row r="43" spans="1:2" x14ac:dyDescent="0.2">
      <c r="A43" s="33" t="s">
        <v>149</v>
      </c>
      <c r="B43" s="32" t="s">
        <v>150</v>
      </c>
    </row>
    <row r="44" spans="1:2" x14ac:dyDescent="0.2">
      <c r="A44" s="27" t="s">
        <v>151</v>
      </c>
      <c r="B44" s="26" t="s">
        <v>152</v>
      </c>
    </row>
    <row r="45" spans="1:2" x14ac:dyDescent="0.2">
      <c r="A45" s="33" t="s">
        <v>153</v>
      </c>
      <c r="B45" s="32" t="s">
        <v>154</v>
      </c>
    </row>
    <row r="46" spans="1:2" x14ac:dyDescent="0.2">
      <c r="A46" s="27" t="s">
        <v>155</v>
      </c>
      <c r="B46" s="26" t="s">
        <v>122</v>
      </c>
    </row>
    <row r="47" spans="1:2" x14ac:dyDescent="0.2">
      <c r="A47" s="33" t="s">
        <v>156</v>
      </c>
      <c r="B47" s="32" t="s">
        <v>157</v>
      </c>
    </row>
    <row r="48" spans="1:2" x14ac:dyDescent="0.2">
      <c r="A48" s="27" t="s">
        <v>158</v>
      </c>
      <c r="B48" s="26" t="s">
        <v>157</v>
      </c>
    </row>
    <row r="49" spans="1:2" x14ac:dyDescent="0.2">
      <c r="A49" s="33" t="s">
        <v>159</v>
      </c>
      <c r="B49" s="32" t="s">
        <v>124</v>
      </c>
    </row>
    <row r="50" spans="1:2" x14ac:dyDescent="0.2">
      <c r="A50" s="27" t="s">
        <v>160</v>
      </c>
      <c r="B50" s="26" t="s">
        <v>161</v>
      </c>
    </row>
    <row r="51" spans="1:2" x14ac:dyDescent="0.2">
      <c r="A51" s="33" t="s">
        <v>162</v>
      </c>
      <c r="B51" s="32" t="s">
        <v>163</v>
      </c>
    </row>
    <row r="52" spans="1:2" x14ac:dyDescent="0.2">
      <c r="A52" s="27" t="s">
        <v>164</v>
      </c>
      <c r="B52" s="26" t="s">
        <v>165</v>
      </c>
    </row>
    <row r="53" spans="1:2" x14ac:dyDescent="0.2">
      <c r="A53" s="33" t="s">
        <v>166</v>
      </c>
      <c r="B53" s="32" t="s">
        <v>167</v>
      </c>
    </row>
    <row r="54" spans="1:2" x14ac:dyDescent="0.2">
      <c r="A54" s="27" t="s">
        <v>168</v>
      </c>
      <c r="B54" s="26" t="s">
        <v>169</v>
      </c>
    </row>
    <row r="55" spans="1:2" x14ac:dyDescent="0.2">
      <c r="A55" s="33" t="s">
        <v>170</v>
      </c>
      <c r="B55" s="32" t="s">
        <v>171</v>
      </c>
    </row>
    <row r="56" spans="1:2" x14ac:dyDescent="0.2">
      <c r="A56" s="27" t="s">
        <v>172</v>
      </c>
      <c r="B56" s="26" t="s">
        <v>173</v>
      </c>
    </row>
    <row r="57" spans="1:2" x14ac:dyDescent="0.2">
      <c r="A57" s="33" t="s">
        <v>174</v>
      </c>
      <c r="B57" s="32" t="s">
        <v>175</v>
      </c>
    </row>
    <row r="58" spans="1:2" x14ac:dyDescent="0.2">
      <c r="A58" s="27" t="s">
        <v>176</v>
      </c>
      <c r="B58" s="26" t="s">
        <v>177</v>
      </c>
    </row>
    <row r="59" spans="1:2" x14ac:dyDescent="0.2">
      <c r="A59" s="33" t="s">
        <v>178</v>
      </c>
      <c r="B59" s="32" t="s">
        <v>179</v>
      </c>
    </row>
    <row r="60" spans="1:2" x14ac:dyDescent="0.2">
      <c r="A60" s="27" t="s">
        <v>60</v>
      </c>
      <c r="B60" s="26" t="s">
        <v>180</v>
      </c>
    </row>
    <row r="61" spans="1:2" x14ac:dyDescent="0.2">
      <c r="A61" s="33" t="s">
        <v>181</v>
      </c>
      <c r="B61" s="32" t="s">
        <v>182</v>
      </c>
    </row>
    <row r="62" spans="1:2" x14ac:dyDescent="0.2">
      <c r="A62" s="27" t="s">
        <v>183</v>
      </c>
      <c r="B62" s="26" t="s">
        <v>184</v>
      </c>
    </row>
    <row r="63" spans="1:2" x14ac:dyDescent="0.2">
      <c r="A63" s="33" t="s">
        <v>185</v>
      </c>
      <c r="B63" s="32" t="s">
        <v>132</v>
      </c>
    </row>
    <row r="64" spans="1:2" x14ac:dyDescent="0.2">
      <c r="A64" s="27" t="s">
        <v>186</v>
      </c>
      <c r="B64" s="26" t="s">
        <v>187</v>
      </c>
    </row>
    <row r="65" spans="1:2" x14ac:dyDescent="0.2">
      <c r="A65" s="33" t="s">
        <v>188</v>
      </c>
      <c r="B65" s="32" t="s">
        <v>189</v>
      </c>
    </row>
    <row r="66" spans="1:2" x14ac:dyDescent="0.2">
      <c r="A66" s="27" t="s">
        <v>190</v>
      </c>
      <c r="B66" s="26" t="s">
        <v>191</v>
      </c>
    </row>
    <row r="67" spans="1:2" x14ac:dyDescent="0.2">
      <c r="A67" s="33" t="s">
        <v>192</v>
      </c>
      <c r="B67" s="32" t="s">
        <v>193</v>
      </c>
    </row>
    <row r="68" spans="1:2" x14ac:dyDescent="0.2">
      <c r="A68" s="27" t="s">
        <v>194</v>
      </c>
      <c r="B68" s="26" t="s">
        <v>195</v>
      </c>
    </row>
    <row r="69" spans="1:2" x14ac:dyDescent="0.2">
      <c r="A69" s="33" t="s">
        <v>196</v>
      </c>
      <c r="B69" s="32" t="s">
        <v>197</v>
      </c>
    </row>
    <row r="70" spans="1:2" x14ac:dyDescent="0.2">
      <c r="A70" s="27" t="s">
        <v>198</v>
      </c>
      <c r="B70" s="26" t="s">
        <v>199</v>
      </c>
    </row>
    <row r="71" spans="1:2" x14ac:dyDescent="0.2">
      <c r="A71" s="33" t="s">
        <v>200</v>
      </c>
      <c r="B71" s="32" t="s">
        <v>201</v>
      </c>
    </row>
    <row r="72" spans="1:2" x14ac:dyDescent="0.2">
      <c r="A72" s="27" t="s">
        <v>202</v>
      </c>
      <c r="B72" s="26" t="s">
        <v>203</v>
      </c>
    </row>
    <row r="73" spans="1:2" x14ac:dyDescent="0.2">
      <c r="A73" s="33" t="s">
        <v>204</v>
      </c>
      <c r="B73" s="32" t="s">
        <v>205</v>
      </c>
    </row>
    <row r="74" spans="1:2" x14ac:dyDescent="0.2">
      <c r="A74" s="27" t="s">
        <v>206</v>
      </c>
      <c r="B74" s="26" t="s">
        <v>207</v>
      </c>
    </row>
    <row r="75" spans="1:2" x14ac:dyDescent="0.2">
      <c r="A75" s="78" t="s">
        <v>294</v>
      </c>
      <c r="B75" s="78" t="s">
        <v>295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J12" sqref="J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237</v>
      </c>
    </row>
    <row r="2" spans="1:19" x14ac:dyDescent="0.2">
      <c r="A2" s="17" t="s">
        <v>269</v>
      </c>
    </row>
    <row r="3" spans="1:19" x14ac:dyDescent="0.2">
      <c r="A3" s="17" t="s">
        <v>270</v>
      </c>
    </row>
    <row r="4" spans="1:19" x14ac:dyDescent="0.2">
      <c r="A4" s="99">
        <f>'E-Mail'!B1</f>
        <v>37007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5" thickBot="1" x14ac:dyDescent="0.25">
      <c r="A7" s="102" t="s">
        <v>271</v>
      </c>
      <c r="B7" s="161">
        <f>'E-Mail'!C6</f>
        <v>99285000</v>
      </c>
      <c r="C7" s="194" t="s">
        <v>288</v>
      </c>
      <c r="D7" s="195"/>
      <c r="E7" s="104">
        <f>VLOOKUP("Grand Total",$A$9:$E$23,5,FALSE)/B7</f>
        <v>3.7518255527018179E-2</v>
      </c>
      <c r="F7" s="167"/>
      <c r="G7" s="162" t="s">
        <v>272</v>
      </c>
      <c r="H7" s="103">
        <f>'E-Mail'!C5</f>
        <v>4088400</v>
      </c>
      <c r="I7" s="35"/>
      <c r="J7" s="6" t="s">
        <v>288</v>
      </c>
      <c r="K7" s="104">
        <f>VLOOKUP("Grand Total",$G$9:$K$23,5,FALSE)/H7</f>
        <v>5.3810781723901774E-2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385</v>
      </c>
      <c r="B10" s="10" t="s">
        <v>339</v>
      </c>
      <c r="C10" s="10" t="s">
        <v>16</v>
      </c>
      <c r="D10" s="13">
        <v>1</v>
      </c>
      <c r="E10" s="15">
        <v>1825000</v>
      </c>
      <c r="F10" s="157"/>
      <c r="G10" s="10" t="s">
        <v>386</v>
      </c>
      <c r="H10" s="10" t="s">
        <v>10</v>
      </c>
      <c r="I10" s="10" t="s">
        <v>13</v>
      </c>
      <c r="J10" s="13">
        <v>2</v>
      </c>
      <c r="K10" s="15">
        <v>1600</v>
      </c>
    </row>
    <row r="11" spans="1:19" x14ac:dyDescent="0.2">
      <c r="A11" s="10" t="s">
        <v>637</v>
      </c>
      <c r="B11" s="10" t="s">
        <v>336</v>
      </c>
      <c r="C11" s="10" t="s">
        <v>16</v>
      </c>
      <c r="D11" s="13">
        <v>2</v>
      </c>
      <c r="E11" s="15">
        <v>1887500</v>
      </c>
      <c r="F11" s="157"/>
      <c r="G11" s="10" t="s">
        <v>348</v>
      </c>
      <c r="H11" s="10" t="s">
        <v>10</v>
      </c>
      <c r="I11" s="10" t="s">
        <v>13</v>
      </c>
      <c r="J11" s="13">
        <v>27</v>
      </c>
      <c r="K11" s="15">
        <v>128000</v>
      </c>
    </row>
    <row r="12" spans="1:19" x14ac:dyDescent="0.2">
      <c r="A12" s="10" t="s">
        <v>632</v>
      </c>
      <c r="B12" s="10" t="s">
        <v>331</v>
      </c>
      <c r="C12" s="10" t="s">
        <v>16</v>
      </c>
      <c r="D12" s="13">
        <v>3</v>
      </c>
      <c r="E12" s="15">
        <v>12500</v>
      </c>
      <c r="F12" s="157"/>
      <c r="G12" s="10" t="s">
        <v>420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">
      <c r="A13" s="11" t="s">
        <v>45</v>
      </c>
      <c r="B13" s="12"/>
      <c r="C13" s="12"/>
      <c r="D13" s="14">
        <v>6</v>
      </c>
      <c r="E13" s="16">
        <v>3725000</v>
      </c>
      <c r="F13" s="157"/>
      <c r="G13" s="10" t="s">
        <v>646</v>
      </c>
      <c r="H13" s="10" t="s">
        <v>10</v>
      </c>
      <c r="I13" s="10" t="s">
        <v>13</v>
      </c>
      <c r="J13" s="13">
        <v>2</v>
      </c>
      <c r="K13" s="15">
        <v>20800</v>
      </c>
    </row>
    <row r="14" spans="1:19" x14ac:dyDescent="0.2">
      <c r="F14" s="157"/>
      <c r="G14" s="11" t="s">
        <v>45</v>
      </c>
      <c r="H14" s="12"/>
      <c r="I14" s="12"/>
      <c r="J14" s="14">
        <v>35</v>
      </c>
      <c r="K14" s="16">
        <v>220000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D13" sqref="D13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238</v>
      </c>
    </row>
    <row r="2" spans="1:14" x14ac:dyDescent="0.2">
      <c r="A2" s="17" t="s">
        <v>269</v>
      </c>
    </row>
    <row r="3" spans="1:14" x14ac:dyDescent="0.2">
      <c r="A3" s="17" t="s">
        <v>270</v>
      </c>
    </row>
    <row r="4" spans="1:14" x14ac:dyDescent="0.2">
      <c r="A4" s="99">
        <f>'E-Mail'!B1</f>
        <v>37007</v>
      </c>
    </row>
    <row r="5" spans="1:14" x14ac:dyDescent="0.2">
      <c r="A5" s="17"/>
    </row>
    <row r="6" spans="1:14" ht="14.25" x14ac:dyDescent="0.2">
      <c r="A6" s="101" t="s">
        <v>273</v>
      </c>
    </row>
    <row r="7" spans="1:14" ht="13.5" thickBot="1" x14ac:dyDescent="0.25">
      <c r="A7" s="17"/>
    </row>
    <row r="8" spans="1:14" ht="16.5" thickBot="1" x14ac:dyDescent="0.3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">
      <c r="A11" s="10" t="s">
        <v>61</v>
      </c>
      <c r="B11" s="10" t="s">
        <v>110</v>
      </c>
      <c r="C11" s="13">
        <v>2</v>
      </c>
      <c r="D11" s="15">
        <v>20000</v>
      </c>
      <c r="F11" s="156" t="s">
        <v>59</v>
      </c>
      <c r="G11" s="10" t="s">
        <v>98</v>
      </c>
      <c r="H11" s="52">
        <v>1</v>
      </c>
      <c r="I11" s="15">
        <v>24800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">
      <c r="A12" s="160"/>
      <c r="B12" s="168" t="s">
        <v>118</v>
      </c>
      <c r="C12" s="169">
        <v>1</v>
      </c>
      <c r="D12" s="170">
        <v>155000</v>
      </c>
      <c r="F12" s="172"/>
      <c r="G12" s="168" t="s">
        <v>177</v>
      </c>
      <c r="H12" s="171">
        <v>1</v>
      </c>
      <c r="I12" s="170">
        <v>800</v>
      </c>
      <c r="J12" s="93"/>
      <c r="K12" s="154" t="s">
        <v>685</v>
      </c>
      <c r="L12" s="155"/>
      <c r="M12" s="83">
        <v>2</v>
      </c>
      <c r="N12" s="84">
        <v>50000</v>
      </c>
    </row>
    <row r="13" spans="1:14" x14ac:dyDescent="0.2">
      <c r="A13" s="160"/>
      <c r="B13" s="168" t="s">
        <v>130</v>
      </c>
      <c r="C13" s="169">
        <v>1</v>
      </c>
      <c r="D13" s="170">
        <v>5000</v>
      </c>
      <c r="F13" s="172"/>
      <c r="G13" s="168" t="s">
        <v>102</v>
      </c>
      <c r="H13" s="171">
        <v>1</v>
      </c>
      <c r="I13" s="170">
        <v>600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">
      <c r="A14" s="154" t="s">
        <v>358</v>
      </c>
      <c r="B14" s="155"/>
      <c r="C14" s="83">
        <v>4</v>
      </c>
      <c r="D14" s="84">
        <v>180000</v>
      </c>
      <c r="F14" s="154" t="s">
        <v>359</v>
      </c>
      <c r="G14" s="155"/>
      <c r="H14" s="85">
        <v>3</v>
      </c>
      <c r="I14" s="84">
        <v>26200</v>
      </c>
      <c r="J14" s="91"/>
    </row>
    <row r="15" spans="1:14" x14ac:dyDescent="0.2">
      <c r="A15" s="11" t="s">
        <v>45</v>
      </c>
      <c r="B15" s="12"/>
      <c r="C15" s="14">
        <v>4</v>
      </c>
      <c r="D15" s="16">
        <v>180000</v>
      </c>
      <c r="F15" s="86" t="s">
        <v>45</v>
      </c>
      <c r="G15" s="87"/>
      <c r="H15" s="88">
        <v>3</v>
      </c>
      <c r="I15" s="89">
        <v>26200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240</v>
      </c>
      <c r="B1" s="3"/>
      <c r="F1" s="4"/>
      <c r="G1" s="5" t="s">
        <v>18</v>
      </c>
      <c r="H1" s="1">
        <f>SUM(H11:H984)</f>
        <v>4088400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37007</v>
      </c>
      <c r="B3" s="3"/>
      <c r="F3" s="4"/>
      <c r="G3" s="61"/>
      <c r="H3" s="63"/>
    </row>
    <row r="5" spans="1:9" s="53" customFormat="1" ht="9.75" customHeight="1" x14ac:dyDescent="0.2">
      <c r="A5" s="54" t="s">
        <v>445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446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</row>
    <row r="10" spans="1:9" s="53" customFormat="1" ht="25.5" customHeight="1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</row>
    <row r="11" spans="1:9" s="53" customFormat="1" ht="10.5" customHeight="1" thickTop="1" thickBot="1" x14ac:dyDescent="0.25">
      <c r="A11" s="196" t="s">
        <v>298</v>
      </c>
      <c r="B11" s="197"/>
      <c r="C11" s="197"/>
      <c r="D11" s="197"/>
      <c r="E11" s="197"/>
      <c r="F11" s="197"/>
      <c r="G11" s="197"/>
      <c r="H11" s="197"/>
      <c r="I11" s="198"/>
    </row>
    <row r="12" spans="1:9" s="53" customFormat="1" ht="22.5" thickTop="1" thickBot="1" x14ac:dyDescent="0.25">
      <c r="A12" s="57" t="s">
        <v>422</v>
      </c>
      <c r="B12" s="58">
        <v>37043</v>
      </c>
      <c r="C12" s="59">
        <v>95</v>
      </c>
      <c r="D12" s="59">
        <v>97.25</v>
      </c>
      <c r="E12" s="59">
        <v>95.917000000000002</v>
      </c>
      <c r="F12" s="59">
        <v>97.25</v>
      </c>
      <c r="G12" s="59" t="s">
        <v>447</v>
      </c>
      <c r="H12" s="60">
        <v>50400</v>
      </c>
      <c r="I12" s="57" t="s">
        <v>13</v>
      </c>
    </row>
    <row r="13" spans="1:9" s="53" customFormat="1" ht="22.5" thickTop="1" thickBot="1" x14ac:dyDescent="0.25">
      <c r="A13" s="57" t="s">
        <v>423</v>
      </c>
      <c r="B13" s="57" t="s">
        <v>14</v>
      </c>
      <c r="C13" s="59">
        <v>140</v>
      </c>
      <c r="D13" s="59">
        <v>140</v>
      </c>
      <c r="E13" s="59">
        <v>140</v>
      </c>
      <c r="F13" s="59">
        <v>140</v>
      </c>
      <c r="G13" s="59" t="s">
        <v>448</v>
      </c>
      <c r="H13" s="60">
        <v>35200</v>
      </c>
      <c r="I13" s="57" t="s">
        <v>13</v>
      </c>
    </row>
    <row r="14" spans="1:9" s="53" customFormat="1" ht="14.25" thickTop="1" thickBot="1" x14ac:dyDescent="0.25">
      <c r="A14" s="196" t="s">
        <v>449</v>
      </c>
      <c r="B14" s="197"/>
      <c r="C14" s="197"/>
      <c r="D14" s="197"/>
      <c r="E14" s="197"/>
      <c r="F14" s="197"/>
      <c r="G14" s="197"/>
      <c r="H14" s="197"/>
      <c r="I14" s="198"/>
    </row>
    <row r="15" spans="1:9" s="53" customFormat="1" ht="33" thickTop="1" thickBot="1" x14ac:dyDescent="0.25">
      <c r="A15" s="57" t="s">
        <v>450</v>
      </c>
      <c r="B15" s="57" t="s">
        <v>451</v>
      </c>
      <c r="C15" s="59">
        <v>122</v>
      </c>
      <c r="D15" s="59">
        <v>122</v>
      </c>
      <c r="E15" s="59">
        <v>122</v>
      </c>
      <c r="F15" s="59">
        <v>122</v>
      </c>
      <c r="G15" s="59" t="s">
        <v>452</v>
      </c>
      <c r="H15" s="59">
        <v>400</v>
      </c>
      <c r="I15" s="57" t="s">
        <v>13</v>
      </c>
    </row>
    <row r="16" spans="1:9" s="53" customFormat="1" ht="14.25" thickTop="1" thickBot="1" x14ac:dyDescent="0.25">
      <c r="A16" s="196" t="s">
        <v>10</v>
      </c>
      <c r="B16" s="197"/>
      <c r="C16" s="197"/>
      <c r="D16" s="197"/>
      <c r="E16" s="197"/>
      <c r="F16" s="197"/>
      <c r="G16" s="197"/>
      <c r="H16" s="197"/>
      <c r="I16" s="198"/>
    </row>
    <row r="17" spans="1:9" s="53" customFormat="1" ht="22.5" thickTop="1" thickBot="1" x14ac:dyDescent="0.25">
      <c r="A17" s="57" t="s">
        <v>424</v>
      </c>
      <c r="B17" s="57" t="s">
        <v>371</v>
      </c>
      <c r="C17" s="59">
        <v>64</v>
      </c>
      <c r="D17" s="59">
        <v>68</v>
      </c>
      <c r="E17" s="59">
        <v>67</v>
      </c>
      <c r="F17" s="59">
        <v>67.5</v>
      </c>
      <c r="G17" s="59" t="s">
        <v>453</v>
      </c>
      <c r="H17" s="60">
        <v>5600</v>
      </c>
      <c r="I17" s="57" t="s">
        <v>13</v>
      </c>
    </row>
    <row r="18" spans="1:9" s="53" customFormat="1" ht="22.5" thickTop="1" thickBot="1" x14ac:dyDescent="0.25">
      <c r="A18" s="57" t="s">
        <v>11</v>
      </c>
      <c r="B18" s="57" t="s">
        <v>12</v>
      </c>
      <c r="C18" s="59">
        <v>39.5</v>
      </c>
      <c r="D18" s="59">
        <v>45.5</v>
      </c>
      <c r="E18" s="59">
        <v>42.408999999999999</v>
      </c>
      <c r="F18" s="59">
        <v>45.5</v>
      </c>
      <c r="G18" s="59" t="s">
        <v>454</v>
      </c>
      <c r="H18" s="60">
        <v>44000</v>
      </c>
      <c r="I18" s="57" t="s">
        <v>13</v>
      </c>
    </row>
    <row r="19" spans="1:9" s="53" customFormat="1" ht="22.5" thickTop="1" thickBot="1" x14ac:dyDescent="0.25">
      <c r="A19" s="57" t="s">
        <v>397</v>
      </c>
      <c r="B19" s="57" t="s">
        <v>299</v>
      </c>
      <c r="C19" s="59">
        <v>68</v>
      </c>
      <c r="D19" s="59">
        <v>70.75</v>
      </c>
      <c r="E19" s="59">
        <v>69.820999999999998</v>
      </c>
      <c r="F19" s="59">
        <v>70.75</v>
      </c>
      <c r="G19" s="59" t="s">
        <v>455</v>
      </c>
      <c r="H19" s="60">
        <v>132000</v>
      </c>
      <c r="I19" s="57" t="s">
        <v>13</v>
      </c>
    </row>
    <row r="20" spans="1:9" s="53" customFormat="1" ht="22.5" thickTop="1" thickBot="1" x14ac:dyDescent="0.25">
      <c r="A20" s="57" t="s">
        <v>17</v>
      </c>
      <c r="B20" s="58">
        <v>37012</v>
      </c>
      <c r="C20" s="59">
        <v>58</v>
      </c>
      <c r="D20" s="59">
        <v>59.1</v>
      </c>
      <c r="E20" s="59">
        <v>58.615000000000002</v>
      </c>
      <c r="F20" s="59">
        <v>58.65</v>
      </c>
      <c r="G20" s="59" t="s">
        <v>456</v>
      </c>
      <c r="H20" s="60">
        <v>1249600</v>
      </c>
      <c r="I20" s="57" t="s">
        <v>13</v>
      </c>
    </row>
    <row r="21" spans="1:9" s="53" customFormat="1" ht="22.5" thickTop="1" thickBot="1" x14ac:dyDescent="0.25">
      <c r="A21" s="57" t="s">
        <v>24</v>
      </c>
      <c r="B21" s="58">
        <v>37043</v>
      </c>
      <c r="C21" s="59">
        <v>77</v>
      </c>
      <c r="D21" s="59">
        <v>78.5</v>
      </c>
      <c r="E21" s="59">
        <v>78.105000000000004</v>
      </c>
      <c r="F21" s="59">
        <v>78</v>
      </c>
      <c r="G21" s="59" t="s">
        <v>457</v>
      </c>
      <c r="H21" s="60">
        <v>319200</v>
      </c>
      <c r="I21" s="57" t="s">
        <v>13</v>
      </c>
    </row>
    <row r="22" spans="1:9" s="53" customFormat="1" ht="22.5" thickTop="1" thickBot="1" x14ac:dyDescent="0.25">
      <c r="A22" s="57" t="s">
        <v>389</v>
      </c>
      <c r="B22" s="57" t="s">
        <v>14</v>
      </c>
      <c r="C22" s="59">
        <v>121.5</v>
      </c>
      <c r="D22" s="59">
        <v>122.25</v>
      </c>
      <c r="E22" s="59">
        <v>121.875</v>
      </c>
      <c r="F22" s="59">
        <v>121.5</v>
      </c>
      <c r="G22" s="59" t="s">
        <v>458</v>
      </c>
      <c r="H22" s="60">
        <v>70400</v>
      </c>
      <c r="I22" s="57" t="s">
        <v>13</v>
      </c>
    </row>
    <row r="23" spans="1:9" s="53" customFormat="1" ht="22.5" thickTop="1" thickBot="1" x14ac:dyDescent="0.25">
      <c r="A23" s="57" t="s">
        <v>390</v>
      </c>
      <c r="B23" s="58">
        <v>37135</v>
      </c>
      <c r="C23" s="59">
        <v>45.25</v>
      </c>
      <c r="D23" s="59">
        <v>45.6</v>
      </c>
      <c r="E23" s="59">
        <v>45.424999999999997</v>
      </c>
      <c r="F23" s="59">
        <v>45.35</v>
      </c>
      <c r="G23" s="59" t="s">
        <v>459</v>
      </c>
      <c r="H23" s="60">
        <v>395200</v>
      </c>
      <c r="I23" s="57" t="s">
        <v>13</v>
      </c>
    </row>
    <row r="24" spans="1:9" s="53" customFormat="1" ht="22.5" thickTop="1" thickBot="1" x14ac:dyDescent="0.25">
      <c r="A24" s="57" t="s">
        <v>398</v>
      </c>
      <c r="B24" s="57" t="s">
        <v>297</v>
      </c>
      <c r="C24" s="59">
        <v>42.75</v>
      </c>
      <c r="D24" s="59">
        <v>43</v>
      </c>
      <c r="E24" s="59">
        <v>42.9</v>
      </c>
      <c r="F24" s="59">
        <v>42.75</v>
      </c>
      <c r="G24" s="59" t="s">
        <v>460</v>
      </c>
      <c r="H24" s="60">
        <v>358400</v>
      </c>
      <c r="I24" s="57" t="s">
        <v>13</v>
      </c>
    </row>
    <row r="25" spans="1:9" s="53" customFormat="1" ht="22.5" thickTop="1" thickBot="1" x14ac:dyDescent="0.25">
      <c r="A25" s="57" t="s">
        <v>461</v>
      </c>
      <c r="B25" s="57" t="s">
        <v>300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462</v>
      </c>
      <c r="H25" s="60">
        <v>33600</v>
      </c>
      <c r="I25" s="57" t="s">
        <v>13</v>
      </c>
    </row>
    <row r="26" spans="1:9" s="53" customFormat="1" ht="22.5" thickTop="1" thickBot="1" x14ac:dyDescent="0.25">
      <c r="A26" s="57" t="s">
        <v>463</v>
      </c>
      <c r="B26" s="58">
        <v>37013</v>
      </c>
      <c r="C26" s="59">
        <v>44.25</v>
      </c>
      <c r="D26" s="59">
        <v>44.5</v>
      </c>
      <c r="E26" s="59">
        <v>44.375</v>
      </c>
      <c r="F26" s="59">
        <v>44.5</v>
      </c>
      <c r="G26" s="59" t="s">
        <v>464</v>
      </c>
      <c r="H26" s="60">
        <v>35200</v>
      </c>
      <c r="I26" s="57" t="s">
        <v>13</v>
      </c>
    </row>
    <row r="27" spans="1:9" s="53" customFormat="1" ht="22.5" thickTop="1" thickBot="1" x14ac:dyDescent="0.25">
      <c r="A27" s="57" t="s">
        <v>465</v>
      </c>
      <c r="B27" s="58">
        <v>37044</v>
      </c>
      <c r="C27" s="59">
        <v>62.5</v>
      </c>
      <c r="D27" s="59">
        <v>62.5</v>
      </c>
      <c r="E27" s="59">
        <v>62.5</v>
      </c>
      <c r="F27" s="59">
        <v>62.5</v>
      </c>
      <c r="G27" s="59" t="s">
        <v>466</v>
      </c>
      <c r="H27" s="60">
        <v>16000</v>
      </c>
      <c r="I27" s="57" t="s">
        <v>13</v>
      </c>
    </row>
    <row r="28" spans="1:9" s="53" customFormat="1" ht="22.5" thickTop="1" thickBot="1" x14ac:dyDescent="0.25">
      <c r="A28" s="57" t="s">
        <v>467</v>
      </c>
      <c r="B28" s="57" t="s">
        <v>468</v>
      </c>
      <c r="C28" s="59">
        <v>79.25</v>
      </c>
      <c r="D28" s="59">
        <v>79.25</v>
      </c>
      <c r="E28" s="59">
        <v>79.25</v>
      </c>
      <c r="F28" s="59">
        <v>79.25</v>
      </c>
      <c r="G28" s="59" t="s">
        <v>469</v>
      </c>
      <c r="H28" s="60">
        <v>34400</v>
      </c>
      <c r="I28" s="57" t="s">
        <v>13</v>
      </c>
    </row>
    <row r="29" spans="1:9" s="53" customFormat="1" ht="22.5" thickTop="1" thickBot="1" x14ac:dyDescent="0.25">
      <c r="A29" s="57" t="s">
        <v>301</v>
      </c>
      <c r="B29" s="57" t="s">
        <v>12</v>
      </c>
      <c r="C29" s="59">
        <v>43</v>
      </c>
      <c r="D29" s="59">
        <v>50</v>
      </c>
      <c r="E29" s="59">
        <v>47.313000000000002</v>
      </c>
      <c r="F29" s="59">
        <v>50</v>
      </c>
      <c r="G29" s="59" t="s">
        <v>470</v>
      </c>
      <c r="H29" s="60">
        <v>6400</v>
      </c>
      <c r="I29" s="57" t="s">
        <v>13</v>
      </c>
    </row>
    <row r="30" spans="1:9" s="53" customFormat="1" ht="22.5" thickTop="1" thickBot="1" x14ac:dyDescent="0.25">
      <c r="A30" s="57" t="s">
        <v>471</v>
      </c>
      <c r="B30" s="57" t="s">
        <v>299</v>
      </c>
      <c r="C30" s="59">
        <v>62</v>
      </c>
      <c r="D30" s="59">
        <v>63.5</v>
      </c>
      <c r="E30" s="59">
        <v>62.75</v>
      </c>
      <c r="F30" s="59">
        <v>63.5</v>
      </c>
      <c r="G30" s="59" t="s">
        <v>472</v>
      </c>
      <c r="H30" s="60">
        <v>8000</v>
      </c>
      <c r="I30" s="57" t="s">
        <v>13</v>
      </c>
    </row>
    <row r="31" spans="1:9" s="53" customFormat="1" ht="22.5" thickTop="1" thickBot="1" x14ac:dyDescent="0.25">
      <c r="A31" s="57" t="s">
        <v>425</v>
      </c>
      <c r="B31" s="58">
        <v>37012</v>
      </c>
      <c r="C31" s="59">
        <v>52.5</v>
      </c>
      <c r="D31" s="59">
        <v>53</v>
      </c>
      <c r="E31" s="59">
        <v>52.75</v>
      </c>
      <c r="F31" s="59">
        <v>52.5</v>
      </c>
      <c r="G31" s="59" t="s">
        <v>473</v>
      </c>
      <c r="H31" s="60">
        <v>35200</v>
      </c>
      <c r="I31" s="57" t="s">
        <v>13</v>
      </c>
    </row>
    <row r="32" spans="1:9" s="53" customFormat="1" ht="22.5" thickTop="1" thickBot="1" x14ac:dyDescent="0.25">
      <c r="A32" s="57" t="s">
        <v>426</v>
      </c>
      <c r="B32" s="57" t="s">
        <v>14</v>
      </c>
      <c r="C32" s="59">
        <v>116</v>
      </c>
      <c r="D32" s="59">
        <v>116</v>
      </c>
      <c r="E32" s="59">
        <v>116</v>
      </c>
      <c r="F32" s="59">
        <v>116</v>
      </c>
      <c r="G32" s="59" t="s">
        <v>458</v>
      </c>
      <c r="H32" s="60">
        <v>35200</v>
      </c>
      <c r="I32" s="57" t="s">
        <v>13</v>
      </c>
    </row>
    <row r="33" spans="1:9" s="53" customFormat="1" ht="22.5" thickTop="1" thickBot="1" x14ac:dyDescent="0.25">
      <c r="A33" s="57" t="s">
        <v>302</v>
      </c>
      <c r="B33" s="57" t="s">
        <v>12</v>
      </c>
      <c r="C33" s="59">
        <v>52.75</v>
      </c>
      <c r="D33" s="59">
        <v>60</v>
      </c>
      <c r="E33" s="59">
        <v>55.305999999999997</v>
      </c>
      <c r="F33" s="59">
        <v>60</v>
      </c>
      <c r="G33" s="59" t="s">
        <v>474</v>
      </c>
      <c r="H33" s="60">
        <v>7200</v>
      </c>
      <c r="I33" s="57" t="s">
        <v>13</v>
      </c>
    </row>
    <row r="34" spans="1:9" s="53" customFormat="1" ht="22.5" thickTop="1" thickBot="1" x14ac:dyDescent="0.25">
      <c r="A34" s="57" t="s">
        <v>399</v>
      </c>
      <c r="B34" s="58">
        <v>37012</v>
      </c>
      <c r="C34" s="59">
        <v>66</v>
      </c>
      <c r="D34" s="59">
        <v>66.5</v>
      </c>
      <c r="E34" s="59">
        <v>66.332999999999998</v>
      </c>
      <c r="F34" s="59">
        <v>66.5</v>
      </c>
      <c r="G34" s="59" t="s">
        <v>475</v>
      </c>
      <c r="H34" s="60">
        <v>52800</v>
      </c>
      <c r="I34" s="57" t="s">
        <v>13</v>
      </c>
    </row>
    <row r="35" spans="1:9" s="53" customFormat="1" ht="22.5" thickTop="1" thickBot="1" x14ac:dyDescent="0.25">
      <c r="A35" s="57" t="s">
        <v>476</v>
      </c>
      <c r="B35" s="57" t="s">
        <v>14</v>
      </c>
      <c r="C35" s="59">
        <v>132.5</v>
      </c>
      <c r="D35" s="59">
        <v>134</v>
      </c>
      <c r="E35" s="59">
        <v>133.25</v>
      </c>
      <c r="F35" s="59">
        <v>134</v>
      </c>
      <c r="G35" s="59" t="s">
        <v>477</v>
      </c>
      <c r="H35" s="60">
        <v>70400</v>
      </c>
      <c r="I35" s="57" t="s">
        <v>13</v>
      </c>
    </row>
    <row r="36" spans="1:9" s="53" customFormat="1" ht="22.5" thickTop="1" thickBot="1" x14ac:dyDescent="0.25">
      <c r="A36" s="57" t="s">
        <v>478</v>
      </c>
      <c r="B36" s="57" t="s">
        <v>479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22.5" thickTop="1" thickBot="1" x14ac:dyDescent="0.25">
      <c r="A37" s="57" t="s">
        <v>481</v>
      </c>
      <c r="B37" s="57" t="s">
        <v>345</v>
      </c>
      <c r="C37" s="59">
        <v>52.5</v>
      </c>
      <c r="D37" s="59">
        <v>52.5</v>
      </c>
      <c r="E37" s="59">
        <v>52.5</v>
      </c>
      <c r="F37" s="59">
        <v>52.5</v>
      </c>
      <c r="G37" s="59" t="s">
        <v>482</v>
      </c>
      <c r="H37" s="60">
        <v>204000</v>
      </c>
      <c r="I37" s="57" t="s">
        <v>13</v>
      </c>
    </row>
    <row r="38" spans="1:9" s="53" customFormat="1" ht="22.5" thickTop="1" thickBot="1" x14ac:dyDescent="0.25">
      <c r="A38" s="57" t="s">
        <v>483</v>
      </c>
      <c r="B38" s="57" t="s">
        <v>468</v>
      </c>
      <c r="C38" s="59">
        <v>79.75</v>
      </c>
      <c r="D38" s="59">
        <v>79.75</v>
      </c>
      <c r="E38" s="59">
        <v>79.75</v>
      </c>
      <c r="F38" s="59">
        <v>79.75</v>
      </c>
      <c r="G38" s="59" t="s">
        <v>484</v>
      </c>
      <c r="H38" s="60">
        <v>34400</v>
      </c>
      <c r="I38" s="57" t="s">
        <v>13</v>
      </c>
    </row>
    <row r="39" spans="1:9" s="53" customFormat="1" ht="22.5" thickTop="1" thickBot="1" x14ac:dyDescent="0.25">
      <c r="A39" s="57" t="s">
        <v>485</v>
      </c>
      <c r="B39" s="58">
        <v>37012</v>
      </c>
      <c r="C39" s="59">
        <v>300</v>
      </c>
      <c r="D39" s="59">
        <v>317</v>
      </c>
      <c r="E39" s="59">
        <v>308.5</v>
      </c>
      <c r="F39" s="59">
        <v>317</v>
      </c>
      <c r="G39" s="59" t="s">
        <v>486</v>
      </c>
      <c r="H39" s="60">
        <v>20800</v>
      </c>
      <c r="I39" s="57" t="s">
        <v>13</v>
      </c>
    </row>
    <row r="40" spans="1:9" s="53" customFormat="1" ht="22.5" thickTop="1" thickBot="1" x14ac:dyDescent="0.25">
      <c r="A40" s="57" t="s">
        <v>303</v>
      </c>
      <c r="B40" s="58">
        <v>37012</v>
      </c>
      <c r="C40" s="59">
        <v>56.8</v>
      </c>
      <c r="D40" s="59">
        <v>56.8</v>
      </c>
      <c r="E40" s="59">
        <v>56.8</v>
      </c>
      <c r="F40" s="59">
        <v>56.8</v>
      </c>
      <c r="G40" s="59" t="s">
        <v>487</v>
      </c>
      <c r="H40" s="60">
        <v>17600</v>
      </c>
      <c r="I40" s="57" t="s">
        <v>13</v>
      </c>
    </row>
    <row r="41" spans="1:9" s="53" customFormat="1" ht="22.5" thickTop="1" thickBot="1" x14ac:dyDescent="0.25">
      <c r="A41" s="57" t="s">
        <v>380</v>
      </c>
      <c r="B41" s="58">
        <v>37043</v>
      </c>
      <c r="C41" s="59">
        <v>74.25</v>
      </c>
      <c r="D41" s="59">
        <v>75.25</v>
      </c>
      <c r="E41" s="59">
        <v>74.75</v>
      </c>
      <c r="F41" s="59">
        <v>75.25</v>
      </c>
      <c r="G41" s="59" t="s">
        <v>488</v>
      </c>
      <c r="H41" s="60">
        <v>33600</v>
      </c>
      <c r="I41" s="57" t="s">
        <v>13</v>
      </c>
    </row>
    <row r="42" spans="1:9" s="53" customFormat="1" ht="22.5" thickTop="1" thickBot="1" x14ac:dyDescent="0.25">
      <c r="A42" s="57" t="s">
        <v>400</v>
      </c>
      <c r="B42" s="58">
        <v>37135</v>
      </c>
      <c r="C42" s="59">
        <v>57.5</v>
      </c>
      <c r="D42" s="59">
        <v>57.5</v>
      </c>
      <c r="E42" s="59">
        <v>57.5</v>
      </c>
      <c r="F42" s="59">
        <v>57.5</v>
      </c>
      <c r="G42" s="59" t="s">
        <v>489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412</v>
      </c>
      <c r="B43" s="57" t="s">
        <v>371</v>
      </c>
      <c r="C43" s="59">
        <v>60.75</v>
      </c>
      <c r="D43" s="59">
        <v>61.25</v>
      </c>
      <c r="E43" s="59">
        <v>60.987000000000002</v>
      </c>
      <c r="F43" s="59">
        <v>61</v>
      </c>
      <c r="G43" s="59" t="s">
        <v>490</v>
      </c>
      <c r="H43" s="60">
        <v>15200</v>
      </c>
      <c r="I43" s="57" t="s">
        <v>13</v>
      </c>
    </row>
    <row r="44" spans="1:9" s="53" customFormat="1" ht="22.5" thickTop="1" thickBot="1" x14ac:dyDescent="0.25">
      <c r="A44" s="57" t="s">
        <v>15</v>
      </c>
      <c r="B44" s="57" t="s">
        <v>12</v>
      </c>
      <c r="C44" s="59">
        <v>39.5</v>
      </c>
      <c r="D44" s="59">
        <v>40.25</v>
      </c>
      <c r="E44" s="59">
        <v>39.570999999999998</v>
      </c>
      <c r="F44" s="59">
        <v>39.6</v>
      </c>
      <c r="G44" s="59" t="s">
        <v>491</v>
      </c>
      <c r="H44" s="60">
        <v>11200</v>
      </c>
      <c r="I44" s="57" t="s">
        <v>13</v>
      </c>
    </row>
    <row r="45" spans="1:9" s="53" customFormat="1" ht="22.5" thickTop="1" thickBot="1" x14ac:dyDescent="0.25">
      <c r="A45" s="57" t="s">
        <v>413</v>
      </c>
      <c r="B45" s="57" t="s">
        <v>299</v>
      </c>
      <c r="C45" s="59">
        <v>63</v>
      </c>
      <c r="D45" s="59">
        <v>68.5</v>
      </c>
      <c r="E45" s="59">
        <v>66.606999999999999</v>
      </c>
      <c r="F45" s="59">
        <v>68.5</v>
      </c>
      <c r="G45" s="59" t="s">
        <v>492</v>
      </c>
      <c r="H45" s="60">
        <v>56000</v>
      </c>
      <c r="I45" s="57" t="s">
        <v>13</v>
      </c>
    </row>
    <row r="46" spans="1:9" s="53" customFormat="1" ht="22.5" thickTop="1" thickBot="1" x14ac:dyDescent="0.25">
      <c r="A46" s="57" t="s">
        <v>287</v>
      </c>
      <c r="B46" s="58">
        <v>37012</v>
      </c>
      <c r="C46" s="59">
        <v>54.5</v>
      </c>
      <c r="D46" s="59">
        <v>56.75</v>
      </c>
      <c r="E46" s="59">
        <v>55.366999999999997</v>
      </c>
      <c r="F46" s="59">
        <v>56.75</v>
      </c>
      <c r="G46" s="59" t="s">
        <v>493</v>
      </c>
      <c r="H46" s="60">
        <v>264000</v>
      </c>
      <c r="I46" s="57" t="s">
        <v>13</v>
      </c>
    </row>
    <row r="47" spans="1:9" s="53" customFormat="1" ht="22.5" thickTop="1" thickBot="1" x14ac:dyDescent="0.25">
      <c r="A47" s="57" t="s">
        <v>304</v>
      </c>
      <c r="B47" s="58">
        <v>37043</v>
      </c>
      <c r="C47" s="59">
        <v>75.5</v>
      </c>
      <c r="D47" s="59">
        <v>75.5</v>
      </c>
      <c r="E47" s="59">
        <v>75.5</v>
      </c>
      <c r="F47" s="59">
        <v>75.5</v>
      </c>
      <c r="G47" s="59" t="s">
        <v>494</v>
      </c>
      <c r="H47" s="60">
        <v>67200</v>
      </c>
      <c r="I47" s="57" t="s">
        <v>13</v>
      </c>
    </row>
    <row r="48" spans="1:9" s="53" customFormat="1" ht="22.5" thickTop="1" thickBot="1" x14ac:dyDescent="0.25">
      <c r="A48" s="57" t="s">
        <v>495</v>
      </c>
      <c r="B48" s="57" t="s">
        <v>14</v>
      </c>
      <c r="C48" s="59">
        <v>115.25</v>
      </c>
      <c r="D48" s="59">
        <v>116</v>
      </c>
      <c r="E48" s="59">
        <v>115.688</v>
      </c>
      <c r="F48" s="59">
        <v>115.25</v>
      </c>
      <c r="G48" s="59" t="s">
        <v>487</v>
      </c>
      <c r="H48" s="60">
        <v>140800</v>
      </c>
      <c r="I48" s="57" t="s">
        <v>13</v>
      </c>
    </row>
    <row r="49" spans="1:9" s="53" customFormat="1" ht="22.5" thickTop="1" thickBot="1" x14ac:dyDescent="0.25">
      <c r="A49" s="57" t="s">
        <v>401</v>
      </c>
      <c r="B49" s="57" t="s">
        <v>297</v>
      </c>
      <c r="C49" s="59">
        <v>42.8</v>
      </c>
      <c r="D49" s="59">
        <v>42.8</v>
      </c>
      <c r="E49" s="59">
        <v>42.8</v>
      </c>
      <c r="F49" s="59">
        <v>42.8</v>
      </c>
      <c r="G49" s="59" t="s">
        <v>496</v>
      </c>
      <c r="H49" s="60">
        <v>51200</v>
      </c>
      <c r="I49" s="57" t="s">
        <v>13</v>
      </c>
    </row>
    <row r="50" spans="1:9" s="53" customFormat="1" ht="22.5" thickTop="1" thickBot="1" x14ac:dyDescent="0.25">
      <c r="A50" s="57" t="s">
        <v>497</v>
      </c>
      <c r="B50" s="57" t="s">
        <v>498</v>
      </c>
      <c r="C50" s="59">
        <v>40.35</v>
      </c>
      <c r="D50" s="59">
        <v>40.35</v>
      </c>
      <c r="E50" s="59">
        <v>40.35</v>
      </c>
      <c r="F50" s="59">
        <v>40.35</v>
      </c>
      <c r="G50" s="59" t="s">
        <v>499</v>
      </c>
      <c r="H50" s="60">
        <v>34400</v>
      </c>
      <c r="I50" s="57" t="s">
        <v>13</v>
      </c>
    </row>
    <row r="51" spans="1:9" s="53" customFormat="1" ht="22.5" thickTop="1" thickBot="1" x14ac:dyDescent="0.25">
      <c r="A51" s="57" t="s">
        <v>500</v>
      </c>
      <c r="B51" s="58">
        <v>37044</v>
      </c>
      <c r="C51" s="59">
        <v>62</v>
      </c>
      <c r="D51" s="59">
        <v>62</v>
      </c>
      <c r="E51" s="59">
        <v>62</v>
      </c>
      <c r="F51" s="59">
        <v>62</v>
      </c>
      <c r="G51" s="59" t="s">
        <v>501</v>
      </c>
      <c r="H51" s="60">
        <v>16000</v>
      </c>
      <c r="I51" s="57" t="s">
        <v>13</v>
      </c>
    </row>
    <row r="52" spans="1:9" s="53" customFormat="1" ht="22.5" thickTop="1" thickBot="1" x14ac:dyDescent="0.25">
      <c r="A52" s="57" t="s">
        <v>502</v>
      </c>
      <c r="B52" s="58">
        <v>37012</v>
      </c>
      <c r="C52" s="59">
        <v>300</v>
      </c>
      <c r="D52" s="59">
        <v>305</v>
      </c>
      <c r="E52" s="59">
        <v>303.33300000000003</v>
      </c>
      <c r="F52" s="59">
        <v>305</v>
      </c>
      <c r="G52" s="59" t="s">
        <v>503</v>
      </c>
      <c r="H52" s="60">
        <v>31200</v>
      </c>
      <c r="I52" s="57" t="s">
        <v>13</v>
      </c>
    </row>
    <row r="53" spans="1:9" s="53" customFormat="1" ht="22.5" thickTop="1" thickBot="1" x14ac:dyDescent="0.25">
      <c r="A53" s="57" t="s">
        <v>504</v>
      </c>
      <c r="B53" s="58">
        <v>37043</v>
      </c>
      <c r="C53" s="59">
        <v>390</v>
      </c>
      <c r="D53" s="59">
        <v>396</v>
      </c>
      <c r="E53" s="59">
        <v>393.25</v>
      </c>
      <c r="F53" s="59">
        <v>395</v>
      </c>
      <c r="G53" s="59" t="s">
        <v>505</v>
      </c>
      <c r="H53" s="60">
        <v>41600</v>
      </c>
      <c r="I53" s="57" t="s">
        <v>13</v>
      </c>
    </row>
    <row r="54" spans="1:9" s="53" customFormat="1" ht="22.5" thickTop="1" thickBot="1" x14ac:dyDescent="0.25">
      <c r="A54" s="57" t="s">
        <v>381</v>
      </c>
      <c r="B54" s="57" t="s">
        <v>12</v>
      </c>
      <c r="C54" s="59">
        <v>302</v>
      </c>
      <c r="D54" s="59">
        <v>330</v>
      </c>
      <c r="E54" s="59">
        <v>311.5</v>
      </c>
      <c r="F54" s="59">
        <v>330</v>
      </c>
      <c r="G54" s="59" t="s">
        <v>506</v>
      </c>
      <c r="H54" s="60">
        <v>2400</v>
      </c>
      <c r="I54" s="57" t="s">
        <v>13</v>
      </c>
    </row>
    <row r="55" spans="1:9" s="53" customFormat="1" ht="22.5" thickTop="1" thickBot="1" x14ac:dyDescent="0.25">
      <c r="A55" s="57" t="s">
        <v>305</v>
      </c>
      <c r="B55" s="57" t="s">
        <v>12</v>
      </c>
      <c r="C55" s="59">
        <v>41.5</v>
      </c>
      <c r="D55" s="59">
        <v>43</v>
      </c>
      <c r="E55" s="59">
        <v>42.25</v>
      </c>
      <c r="F55" s="59">
        <v>41.5</v>
      </c>
      <c r="G55" s="59" t="s">
        <v>507</v>
      </c>
      <c r="H55" s="60">
        <v>1600</v>
      </c>
      <c r="I55" s="57" t="s">
        <v>13</v>
      </c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1">
    <mergeCell ref="A11:I11"/>
    <mergeCell ref="A14:I14"/>
    <mergeCell ref="A16:I16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240</v>
      </c>
      <c r="F1" s="5"/>
      <c r="G1" s="6" t="s">
        <v>22</v>
      </c>
      <c r="H1" s="1">
        <f>SUM(H11:H990)</f>
        <v>8002500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37007</v>
      </c>
      <c r="F3" s="61"/>
      <c r="G3" s="65"/>
      <c r="H3" s="63"/>
    </row>
    <row r="5" spans="1:12" ht="9.75" customHeight="1" x14ac:dyDescent="0.2">
      <c r="A5" s="54" t="s">
        <v>285</v>
      </c>
      <c r="J5" s="53"/>
      <c r="K5" s="53"/>
      <c r="L5" s="53"/>
    </row>
    <row r="6" spans="1:12" ht="9.75" customHeight="1" x14ac:dyDescent="0.2">
      <c r="A6" s="54" t="s">
        <v>239</v>
      </c>
      <c r="J6" s="53"/>
      <c r="K6" s="53"/>
      <c r="L6" s="53"/>
    </row>
    <row r="7" spans="1:12" ht="9.75" customHeight="1" x14ac:dyDescent="0.2">
      <c r="A7" s="54" t="s">
        <v>446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  <c r="L9" s="53"/>
    </row>
    <row r="10" spans="1:12" ht="25.5" customHeight="1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  <c r="L10" s="53"/>
    </row>
    <row r="11" spans="1:12" ht="10.5" customHeight="1" thickTop="1" thickBot="1" x14ac:dyDescent="0.25">
      <c r="A11" s="196" t="s">
        <v>306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  <c r="L11" s="53"/>
    </row>
    <row r="12" spans="1:12" ht="14.25" customHeight="1" thickTop="1" thickBot="1" x14ac:dyDescent="0.25">
      <c r="A12" s="57" t="s">
        <v>307</v>
      </c>
      <c r="B12" s="57" t="s">
        <v>308</v>
      </c>
      <c r="C12" s="59">
        <v>4.7949999999999999</v>
      </c>
      <c r="D12" s="59">
        <v>4.88</v>
      </c>
      <c r="E12" s="59">
        <v>4.8529999999999998</v>
      </c>
      <c r="F12" s="59">
        <v>4.7949999999999999</v>
      </c>
      <c r="G12" s="59" t="s">
        <v>508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402</v>
      </c>
      <c r="B13" s="57" t="s">
        <v>308</v>
      </c>
      <c r="C13" s="59">
        <v>4.82</v>
      </c>
      <c r="D13" s="59">
        <v>4.82</v>
      </c>
      <c r="E13" s="59">
        <v>4.82</v>
      </c>
      <c r="F13" s="59">
        <v>4.82</v>
      </c>
      <c r="G13" s="59" t="s">
        <v>509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510</v>
      </c>
      <c r="B14" s="58">
        <v>37012</v>
      </c>
      <c r="C14" s="59">
        <v>9.6</v>
      </c>
      <c r="D14" s="59">
        <v>9.6</v>
      </c>
      <c r="E14" s="59">
        <v>9.6</v>
      </c>
      <c r="F14" s="59">
        <v>9.6</v>
      </c>
      <c r="G14" s="59" t="s">
        <v>511</v>
      </c>
      <c r="H14" s="60">
        <v>155000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309</v>
      </c>
      <c r="B15" s="57" t="s">
        <v>308</v>
      </c>
      <c r="C15" s="59">
        <v>5.17</v>
      </c>
      <c r="D15" s="59">
        <v>5.25</v>
      </c>
      <c r="E15" s="59">
        <v>5.2110000000000003</v>
      </c>
      <c r="F15" s="59">
        <v>5.17</v>
      </c>
      <c r="G15" s="59" t="s">
        <v>512</v>
      </c>
      <c r="H15" s="60">
        <v>220000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310</v>
      </c>
      <c r="B16" s="57" t="s">
        <v>308</v>
      </c>
      <c r="C16" s="59">
        <v>4.8650000000000002</v>
      </c>
      <c r="D16" s="59">
        <v>4.9400000000000004</v>
      </c>
      <c r="E16" s="59">
        <v>4.8840000000000003</v>
      </c>
      <c r="F16" s="59">
        <v>4.8650000000000002</v>
      </c>
      <c r="G16" s="59" t="s">
        <v>513</v>
      </c>
      <c r="H16" s="60">
        <v>85000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311</v>
      </c>
      <c r="B17" s="57" t="s">
        <v>308</v>
      </c>
      <c r="C17" s="59">
        <v>5.2229999999999999</v>
      </c>
      <c r="D17" s="59">
        <v>5.2229999999999999</v>
      </c>
      <c r="E17" s="59">
        <v>5.2229999999999999</v>
      </c>
      <c r="F17" s="59">
        <v>5.2229999999999999</v>
      </c>
      <c r="G17" s="59" t="s">
        <v>454</v>
      </c>
      <c r="H17" s="60">
        <v>10000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312</v>
      </c>
      <c r="B18" s="57" t="s">
        <v>308</v>
      </c>
      <c r="C18" s="59">
        <v>5.1349999999999998</v>
      </c>
      <c r="D18" s="59">
        <v>5.19</v>
      </c>
      <c r="E18" s="59">
        <v>5.1669999999999998</v>
      </c>
      <c r="F18" s="59">
        <v>5.14</v>
      </c>
      <c r="G18" s="59" t="s">
        <v>514</v>
      </c>
      <c r="H18" s="60">
        <v>40000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313</v>
      </c>
      <c r="B19" s="57" t="s">
        <v>308</v>
      </c>
      <c r="C19" s="59">
        <v>4.76</v>
      </c>
      <c r="D19" s="59">
        <v>4.9000000000000004</v>
      </c>
      <c r="E19" s="59">
        <v>4.82</v>
      </c>
      <c r="F19" s="59">
        <v>4.8499999999999996</v>
      </c>
      <c r="G19" s="59" t="s">
        <v>515</v>
      </c>
      <c r="H19" s="60">
        <v>247500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314</v>
      </c>
      <c r="B20" s="57" t="s">
        <v>308</v>
      </c>
      <c r="C20" s="59">
        <v>4.45</v>
      </c>
      <c r="D20" s="59">
        <v>5</v>
      </c>
      <c r="E20" s="59">
        <v>4.63</v>
      </c>
      <c r="F20" s="59">
        <v>5</v>
      </c>
      <c r="G20" s="59" t="s">
        <v>469</v>
      </c>
      <c r="H20" s="60">
        <v>112500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414</v>
      </c>
      <c r="B21" s="57" t="s">
        <v>308</v>
      </c>
      <c r="C21" s="59">
        <v>4.9450000000000003</v>
      </c>
      <c r="D21" s="59">
        <v>4.9450000000000003</v>
      </c>
      <c r="E21" s="59">
        <v>4.9450000000000003</v>
      </c>
      <c r="F21" s="59">
        <v>4.9450000000000003</v>
      </c>
      <c r="G21" s="59" t="s">
        <v>516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315</v>
      </c>
      <c r="B22" s="57" t="s">
        <v>308</v>
      </c>
      <c r="C22" s="59">
        <v>4.93</v>
      </c>
      <c r="D22" s="59">
        <v>4.95</v>
      </c>
      <c r="E22" s="59">
        <v>4.9370000000000003</v>
      </c>
      <c r="F22" s="59">
        <v>4.93</v>
      </c>
      <c r="G22" s="59" t="s">
        <v>517</v>
      </c>
      <c r="H22" s="60">
        <v>40000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316</v>
      </c>
      <c r="B23" s="57" t="s">
        <v>308</v>
      </c>
      <c r="C23" s="59">
        <v>4.13</v>
      </c>
      <c r="D23" s="59">
        <v>4.2</v>
      </c>
      <c r="E23" s="59">
        <v>4.1619999999999999</v>
      </c>
      <c r="F23" s="59">
        <v>4.2</v>
      </c>
      <c r="G23" s="59" t="s">
        <v>518</v>
      </c>
      <c r="H23" s="60">
        <v>25000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415</v>
      </c>
      <c r="B24" s="58">
        <v>37012</v>
      </c>
      <c r="C24" s="59">
        <v>4.2</v>
      </c>
      <c r="D24" s="59">
        <v>4.25</v>
      </c>
      <c r="E24" s="59">
        <v>4.2249999999999996</v>
      </c>
      <c r="F24" s="59">
        <v>4.2249999999999996</v>
      </c>
      <c r="G24" s="59" t="s">
        <v>519</v>
      </c>
      <c r="H24" s="60">
        <v>930000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317</v>
      </c>
      <c r="B25" s="57" t="s">
        <v>308</v>
      </c>
      <c r="C25" s="59">
        <v>5.1100000000000003</v>
      </c>
      <c r="D25" s="59">
        <v>5.23</v>
      </c>
      <c r="E25" s="59">
        <v>5.1840000000000002</v>
      </c>
      <c r="F25" s="59">
        <v>5.1100000000000003</v>
      </c>
      <c r="G25" s="59" t="s">
        <v>520</v>
      </c>
      <c r="H25" s="60">
        <v>37500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318</v>
      </c>
      <c r="B26" s="57" t="s">
        <v>308</v>
      </c>
      <c r="C26" s="59">
        <v>4.8499999999999996</v>
      </c>
      <c r="D26" s="59">
        <v>4.875</v>
      </c>
      <c r="E26" s="59">
        <v>4.8630000000000004</v>
      </c>
      <c r="F26" s="59">
        <v>4.8499999999999996</v>
      </c>
      <c r="G26" s="59" t="s">
        <v>521</v>
      </c>
      <c r="H26" s="60">
        <v>35000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319</v>
      </c>
      <c r="B27" s="57" t="s">
        <v>308</v>
      </c>
      <c r="C27" s="59">
        <v>4.75</v>
      </c>
      <c r="D27" s="59">
        <v>4.75</v>
      </c>
      <c r="E27" s="59">
        <v>4.75</v>
      </c>
      <c r="F27" s="59">
        <v>4.75</v>
      </c>
      <c r="G27" s="59" t="s">
        <v>522</v>
      </c>
      <c r="H27" s="60">
        <v>10000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320</v>
      </c>
      <c r="B28" s="57" t="s">
        <v>308</v>
      </c>
      <c r="C28" s="59">
        <v>4.99</v>
      </c>
      <c r="D28" s="59">
        <v>5.0529999999999999</v>
      </c>
      <c r="E28" s="59">
        <v>5.0330000000000004</v>
      </c>
      <c r="F28" s="59">
        <v>4.99</v>
      </c>
      <c r="G28" s="59" t="s">
        <v>523</v>
      </c>
      <c r="H28" s="60">
        <v>175000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360</v>
      </c>
      <c r="B29" s="57" t="s">
        <v>308</v>
      </c>
      <c r="C29" s="59">
        <v>5.0350000000000001</v>
      </c>
      <c r="D29" s="59">
        <v>5.05</v>
      </c>
      <c r="E29" s="59">
        <v>5.0439999999999996</v>
      </c>
      <c r="F29" s="59">
        <v>5.05</v>
      </c>
      <c r="G29" s="59" t="s">
        <v>524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525</v>
      </c>
      <c r="B30" s="57" t="s">
        <v>308</v>
      </c>
      <c r="C30" s="59">
        <v>4.78</v>
      </c>
      <c r="D30" s="59">
        <v>4.8</v>
      </c>
      <c r="E30" s="59">
        <v>4.7880000000000003</v>
      </c>
      <c r="F30" s="59">
        <v>4.78</v>
      </c>
      <c r="G30" s="59" t="s">
        <v>526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321</v>
      </c>
      <c r="B31" s="57" t="s">
        <v>308</v>
      </c>
      <c r="C31" s="59">
        <v>4.8099999999999996</v>
      </c>
      <c r="D31" s="59">
        <v>4.8600000000000003</v>
      </c>
      <c r="E31" s="59">
        <v>4.8330000000000002</v>
      </c>
      <c r="F31" s="59">
        <v>4.83</v>
      </c>
      <c r="G31" s="59" t="s">
        <v>527</v>
      </c>
      <c r="H31" s="60">
        <v>17500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322</v>
      </c>
      <c r="B32" s="57" t="s">
        <v>308</v>
      </c>
      <c r="C32" s="59">
        <v>12.75</v>
      </c>
      <c r="D32" s="59">
        <v>12.76</v>
      </c>
      <c r="E32" s="59">
        <v>12.753</v>
      </c>
      <c r="F32" s="59">
        <v>12.76</v>
      </c>
      <c r="G32" s="59" t="s">
        <v>528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323</v>
      </c>
      <c r="B33" s="57" t="s">
        <v>308</v>
      </c>
      <c r="C33" s="59">
        <v>14.5</v>
      </c>
      <c r="D33" s="59">
        <v>15</v>
      </c>
      <c r="E33" s="59">
        <v>14.833</v>
      </c>
      <c r="F33" s="59">
        <v>15</v>
      </c>
      <c r="G33" s="59" t="s">
        <v>529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324</v>
      </c>
      <c r="B34" s="57" t="s">
        <v>308</v>
      </c>
      <c r="C34" s="59">
        <v>4.8</v>
      </c>
      <c r="D34" s="59">
        <v>4.8499999999999996</v>
      </c>
      <c r="E34" s="59">
        <v>4.82</v>
      </c>
      <c r="F34" s="59">
        <v>4.83</v>
      </c>
      <c r="G34" s="59" t="s">
        <v>530</v>
      </c>
      <c r="H34" s="60">
        <v>35000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531</v>
      </c>
      <c r="B35" s="57" t="s">
        <v>308</v>
      </c>
      <c r="C35" s="59">
        <v>4.8</v>
      </c>
      <c r="D35" s="59">
        <v>4.8600000000000003</v>
      </c>
      <c r="E35" s="59">
        <v>4.8230000000000004</v>
      </c>
      <c r="F35" s="59">
        <v>4.8600000000000003</v>
      </c>
      <c r="G35" s="59" t="s">
        <v>532</v>
      </c>
      <c r="H35" s="60">
        <v>97500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325</v>
      </c>
      <c r="B36" s="57" t="s">
        <v>308</v>
      </c>
      <c r="C36" s="59">
        <v>4.82</v>
      </c>
      <c r="D36" s="59">
        <v>4.88</v>
      </c>
      <c r="E36" s="59">
        <v>4.8490000000000002</v>
      </c>
      <c r="F36" s="59">
        <v>4.8499999999999996</v>
      </c>
      <c r="G36" s="59" t="s">
        <v>533</v>
      </c>
      <c r="H36" s="60">
        <v>70000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403</v>
      </c>
      <c r="B37" s="57" t="s">
        <v>308</v>
      </c>
      <c r="C37" s="59">
        <v>5.29</v>
      </c>
      <c r="D37" s="59">
        <v>5.33</v>
      </c>
      <c r="E37" s="59">
        <v>5.3049999999999997</v>
      </c>
      <c r="F37" s="59">
        <v>5.3</v>
      </c>
      <c r="G37" s="59" t="s">
        <v>484</v>
      </c>
      <c r="H37" s="60">
        <v>50000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326</v>
      </c>
      <c r="B38" s="57" t="s">
        <v>308</v>
      </c>
      <c r="C38" s="59">
        <v>4.8</v>
      </c>
      <c r="D38" s="59">
        <v>4.82</v>
      </c>
      <c r="E38" s="59">
        <v>4.8090000000000002</v>
      </c>
      <c r="F38" s="59">
        <v>4.8</v>
      </c>
      <c r="G38" s="59" t="s">
        <v>534</v>
      </c>
      <c r="H38" s="60">
        <v>55000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327</v>
      </c>
      <c r="B39" s="57" t="s">
        <v>308</v>
      </c>
      <c r="C39" s="59">
        <v>4.79</v>
      </c>
      <c r="D39" s="59">
        <v>4.8600000000000003</v>
      </c>
      <c r="E39" s="59">
        <v>4.8129999999999997</v>
      </c>
      <c r="F39" s="59">
        <v>4.8099999999999996</v>
      </c>
      <c r="G39" s="59" t="s">
        <v>535</v>
      </c>
      <c r="H39" s="60">
        <v>22500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328</v>
      </c>
      <c r="B40" s="57" t="s">
        <v>308</v>
      </c>
      <c r="C40" s="59">
        <v>4.8650000000000002</v>
      </c>
      <c r="D40" s="59">
        <v>4.87</v>
      </c>
      <c r="E40" s="59">
        <v>4.8680000000000003</v>
      </c>
      <c r="F40" s="59">
        <v>4.8650000000000002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329</v>
      </c>
      <c r="B41" s="57" t="s">
        <v>308</v>
      </c>
      <c r="C41" s="59">
        <v>4.97</v>
      </c>
      <c r="D41" s="59">
        <v>5.01</v>
      </c>
      <c r="E41" s="59">
        <v>4.9880000000000004</v>
      </c>
      <c r="F41" s="59">
        <v>5.01</v>
      </c>
      <c r="G41" s="59" t="s">
        <v>537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538</v>
      </c>
      <c r="B42" s="57" t="s">
        <v>308</v>
      </c>
      <c r="C42" s="59">
        <v>4.97</v>
      </c>
      <c r="D42" s="59">
        <v>4.99</v>
      </c>
      <c r="E42" s="59">
        <v>4.9800000000000004</v>
      </c>
      <c r="F42" s="59">
        <v>4.97</v>
      </c>
      <c r="G42" s="59" t="s">
        <v>539</v>
      </c>
      <c r="H42" s="60">
        <v>10000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540</v>
      </c>
      <c r="B43" s="57" t="s">
        <v>308</v>
      </c>
      <c r="C43" s="59">
        <v>5.31</v>
      </c>
      <c r="D43" s="59">
        <v>5.31</v>
      </c>
      <c r="E43" s="59">
        <v>5.31</v>
      </c>
      <c r="F43" s="59">
        <v>5.31</v>
      </c>
      <c r="G43" s="59" t="s">
        <v>472</v>
      </c>
      <c r="H43" s="60">
        <v>5000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330</v>
      </c>
      <c r="B44" s="57" t="s">
        <v>308</v>
      </c>
      <c r="C44" s="59">
        <v>4.74</v>
      </c>
      <c r="D44" s="59">
        <v>4.7699999999999996</v>
      </c>
      <c r="E44" s="59">
        <v>4.758</v>
      </c>
      <c r="F44" s="59">
        <v>4.76</v>
      </c>
      <c r="G44" s="59" t="s">
        <v>541</v>
      </c>
      <c r="H44" s="60">
        <v>42500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196" t="s">
        <v>331</v>
      </c>
      <c r="B45" s="197"/>
      <c r="C45" s="197"/>
      <c r="D45" s="197"/>
      <c r="E45" s="197"/>
      <c r="F45" s="197"/>
      <c r="G45" s="197"/>
      <c r="H45" s="197"/>
      <c r="I45" s="198"/>
      <c r="J45" s="53"/>
      <c r="K45" s="53"/>
      <c r="L45" s="53"/>
    </row>
    <row r="46" spans="1:12" ht="14.25" customHeight="1" thickTop="1" thickBot="1" x14ac:dyDescent="0.25">
      <c r="A46" s="57" t="s">
        <v>372</v>
      </c>
      <c r="B46" s="57" t="s">
        <v>308</v>
      </c>
      <c r="C46" s="59">
        <v>0</v>
      </c>
      <c r="D46" s="59">
        <v>0</v>
      </c>
      <c r="E46" s="59">
        <v>0</v>
      </c>
      <c r="F46" s="59">
        <v>0</v>
      </c>
      <c r="G46" s="59" t="s">
        <v>542</v>
      </c>
      <c r="H46" s="60">
        <v>85000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404</v>
      </c>
      <c r="B47" s="57" t="s">
        <v>308</v>
      </c>
      <c r="C47" s="59">
        <v>-3.0000000000000001E-3</v>
      </c>
      <c r="D47" s="59">
        <v>0</v>
      </c>
      <c r="E47" s="59">
        <v>-1E-3</v>
      </c>
      <c r="F47" s="59">
        <v>-3.0000000000000001E-3</v>
      </c>
      <c r="G47" s="59" t="s">
        <v>543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361</v>
      </c>
      <c r="B48" s="57" t="s">
        <v>308</v>
      </c>
      <c r="C48" s="59">
        <v>0</v>
      </c>
      <c r="D48" s="59">
        <v>0</v>
      </c>
      <c r="E48" s="59">
        <v>0</v>
      </c>
      <c r="F48" s="59">
        <v>0</v>
      </c>
      <c r="G48" s="59" t="s">
        <v>544</v>
      </c>
      <c r="H48" s="60">
        <v>25000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391</v>
      </c>
      <c r="B49" s="57" t="s">
        <v>308</v>
      </c>
      <c r="C49" s="59">
        <v>0</v>
      </c>
      <c r="D49" s="59">
        <v>0</v>
      </c>
      <c r="E49" s="59">
        <v>0</v>
      </c>
      <c r="F49" s="59">
        <v>0</v>
      </c>
      <c r="G49" s="59" t="s">
        <v>545</v>
      </c>
      <c r="H49" s="60">
        <v>100000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405</v>
      </c>
      <c r="B50" s="57" t="s">
        <v>308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30000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416</v>
      </c>
      <c r="B51" s="57" t="s">
        <v>308</v>
      </c>
      <c r="C51" s="59">
        <v>0</v>
      </c>
      <c r="D51" s="59">
        <v>0</v>
      </c>
      <c r="E51" s="59">
        <v>0</v>
      </c>
      <c r="F51" s="59">
        <v>0</v>
      </c>
      <c r="G51" s="59" t="s">
        <v>547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548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549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392</v>
      </c>
      <c r="B53" s="57" t="s">
        <v>308</v>
      </c>
      <c r="C53" s="59">
        <v>5.0000000000000001E-3</v>
      </c>
      <c r="D53" s="59">
        <v>5.0000000000000001E-3</v>
      </c>
      <c r="E53" s="59">
        <v>5.0000000000000001E-3</v>
      </c>
      <c r="F53" s="59">
        <v>5.0000000000000001E-3</v>
      </c>
      <c r="G53" s="59" t="s">
        <v>550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427</v>
      </c>
      <c r="B54" s="57" t="s">
        <v>308</v>
      </c>
      <c r="C54" s="59">
        <v>0</v>
      </c>
      <c r="D54" s="59">
        <v>0</v>
      </c>
      <c r="E54" s="59">
        <v>0</v>
      </c>
      <c r="F54" s="59">
        <v>0</v>
      </c>
      <c r="G54" s="59" t="s">
        <v>499</v>
      </c>
      <c r="H54" s="60">
        <v>30000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373</v>
      </c>
      <c r="B55" s="57" t="s">
        <v>308</v>
      </c>
      <c r="C55" s="59">
        <v>0</v>
      </c>
      <c r="D55" s="59">
        <v>0</v>
      </c>
      <c r="E55" s="59">
        <v>0</v>
      </c>
      <c r="F55" s="59">
        <v>0</v>
      </c>
      <c r="G55" s="59" t="s">
        <v>551</v>
      </c>
      <c r="H55" s="60">
        <v>40000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428</v>
      </c>
      <c r="B56" s="57" t="s">
        <v>308</v>
      </c>
      <c r="C56" s="59">
        <v>5.0000000000000001E-3</v>
      </c>
      <c r="D56" s="59">
        <v>5.0000000000000001E-3</v>
      </c>
      <c r="E56" s="59">
        <v>5.0000000000000001E-3</v>
      </c>
      <c r="F56" s="59">
        <v>5.0000000000000001E-3</v>
      </c>
      <c r="G56" s="59" t="s">
        <v>552</v>
      </c>
      <c r="H56" s="60">
        <v>5000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362</v>
      </c>
      <c r="B57" s="57" t="s">
        <v>308</v>
      </c>
      <c r="C57" s="59">
        <v>0</v>
      </c>
      <c r="D57" s="59">
        <v>0</v>
      </c>
      <c r="E57" s="59">
        <v>0</v>
      </c>
      <c r="F57" s="59">
        <v>0</v>
      </c>
      <c r="G57" s="59" t="s">
        <v>553</v>
      </c>
      <c r="H57" s="60">
        <v>15000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332</v>
      </c>
      <c r="B58" s="57" t="s">
        <v>308</v>
      </c>
      <c r="C58" s="59">
        <v>0</v>
      </c>
      <c r="D58" s="59">
        <v>0</v>
      </c>
      <c r="E58" s="59">
        <v>0</v>
      </c>
      <c r="F58" s="59">
        <v>0</v>
      </c>
      <c r="G58" s="59" t="s">
        <v>554</v>
      </c>
      <c r="H58" s="60">
        <v>45000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333</v>
      </c>
      <c r="B59" s="57" t="s">
        <v>308</v>
      </c>
      <c r="C59" s="59">
        <v>0</v>
      </c>
      <c r="D59" s="59">
        <v>0</v>
      </c>
      <c r="E59" s="59">
        <v>0</v>
      </c>
      <c r="F59" s="59">
        <v>0</v>
      </c>
      <c r="G59" s="59" t="s">
        <v>554</v>
      </c>
      <c r="H59" s="60">
        <v>30000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417</v>
      </c>
      <c r="B60" s="57" t="s">
        <v>308</v>
      </c>
      <c r="C60" s="59">
        <v>0</v>
      </c>
      <c r="D60" s="59">
        <v>0</v>
      </c>
      <c r="E60" s="59">
        <v>0</v>
      </c>
      <c r="F60" s="59">
        <v>0</v>
      </c>
      <c r="G60" s="59" t="s">
        <v>555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556</v>
      </c>
      <c r="B61" s="57" t="s">
        <v>308</v>
      </c>
      <c r="C61" s="59">
        <v>0</v>
      </c>
      <c r="D61" s="59">
        <v>0</v>
      </c>
      <c r="E61" s="59">
        <v>0</v>
      </c>
      <c r="F61" s="59">
        <v>0</v>
      </c>
      <c r="G61" s="59" t="s">
        <v>557</v>
      </c>
      <c r="H61" s="60">
        <v>12500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558</v>
      </c>
      <c r="B62" s="57" t="s">
        <v>371</v>
      </c>
      <c r="C62" s="59">
        <v>0</v>
      </c>
      <c r="D62" s="59">
        <v>0</v>
      </c>
      <c r="E62" s="59">
        <v>0</v>
      </c>
      <c r="F62" s="59">
        <v>0</v>
      </c>
      <c r="G62" s="59" t="s">
        <v>559</v>
      </c>
      <c r="H62" s="60">
        <v>20000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363</v>
      </c>
      <c r="B63" s="57" t="s">
        <v>308</v>
      </c>
      <c r="C63" s="59">
        <v>0</v>
      </c>
      <c r="D63" s="59">
        <v>0</v>
      </c>
      <c r="E63" s="59">
        <v>0</v>
      </c>
      <c r="F63" s="59">
        <v>0</v>
      </c>
      <c r="G63" s="59" t="s">
        <v>560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196" t="s">
        <v>335</v>
      </c>
      <c r="B64" s="197"/>
      <c r="C64" s="197"/>
      <c r="D64" s="197"/>
      <c r="E64" s="197"/>
      <c r="F64" s="197"/>
      <c r="G64" s="197"/>
      <c r="H64" s="197"/>
      <c r="I64" s="198"/>
      <c r="J64" s="53"/>
      <c r="K64" s="53"/>
      <c r="L64" s="53"/>
    </row>
    <row r="65" spans="1:12" ht="14.25" customHeight="1" thickTop="1" thickBot="1" x14ac:dyDescent="0.25">
      <c r="A65" s="57" t="s">
        <v>406</v>
      </c>
      <c r="B65" s="58">
        <v>37012</v>
      </c>
      <c r="C65" s="59">
        <v>8.0000000000000002E-3</v>
      </c>
      <c r="D65" s="59">
        <v>8.0000000000000002E-3</v>
      </c>
      <c r="E65" s="59">
        <v>8.0000000000000002E-3</v>
      </c>
      <c r="F65" s="59">
        <v>8.0000000000000002E-3</v>
      </c>
      <c r="G65" s="59" t="s">
        <v>561</v>
      </c>
      <c r="H65" s="60">
        <v>1550000</v>
      </c>
      <c r="I65" s="57" t="s">
        <v>16</v>
      </c>
    </row>
    <row r="66" spans="1:12" ht="14.25" customHeight="1" thickTop="1" thickBot="1" x14ac:dyDescent="0.25">
      <c r="A66" s="57" t="s">
        <v>562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563</v>
      </c>
      <c r="H66" s="60">
        <v>155000</v>
      </c>
      <c r="I66" s="57" t="s">
        <v>16</v>
      </c>
    </row>
    <row r="67" spans="1:12" ht="14.25" customHeight="1" thickTop="1" thickBot="1" x14ac:dyDescent="0.25">
      <c r="A67" s="57" t="s">
        <v>564</v>
      </c>
      <c r="B67" s="58">
        <v>37012</v>
      </c>
      <c r="C67" s="59">
        <v>-5.0000000000000001E-3</v>
      </c>
      <c r="D67" s="59">
        <v>-5.0000000000000001E-3</v>
      </c>
      <c r="E67" s="59">
        <v>-5.0000000000000001E-3</v>
      </c>
      <c r="F67" s="59">
        <v>-5.0000000000000001E-3</v>
      </c>
      <c r="G67" s="59" t="s">
        <v>565</v>
      </c>
      <c r="H67" s="60">
        <v>930000</v>
      </c>
      <c r="I67" s="57" t="s">
        <v>16</v>
      </c>
    </row>
    <row r="68" spans="1:12" ht="14.25" customHeight="1" thickTop="1" thickBot="1" x14ac:dyDescent="0.25">
      <c r="A68" s="57" t="s">
        <v>566</v>
      </c>
      <c r="B68" s="58">
        <v>37012</v>
      </c>
      <c r="C68" s="59">
        <v>-5.0000000000000001E-3</v>
      </c>
      <c r="D68" s="59">
        <v>-5.0000000000000001E-3</v>
      </c>
      <c r="E68" s="59">
        <v>-5.0000000000000001E-3</v>
      </c>
      <c r="F68" s="59">
        <v>-5.0000000000000001E-3</v>
      </c>
      <c r="G68" s="59" t="s">
        <v>567</v>
      </c>
      <c r="H68" s="60">
        <v>620000</v>
      </c>
      <c r="I68" s="57" t="s">
        <v>16</v>
      </c>
    </row>
    <row r="69" spans="1:12" ht="14.25" customHeight="1" thickTop="1" thickBot="1" x14ac:dyDescent="0.25">
      <c r="A69" s="57" t="s">
        <v>418</v>
      </c>
      <c r="B69" s="58">
        <v>37012</v>
      </c>
      <c r="C69" s="59">
        <v>-1.2999999999999999E-2</v>
      </c>
      <c r="D69" s="59">
        <v>-1.2999999999999999E-2</v>
      </c>
      <c r="E69" s="59">
        <v>-1.2999999999999999E-2</v>
      </c>
      <c r="F69" s="59">
        <v>-1.2999999999999999E-2</v>
      </c>
      <c r="G69" s="59" t="s">
        <v>568</v>
      </c>
      <c r="H69" s="60">
        <v>310000</v>
      </c>
      <c r="I69" s="57" t="s">
        <v>16</v>
      </c>
    </row>
    <row r="70" spans="1:12" ht="14.25" customHeight="1" thickTop="1" thickBot="1" x14ac:dyDescent="0.25">
      <c r="A70" s="57" t="s">
        <v>429</v>
      </c>
      <c r="B70" s="58">
        <v>37012</v>
      </c>
      <c r="C70" s="59">
        <v>-5.0000000000000001E-3</v>
      </c>
      <c r="D70" s="59">
        <v>-5.0000000000000001E-3</v>
      </c>
      <c r="E70" s="59">
        <v>-5.0000000000000001E-3</v>
      </c>
      <c r="F70" s="59">
        <v>-5.0000000000000001E-3</v>
      </c>
      <c r="G70" s="59" t="s">
        <v>569</v>
      </c>
      <c r="H70" s="60">
        <v>310000</v>
      </c>
      <c r="I70" s="57" t="s">
        <v>16</v>
      </c>
    </row>
    <row r="71" spans="1:12" ht="14.25" customHeight="1" thickTop="1" thickBot="1" x14ac:dyDescent="0.25">
      <c r="A71" s="57" t="s">
        <v>430</v>
      </c>
      <c r="B71" s="58">
        <v>37012</v>
      </c>
      <c r="C71" s="59">
        <v>0</v>
      </c>
      <c r="D71" s="59">
        <v>0</v>
      </c>
      <c r="E71" s="59">
        <v>0</v>
      </c>
      <c r="F71" s="59">
        <v>0</v>
      </c>
      <c r="G71" s="59" t="s">
        <v>570</v>
      </c>
      <c r="H71" s="60">
        <v>310000</v>
      </c>
      <c r="I71" s="57" t="s">
        <v>16</v>
      </c>
    </row>
    <row r="72" spans="1:12" ht="14.25" customHeight="1" thickTop="1" thickBot="1" x14ac:dyDescent="0.25">
      <c r="A72" s="57" t="s">
        <v>431</v>
      </c>
      <c r="B72" s="58">
        <v>37012</v>
      </c>
      <c r="C72" s="59">
        <v>0</v>
      </c>
      <c r="D72" s="59">
        <v>0</v>
      </c>
      <c r="E72" s="59">
        <v>0</v>
      </c>
      <c r="F72" s="59">
        <v>0</v>
      </c>
      <c r="G72" s="59" t="s">
        <v>571</v>
      </c>
      <c r="H72" s="60">
        <v>155000</v>
      </c>
      <c r="I72" s="57" t="s">
        <v>16</v>
      </c>
    </row>
    <row r="73" spans="1:12" ht="14.25" customHeight="1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25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25">
      <c r="A77" s="196"/>
      <c r="B77" s="197"/>
      <c r="C77" s="197"/>
      <c r="D77" s="197"/>
      <c r="E77" s="197"/>
      <c r="F77" s="197"/>
      <c r="G77" s="197"/>
      <c r="H77" s="197"/>
      <c r="I77" s="198"/>
    </row>
    <row r="78" spans="1:12" ht="14.25" customHeight="1" thickTop="1" thickBot="1" x14ac:dyDescent="0.25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25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25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96"/>
      <c r="B89" s="197"/>
      <c r="C89" s="197"/>
      <c r="D89" s="197"/>
      <c r="E89" s="197"/>
      <c r="F89" s="197"/>
      <c r="G89" s="197"/>
      <c r="H89" s="197"/>
      <c r="I89" s="198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5:I45"/>
    <mergeCell ref="A64:I64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240</v>
      </c>
      <c r="F1" s="7"/>
      <c r="G1" s="6" t="s">
        <v>23</v>
      </c>
      <c r="H1" s="1">
        <f>SUM(H11:H995)</f>
        <v>91282500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37007</v>
      </c>
      <c r="F3" s="64"/>
      <c r="G3" s="65"/>
      <c r="H3" s="63"/>
    </row>
    <row r="5" spans="1:11" ht="9.75" customHeight="1" x14ac:dyDescent="0.2">
      <c r="A5" s="54" t="s">
        <v>572</v>
      </c>
      <c r="J5" s="53"/>
      <c r="K5" s="53"/>
    </row>
    <row r="6" spans="1:11" ht="9.75" customHeight="1" x14ac:dyDescent="0.2">
      <c r="A6" s="54" t="s">
        <v>239</v>
      </c>
      <c r="J6" s="53"/>
      <c r="K6" s="53"/>
    </row>
    <row r="7" spans="1:11" ht="9.75" customHeight="1" x14ac:dyDescent="0.2">
      <c r="A7" s="54" t="s">
        <v>446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</row>
    <row r="10" spans="1:11" ht="21.75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</row>
    <row r="11" spans="1:11" ht="10.5" customHeight="1" thickTop="1" thickBot="1" x14ac:dyDescent="0.25">
      <c r="A11" s="196" t="s">
        <v>573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</row>
    <row r="12" spans="1:11" ht="14.25" customHeight="1" thickTop="1" thickBot="1" x14ac:dyDescent="0.25">
      <c r="A12" s="57" t="s">
        <v>574</v>
      </c>
      <c r="B12" s="57" t="s">
        <v>334</v>
      </c>
      <c r="C12" s="59">
        <v>-0.20499999999999999</v>
      </c>
      <c r="D12" s="59">
        <v>-0.2</v>
      </c>
      <c r="E12" s="59">
        <v>-0.20100000000000001</v>
      </c>
      <c r="F12" s="59">
        <v>-0.2</v>
      </c>
      <c r="G12" s="59" t="s">
        <v>575</v>
      </c>
      <c r="H12" s="60">
        <v>4530000</v>
      </c>
      <c r="I12" s="57" t="s">
        <v>16</v>
      </c>
      <c r="J12" s="53"/>
      <c r="K12" s="53"/>
    </row>
    <row r="13" spans="1:11" ht="14.25" customHeight="1" thickTop="1" thickBot="1" x14ac:dyDescent="0.25">
      <c r="A13" s="196" t="s">
        <v>364</v>
      </c>
      <c r="B13" s="197"/>
      <c r="C13" s="197"/>
      <c r="D13" s="197"/>
      <c r="E13" s="197"/>
      <c r="F13" s="197"/>
      <c r="G13" s="197"/>
      <c r="H13" s="197"/>
      <c r="I13" s="198"/>
      <c r="J13" s="53"/>
      <c r="K13" s="53"/>
    </row>
    <row r="14" spans="1:11" ht="14.25" customHeight="1" thickTop="1" thickBot="1" x14ac:dyDescent="0.25">
      <c r="A14" s="57" t="s">
        <v>407</v>
      </c>
      <c r="B14" s="58">
        <v>37012</v>
      </c>
      <c r="C14" s="59">
        <v>0.255</v>
      </c>
      <c r="D14" s="59">
        <v>0.255</v>
      </c>
      <c r="E14" s="59">
        <v>0.255</v>
      </c>
      <c r="F14" s="59">
        <v>0.255</v>
      </c>
      <c r="G14" s="59" t="s">
        <v>576</v>
      </c>
      <c r="H14" s="60">
        <v>310000</v>
      </c>
      <c r="I14" s="57" t="s">
        <v>16</v>
      </c>
      <c r="J14" s="53"/>
      <c r="K14" s="53"/>
    </row>
    <row r="15" spans="1:11" ht="14.25" customHeight="1" thickTop="1" thickBot="1" x14ac:dyDescent="0.25">
      <c r="A15" s="196" t="s">
        <v>336</v>
      </c>
      <c r="B15" s="197"/>
      <c r="C15" s="197"/>
      <c r="D15" s="197"/>
      <c r="E15" s="197"/>
      <c r="F15" s="197"/>
      <c r="G15" s="197"/>
      <c r="H15" s="197"/>
      <c r="I15" s="198"/>
      <c r="J15" s="53"/>
      <c r="K15" s="53"/>
    </row>
    <row r="16" spans="1:11" ht="14.25" customHeight="1" thickTop="1" thickBot="1" x14ac:dyDescent="0.25">
      <c r="A16" s="57" t="s">
        <v>432</v>
      </c>
      <c r="B16" s="58">
        <v>37012</v>
      </c>
      <c r="C16" s="59">
        <v>-8.3000000000000004E-2</v>
      </c>
      <c r="D16" s="59">
        <v>-7.8E-2</v>
      </c>
      <c r="E16" s="59">
        <v>-0.08</v>
      </c>
      <c r="F16" s="59">
        <v>-0.08</v>
      </c>
      <c r="G16" s="59" t="s">
        <v>561</v>
      </c>
      <c r="H16" s="60">
        <v>1085000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577</v>
      </c>
      <c r="B17" s="58">
        <v>37043</v>
      </c>
      <c r="C17" s="59">
        <v>-1.0249999999999999</v>
      </c>
      <c r="D17" s="59">
        <v>-1.0249999999999999</v>
      </c>
      <c r="E17" s="59">
        <v>-1.0249999999999999</v>
      </c>
      <c r="F17" s="59">
        <v>-1.0249999999999999</v>
      </c>
      <c r="G17" s="59" t="s">
        <v>578</v>
      </c>
      <c r="H17" s="60">
        <v>150000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579</v>
      </c>
      <c r="B18" s="58">
        <v>37012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580</v>
      </c>
      <c r="H18" s="60">
        <v>155000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581</v>
      </c>
      <c r="B19" s="57" t="s">
        <v>337</v>
      </c>
      <c r="C19" s="59">
        <v>0.248</v>
      </c>
      <c r="D19" s="59">
        <v>0.248</v>
      </c>
      <c r="E19" s="59">
        <v>0.248</v>
      </c>
      <c r="F19" s="59">
        <v>0.248</v>
      </c>
      <c r="G19" s="59" t="s">
        <v>582</v>
      </c>
      <c r="H19" s="60">
        <v>920000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382</v>
      </c>
      <c r="B20" s="58">
        <v>37012</v>
      </c>
      <c r="C20" s="59">
        <v>0.315</v>
      </c>
      <c r="D20" s="59">
        <v>0.32300000000000001</v>
      </c>
      <c r="E20" s="59">
        <v>0.31900000000000001</v>
      </c>
      <c r="F20" s="59">
        <v>0.315</v>
      </c>
      <c r="G20" s="59" t="s">
        <v>583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408</v>
      </c>
      <c r="B21" s="58">
        <v>37012</v>
      </c>
      <c r="C21" s="59">
        <v>0</v>
      </c>
      <c r="D21" s="59">
        <v>8.0000000000000002E-3</v>
      </c>
      <c r="E21" s="59">
        <v>2E-3</v>
      </c>
      <c r="F21" s="59">
        <v>8.0000000000000002E-3</v>
      </c>
      <c r="G21" s="59" t="s">
        <v>561</v>
      </c>
      <c r="H21" s="60">
        <v>4650000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433</v>
      </c>
      <c r="B22" s="58">
        <v>37012</v>
      </c>
      <c r="C22" s="59">
        <v>0.01</v>
      </c>
      <c r="D22" s="59">
        <v>1.2999999999999999E-2</v>
      </c>
      <c r="E22" s="59">
        <v>1.0999999999999999E-2</v>
      </c>
      <c r="F22" s="59">
        <v>1.2999999999999999E-2</v>
      </c>
      <c r="G22" s="59" t="s">
        <v>584</v>
      </c>
      <c r="H22" s="60">
        <v>775000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585</v>
      </c>
      <c r="B23" s="57" t="s">
        <v>334</v>
      </c>
      <c r="C23" s="59">
        <v>-2.3E-2</v>
      </c>
      <c r="D23" s="59">
        <v>-2.3E-2</v>
      </c>
      <c r="E23" s="59">
        <v>-2.3E-2</v>
      </c>
      <c r="F23" s="59">
        <v>-2.3E-2</v>
      </c>
      <c r="G23" s="59" t="s">
        <v>537</v>
      </c>
      <c r="H23" s="60">
        <v>1510000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586</v>
      </c>
      <c r="B24" s="58">
        <v>37012</v>
      </c>
      <c r="C24" s="59">
        <v>-6.3E-2</v>
      </c>
      <c r="D24" s="59">
        <v>-0.06</v>
      </c>
      <c r="E24" s="59">
        <v>-6.2E-2</v>
      </c>
      <c r="F24" s="59">
        <v>-0.06</v>
      </c>
      <c r="G24" s="59" t="s">
        <v>587</v>
      </c>
      <c r="H24" s="60">
        <v>1860000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588</v>
      </c>
      <c r="B25" s="57" t="s">
        <v>393</v>
      </c>
      <c r="C25" s="59">
        <v>-0.02</v>
      </c>
      <c r="D25" s="59">
        <v>-0.02</v>
      </c>
      <c r="E25" s="59">
        <v>-0.02</v>
      </c>
      <c r="F25" s="59">
        <v>-0.02</v>
      </c>
      <c r="G25" s="59" t="s">
        <v>589</v>
      </c>
      <c r="H25" s="60">
        <v>765000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434</v>
      </c>
      <c r="B26" s="58">
        <v>37012</v>
      </c>
      <c r="C26" s="59">
        <v>-0.93</v>
      </c>
      <c r="D26" s="59">
        <v>-0.92500000000000004</v>
      </c>
      <c r="E26" s="59">
        <v>-0.92800000000000005</v>
      </c>
      <c r="F26" s="59">
        <v>-0.92500000000000004</v>
      </c>
      <c r="G26" s="59" t="s">
        <v>511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590</v>
      </c>
      <c r="B27" s="58">
        <v>37012</v>
      </c>
      <c r="C27" s="59">
        <v>-9.2999999999999999E-2</v>
      </c>
      <c r="D27" s="59">
        <v>-8.5000000000000006E-2</v>
      </c>
      <c r="E27" s="59">
        <v>-0.09</v>
      </c>
      <c r="F27" s="59">
        <v>-9.2999999999999999E-2</v>
      </c>
      <c r="G27" s="59" t="s">
        <v>591</v>
      </c>
      <c r="H27" s="60">
        <v>775000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592</v>
      </c>
      <c r="B28" s="57" t="s">
        <v>337</v>
      </c>
      <c r="C28" s="59">
        <v>-8.3000000000000004E-2</v>
      </c>
      <c r="D28" s="59">
        <v>-8.3000000000000004E-2</v>
      </c>
      <c r="E28" s="59">
        <v>-8.3000000000000004E-2</v>
      </c>
      <c r="F28" s="59">
        <v>-8.3000000000000004E-2</v>
      </c>
      <c r="G28" s="59" t="s">
        <v>593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394</v>
      </c>
      <c r="B29" s="58">
        <v>37012</v>
      </c>
      <c r="C29" s="59">
        <v>0</v>
      </c>
      <c r="D29" s="59">
        <v>0.02</v>
      </c>
      <c r="E29" s="59">
        <v>1.0999999999999999E-2</v>
      </c>
      <c r="F29" s="59">
        <v>0.02</v>
      </c>
      <c r="G29" s="59" t="s">
        <v>594</v>
      </c>
      <c r="H29" s="60">
        <v>1240000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595</v>
      </c>
      <c r="B30" s="58">
        <v>37043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514</v>
      </c>
      <c r="H30" s="60">
        <v>300000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596</v>
      </c>
      <c r="B31" s="58">
        <v>37012</v>
      </c>
      <c r="C31" s="59">
        <v>-0.09</v>
      </c>
      <c r="D31" s="59">
        <v>-0.09</v>
      </c>
      <c r="E31" s="59">
        <v>-0.09</v>
      </c>
      <c r="F31" s="59">
        <v>-0.09</v>
      </c>
      <c r="G31" s="59" t="s">
        <v>597</v>
      </c>
      <c r="H31" s="60">
        <v>310000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598</v>
      </c>
      <c r="B32" s="58">
        <v>37012</v>
      </c>
      <c r="C32" s="59">
        <v>-7.4999999999999997E-2</v>
      </c>
      <c r="D32" s="59">
        <v>-7.4999999999999997E-2</v>
      </c>
      <c r="E32" s="59">
        <v>-7.4999999999999997E-2</v>
      </c>
      <c r="F32" s="59">
        <v>-7.4999999999999997E-2</v>
      </c>
      <c r="G32" s="59" t="s">
        <v>599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600</v>
      </c>
      <c r="B33" s="57" t="s">
        <v>334</v>
      </c>
      <c r="C33" s="59">
        <v>1.05</v>
      </c>
      <c r="D33" s="59">
        <v>1.0649999999999999</v>
      </c>
      <c r="E33" s="59">
        <v>1.06</v>
      </c>
      <c r="F33" s="59">
        <v>1.0549999999999999</v>
      </c>
      <c r="G33" s="59" t="s">
        <v>601</v>
      </c>
      <c r="H33" s="60">
        <v>9815000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435</v>
      </c>
      <c r="B34" s="58">
        <v>37012</v>
      </c>
      <c r="C34" s="59">
        <v>1.4999999999999999E-2</v>
      </c>
      <c r="D34" s="59">
        <v>0.02</v>
      </c>
      <c r="E34" s="59">
        <v>1.7999999999999999E-2</v>
      </c>
      <c r="F34" s="59">
        <v>1.4999999999999999E-2</v>
      </c>
      <c r="G34" s="59" t="s">
        <v>602</v>
      </c>
      <c r="H34" s="60">
        <v>620000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603</v>
      </c>
      <c r="B35" s="58">
        <v>37043</v>
      </c>
      <c r="C35" s="59">
        <v>0.44</v>
      </c>
      <c r="D35" s="59">
        <v>0.44</v>
      </c>
      <c r="E35" s="59">
        <v>0.44</v>
      </c>
      <c r="F35" s="59">
        <v>0.44</v>
      </c>
      <c r="G35" s="59" t="s">
        <v>487</v>
      </c>
      <c r="H35" s="60">
        <v>150000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436</v>
      </c>
      <c r="B36" s="57" t="s">
        <v>334</v>
      </c>
      <c r="C36" s="59">
        <v>1.59</v>
      </c>
      <c r="D36" s="59">
        <v>1.62</v>
      </c>
      <c r="E36" s="59">
        <v>1.5980000000000001</v>
      </c>
      <c r="F36" s="59">
        <v>1.59</v>
      </c>
      <c r="G36" s="59" t="s">
        <v>604</v>
      </c>
      <c r="H36" s="60">
        <v>4907500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605</v>
      </c>
      <c r="B37" s="58">
        <v>37012</v>
      </c>
      <c r="C37" s="59">
        <v>-0.14000000000000001</v>
      </c>
      <c r="D37" s="59">
        <v>-0.13500000000000001</v>
      </c>
      <c r="E37" s="59">
        <v>-0.13700000000000001</v>
      </c>
      <c r="F37" s="59">
        <v>-0.14000000000000001</v>
      </c>
      <c r="G37" s="59" t="s">
        <v>602</v>
      </c>
      <c r="H37" s="60">
        <v>930000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606</v>
      </c>
      <c r="B38" s="58">
        <v>37012</v>
      </c>
      <c r="C38" s="59">
        <v>-0.02</v>
      </c>
      <c r="D38" s="59">
        <v>-0.02</v>
      </c>
      <c r="E38" s="59">
        <v>-0.02</v>
      </c>
      <c r="F38" s="59">
        <v>-0.02</v>
      </c>
      <c r="G38" s="59" t="s">
        <v>607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25">
      <c r="A39" s="196" t="s">
        <v>365</v>
      </c>
      <c r="B39" s="197"/>
      <c r="C39" s="197"/>
      <c r="D39" s="197"/>
      <c r="E39" s="197"/>
      <c r="F39" s="197"/>
      <c r="G39" s="197"/>
      <c r="H39" s="197"/>
      <c r="I39" s="198"/>
      <c r="J39" s="53"/>
      <c r="K39" s="53"/>
    </row>
    <row r="40" spans="1:11" ht="14.25" customHeight="1" thickTop="1" thickBot="1" x14ac:dyDescent="0.25">
      <c r="A40" s="57" t="s">
        <v>374</v>
      </c>
      <c r="B40" s="58">
        <v>37012</v>
      </c>
      <c r="C40" s="59">
        <v>0.115</v>
      </c>
      <c r="D40" s="59">
        <v>0.128</v>
      </c>
      <c r="E40" s="59">
        <v>0.121</v>
      </c>
      <c r="F40" s="59">
        <v>0.128</v>
      </c>
      <c r="G40" s="59" t="s">
        <v>608</v>
      </c>
      <c r="H40" s="60">
        <v>620000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609</v>
      </c>
      <c r="B41" s="57" t="s">
        <v>393</v>
      </c>
      <c r="C41" s="59">
        <v>0.11799999999999999</v>
      </c>
      <c r="D41" s="59">
        <v>0.11799999999999999</v>
      </c>
      <c r="E41" s="59">
        <v>0.11799999999999999</v>
      </c>
      <c r="F41" s="59">
        <v>0.11799999999999999</v>
      </c>
      <c r="G41" s="59" t="s">
        <v>509</v>
      </c>
      <c r="H41" s="60">
        <v>765000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610</v>
      </c>
      <c r="B42" s="57" t="s">
        <v>337</v>
      </c>
      <c r="C42" s="59">
        <v>0.12</v>
      </c>
      <c r="D42" s="59">
        <v>0.123</v>
      </c>
      <c r="E42" s="59">
        <v>0.121</v>
      </c>
      <c r="F42" s="59">
        <v>0.12</v>
      </c>
      <c r="G42" s="59" t="s">
        <v>563</v>
      </c>
      <c r="H42" s="60">
        <v>3680000</v>
      </c>
      <c r="I42" s="57" t="s">
        <v>16</v>
      </c>
      <c r="J42" s="53"/>
      <c r="K42" s="53"/>
    </row>
    <row r="43" spans="1:11" ht="22.5" thickTop="1" thickBot="1" x14ac:dyDescent="0.25">
      <c r="A43" s="57" t="s">
        <v>437</v>
      </c>
      <c r="B43" s="57" t="s">
        <v>334</v>
      </c>
      <c r="C43" s="59">
        <v>0.23499999999999999</v>
      </c>
      <c r="D43" s="59">
        <v>0.24299999999999999</v>
      </c>
      <c r="E43" s="59">
        <v>0.23799999999999999</v>
      </c>
      <c r="F43" s="59">
        <v>0.24299999999999999</v>
      </c>
      <c r="G43" s="59" t="s">
        <v>611</v>
      </c>
      <c r="H43" s="60">
        <v>2265000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612</v>
      </c>
      <c r="B44" s="57" t="s">
        <v>613</v>
      </c>
      <c r="C44" s="59">
        <v>8.1999999999999993</v>
      </c>
      <c r="D44" s="59">
        <v>8.8000000000000007</v>
      </c>
      <c r="E44" s="59">
        <v>8.6050000000000004</v>
      </c>
      <c r="F44" s="59">
        <v>8.8000000000000007</v>
      </c>
      <c r="G44" s="59" t="s">
        <v>614</v>
      </c>
      <c r="H44" s="60">
        <v>2530000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409</v>
      </c>
      <c r="B45" s="58">
        <v>37165</v>
      </c>
      <c r="C45" s="59">
        <v>6.1</v>
      </c>
      <c r="D45" s="59">
        <v>6.1</v>
      </c>
      <c r="E45" s="59">
        <v>6.1</v>
      </c>
      <c r="F45" s="59">
        <v>6.1</v>
      </c>
      <c r="G45" s="59" t="s">
        <v>615</v>
      </c>
      <c r="H45" s="60">
        <v>155000</v>
      </c>
      <c r="I45" s="57" t="s">
        <v>16</v>
      </c>
      <c r="J45" s="53"/>
      <c r="K45" s="53"/>
    </row>
    <row r="46" spans="1:11" ht="14.25" thickTop="1" thickBot="1" x14ac:dyDescent="0.25">
      <c r="A46" s="196" t="s">
        <v>338</v>
      </c>
      <c r="B46" s="197"/>
      <c r="C46" s="197"/>
      <c r="D46" s="197"/>
      <c r="E46" s="197"/>
      <c r="F46" s="197"/>
      <c r="G46" s="197"/>
      <c r="H46" s="197"/>
      <c r="I46" s="198"/>
      <c r="J46" s="53"/>
      <c r="K46" s="53"/>
    </row>
    <row r="47" spans="1:11" ht="14.25" customHeight="1" thickTop="1" thickBot="1" x14ac:dyDescent="0.25">
      <c r="A47" s="57" t="s">
        <v>419</v>
      </c>
      <c r="B47" s="58">
        <v>37012</v>
      </c>
      <c r="C47" s="59">
        <v>4.87</v>
      </c>
      <c r="D47" s="59">
        <v>4.9880000000000004</v>
      </c>
      <c r="E47" s="59">
        <v>4.9249999999999998</v>
      </c>
      <c r="F47" s="59">
        <v>4.87</v>
      </c>
      <c r="G47" s="59" t="s">
        <v>616</v>
      </c>
      <c r="H47" s="60">
        <v>1007500</v>
      </c>
      <c r="I47" s="57" t="s">
        <v>16</v>
      </c>
      <c r="J47" s="53"/>
      <c r="K47" s="53"/>
    </row>
    <row r="48" spans="1:11" ht="14.25" thickTop="1" thickBot="1" x14ac:dyDescent="0.25">
      <c r="A48" s="196" t="s">
        <v>383</v>
      </c>
      <c r="B48" s="197"/>
      <c r="C48" s="197"/>
      <c r="D48" s="197"/>
      <c r="E48" s="197"/>
      <c r="F48" s="197"/>
      <c r="G48" s="197"/>
      <c r="H48" s="197"/>
      <c r="I48" s="198"/>
      <c r="J48" s="53"/>
      <c r="K48" s="53"/>
    </row>
    <row r="49" spans="1:11" ht="14.25" customHeight="1" thickTop="1" thickBot="1" x14ac:dyDescent="0.25">
      <c r="A49" s="57" t="s">
        <v>617</v>
      </c>
      <c r="B49" s="58">
        <v>37012</v>
      </c>
      <c r="C49" s="59">
        <v>-0.03</v>
      </c>
      <c r="D49" s="59">
        <v>-0.03</v>
      </c>
      <c r="E49" s="59">
        <v>-0.03</v>
      </c>
      <c r="F49" s="59">
        <v>-0.03</v>
      </c>
      <c r="G49" s="59" t="s">
        <v>618</v>
      </c>
      <c r="H49" s="60">
        <v>620000</v>
      </c>
      <c r="I49" s="57" t="s">
        <v>16</v>
      </c>
      <c r="J49" s="53"/>
      <c r="K49" s="53"/>
    </row>
    <row r="50" spans="1:11" ht="14.25" thickTop="1" thickBot="1" x14ac:dyDescent="0.25">
      <c r="A50" s="57" t="s">
        <v>619</v>
      </c>
      <c r="B50" s="58">
        <v>37012</v>
      </c>
      <c r="C50" s="59">
        <v>-2.5000000000000001E-2</v>
      </c>
      <c r="D50" s="59">
        <v>-2.5000000000000001E-2</v>
      </c>
      <c r="E50" s="59">
        <v>-2.5000000000000001E-2</v>
      </c>
      <c r="F50" s="59">
        <v>-2.5000000000000001E-2</v>
      </c>
      <c r="G50" s="59" t="s">
        <v>448</v>
      </c>
      <c r="H50" s="60">
        <v>310000</v>
      </c>
      <c r="I50" s="57" t="s">
        <v>16</v>
      </c>
      <c r="J50" s="53"/>
      <c r="K50" s="53"/>
    </row>
    <row r="51" spans="1:11" ht="14.25" customHeight="1" thickTop="1" thickBot="1" x14ac:dyDescent="0.25">
      <c r="A51" s="196" t="s">
        <v>339</v>
      </c>
      <c r="B51" s="197"/>
      <c r="C51" s="197"/>
      <c r="D51" s="197"/>
      <c r="E51" s="197"/>
      <c r="F51" s="197"/>
      <c r="G51" s="197"/>
      <c r="H51" s="197"/>
      <c r="I51" s="198"/>
      <c r="J51" s="53"/>
      <c r="K51" s="53"/>
    </row>
    <row r="52" spans="1:11" ht="14.25" thickTop="1" thickBot="1" x14ac:dyDescent="0.25">
      <c r="A52" s="57" t="s">
        <v>340</v>
      </c>
      <c r="B52" s="58">
        <v>37012</v>
      </c>
      <c r="C52" s="59">
        <v>4.8949999999999996</v>
      </c>
      <c r="D52" s="59">
        <v>5.0049999999999999</v>
      </c>
      <c r="E52" s="59">
        <v>4.9539999999999997</v>
      </c>
      <c r="F52" s="59">
        <v>4.8949999999999996</v>
      </c>
      <c r="G52" s="59" t="s">
        <v>620</v>
      </c>
      <c r="H52" s="60">
        <v>11547500</v>
      </c>
      <c r="I52" s="57" t="s">
        <v>16</v>
      </c>
      <c r="J52" s="53"/>
      <c r="K52" s="53"/>
    </row>
    <row r="53" spans="1:11" ht="14.25" thickTop="1" thickBot="1" x14ac:dyDescent="0.25">
      <c r="A53" s="57" t="s">
        <v>341</v>
      </c>
      <c r="B53" s="58">
        <v>37043</v>
      </c>
      <c r="C53" s="59">
        <v>4.8949999999999996</v>
      </c>
      <c r="D53" s="59">
        <v>4.9349999999999996</v>
      </c>
      <c r="E53" s="59">
        <v>4.9210000000000003</v>
      </c>
      <c r="F53" s="59">
        <v>4.8949999999999996</v>
      </c>
      <c r="G53" s="59" t="s">
        <v>621</v>
      </c>
      <c r="H53" s="60">
        <v>525000</v>
      </c>
      <c r="I53" s="57" t="s">
        <v>16</v>
      </c>
      <c r="J53" s="53"/>
      <c r="K53" s="53"/>
    </row>
    <row r="54" spans="1:11" ht="22.5" thickTop="1" thickBot="1" x14ac:dyDescent="0.25">
      <c r="A54" s="57" t="s">
        <v>342</v>
      </c>
      <c r="B54" s="57" t="s">
        <v>337</v>
      </c>
      <c r="C54" s="59">
        <v>5.0199999999999996</v>
      </c>
      <c r="D54" s="59">
        <v>5.12</v>
      </c>
      <c r="E54" s="59">
        <v>5.0750000000000002</v>
      </c>
      <c r="F54" s="59">
        <v>5.08</v>
      </c>
      <c r="G54" s="59" t="s">
        <v>614</v>
      </c>
      <c r="H54" s="60">
        <v>11040000</v>
      </c>
      <c r="I54" s="57" t="s">
        <v>16</v>
      </c>
      <c r="J54" s="53"/>
      <c r="K54" s="53"/>
    </row>
    <row r="55" spans="1:11" ht="14.25" customHeight="1" thickTop="1" thickBot="1" x14ac:dyDescent="0.25">
      <c r="A55" s="57" t="s">
        <v>622</v>
      </c>
      <c r="B55" s="58">
        <v>36893</v>
      </c>
      <c r="C55" s="59">
        <v>5.48</v>
      </c>
      <c r="D55" s="59">
        <v>5.48</v>
      </c>
      <c r="E55" s="59">
        <v>5.48</v>
      </c>
      <c r="F55" s="59">
        <v>5.48</v>
      </c>
      <c r="G55" s="59" t="s">
        <v>623</v>
      </c>
      <c r="H55" s="60">
        <v>155000</v>
      </c>
      <c r="I55" s="57" t="s">
        <v>16</v>
      </c>
      <c r="J55" s="53"/>
      <c r="K55" s="53"/>
    </row>
    <row r="56" spans="1:11" ht="14.25" thickTop="1" thickBot="1" x14ac:dyDescent="0.25">
      <c r="A56" s="57" t="s">
        <v>624</v>
      </c>
      <c r="B56" s="58">
        <v>36924</v>
      </c>
      <c r="C56" s="59">
        <v>5.33</v>
      </c>
      <c r="D56" s="59">
        <v>5.33</v>
      </c>
      <c r="E56" s="59">
        <v>5.33</v>
      </c>
      <c r="F56" s="59">
        <v>5.33</v>
      </c>
      <c r="G56" s="59" t="s">
        <v>623</v>
      </c>
      <c r="H56" s="60">
        <v>140000</v>
      </c>
      <c r="I56" s="57" t="s">
        <v>16</v>
      </c>
      <c r="J56" s="53"/>
      <c r="K56" s="53"/>
    </row>
    <row r="57" spans="1:11" ht="22.5" thickTop="1" thickBot="1" x14ac:dyDescent="0.25">
      <c r="A57" s="57" t="s">
        <v>343</v>
      </c>
      <c r="B57" s="57" t="s">
        <v>334</v>
      </c>
      <c r="C57" s="59">
        <v>5.33</v>
      </c>
      <c r="D57" s="59">
        <v>5.3550000000000004</v>
      </c>
      <c r="E57" s="59">
        <v>5.3440000000000003</v>
      </c>
      <c r="F57" s="59">
        <v>5.3550000000000004</v>
      </c>
      <c r="G57" s="59" t="s">
        <v>625</v>
      </c>
      <c r="H57" s="60">
        <v>3397500</v>
      </c>
      <c r="I57" s="57" t="s">
        <v>16</v>
      </c>
    </row>
    <row r="58" spans="1:11" ht="14.25" thickTop="1" thickBot="1" x14ac:dyDescent="0.25">
      <c r="A58" s="57" t="s">
        <v>344</v>
      </c>
      <c r="B58" s="57" t="s">
        <v>345</v>
      </c>
      <c r="C58" s="59">
        <v>4.8049999999999997</v>
      </c>
      <c r="D58" s="59">
        <v>4.8879999999999999</v>
      </c>
      <c r="E58" s="59">
        <v>4.8490000000000002</v>
      </c>
      <c r="F58" s="59">
        <v>4.83</v>
      </c>
      <c r="G58" s="59" t="s">
        <v>626</v>
      </c>
      <c r="H58" s="60">
        <v>10950000</v>
      </c>
      <c r="I58" s="57" t="s">
        <v>16</v>
      </c>
    </row>
    <row r="59" spans="1:11" ht="14.25" customHeight="1" thickTop="1" thickBot="1" x14ac:dyDescent="0.25">
      <c r="A59" s="57" t="s">
        <v>627</v>
      </c>
      <c r="B59" s="57" t="s">
        <v>628</v>
      </c>
      <c r="C59" s="59">
        <v>4.3499999999999996</v>
      </c>
      <c r="D59" s="59">
        <v>4.4050000000000002</v>
      </c>
      <c r="E59" s="59">
        <v>4.3869999999999996</v>
      </c>
      <c r="F59" s="59">
        <v>4.3499999999999996</v>
      </c>
      <c r="G59" s="59" t="s">
        <v>457</v>
      </c>
      <c r="H59" s="60">
        <v>2737500</v>
      </c>
      <c r="I59" s="57" t="s">
        <v>16</v>
      </c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13:I13"/>
    <mergeCell ref="A39:I39"/>
    <mergeCell ref="A46:I46"/>
    <mergeCell ref="A48:I48"/>
    <mergeCell ref="A15:I15"/>
    <mergeCell ref="A51:I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274</v>
      </c>
    </row>
    <row r="3" spans="1:20" x14ac:dyDescent="0.2">
      <c r="A3" s="99">
        <f>'E-Mail'!$B$1</f>
        <v>37007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6</v>
      </c>
      <c r="C6" s="21">
        <f>SUMIF($S$15:$S$4990,A6,$R$15:$R$4990)</f>
        <v>3725000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">
      <c r="A10" s="66" t="s">
        <v>292</v>
      </c>
    </row>
    <row r="11" spans="1:20" ht="10.5" customHeight="1" x14ac:dyDescent="0.2">
      <c r="A11" s="67" t="s">
        <v>296</v>
      </c>
    </row>
    <row r="12" spans="1:20" x14ac:dyDescent="0.2">
      <c r="A12" s="67" t="s">
        <v>25</v>
      </c>
    </row>
    <row r="13" spans="1:20" x14ac:dyDescent="0.2">
      <c r="A13" s="67" t="s">
        <v>629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438</v>
      </c>
      <c r="B16" s="71">
        <v>153580361</v>
      </c>
      <c r="C16" s="70"/>
      <c r="D16" s="70" t="s">
        <v>43</v>
      </c>
      <c r="E16" s="70" t="s">
        <v>331</v>
      </c>
      <c r="F16" s="70" t="s">
        <v>630</v>
      </c>
      <c r="G16" s="70" t="s">
        <v>308</v>
      </c>
      <c r="H16" s="69" t="s">
        <v>442</v>
      </c>
      <c r="I16" s="69" t="s">
        <v>442</v>
      </c>
      <c r="J16" s="70"/>
      <c r="K16" s="72"/>
      <c r="L16" s="70"/>
      <c r="M16" s="70" t="s">
        <v>631</v>
      </c>
      <c r="N16" s="72">
        <v>0</v>
      </c>
      <c r="O16" s="70" t="s">
        <v>366</v>
      </c>
      <c r="P16" s="74">
        <v>7500</v>
      </c>
      <c r="Q16" s="70" t="s">
        <v>367</v>
      </c>
      <c r="R16" s="74">
        <v>7500</v>
      </c>
      <c r="S16" s="70" t="s">
        <v>16</v>
      </c>
      <c r="T16" s="70" t="s">
        <v>632</v>
      </c>
    </row>
    <row r="17" spans="1:20" ht="35.25" thickTop="1" thickBot="1" x14ac:dyDescent="0.25">
      <c r="A17" s="69" t="s">
        <v>438</v>
      </c>
      <c r="B17" s="71">
        <v>110358497</v>
      </c>
      <c r="C17" s="70"/>
      <c r="D17" s="70" t="s">
        <v>43</v>
      </c>
      <c r="E17" s="70" t="s">
        <v>331</v>
      </c>
      <c r="F17" s="70" t="s">
        <v>630</v>
      </c>
      <c r="G17" s="70" t="s">
        <v>308</v>
      </c>
      <c r="H17" s="69" t="s">
        <v>442</v>
      </c>
      <c r="I17" s="69" t="s">
        <v>442</v>
      </c>
      <c r="J17" s="70"/>
      <c r="K17" s="72"/>
      <c r="L17" s="70"/>
      <c r="M17" s="70" t="s">
        <v>631</v>
      </c>
      <c r="N17" s="72">
        <v>0</v>
      </c>
      <c r="O17" s="70" t="s">
        <v>366</v>
      </c>
      <c r="P17" s="74">
        <v>2500</v>
      </c>
      <c r="Q17" s="70" t="s">
        <v>367</v>
      </c>
      <c r="R17" s="74">
        <v>2500</v>
      </c>
      <c r="S17" s="70" t="s">
        <v>16</v>
      </c>
      <c r="T17" s="70" t="s">
        <v>632</v>
      </c>
    </row>
    <row r="18" spans="1:20" ht="35.25" thickTop="1" thickBot="1" x14ac:dyDescent="0.25">
      <c r="A18" s="69" t="s">
        <v>438</v>
      </c>
      <c r="B18" s="71">
        <v>207729940</v>
      </c>
      <c r="C18" s="70"/>
      <c r="D18" s="70" t="s">
        <v>43</v>
      </c>
      <c r="E18" s="70" t="s">
        <v>331</v>
      </c>
      <c r="F18" s="70" t="s">
        <v>630</v>
      </c>
      <c r="G18" s="70" t="s">
        <v>308</v>
      </c>
      <c r="H18" s="69" t="s">
        <v>442</v>
      </c>
      <c r="I18" s="69" t="s">
        <v>442</v>
      </c>
      <c r="J18" s="70"/>
      <c r="K18" s="72"/>
      <c r="L18" s="70"/>
      <c r="M18" s="70" t="s">
        <v>631</v>
      </c>
      <c r="N18" s="72">
        <v>0</v>
      </c>
      <c r="O18" s="70" t="s">
        <v>366</v>
      </c>
      <c r="P18" s="74">
        <v>2500</v>
      </c>
      <c r="Q18" s="70" t="s">
        <v>367</v>
      </c>
      <c r="R18" s="74">
        <v>2500</v>
      </c>
      <c r="S18" s="70" t="s">
        <v>16</v>
      </c>
      <c r="T18" s="70" t="s">
        <v>632</v>
      </c>
    </row>
    <row r="19" spans="1:20" ht="24" thickTop="1" thickBot="1" x14ac:dyDescent="0.25">
      <c r="A19" s="69" t="s">
        <v>438</v>
      </c>
      <c r="B19" s="71">
        <v>166645635</v>
      </c>
      <c r="C19" s="70"/>
      <c r="D19" s="70" t="s">
        <v>370</v>
      </c>
      <c r="E19" s="70" t="s">
        <v>336</v>
      </c>
      <c r="F19" s="70" t="s">
        <v>633</v>
      </c>
      <c r="G19" s="70" t="s">
        <v>334</v>
      </c>
      <c r="H19" s="69" t="s">
        <v>634</v>
      </c>
      <c r="I19" s="69" t="s">
        <v>635</v>
      </c>
      <c r="J19" s="70"/>
      <c r="K19" s="72"/>
      <c r="L19" s="70"/>
      <c r="M19" s="70" t="s">
        <v>636</v>
      </c>
      <c r="N19" s="72">
        <v>1.59</v>
      </c>
      <c r="O19" s="70" t="s">
        <v>366</v>
      </c>
      <c r="P19" s="74">
        <v>10000</v>
      </c>
      <c r="Q19" s="70" t="s">
        <v>367</v>
      </c>
      <c r="R19" s="74">
        <v>1510000</v>
      </c>
      <c r="S19" s="70" t="s">
        <v>16</v>
      </c>
      <c r="T19" s="70" t="s">
        <v>637</v>
      </c>
    </row>
    <row r="20" spans="1:20" ht="24" thickTop="1" thickBot="1" x14ac:dyDescent="0.25">
      <c r="A20" s="69" t="s">
        <v>438</v>
      </c>
      <c r="B20" s="71">
        <v>450675317</v>
      </c>
      <c r="C20" s="70"/>
      <c r="D20" s="70" t="s">
        <v>370</v>
      </c>
      <c r="E20" s="70" t="s">
        <v>336</v>
      </c>
      <c r="F20" s="70" t="s">
        <v>633</v>
      </c>
      <c r="G20" s="70" t="s">
        <v>334</v>
      </c>
      <c r="H20" s="69" t="s">
        <v>634</v>
      </c>
      <c r="I20" s="69" t="s">
        <v>635</v>
      </c>
      <c r="J20" s="70"/>
      <c r="K20" s="72"/>
      <c r="L20" s="70"/>
      <c r="M20" s="70" t="s">
        <v>387</v>
      </c>
      <c r="N20" s="72">
        <v>1.59</v>
      </c>
      <c r="O20" s="70" t="s">
        <v>366</v>
      </c>
      <c r="P20" s="74">
        <v>2500</v>
      </c>
      <c r="Q20" s="70" t="s">
        <v>367</v>
      </c>
      <c r="R20" s="74">
        <v>377500</v>
      </c>
      <c r="S20" s="70" t="s">
        <v>16</v>
      </c>
      <c r="T20" s="70" t="s">
        <v>637</v>
      </c>
    </row>
    <row r="21" spans="1:20" ht="14.25" thickTop="1" thickBot="1" x14ac:dyDescent="0.25">
      <c r="A21" s="69" t="s">
        <v>438</v>
      </c>
      <c r="B21" s="71">
        <v>100245237</v>
      </c>
      <c r="C21" s="70"/>
      <c r="D21" s="70" t="s">
        <v>370</v>
      </c>
      <c r="E21" s="70" t="s">
        <v>339</v>
      </c>
      <c r="F21" s="70" t="s">
        <v>384</v>
      </c>
      <c r="G21" s="70" t="s">
        <v>345</v>
      </c>
      <c r="H21" s="69" t="s">
        <v>638</v>
      </c>
      <c r="I21" s="69" t="s">
        <v>639</v>
      </c>
      <c r="J21" s="70"/>
      <c r="K21" s="72"/>
      <c r="L21" s="70"/>
      <c r="M21" s="70" t="s">
        <v>631</v>
      </c>
      <c r="N21" s="72">
        <v>4.83</v>
      </c>
      <c r="O21" s="70" t="s">
        <v>366</v>
      </c>
      <c r="P21" s="74">
        <v>5000</v>
      </c>
      <c r="Q21" s="70" t="s">
        <v>367</v>
      </c>
      <c r="R21" s="74">
        <v>1825000</v>
      </c>
      <c r="S21" s="70" t="s">
        <v>16</v>
      </c>
      <c r="T21" s="70" t="s">
        <v>385</v>
      </c>
    </row>
    <row r="22" spans="1:20" ht="12.75" customHeight="1" thickTop="1" thickBot="1" x14ac:dyDescent="0.25">
      <c r="A22" s="203" t="s">
        <v>640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2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2">
    <mergeCell ref="A23:T23"/>
    <mergeCell ref="A22:T22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53580361&amp;dt=Apr-26-01"/>
    <hyperlink ref="B17" r:id="rId2" display="https://www.intcx.com/ReportServlet/any.class?operation=confirm&amp;dealID=110358497&amp;dt=Apr-26-01"/>
    <hyperlink ref="B18" r:id="rId3" display="https://www.intcx.com/ReportServlet/any.class?operation=confirm&amp;dealID=207729940&amp;dt=Apr-26-01"/>
    <hyperlink ref="B19" r:id="rId4" display="https://www.intcx.com/ReportServlet/any.class?operation=confirm&amp;dealID=166645635&amp;dt=Apr-26-01"/>
    <hyperlink ref="B20" r:id="rId5" display="https://www.intcx.com/ReportServlet/any.class?operation=confirm&amp;dealID=450675317&amp;dt=Apr-26-01"/>
    <hyperlink ref="B21" r:id="rId6" display="https://www.intcx.com/ReportServlet/any.class?operation=confirm&amp;dealID=100245237&amp;dt=Apr-2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274</v>
      </c>
    </row>
    <row r="3" spans="1:26" x14ac:dyDescent="0.2">
      <c r="A3" s="99">
        <f>'E-Mail'!$B$1</f>
        <v>37007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35</v>
      </c>
      <c r="C6" s="21">
        <f>SUMIF($S$15:$S$4967,A6,$R$15:$R$4967)</f>
        <v>220000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">
      <c r="A10" s="66" t="s">
        <v>286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296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629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438</v>
      </c>
      <c r="B16" s="71">
        <v>407920486</v>
      </c>
      <c r="C16" s="70"/>
      <c r="D16" s="70" t="s">
        <v>43</v>
      </c>
      <c r="E16" s="70" t="s">
        <v>10</v>
      </c>
      <c r="F16" s="70" t="s">
        <v>51</v>
      </c>
      <c r="G16" s="70" t="s">
        <v>299</v>
      </c>
      <c r="H16" s="69" t="s">
        <v>395</v>
      </c>
      <c r="I16" s="69" t="s">
        <v>396</v>
      </c>
      <c r="J16" s="70"/>
      <c r="K16" s="72"/>
      <c r="L16" s="70"/>
      <c r="M16" s="70" t="s">
        <v>347</v>
      </c>
      <c r="N16" s="72">
        <v>69</v>
      </c>
      <c r="O16" s="70" t="s">
        <v>49</v>
      </c>
      <c r="P16" s="72">
        <v>50</v>
      </c>
      <c r="Q16" s="70" t="s">
        <v>50</v>
      </c>
      <c r="R16" s="74">
        <v>4000</v>
      </c>
      <c r="S16" s="70" t="s">
        <v>13</v>
      </c>
      <c r="T16" s="70" t="s">
        <v>348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438</v>
      </c>
      <c r="B17" s="71">
        <v>503156223</v>
      </c>
      <c r="C17" s="70"/>
      <c r="D17" s="70" t="s">
        <v>43</v>
      </c>
      <c r="E17" s="70" t="s">
        <v>10</v>
      </c>
      <c r="F17" s="70" t="s">
        <v>346</v>
      </c>
      <c r="G17" s="70" t="s">
        <v>12</v>
      </c>
      <c r="H17" s="69" t="s">
        <v>442</v>
      </c>
      <c r="I17" s="69" t="s">
        <v>442</v>
      </c>
      <c r="J17" s="70"/>
      <c r="K17" s="72"/>
      <c r="L17" s="70"/>
      <c r="M17" s="70" t="s">
        <v>636</v>
      </c>
      <c r="N17" s="72">
        <v>52.75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386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438</v>
      </c>
      <c r="B18" s="71">
        <v>100068026</v>
      </c>
      <c r="C18" s="70"/>
      <c r="D18" s="70" t="s">
        <v>370</v>
      </c>
      <c r="E18" s="70" t="s">
        <v>10</v>
      </c>
      <c r="F18" s="70" t="s">
        <v>51</v>
      </c>
      <c r="G18" s="70" t="s">
        <v>299</v>
      </c>
      <c r="H18" s="69" t="s">
        <v>395</v>
      </c>
      <c r="I18" s="69" t="s">
        <v>396</v>
      </c>
      <c r="J18" s="70"/>
      <c r="K18" s="72"/>
      <c r="L18" s="70"/>
      <c r="M18" s="70" t="s">
        <v>375</v>
      </c>
      <c r="N18" s="72">
        <v>69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348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438</v>
      </c>
      <c r="B19" s="71">
        <v>394457756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442</v>
      </c>
      <c r="I19" s="69" t="s">
        <v>442</v>
      </c>
      <c r="J19" s="70"/>
      <c r="K19" s="72"/>
      <c r="L19" s="70"/>
      <c r="M19" s="70" t="s">
        <v>375</v>
      </c>
      <c r="N19" s="72">
        <v>42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348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438</v>
      </c>
      <c r="B20" s="71">
        <v>395902715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375</v>
      </c>
      <c r="N20" s="72">
        <v>42</v>
      </c>
      <c r="O20" s="70" t="s">
        <v>49</v>
      </c>
      <c r="P20" s="72">
        <v>100</v>
      </c>
      <c r="Q20" s="70" t="s">
        <v>50</v>
      </c>
      <c r="R20" s="74">
        <v>1600</v>
      </c>
      <c r="S20" s="70" t="s">
        <v>13</v>
      </c>
      <c r="T20" s="70" t="s">
        <v>348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438</v>
      </c>
      <c r="B21" s="71">
        <v>106882439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442</v>
      </c>
      <c r="I21" s="69" t="s">
        <v>442</v>
      </c>
      <c r="J21" s="70"/>
      <c r="K21" s="72"/>
      <c r="L21" s="70"/>
      <c r="M21" s="70" t="s">
        <v>641</v>
      </c>
      <c r="N21" s="72">
        <v>42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348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438</v>
      </c>
      <c r="B22" s="71">
        <v>179311105</v>
      </c>
      <c r="C22" s="70"/>
      <c r="D22" s="70" t="s">
        <v>43</v>
      </c>
      <c r="E22" s="70" t="s">
        <v>10</v>
      </c>
      <c r="F22" s="70" t="s">
        <v>346</v>
      </c>
      <c r="G22" s="70" t="s">
        <v>12</v>
      </c>
      <c r="H22" s="69" t="s">
        <v>442</v>
      </c>
      <c r="I22" s="69" t="s">
        <v>442</v>
      </c>
      <c r="J22" s="70"/>
      <c r="K22" s="72"/>
      <c r="L22" s="70"/>
      <c r="M22" s="70" t="s">
        <v>347</v>
      </c>
      <c r="N22" s="72">
        <v>55.5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386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438</v>
      </c>
      <c r="B23" s="71">
        <v>796473816</v>
      </c>
      <c r="C23" s="70"/>
      <c r="D23" s="70" t="s">
        <v>43</v>
      </c>
      <c r="E23" s="70" t="s">
        <v>10</v>
      </c>
      <c r="F23" s="70" t="s">
        <v>51</v>
      </c>
      <c r="G23" s="70" t="s">
        <v>12</v>
      </c>
      <c r="H23" s="69" t="s">
        <v>442</v>
      </c>
      <c r="I23" s="69" t="s">
        <v>442</v>
      </c>
      <c r="J23" s="70"/>
      <c r="K23" s="72"/>
      <c r="L23" s="70"/>
      <c r="M23" s="70" t="s">
        <v>347</v>
      </c>
      <c r="N23" s="72">
        <v>44.5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348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438</v>
      </c>
      <c r="B24" s="71">
        <v>137744656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442</v>
      </c>
      <c r="I24" s="69" t="s">
        <v>442</v>
      </c>
      <c r="J24" s="70"/>
      <c r="K24" s="72"/>
      <c r="L24" s="70"/>
      <c r="M24" s="70" t="s">
        <v>387</v>
      </c>
      <c r="N24" s="72">
        <v>42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348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438</v>
      </c>
      <c r="B25" s="71">
        <v>365489970</v>
      </c>
      <c r="C25" s="70"/>
      <c r="D25" s="70" t="s">
        <v>43</v>
      </c>
      <c r="E25" s="70" t="s">
        <v>10</v>
      </c>
      <c r="F25" s="70" t="s">
        <v>642</v>
      </c>
      <c r="G25" s="70" t="s">
        <v>12</v>
      </c>
      <c r="H25" s="69" t="s">
        <v>442</v>
      </c>
      <c r="I25" s="69" t="s">
        <v>442</v>
      </c>
      <c r="J25" s="70"/>
      <c r="K25" s="72"/>
      <c r="L25" s="70"/>
      <c r="M25" s="70" t="s">
        <v>375</v>
      </c>
      <c r="N25" s="72">
        <v>46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348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438</v>
      </c>
      <c r="B26" s="71">
        <v>905932870</v>
      </c>
      <c r="C26" s="70"/>
      <c r="D26" s="70" t="s">
        <v>43</v>
      </c>
      <c r="E26" s="70" t="s">
        <v>10</v>
      </c>
      <c r="F26" s="70" t="s">
        <v>642</v>
      </c>
      <c r="G26" s="70" t="s">
        <v>12</v>
      </c>
      <c r="H26" s="69" t="s">
        <v>442</v>
      </c>
      <c r="I26" s="69" t="s">
        <v>442</v>
      </c>
      <c r="J26" s="70"/>
      <c r="K26" s="72"/>
      <c r="L26" s="70"/>
      <c r="M26" s="70" t="s">
        <v>375</v>
      </c>
      <c r="N26" s="72">
        <v>46.5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348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438</v>
      </c>
      <c r="B27" s="71">
        <v>557209671</v>
      </c>
      <c r="C27" s="70"/>
      <c r="D27" s="70" t="s">
        <v>43</v>
      </c>
      <c r="E27" s="70" t="s">
        <v>10</v>
      </c>
      <c r="F27" s="70" t="s">
        <v>642</v>
      </c>
      <c r="G27" s="70" t="s">
        <v>12</v>
      </c>
      <c r="H27" s="69" t="s">
        <v>442</v>
      </c>
      <c r="I27" s="69" t="s">
        <v>442</v>
      </c>
      <c r="J27" s="70"/>
      <c r="K27" s="72"/>
      <c r="L27" s="70"/>
      <c r="M27" s="70" t="s">
        <v>347</v>
      </c>
      <c r="N27" s="72">
        <v>47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348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438</v>
      </c>
      <c r="B28" s="71">
        <v>569488910</v>
      </c>
      <c r="C28" s="70"/>
      <c r="D28" s="70" t="s">
        <v>43</v>
      </c>
      <c r="E28" s="70" t="s">
        <v>10</v>
      </c>
      <c r="F28" s="70" t="s">
        <v>642</v>
      </c>
      <c r="G28" s="70" t="s">
        <v>12</v>
      </c>
      <c r="H28" s="69" t="s">
        <v>442</v>
      </c>
      <c r="I28" s="69" t="s">
        <v>442</v>
      </c>
      <c r="J28" s="70"/>
      <c r="K28" s="72"/>
      <c r="L28" s="70"/>
      <c r="M28" s="70" t="s">
        <v>643</v>
      </c>
      <c r="N28" s="72">
        <v>48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348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438</v>
      </c>
      <c r="B29" s="71">
        <v>780056639</v>
      </c>
      <c r="C29" s="70"/>
      <c r="D29" s="70" t="s">
        <v>43</v>
      </c>
      <c r="E29" s="70" t="s">
        <v>10</v>
      </c>
      <c r="F29" s="70" t="s">
        <v>642</v>
      </c>
      <c r="G29" s="70" t="s">
        <v>12</v>
      </c>
      <c r="H29" s="69" t="s">
        <v>442</v>
      </c>
      <c r="I29" s="69" t="s">
        <v>442</v>
      </c>
      <c r="J29" s="70"/>
      <c r="K29" s="72"/>
      <c r="L29" s="70"/>
      <c r="M29" s="70" t="s">
        <v>347</v>
      </c>
      <c r="N29" s="72">
        <v>49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348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438</v>
      </c>
      <c r="B30" s="71">
        <v>189809685</v>
      </c>
      <c r="C30" s="70"/>
      <c r="D30" s="70" t="s">
        <v>43</v>
      </c>
      <c r="E30" s="70" t="s">
        <v>10</v>
      </c>
      <c r="F30" s="70" t="s">
        <v>642</v>
      </c>
      <c r="G30" s="70" t="s">
        <v>12</v>
      </c>
      <c r="H30" s="69" t="s">
        <v>442</v>
      </c>
      <c r="I30" s="69" t="s">
        <v>442</v>
      </c>
      <c r="J30" s="70"/>
      <c r="K30" s="72"/>
      <c r="L30" s="70"/>
      <c r="M30" s="70" t="s">
        <v>643</v>
      </c>
      <c r="N30" s="72">
        <v>49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348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438</v>
      </c>
      <c r="B31" s="71">
        <v>967678239</v>
      </c>
      <c r="C31" s="70"/>
      <c r="D31" s="70" t="s">
        <v>370</v>
      </c>
      <c r="E31" s="70" t="s">
        <v>10</v>
      </c>
      <c r="F31" s="70" t="s">
        <v>51</v>
      </c>
      <c r="G31" s="73">
        <v>37043</v>
      </c>
      <c r="H31" s="69" t="s">
        <v>439</v>
      </c>
      <c r="I31" s="69" t="s">
        <v>440</v>
      </c>
      <c r="J31" s="70"/>
      <c r="K31" s="72"/>
      <c r="L31" s="70"/>
      <c r="M31" s="70" t="s">
        <v>375</v>
      </c>
      <c r="N31" s="72">
        <v>78</v>
      </c>
      <c r="O31" s="70" t="s">
        <v>49</v>
      </c>
      <c r="P31" s="72">
        <v>50</v>
      </c>
      <c r="Q31" s="70" t="s">
        <v>50</v>
      </c>
      <c r="R31" s="74">
        <v>16800</v>
      </c>
      <c r="S31" s="70" t="s">
        <v>13</v>
      </c>
      <c r="T31" s="70" t="s">
        <v>420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438</v>
      </c>
      <c r="B32" s="71">
        <v>138274015</v>
      </c>
      <c r="C32" s="70"/>
      <c r="D32" s="70" t="s">
        <v>43</v>
      </c>
      <c r="E32" s="70" t="s">
        <v>10</v>
      </c>
      <c r="F32" s="70" t="s">
        <v>51</v>
      </c>
      <c r="G32" s="70" t="s">
        <v>299</v>
      </c>
      <c r="H32" s="69" t="s">
        <v>395</v>
      </c>
      <c r="I32" s="69" t="s">
        <v>396</v>
      </c>
      <c r="J32" s="70"/>
      <c r="K32" s="72"/>
      <c r="L32" s="70"/>
      <c r="M32" s="70" t="s">
        <v>644</v>
      </c>
      <c r="N32" s="72">
        <v>69.5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348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438</v>
      </c>
      <c r="B33" s="71">
        <v>710591914</v>
      </c>
      <c r="C33" s="70"/>
      <c r="D33" s="70" t="s">
        <v>370</v>
      </c>
      <c r="E33" s="70" t="s">
        <v>10</v>
      </c>
      <c r="F33" s="70" t="s">
        <v>51</v>
      </c>
      <c r="G33" s="73">
        <v>37012</v>
      </c>
      <c r="H33" s="69" t="s">
        <v>368</v>
      </c>
      <c r="I33" s="69" t="s">
        <v>369</v>
      </c>
      <c r="J33" s="70"/>
      <c r="K33" s="72"/>
      <c r="L33" s="70"/>
      <c r="M33" s="70" t="s">
        <v>441</v>
      </c>
      <c r="N33" s="72">
        <v>58.5</v>
      </c>
      <c r="O33" s="70" t="s">
        <v>49</v>
      </c>
      <c r="P33" s="72">
        <v>50</v>
      </c>
      <c r="Q33" s="70" t="s">
        <v>50</v>
      </c>
      <c r="R33" s="74">
        <v>17600</v>
      </c>
      <c r="S33" s="70" t="s">
        <v>13</v>
      </c>
      <c r="T33" s="70" t="s">
        <v>348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438</v>
      </c>
      <c r="B34" s="71">
        <v>978859261</v>
      </c>
      <c r="C34" s="70"/>
      <c r="D34" s="70" t="s">
        <v>43</v>
      </c>
      <c r="E34" s="70" t="s">
        <v>10</v>
      </c>
      <c r="F34" s="70" t="s">
        <v>51</v>
      </c>
      <c r="G34" s="70" t="s">
        <v>299</v>
      </c>
      <c r="H34" s="69" t="s">
        <v>395</v>
      </c>
      <c r="I34" s="69" t="s">
        <v>396</v>
      </c>
      <c r="J34" s="70"/>
      <c r="K34" s="72"/>
      <c r="L34" s="70"/>
      <c r="M34" s="70" t="s">
        <v>443</v>
      </c>
      <c r="N34" s="72">
        <v>69.75</v>
      </c>
      <c r="O34" s="70" t="s">
        <v>49</v>
      </c>
      <c r="P34" s="72">
        <v>50</v>
      </c>
      <c r="Q34" s="70" t="s">
        <v>50</v>
      </c>
      <c r="R34" s="74">
        <v>4000</v>
      </c>
      <c r="S34" s="70" t="s">
        <v>13</v>
      </c>
      <c r="T34" s="70" t="s">
        <v>348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438</v>
      </c>
      <c r="B35" s="71">
        <v>136880369</v>
      </c>
      <c r="C35" s="70"/>
      <c r="D35" s="70" t="s">
        <v>43</v>
      </c>
      <c r="E35" s="70" t="s">
        <v>10</v>
      </c>
      <c r="F35" s="70" t="s">
        <v>51</v>
      </c>
      <c r="G35" s="70" t="s">
        <v>299</v>
      </c>
      <c r="H35" s="69" t="s">
        <v>395</v>
      </c>
      <c r="I35" s="69" t="s">
        <v>396</v>
      </c>
      <c r="J35" s="70"/>
      <c r="K35" s="72"/>
      <c r="L35" s="70"/>
      <c r="M35" s="70" t="s">
        <v>347</v>
      </c>
      <c r="N35" s="72">
        <v>69</v>
      </c>
      <c r="O35" s="70" t="s">
        <v>49</v>
      </c>
      <c r="P35" s="72">
        <v>50</v>
      </c>
      <c r="Q35" s="70" t="s">
        <v>50</v>
      </c>
      <c r="R35" s="74">
        <v>4000</v>
      </c>
      <c r="S35" s="70" t="s">
        <v>13</v>
      </c>
      <c r="T35" s="70" t="s">
        <v>348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438</v>
      </c>
      <c r="B36" s="71">
        <v>140962058</v>
      </c>
      <c r="C36" s="70"/>
      <c r="D36" s="70" t="s">
        <v>43</v>
      </c>
      <c r="E36" s="70" t="s">
        <v>10</v>
      </c>
      <c r="F36" s="70" t="s">
        <v>51</v>
      </c>
      <c r="G36" s="70" t="s">
        <v>299</v>
      </c>
      <c r="H36" s="69" t="s">
        <v>395</v>
      </c>
      <c r="I36" s="69" t="s">
        <v>396</v>
      </c>
      <c r="J36" s="70"/>
      <c r="K36" s="72"/>
      <c r="L36" s="70"/>
      <c r="M36" s="70" t="s">
        <v>443</v>
      </c>
      <c r="N36" s="72">
        <v>70.5</v>
      </c>
      <c r="O36" s="70" t="s">
        <v>49</v>
      </c>
      <c r="P36" s="72">
        <v>50</v>
      </c>
      <c r="Q36" s="70" t="s">
        <v>50</v>
      </c>
      <c r="R36" s="74">
        <v>4000</v>
      </c>
      <c r="S36" s="70" t="s">
        <v>13</v>
      </c>
      <c r="T36" s="70" t="s">
        <v>348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438</v>
      </c>
      <c r="B37" s="71">
        <v>147533071</v>
      </c>
      <c r="C37" s="70"/>
      <c r="D37" s="70" t="s">
        <v>43</v>
      </c>
      <c r="E37" s="70" t="s">
        <v>10</v>
      </c>
      <c r="F37" s="70" t="s">
        <v>346</v>
      </c>
      <c r="G37" s="73">
        <v>37012</v>
      </c>
      <c r="H37" s="69" t="s">
        <v>368</v>
      </c>
      <c r="I37" s="69" t="s">
        <v>369</v>
      </c>
      <c r="J37" s="70"/>
      <c r="K37" s="72"/>
      <c r="L37" s="70"/>
      <c r="M37" s="70" t="s">
        <v>375</v>
      </c>
      <c r="N37" s="72">
        <v>66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420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438</v>
      </c>
      <c r="B38" s="71">
        <v>682790320</v>
      </c>
      <c r="C38" s="70"/>
      <c r="D38" s="70" t="s">
        <v>43</v>
      </c>
      <c r="E38" s="70" t="s">
        <v>10</v>
      </c>
      <c r="F38" s="70" t="s">
        <v>51</v>
      </c>
      <c r="G38" s="70" t="s">
        <v>299</v>
      </c>
      <c r="H38" s="69" t="s">
        <v>395</v>
      </c>
      <c r="I38" s="69" t="s">
        <v>396</v>
      </c>
      <c r="J38" s="70"/>
      <c r="K38" s="72"/>
      <c r="L38" s="70"/>
      <c r="M38" s="70" t="s">
        <v>347</v>
      </c>
      <c r="N38" s="72">
        <v>70.5</v>
      </c>
      <c r="O38" s="70" t="s">
        <v>49</v>
      </c>
      <c r="P38" s="72">
        <v>50</v>
      </c>
      <c r="Q38" s="70" t="s">
        <v>50</v>
      </c>
      <c r="R38" s="74">
        <v>4000</v>
      </c>
      <c r="S38" s="70" t="s">
        <v>13</v>
      </c>
      <c r="T38" s="70" t="s">
        <v>348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438</v>
      </c>
      <c r="B39" s="71">
        <v>120999571</v>
      </c>
      <c r="C39" s="70"/>
      <c r="D39" s="70" t="s">
        <v>370</v>
      </c>
      <c r="E39" s="70" t="s">
        <v>10</v>
      </c>
      <c r="F39" s="70" t="s">
        <v>645</v>
      </c>
      <c r="G39" s="73">
        <v>37043</v>
      </c>
      <c r="H39" s="69" t="s">
        <v>439</v>
      </c>
      <c r="I39" s="69" t="s">
        <v>440</v>
      </c>
      <c r="J39" s="70"/>
      <c r="K39" s="72"/>
      <c r="L39" s="70"/>
      <c r="M39" s="70" t="s">
        <v>441</v>
      </c>
      <c r="N39" s="72">
        <v>396</v>
      </c>
      <c r="O39" s="70" t="s">
        <v>49</v>
      </c>
      <c r="P39" s="72">
        <v>25</v>
      </c>
      <c r="Q39" s="70" t="s">
        <v>50</v>
      </c>
      <c r="R39" s="74">
        <v>10400</v>
      </c>
      <c r="S39" s="70" t="s">
        <v>13</v>
      </c>
      <c r="T39" s="70" t="s">
        <v>646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 t="s">
        <v>438</v>
      </c>
      <c r="B40" s="71">
        <v>149586051</v>
      </c>
      <c r="C40" s="70"/>
      <c r="D40" s="70" t="s">
        <v>370</v>
      </c>
      <c r="E40" s="70" t="s">
        <v>10</v>
      </c>
      <c r="F40" s="70" t="s">
        <v>645</v>
      </c>
      <c r="G40" s="73">
        <v>37043</v>
      </c>
      <c r="H40" s="69" t="s">
        <v>439</v>
      </c>
      <c r="I40" s="69" t="s">
        <v>440</v>
      </c>
      <c r="J40" s="70"/>
      <c r="K40" s="72"/>
      <c r="L40" s="70"/>
      <c r="M40" s="70" t="s">
        <v>441</v>
      </c>
      <c r="N40" s="72">
        <v>392</v>
      </c>
      <c r="O40" s="70" t="s">
        <v>49</v>
      </c>
      <c r="P40" s="72">
        <v>25</v>
      </c>
      <c r="Q40" s="70" t="s">
        <v>50</v>
      </c>
      <c r="R40" s="74">
        <v>10400</v>
      </c>
      <c r="S40" s="70" t="s">
        <v>13</v>
      </c>
      <c r="T40" s="70" t="s">
        <v>646</v>
      </c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 t="s">
        <v>438</v>
      </c>
      <c r="B41" s="71">
        <v>761498494</v>
      </c>
      <c r="C41" s="70"/>
      <c r="D41" s="70" t="s">
        <v>43</v>
      </c>
      <c r="E41" s="70" t="s">
        <v>10</v>
      </c>
      <c r="F41" s="70" t="s">
        <v>51</v>
      </c>
      <c r="G41" s="70" t="s">
        <v>299</v>
      </c>
      <c r="H41" s="69" t="s">
        <v>395</v>
      </c>
      <c r="I41" s="69" t="s">
        <v>396</v>
      </c>
      <c r="J41" s="70"/>
      <c r="K41" s="72"/>
      <c r="L41" s="70"/>
      <c r="M41" s="70" t="s">
        <v>347</v>
      </c>
      <c r="N41" s="72">
        <v>70.5</v>
      </c>
      <c r="O41" s="70" t="s">
        <v>49</v>
      </c>
      <c r="P41" s="72">
        <v>50</v>
      </c>
      <c r="Q41" s="70" t="s">
        <v>50</v>
      </c>
      <c r="R41" s="74">
        <v>4000</v>
      </c>
      <c r="S41" s="70" t="s">
        <v>13</v>
      </c>
      <c r="T41" s="70" t="s">
        <v>348</v>
      </c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 t="s">
        <v>438</v>
      </c>
      <c r="B42" s="71">
        <v>383515001</v>
      </c>
      <c r="C42" s="70"/>
      <c r="D42" s="70" t="s">
        <v>43</v>
      </c>
      <c r="E42" s="70" t="s">
        <v>10</v>
      </c>
      <c r="F42" s="70" t="s">
        <v>346</v>
      </c>
      <c r="G42" s="73">
        <v>37012</v>
      </c>
      <c r="H42" s="69" t="s">
        <v>368</v>
      </c>
      <c r="I42" s="69" t="s">
        <v>369</v>
      </c>
      <c r="J42" s="70"/>
      <c r="K42" s="72"/>
      <c r="L42" s="70"/>
      <c r="M42" s="70" t="s">
        <v>375</v>
      </c>
      <c r="N42" s="72">
        <v>66.5</v>
      </c>
      <c r="O42" s="70" t="s">
        <v>49</v>
      </c>
      <c r="P42" s="72">
        <v>50</v>
      </c>
      <c r="Q42" s="70" t="s">
        <v>50</v>
      </c>
      <c r="R42" s="74">
        <v>17600</v>
      </c>
      <c r="S42" s="70" t="s">
        <v>13</v>
      </c>
      <c r="T42" s="70" t="s">
        <v>420</v>
      </c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 t="s">
        <v>438</v>
      </c>
      <c r="B43" s="71">
        <v>2218078460</v>
      </c>
      <c r="C43" s="70">
        <v>147544670</v>
      </c>
      <c r="D43" s="70" t="s">
        <v>43</v>
      </c>
      <c r="E43" s="70" t="s">
        <v>10</v>
      </c>
      <c r="F43" s="70" t="s">
        <v>51</v>
      </c>
      <c r="G43" s="70" t="s">
        <v>299</v>
      </c>
      <c r="H43" s="69" t="s">
        <v>395</v>
      </c>
      <c r="I43" s="69" t="s">
        <v>396</v>
      </c>
      <c r="J43" s="70"/>
      <c r="K43" s="72"/>
      <c r="L43" s="70"/>
      <c r="M43" s="70" t="s">
        <v>347</v>
      </c>
      <c r="N43" s="72">
        <v>70.55</v>
      </c>
      <c r="O43" s="70" t="s">
        <v>49</v>
      </c>
      <c r="P43" s="72">
        <v>50</v>
      </c>
      <c r="Q43" s="70" t="s">
        <v>50</v>
      </c>
      <c r="R43" s="74">
        <v>4000</v>
      </c>
      <c r="S43" s="70" t="s">
        <v>13</v>
      </c>
      <c r="T43" s="70" t="s">
        <v>348</v>
      </c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 t="s">
        <v>438</v>
      </c>
      <c r="B44" s="71">
        <v>2223600851</v>
      </c>
      <c r="C44" s="70">
        <v>2223589751</v>
      </c>
      <c r="D44" s="70" t="s">
        <v>43</v>
      </c>
      <c r="E44" s="70" t="s">
        <v>10</v>
      </c>
      <c r="F44" s="70" t="s">
        <v>51</v>
      </c>
      <c r="G44" s="70" t="s">
        <v>299</v>
      </c>
      <c r="H44" s="69" t="s">
        <v>395</v>
      </c>
      <c r="I44" s="69" t="s">
        <v>396</v>
      </c>
      <c r="J44" s="70"/>
      <c r="K44" s="72"/>
      <c r="L44" s="70"/>
      <c r="M44" s="70" t="s">
        <v>347</v>
      </c>
      <c r="N44" s="72">
        <v>70.55</v>
      </c>
      <c r="O44" s="70" t="s">
        <v>49</v>
      </c>
      <c r="P44" s="72">
        <v>50</v>
      </c>
      <c r="Q44" s="70" t="s">
        <v>50</v>
      </c>
      <c r="R44" s="74">
        <v>4000</v>
      </c>
      <c r="S44" s="70" t="s">
        <v>13</v>
      </c>
      <c r="T44" s="70" t="s">
        <v>348</v>
      </c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 t="s">
        <v>438</v>
      </c>
      <c r="B45" s="71">
        <v>211522826</v>
      </c>
      <c r="C45" s="70"/>
      <c r="D45" s="70" t="s">
        <v>43</v>
      </c>
      <c r="E45" s="70" t="s">
        <v>10</v>
      </c>
      <c r="F45" s="70" t="s">
        <v>346</v>
      </c>
      <c r="G45" s="73">
        <v>37012</v>
      </c>
      <c r="H45" s="69" t="s">
        <v>368</v>
      </c>
      <c r="I45" s="69" t="s">
        <v>369</v>
      </c>
      <c r="J45" s="70"/>
      <c r="K45" s="72"/>
      <c r="L45" s="70"/>
      <c r="M45" s="70" t="s">
        <v>647</v>
      </c>
      <c r="N45" s="72">
        <v>66.5</v>
      </c>
      <c r="O45" s="70" t="s">
        <v>49</v>
      </c>
      <c r="P45" s="72">
        <v>50</v>
      </c>
      <c r="Q45" s="70" t="s">
        <v>50</v>
      </c>
      <c r="R45" s="74">
        <v>17600</v>
      </c>
      <c r="S45" s="70" t="s">
        <v>13</v>
      </c>
      <c r="T45" s="70" t="s">
        <v>420</v>
      </c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 t="s">
        <v>438</v>
      </c>
      <c r="B46" s="71">
        <v>121526655</v>
      </c>
      <c r="C46" s="70"/>
      <c r="D46" s="70" t="s">
        <v>370</v>
      </c>
      <c r="E46" s="70" t="s">
        <v>10</v>
      </c>
      <c r="F46" s="70" t="s">
        <v>51</v>
      </c>
      <c r="G46" s="73">
        <v>37012</v>
      </c>
      <c r="H46" s="69" t="s">
        <v>368</v>
      </c>
      <c r="I46" s="69" t="s">
        <v>369</v>
      </c>
      <c r="J46" s="70"/>
      <c r="K46" s="72"/>
      <c r="L46" s="70"/>
      <c r="M46" s="70" t="s">
        <v>441</v>
      </c>
      <c r="N46" s="72">
        <v>59.05</v>
      </c>
      <c r="O46" s="70" t="s">
        <v>49</v>
      </c>
      <c r="P46" s="72">
        <v>50</v>
      </c>
      <c r="Q46" s="70" t="s">
        <v>50</v>
      </c>
      <c r="R46" s="74">
        <v>17600</v>
      </c>
      <c r="S46" s="70" t="s">
        <v>13</v>
      </c>
      <c r="T46" s="70" t="s">
        <v>348</v>
      </c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 t="s">
        <v>438</v>
      </c>
      <c r="B47" s="71">
        <v>113733854</v>
      </c>
      <c r="C47" s="70"/>
      <c r="D47" s="70" t="s">
        <v>43</v>
      </c>
      <c r="E47" s="70" t="s">
        <v>10</v>
      </c>
      <c r="F47" s="70" t="s">
        <v>51</v>
      </c>
      <c r="G47" s="70" t="s">
        <v>299</v>
      </c>
      <c r="H47" s="69" t="s">
        <v>395</v>
      </c>
      <c r="I47" s="69" t="s">
        <v>396</v>
      </c>
      <c r="J47" s="70"/>
      <c r="K47" s="72"/>
      <c r="L47" s="70"/>
      <c r="M47" s="70" t="s">
        <v>443</v>
      </c>
      <c r="N47" s="72">
        <v>70.25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348</v>
      </c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 t="s">
        <v>438</v>
      </c>
      <c r="B48" s="71">
        <v>127444428</v>
      </c>
      <c r="C48" s="70"/>
      <c r="D48" s="70" t="s">
        <v>43</v>
      </c>
      <c r="E48" s="70" t="s">
        <v>10</v>
      </c>
      <c r="F48" s="70" t="s">
        <v>51</v>
      </c>
      <c r="G48" s="70" t="s">
        <v>299</v>
      </c>
      <c r="H48" s="69" t="s">
        <v>395</v>
      </c>
      <c r="I48" s="69" t="s">
        <v>396</v>
      </c>
      <c r="J48" s="70"/>
      <c r="K48" s="72"/>
      <c r="L48" s="70"/>
      <c r="M48" s="70" t="s">
        <v>644</v>
      </c>
      <c r="N48" s="72">
        <v>70.75</v>
      </c>
      <c r="O48" s="70" t="s">
        <v>49</v>
      </c>
      <c r="P48" s="72">
        <v>50</v>
      </c>
      <c r="Q48" s="70" t="s">
        <v>50</v>
      </c>
      <c r="R48" s="74">
        <v>4000</v>
      </c>
      <c r="S48" s="70" t="s">
        <v>13</v>
      </c>
      <c r="T48" s="70" t="s">
        <v>348</v>
      </c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 t="s">
        <v>438</v>
      </c>
      <c r="B49" s="71">
        <v>157036056</v>
      </c>
      <c r="C49" s="70"/>
      <c r="D49" s="70" t="s">
        <v>370</v>
      </c>
      <c r="E49" s="70" t="s">
        <v>10</v>
      </c>
      <c r="F49" s="70" t="s">
        <v>51</v>
      </c>
      <c r="G49" s="73">
        <v>37012</v>
      </c>
      <c r="H49" s="69" t="s">
        <v>368</v>
      </c>
      <c r="I49" s="69" t="s">
        <v>369</v>
      </c>
      <c r="J49" s="70"/>
      <c r="K49" s="72"/>
      <c r="L49" s="70"/>
      <c r="M49" s="70" t="s">
        <v>387</v>
      </c>
      <c r="N49" s="72">
        <v>58.5</v>
      </c>
      <c r="O49" s="70" t="s">
        <v>49</v>
      </c>
      <c r="P49" s="72">
        <v>50</v>
      </c>
      <c r="Q49" s="70" t="s">
        <v>50</v>
      </c>
      <c r="R49" s="74">
        <v>17600</v>
      </c>
      <c r="S49" s="70" t="s">
        <v>13</v>
      </c>
      <c r="T49" s="70" t="s">
        <v>348</v>
      </c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 t="s">
        <v>438</v>
      </c>
      <c r="B50" s="71">
        <v>426293731</v>
      </c>
      <c r="C50" s="70"/>
      <c r="D50" s="70" t="s">
        <v>43</v>
      </c>
      <c r="E50" s="70" t="s">
        <v>10</v>
      </c>
      <c r="F50" s="70" t="s">
        <v>51</v>
      </c>
      <c r="G50" s="73">
        <v>37012</v>
      </c>
      <c r="H50" s="69" t="s">
        <v>368</v>
      </c>
      <c r="I50" s="69" t="s">
        <v>369</v>
      </c>
      <c r="J50" s="70"/>
      <c r="K50" s="72"/>
      <c r="L50" s="70"/>
      <c r="M50" s="70" t="s">
        <v>441</v>
      </c>
      <c r="N50" s="72">
        <v>58.5</v>
      </c>
      <c r="O50" s="70" t="s">
        <v>49</v>
      </c>
      <c r="P50" s="72">
        <v>50</v>
      </c>
      <c r="Q50" s="70" t="s">
        <v>50</v>
      </c>
      <c r="R50" s="74">
        <v>17600</v>
      </c>
      <c r="S50" s="70" t="s">
        <v>13</v>
      </c>
      <c r="T50" s="70" t="s">
        <v>348</v>
      </c>
      <c r="U50" s="53"/>
      <c r="V50" s="53"/>
      <c r="W50" s="53"/>
      <c r="X50" s="53"/>
      <c r="Y50" s="53"/>
      <c r="Z50" s="53"/>
    </row>
    <row r="51" spans="1:26" ht="14.25" thickTop="1" thickBot="1" x14ac:dyDescent="0.25">
      <c r="A51" s="203" t="s">
        <v>640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407920486&amp;dt=Apr-26-01"/>
    <hyperlink ref="B17" r:id="rId2" display="https://www.intcx.com/ReportServlet/any.class?operation=confirm&amp;dealID=503156223&amp;dt=Apr-26-01"/>
    <hyperlink ref="B18" r:id="rId3" display="https://www.intcx.com/ReportServlet/any.class?operation=confirm&amp;dealID=100068026&amp;dt=Apr-26-01"/>
    <hyperlink ref="B19" r:id="rId4" display="https://www.intcx.com/ReportServlet/any.class?operation=confirm&amp;dealID=394457756&amp;dt=Apr-26-01"/>
    <hyperlink ref="B20" r:id="rId5" display="https://www.intcx.com/ReportServlet/any.class?operation=confirm&amp;dealID=395902715&amp;dt=Apr-26-01"/>
    <hyperlink ref="B21" r:id="rId6" display="https://www.intcx.com/ReportServlet/any.class?operation=confirm&amp;dealID=106882439&amp;dt=Apr-26-01"/>
    <hyperlink ref="B22" r:id="rId7" display="https://www.intcx.com/ReportServlet/any.class?operation=confirm&amp;dealID=179311105&amp;dt=Apr-26-01"/>
    <hyperlink ref="B23" r:id="rId8" display="https://www.intcx.com/ReportServlet/any.class?operation=confirm&amp;dealID=796473816&amp;dt=Apr-26-01"/>
    <hyperlink ref="B24" r:id="rId9" display="https://www.intcx.com/ReportServlet/any.class?operation=confirm&amp;dealID=137744656&amp;dt=Apr-26-01"/>
    <hyperlink ref="B25" r:id="rId10" display="https://www.intcx.com/ReportServlet/any.class?operation=confirm&amp;dealID=365489970&amp;dt=Apr-26-01"/>
    <hyperlink ref="B26" r:id="rId11" display="https://www.intcx.com/ReportServlet/any.class?operation=confirm&amp;dealID=905932870&amp;dt=Apr-26-01"/>
    <hyperlink ref="B27" r:id="rId12" display="https://www.intcx.com/ReportServlet/any.class?operation=confirm&amp;dealID=557209671&amp;dt=Apr-26-01"/>
    <hyperlink ref="B28" r:id="rId13" display="https://www.intcx.com/ReportServlet/any.class?operation=confirm&amp;dealID=569488910&amp;dt=Apr-26-01"/>
    <hyperlink ref="B29" r:id="rId14" display="https://www.intcx.com/ReportServlet/any.class?operation=confirm&amp;dealID=780056639&amp;dt=Apr-26-01"/>
    <hyperlink ref="B30" r:id="rId15" display="https://www.intcx.com/ReportServlet/any.class?operation=confirm&amp;dealID=189809685&amp;dt=Apr-26-01"/>
    <hyperlink ref="B31" r:id="rId16" display="https://www.intcx.com/ReportServlet/any.class?operation=confirm&amp;dealID=967678239&amp;dt=Apr-26-01"/>
    <hyperlink ref="B32" r:id="rId17" display="https://www.intcx.com/ReportServlet/any.class?operation=confirm&amp;dealID=138274015&amp;dt=Apr-26-01"/>
    <hyperlink ref="B33" r:id="rId18" display="https://www.intcx.com/ReportServlet/any.class?operation=confirm&amp;dealID=710591914&amp;dt=Apr-26-01"/>
    <hyperlink ref="B34" r:id="rId19" display="https://www.intcx.com/ReportServlet/any.class?operation=confirm&amp;dealID=978859261&amp;dt=Apr-26-01"/>
    <hyperlink ref="B35" r:id="rId20" display="https://www.intcx.com/ReportServlet/any.class?operation=confirm&amp;dealID=136880369&amp;dt=Apr-26-01"/>
    <hyperlink ref="B36" r:id="rId21" display="https://www.intcx.com/ReportServlet/any.class?operation=confirm&amp;dealID=140962058&amp;dt=Apr-26-01"/>
    <hyperlink ref="B37" r:id="rId22" display="https://www.intcx.com/ReportServlet/any.class?operation=confirm&amp;dealID=147533071&amp;dt=Apr-26-01"/>
    <hyperlink ref="B38" r:id="rId23" display="https://www.intcx.com/ReportServlet/any.class?operation=confirm&amp;dealID=682790320&amp;dt=Apr-26-01"/>
    <hyperlink ref="B39" r:id="rId24" display="https://www.intcx.com/ReportServlet/any.class?operation=confirm&amp;dealID=120999571&amp;dt=Apr-26-01"/>
    <hyperlink ref="B40" r:id="rId25" display="https://www.intcx.com/ReportServlet/any.class?operation=confirm&amp;dealID=149586051&amp;dt=Apr-26-01"/>
    <hyperlink ref="B41" r:id="rId26" display="https://www.intcx.com/ReportServlet/any.class?operation=confirm&amp;dealID=761498494&amp;dt=Apr-26-01"/>
    <hyperlink ref="B42" r:id="rId27" display="https://www.intcx.com/ReportServlet/any.class?operation=confirm&amp;dealID=383515001&amp;dt=Apr-26-01"/>
    <hyperlink ref="B43" r:id="rId28" display="https://www.intcx.com/ReportServlet/any.class?operation=confirm&amp;dealID=147544670&amp;dt=Apr-26-01"/>
    <hyperlink ref="B44" r:id="rId29" display="https://www.intcx.com/ReportServlet/any.class?operation=confirm&amp;dealID=2223589751&amp;dt=Apr-26-01"/>
    <hyperlink ref="B45" r:id="rId30" display="https://www.intcx.com/ReportServlet/any.class?operation=confirm&amp;dealID=211522826&amp;dt=Apr-26-01"/>
    <hyperlink ref="B46" r:id="rId31" display="https://www.intcx.com/ReportServlet/any.class?operation=confirm&amp;dealID=121526655&amp;dt=Apr-26-01"/>
    <hyperlink ref="B47" r:id="rId32" display="https://www.intcx.com/ReportServlet/any.class?operation=confirm&amp;dealID=113733854&amp;dt=Apr-26-01"/>
    <hyperlink ref="B48" r:id="rId33" display="https://www.intcx.com/ReportServlet/any.class?operation=confirm&amp;dealID=127444428&amp;dt=Apr-26-01"/>
    <hyperlink ref="B49" r:id="rId34" display="https://www.intcx.com/ReportServlet/any.class?operation=confirm&amp;dealID=157036056&amp;dt=Apr-26-01"/>
    <hyperlink ref="B50" r:id="rId35" display="https://www.intcx.com/ReportServlet/any.class?operation=confirm&amp;dealID=426293731&amp;dt=Apr-2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274</v>
      </c>
    </row>
    <row r="3" spans="1:20" x14ac:dyDescent="0.2">
      <c r="A3" s="99">
        <f>'E-Mail'!$B$1</f>
        <v>37007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5" thickTop="1" x14ac:dyDescent="0.2">
      <c r="A10" s="66" t="s">
        <v>293</v>
      </c>
    </row>
    <row r="11" spans="1:20" x14ac:dyDescent="0.2">
      <c r="A11" s="67" t="s">
        <v>296</v>
      </c>
    </row>
    <row r="12" spans="1:20" x14ac:dyDescent="0.2">
      <c r="A12" s="67" t="s">
        <v>25</v>
      </c>
    </row>
    <row r="13" spans="1:20" x14ac:dyDescent="0.2">
      <c r="A13" s="67" t="s">
        <v>629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2023-09-17T12:46:09Z</dcterms:modified>
</cp:coreProperties>
</file>