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3E8E0F-074D-44A8-9E71-784E338E506F}" xr6:coauthVersionLast="47" xr6:coauthVersionMax="47" xr10:uidLastSave="{00000000-0000-0000-0000-000000000000}"/>
  <bookViews>
    <workbookView xWindow="-120" yWindow="-120" windowWidth="38640" windowHeight="1572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'DD-ENA'!$D$10:$Y$147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D7" i="7"/>
  <c r="G7" i="7"/>
  <c r="J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<sst xmlns="http://schemas.openxmlformats.org/spreadsheetml/2006/main" count="1472" uniqueCount="644">
  <si>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</si>
  <si>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</si>
  <si>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</si>
  <si>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</si>
  <si>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</si>
  <si>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</si>
  <si>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</si>
  <si>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</si>
  <si>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</si>
  <si>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</si>
  <si>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</si>
  <si>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</si>
  <si>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</si>
  <si>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</si>
  <si>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</si>
  <si>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</si>
  <si>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</si>
  <si>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</si>
  <si>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</si>
  <si>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</si>
  <si>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</si>
  <si>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</si>
  <si>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</si>
  <si>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</si>
  <si>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</si>
  <si>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</si>
  <si>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</si>
  <si>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</si>
  <si>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</si>
  <si>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</si>
  <si>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</si>
  <si>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</si>
  <si>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</si>
  <si>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</si>
  <si>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</si>
  <si>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</si>
  <si>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</si>
  <si>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</si>
  <si>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</si>
  <si>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</si>
  <si>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</si>
  <si>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</si>
  <si>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</si>
  <si>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</si>
  <si>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</si>
  <si>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</si>
  <si>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</si>
  <si>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</si>
  <si>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</si>
  <si>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</si>
  <si>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</si>
  <si>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</si>
  <si>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</si>
  <si>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</si>
  <si>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</si>
  <si>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</si>
  <si>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</si>
  <si>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</si>
  <si>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</si>
  <si>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</si>
  <si>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</si>
  <si>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</si>
  <si>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</si>
  <si>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</si>
  <si>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</si>
  <si>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</si>
  <si>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</si>
  <si>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</si>
  <si>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</si>
  <si>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</si>
  <si>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</si>
  <si>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</si>
  <si>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</si>
  <si>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</si>
  <si>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</si>
  <si>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</si>
  <si>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</si>
  <si>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</si>
  <si>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</si>
  <si>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</si>
  <si>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</si>
  <si>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</si>
  <si>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</si>
  <si>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</si>
  <si>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</si>
  <si>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</si>
  <si>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</si>
  <si>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</si>
  <si>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</si>
  <si>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</si>
  <si>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</si>
  <si>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</si>
  <si>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</si>
  <si>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</si>
  <si>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</si>
  <si>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</si>
  <si>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</si>
  <si>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</si>
  <si>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</si>
  <si>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</si>
  <si>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</si>
  <si>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</si>
  <si>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</si>
  <si>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</si>
  <si>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</si>
  <si>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</si>
  <si>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</si>
  <si>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</si>
  <si>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</si>
  <si>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</si>
  <si>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</si>
  <si>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</si>
  <si>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</si>
  <si>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</si>
  <si>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</si>
  <si>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</si>
  <si>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</si>
  <si>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</si>
  <si>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</si>
  <si>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</si>
  <si>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</si>
  <si>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</si>
  <si>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</si>
  <si>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</si>
  <si>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</si>
  <si>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</si>
  <si>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</si>
  <si>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</si>
  <si>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</si>
  <si>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</si>
  <si>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</si>
  <si>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</si>
  <si>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</si>
  <si>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</si>
  <si>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</si>
  <si>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</si>
  <si>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</si>
  <si>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</si>
  <si>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</si>
  <si>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</si>
  <si>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</si>
  <si>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</si>
  <si>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</si>
  <si>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</si>
  <si>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</si>
  <si>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</si>
  <si>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</si>
  <si>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</si>
  <si>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</si>
  <si>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</si>
  <si>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</si>
  <si>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</si>
  <si>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</si>
  <si>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</si>
  <si>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</si>
  <si>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</si>
  <si>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</si>
  <si>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</si>
  <si>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</si>
  <si>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</si>
  <si>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</si>
  <si>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</si>
  <si>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</si>
  <si>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</si>
  <si>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</si>
  <si>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</si>
  <si>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</si>
  <si>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</si>
  <si>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</si>
  <si>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</si>
  <si>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</si>
  <si>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</si>
  <si>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</si>
  <si>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</si>
  <si>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</si>
  <si>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</si>
  <si>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</si>
  <si>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</si>
  <si>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</si>
  <si>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</si>
  <si>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</si>
  <si>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</si>
  <si>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</si>
  <si>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</si>
  <si>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</si>
  <si>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</si>
  <si>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</si>
  <si>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</si>
  <si>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</si>
  <si>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</si>
  <si>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</si>
  <si>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</si>
  <si>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</si>
  <si>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</si>
  <si>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</si>
  <si>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</si>
  <si>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</si>
  <si>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</si>
  <si>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</si>
  <si>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</si>
  <si>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</si>
  <si>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</si>
  <si>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</si>
  <si>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</si>
  <si>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</si>
  <si>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</si>
  <si>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</si>
  <si>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</si>
  <si>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</si>
  <si>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</si>
  <si>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</si>
  <si>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</si>
  <si>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</si>
  <si>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</si>
  <si>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</si>
  <si>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</si>
  <si>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</si>
  <si>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</si>
  <si>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</si>
  <si>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</si>
  <si>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</si>
  <si>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</si>
  <si>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</si>
  <si>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</si>
  <si>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</si>
  <si>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</si>
  <si>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</si>
  <si>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</si>
  <si>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</si>
  <si>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</si>
  <si>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</si>
  <si>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</si>
  <si>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</si>
  <si>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</si>
  <si>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</si>
  <si>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</si>
  <si>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</si>
  <si>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</si>
  <si>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</si>
  <si>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</si>
  <si>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</si>
  <si>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</si>
  <si>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</si>
  <si>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</si>
  <si>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</si>
  <si>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</si>
  <si>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</si>
  <si>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</si>
  <si>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</si>
  <si>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</si>
  <si>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</si>
  <si>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</si>
  <si>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</si>
  <si>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</si>
  <si>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</si>
  <si>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</si>
  <si>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</si>
  <si>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</si>
  <si>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</si>
  <si>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</si>
  <si>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</si>
  <si>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</si>
  <si>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</si>
  <si>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</si>
  <si>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</si>
  <si>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</si>
  <si>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</si>
  <si>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</si>
  <si>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</si>
  <si>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</si>
  <si>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</si>
  <si>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</si>
  <si>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</si>
  <si>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</si>
  <si>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</si>
  <si>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</si>
  <si>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</si>
  <si>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</si>
  <si>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</si>
  <si>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</si>
  <si>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</si>
  <si>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</si>
  <si>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</si>
  <si>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</si>
  <si>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</si>
  <si>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</si>
  <si>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</si>
  <si>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</si>
  <si>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</si>
  <si>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</si>
  <si>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</si>
  <si>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</si>
  <si>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</si>
  <si>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</si>
  <si>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</si>
  <si>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</si>
  <si>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</si>
  <si>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</si>
  <si>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</si>
  <si>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    Firm-LD Peak - Cin - Jul01-Aug01</t>
  </si>
  <si>
    <t>Enron Canada Corp.</t>
  </si>
  <si>
    <t>ENESTOREY</t>
  </si>
  <si>
    <t>Geoffrey Storey</t>
  </si>
  <si>
    <t>Commodity Type:  All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</si>
  <si>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</si>
  <si>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</si>
  <si>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</si>
  <si>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t> Commodity Type:  All</t>
  </si>
  <si>
    <t>(blank)</t>
  </si>
  <si>
    <t>(blank) Total</t>
  </si>
  <si>
    <t>Fin Swap-Peak</t>
  </si>
  <si>
    <t>    Fin Swap-Peak - NYPOOL J - Jun01</t>
  </si>
  <si>
    <t>Firm-LD Off-Peak</t>
  </si>
  <si>
    <t>    Firm-LD Peak - Cin - Bal Week</t>
  </si>
  <si>
    <t>    Firm-LD Peak - Cin - Next Week</t>
  </si>
  <si>
    <t>Next Week</t>
  </si>
  <si>
    <t>    Firm-LD Peak - Cin - Sep01</t>
  </si>
  <si>
    <t>    Firm-LD Peak - Cin - Jan02-Feb02</t>
  </si>
  <si>
    <t>Jan02-Feb02</t>
  </si>
  <si>
    <t>    Firm-LD Peak - Comed - Next Day</t>
  </si>
  <si>
    <t>    Firm-LD Peak - Comed - Nov01</t>
  </si>
  <si>
    <t>    Firm-LD Peak - Comed - Q4 01</t>
  </si>
  <si>
    <t>    Firm-LD Peak - Ent - Next Day</t>
  </si>
  <si>
    <t>    Firm-LD Peak - Ent - Next Week</t>
  </si>
  <si>
    <t>    Firm-LD Peak - Ent - Jun01</t>
  </si>
  <si>
    <t>    Firm-LD Peak - Ent - Apr02</t>
  </si>
  <si>
    <t>    Firm-LD Peak - Mid C - May01</t>
  </si>
  <si>
    <t>    Firm-LD Peak - Nepool - May01</t>
  </si>
  <si>
    <t>    Firm-LD Peak - PJM-W - Next Week</t>
  </si>
  <si>
    <t>    Firm-LD Peak - PJM-W - Jun01</t>
  </si>
  <si>
    <t>    Firm-LD Peak - PJM-W - Sep01</t>
  </si>
  <si>
    <t>    Firm-LD Peak - PJM-W - Jun02</t>
  </si>
  <si>
    <t>    Firm-LD Peak - TVA - Next Day</t>
  </si>
  <si>
    <t>    Firm-LD Peak - TVA - Jun01</t>
  </si>
  <si>
    <t>NG Firm Phys, FP</t>
  </si>
  <si>
    <t>    NG Firm Phys, FP - ANR-SE-T - Next Day Gas</t>
  </si>
  <si>
    <t>Next Day Gas</t>
  </si>
  <si>
    <t>    NG Firm Phys, FP - ANR-SE - 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</si>
  <si>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</si>
  <si>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</si>
  <si>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</si>
  <si>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</si>
  <si>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</si>
  <si>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</si>
  <si>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</si>
  <si>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</si>
  <si>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</si>
  <si>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</si>
  <si>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</si>
  <si>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</si>
  <si>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NGPL-STX - Next Day Gas</t>
  </si>
  <si>
    <t>    NG Firm Phys, FP - NGPL-TxOk East-GC - Next Day Gas</t>
  </si>
  <si>
    <t>    NG Firm Phys, FP - NNG-Demarc - Next Day Gas</t>
  </si>
  <si>
    <t>    NG Firm Phys, FP - PG&amp;E-Citygate - Next Day Gas</t>
  </si>
  <si>
    <t>    NG Firm Phys, FP - PG&amp;E-Topock - Next Day Gas</t>
  </si>
  <si>
    <t>    NG Firm Phys, FP - Panhandle - Next Day Gas</t>
  </si>
  <si>
    <t>    NG Firm Phys, FP - Socal-Ehrenberg - Next Day Gas</t>
  </si>
  <si>
    <t>    NG Firm Phys, FP - Socal-Topock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</si>
  <si>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</si>
  <si>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</si>
  <si>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</si>
  <si>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</si>
  <si>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</si>
  <si>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</si>
  <si>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</si>
  <si>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</si>
  <si>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</si>
  <si>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</si>
  <si>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    NG Firm Phys, FP - Waha - Next Day Gas</t>
  </si>
  <si>
    <t>NG Firm Phys, ID, GDD</t>
  </si>
  <si>
    <t>    NG Firm Phys, ID, GDD - CG-ML - Next Day Gas</t>
  </si>
  <si>
    <t>    NG Firm Phys, ID, GDD - Tenn-5L - Next Day Gas</t>
  </si>
  <si>
    <t>    NG Firm Phys, ID, GDD - Tenn-8L - Next Day Gas</t>
  </si>
  <si>
    <t>    NG Firm Phys, ID, GDD - TET ELA - Next Day Gas</t>
  </si>
  <si>
    <t>Nov01-Mar02</t>
  </si>
  <si>
    <t>NG Firm Phys, ID, IF</t>
  </si>
  <si>
    <t>    NG Firm Phys, ID, IF - Opal - May01</t>
  </si>
  <si>
    <t>    NG Firm Phys, ID, IF - TGT-SL - May01</t>
  </si>
  <si>
    <t>NG Fin BS, LD1 for IF</t>
  </si>
  <si>
    <t>    NG Fin BS, LD1 for IF - ANR-SE - May01</t>
  </si>
  <si>
    <t>    NG Fin BS, LD1 for IF - Henry - May01</t>
  </si>
  <si>
    <t>    NG Fin BS, LD1 for IF - NGPL-LA - May01-Oct01</t>
  </si>
  <si>
    <t>May01-Oct01</t>
  </si>
  <si>
    <t>    NG Fin BS, LD1 for IF - Perm - May01</t>
  </si>
  <si>
    <t>    NG Fin BS, LD1 for IF - Perm - Nov01-Mar02</t>
  </si>
  <si>
    <t>    NG Fin BS, LD1 for IF - Waha - May01</t>
  </si>
  <si>
    <t>    NG Fin BS, LD1 for IF - Waha - Q3 01</t>
  </si>
  <si>
    <t>Q3 01</t>
  </si>
  <si>
    <t>    NG Fin BS, LD1 for IF - Waha - May01-Oct01</t>
  </si>
  <si>
    <t>NG Fin Sw Swap, FP for GDD</t>
  </si>
  <si>
    <t>    NG Fin Sw Swap, FP for GDD - Henry - Bal Month Gas</t>
  </si>
  <si>
    <t>Bal Month Gas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</si>
  <si>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</si>
  <si>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</si>
  <si>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</si>
  <si>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</si>
  <si>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</si>
  <si>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</si>
  <si>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</si>
  <si>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</si>
  <si>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</si>
  <si>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TVA</t>
  </si>
  <si>
    <t>Apr-23-01</t>
  </si>
  <si>
    <t>Apr-27-01</t>
  </si>
  <si>
    <t>Carson , M</t>
  </si>
  <si>
    <t>Apr-17-01</t>
  </si>
  <si>
    <t>Dorland , C</t>
  </si>
  <si>
    <t>Apr-18-01</t>
  </si>
  <si>
    <t>Apr-20-01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</si>
  <si>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</si>
  <si>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</si>
  <si>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</si>
  <si>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</si>
  <si>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</si>
  <si>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</si>
  <si>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</si>
  <si>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DYNMSTE</t>
  </si>
  <si>
    <t>pwr.East Power</t>
  </si>
  <si>
    <t>pwr.Ercot</t>
  </si>
  <si>
    <t>HE7-22CPT</t>
  </si>
  <si>
    <t>Total</t>
  </si>
  <si>
    <t>US Natural Gas Total</t>
  </si>
  <si>
    <t>Power Total</t>
  </si>
  <si>
    <r>
      <t> Trade Dates:  </t>
    </r>
    <r>
      <rPr>
        <sz val="8"/>
        <color indexed="8"/>
        <rFont val="Verdana"/>
        <family val="2"/>
      </rPr>
      <t>Apr-17-01 thru Apr-17-01</t>
    </r>
  </si>
  <si>
    <t>Apr-17-01 14:15 GMT</t>
  </si>
  <si>
    <t>    Fin Swap-Peak - NYPOOL J - Jul01-Aug01</t>
  </si>
  <si>
    <t>Apr-17-01 18:45 GMT</t>
  </si>
  <si>
    <t>    Fin Swap-Peak - NYPOOL A - May01</t>
  </si>
  <si>
    <t>Apr-17-01 13:43 GMT</t>
  </si>
  <si>
    <t>    Fin Swap-Peak - NYPOOL A - Jun01</t>
  </si>
  <si>
    <t>Apr-17-01 15:17 GMT</t>
  </si>
  <si>
    <t>    Fin Swap-Peak - NYPOOL A - Jul01-Aug01</t>
  </si>
  <si>
    <t>Apr-17-01 14:54 GMT</t>
  </si>
  <si>
    <t>    Fin Swap-Peak - NYPOOL G - Next Day</t>
  </si>
  <si>
    <t>    Fin Swap-Peak - NYPOOL G - Jun01</t>
  </si>
  <si>
    <t>Apr-17-01 12:50 GMT</t>
  </si>
  <si>
    <t>    Firm-LD Off-Peak - Mid C Off-Peak - Q4 01</t>
  </si>
  <si>
    <t>Apr-17-01 18:48 GMT</t>
  </si>
  <si>
    <t>Apr-17-01 14:12 GMT</t>
  </si>
  <si>
    <t>Apr-17-01 18:49 GMT</t>
  </si>
  <si>
    <t>Apr-17-01 19:20 GMT</t>
  </si>
  <si>
    <t>Apr-17-01 20:47 GMT</t>
  </si>
  <si>
    <t>Apr-17-01 20:56 GMT</t>
  </si>
  <si>
    <t>Apr-17-01 18:42 GMT</t>
  </si>
  <si>
    <t>Apr-17-01 15:36 GMT</t>
  </si>
  <si>
    <t>    Firm-LD Peak - Cin - Nov01</t>
  </si>
  <si>
    <t>Apr-17-01 19:57 GMT</t>
  </si>
  <si>
    <t>Apr-17-01 17:10 GMT</t>
  </si>
  <si>
    <t>Apr-17-01 13:31 GMT</t>
  </si>
  <si>
    <t>    Firm-LD Peak - Comed - Bal Week</t>
  </si>
  <si>
    <t>Apr-17-01 15:32 GMT</t>
  </si>
  <si>
    <t>    Firm-LD Peak - Comed - Jun01</t>
  </si>
  <si>
    <t>Apr-17-01 17:41 GMT</t>
  </si>
  <si>
    <t>    Firm-LD Peak - Comed - Sep01</t>
  </si>
  <si>
    <t>Apr-17-01 12:56 GMT</t>
  </si>
  <si>
    <t>    Firm-LD Peak - Comed - Dec01</t>
  </si>
  <si>
    <t>Apr-17-01 15:21 GMT</t>
  </si>
  <si>
    <t>Apr-17-01 15:55 GMT</t>
  </si>
  <si>
    <t>Apr-17-01 14:20 GMT</t>
  </si>
  <si>
    <t>Apr-17-01 18:24 GMT</t>
  </si>
  <si>
    <t>Apr-17-01 18:20 GMT</t>
  </si>
  <si>
    <t>Apr-17-01 14:06 GMT</t>
  </si>
  <si>
    <t>    Firm-LD Peak - Ent - Sep01</t>
  </si>
  <si>
    <t>Apr-17-01 12:52 GMT</t>
  </si>
  <si>
    <t>    Firm-LD Peak - Ent - Jan02-Feb02</t>
  </si>
  <si>
    <t>Apr-17-01 15:43 GMT</t>
  </si>
  <si>
    <t>    Firm-LD Peak - Ent - Cal 02</t>
  </si>
  <si>
    <t>Apr-17-01 16:09 GMT</t>
  </si>
  <si>
    <t>Apr-17-01 16:44 GMT</t>
  </si>
  <si>
    <t>    Firm-LD Peak - NP-15 - May01</t>
  </si>
  <si>
    <t>Apr-17-01 18:54 GMT</t>
  </si>
  <si>
    <t>Apr-17-01 17:03 GMT</t>
  </si>
  <si>
    <t>Apr-17-01 17:38 GMT</t>
  </si>
  <si>
    <t>    Firm-LD Peak - Nepool - Jun01</t>
  </si>
  <si>
    <t>Apr-17-01 14:34 GMT</t>
  </si>
  <si>
    <t>    Firm-LD Peak - Nepool - Sep01</t>
  </si>
  <si>
    <t>Apr-17-01 17:39 GMT</t>
  </si>
  <si>
    <t>    Firm-LD Peak - Nepool - Jan02-Feb02</t>
  </si>
  <si>
    <t>Apr-17-01 19:27 GMT</t>
  </si>
  <si>
    <t>Apr-17-01 13:16 GMT</t>
  </si>
  <si>
    <t>Apr-17-01 17:04 GMT</t>
  </si>
  <si>
    <t>Apr-17-01 19:08 GMT</t>
  </si>
  <si>
    <t>Apr-17-01 13:45 GMT</t>
  </si>
  <si>
    <t>    Firm-LD Peak - PJM-W - Jan02-Feb02</t>
  </si>
  <si>
    <t>Apr-17-01 19:14 GMT</t>
  </si>
  <si>
    <t>Apr-17-01 12:31 GMT</t>
  </si>
  <si>
    <t>    Firm-LD Peak - TVA - Next Week</t>
  </si>
  <si>
    <t>Apr-17-01 14:03 GMT</t>
  </si>
  <si>
    <t>    Firm-LD Peak - TVA - May01</t>
  </si>
  <si>
    <t>Apr-17-01 22:12 GMT</t>
  </si>
  <si>
    <t>Apr-17-01 18:25 GMT</t>
  </si>
  <si>
    <t>    Firm-LD Peak - TVA - Jan02-Feb02</t>
  </si>
  <si>
    <t>    Firm-LD Peak - Ercot UBU - Bal Week</t>
  </si>
  <si>
    <t>Apr-17-01 18:22 GMT</t>
  </si>
  <si>
    <t>Apr-17-01 14:11 GMT</t>
  </si>
  <si>
    <t>Apr-17-01 13:59 GMT</t>
  </si>
  <si>
    <t>Apr-17-01 16:00 GMT</t>
  </si>
  <si>
    <t>Apr-17-01 15:24 GMT</t>
  </si>
  <si>
    <t>Apr-17-01 14:48 GMT</t>
  </si>
  <si>
    <t>Apr-17-01 13:53 GMT</t>
  </si>
  <si>
    <t>Apr-17-01 14:44 GMT</t>
  </si>
  <si>
    <t>Apr-17-01 14:47 GMT</t>
  </si>
  <si>
    <t>    NG Firm Phys, FP - FGT-Z2 - Next Day Gas</t>
  </si>
  <si>
    <t>Apr-17-01 14:36 GMT</t>
  </si>
  <si>
    <t>Apr-17-01 13:42 GMT</t>
  </si>
  <si>
    <t>Apr-17-01 14:33 GMT</t>
  </si>
  <si>
    <t>Apr-17-01 14:31 GMT</t>
  </si>
  <si>
    <t>    NG Firm Phys, FP - NGPL-Nipsco - Next Day Gas</t>
  </si>
  <si>
    <t>Apr-17-01 13:51 GMT</t>
  </si>
  <si>
    <t>Apr-17-01 14:22 GMT</t>
  </si>
  <si>
    <t>Apr-17-01 14:17 GMT</t>
  </si>
  <si>
    <t>Apr-17-01 14:25 GMT</t>
  </si>
  <si>
    <t>Apr-17-01 14:08 GMT</t>
  </si>
  <si>
    <t>Apr-17-01 14:29 GMT</t>
  </si>
  <si>
    <t>Apr-17-01 14:07 GMT</t>
  </si>
  <si>
    <t>Apr-17-01 14:19 GMT</t>
  </si>
  <si>
    <t>Apr-17-01 14:18 GMT</t>
  </si>
  <si>
    <t>    NG Firm Phys, FP - Sonat-T1 - Next Day Gas</t>
  </si>
  <si>
    <t>Apr-17-01 14:32 GMT</t>
  </si>
  <si>
    <t>Apr-17-01 15:01 GMT</t>
  </si>
  <si>
    <t>Apr-17-01 14:55 GMT</t>
  </si>
  <si>
    <t>Apr-17-01 14:51 GMT</t>
  </si>
  <si>
    <t>Apr-17-01 14:01 GMT</t>
  </si>
  <si>
    <t>Apr-17-01 15:53 GMT</t>
  </si>
  <si>
    <t>Apr-17-01 14:09 GMT</t>
  </si>
  <si>
    <t>Apr-17-01 12:51 GMT</t>
  </si>
  <si>
    <t>    NG Firm Phys, ID, GDD - CG-ONSH - Next Day Gas</t>
  </si>
  <si>
    <t>Apr-17-01 12:59 GMT</t>
  </si>
  <si>
    <t>    NG Firm Phys, ID, GDD - CG-ONSH - May01</t>
  </si>
  <si>
    <t>    NG Firm Phys, ID, GDD - NGPL-LA - Next Day Gas</t>
  </si>
  <si>
    <t>Apr-17-01 13:40 GMT</t>
  </si>
  <si>
    <t>    NG Firm Phys, ID, GDD - Panhandle - Next Day Gas</t>
  </si>
  <si>
    <t>Apr-17-01 13:03 GMT</t>
  </si>
  <si>
    <t>    NG Firm Phys, ID, GDD - Tenn-Z0 - Next Day Gas</t>
  </si>
  <si>
    <t>Apr-17-01 12:23 GMT</t>
  </si>
  <si>
    <t>Apr-17-01 11:49 GMT</t>
  </si>
  <si>
    <t>Apr-17-01 12:47 GMT</t>
  </si>
  <si>
    <t>    NG Firm Phys, ID, GDD - TGT-SL - Next Day Gas</t>
  </si>
  <si>
    <t>Apr-17-01 13:24 GMT</t>
  </si>
  <si>
    <t>    NG Firm Phys, ID, GDD - Tran 65 - Next Day Gas</t>
  </si>
  <si>
    <t>Apr-17-01 13:33 GMT</t>
  </si>
  <si>
    <t>    NG Firm Phys, ID, GDD - Trunk ELA - Next Day Gas</t>
  </si>
  <si>
    <t>Apr-17-01 12:58 GMT</t>
  </si>
  <si>
    <t>Apr-17-01 14:57 GMT</t>
  </si>
  <si>
    <t>    NG Firm Phys, ID, IF - NGPL-LA - May01</t>
  </si>
  <si>
    <t>Apr-17-01 15:04 GMT</t>
  </si>
  <si>
    <t>Apr-17-01 15:51 GMT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</si>
  <si>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</si>
  <si>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GDM</t>
  </si>
  <si>
    <t>    NG Fin BS, LD1 for GDM - Mich - May01</t>
  </si>
  <si>
    <t>Apr-17-01 18:35 GMT</t>
  </si>
  <si>
    <t>    NG Fin BS, LD1 for GDM - Mich - May01-Oct01</t>
  </si>
  <si>
    <t>Apr-17-01 15:07 GMT</t>
  </si>
  <si>
    <t>    NG Fin BS, LD1 for GDM - Mich - Nov01-Mar02</t>
  </si>
  <si>
    <t>Apr-17-01 19:19 GMT</t>
  </si>
  <si>
    <t>    NG Fin BS, LD1 for IF - TCO - May01</t>
  </si>
  <si>
    <t>Apr-17-01 13:05 GMT</t>
  </si>
  <si>
    <t>    NG Fin BS, LD1 for IF - CG-ONSH - May01</t>
  </si>
  <si>
    <t>Apr-17-01 18:46 GMT</t>
  </si>
  <si>
    <t>Apr-17-01 16:49 GMT</t>
  </si>
  <si>
    <t>    NG Fin BS, LD1 for IF - HSC - May01</t>
  </si>
  <si>
    <t>    NG Fin BS, LD1 for IF - HSC - Jun01</t>
  </si>
  <si>
    <t>Apr-17-01 13:30 GMT</t>
  </si>
  <si>
    <t>    NG Fin BS, LD1 for IF - HSC - Aug01</t>
  </si>
  <si>
    <t>Apr-17-01 19:07 GMT</t>
  </si>
  <si>
    <t>    NG Fin BS, LD1 for IF - HSC - Oct01</t>
  </si>
  <si>
    <t>Apr-17-01 18:56 GMT</t>
  </si>
  <si>
    <t>Apr-17-01 18:41 GMT</t>
  </si>
  <si>
    <t>    NG Fin BS, LD1 for IF - NNG-Demarc - May01-Oct01</t>
  </si>
  <si>
    <t>Apr-17-01 16:04 GMT</t>
  </si>
  <si>
    <t>    NG Fin BS, LD1 for IF - NW-Rockies - May01</t>
  </si>
  <si>
    <t>    NG Fin BS, LD1 for IF - NW-Rockies - Nov01-Mar02</t>
  </si>
  <si>
    <t>Apr-17-01 19:09 GMT</t>
  </si>
  <si>
    <t>    NG Fin BS, LD1 for IF - Panhandle - Jul01</t>
  </si>
  <si>
    <t>Apr-17-01 17:11 GMT</t>
  </si>
  <si>
    <t>    NG Fin BS, LD1 for IF - Perm - May01-Oct01</t>
  </si>
  <si>
    <t>Apr-17-01 14:39 GMT</t>
  </si>
  <si>
    <t>    NG Fin BS, LD1 for IF - Tenn-LA - May01</t>
  </si>
  <si>
    <t>    NG Fin BS, LD1 for IF - TET ELA - May01</t>
  </si>
  <si>
    <t>Apr-17-01 18:10 GMT</t>
  </si>
  <si>
    <t>    NG Fin BS, LD1 for IF - Tran 65 - May01</t>
  </si>
  <si>
    <t>Apr-17-01 14:49 GMT</t>
  </si>
  <si>
    <t>    NG Fin BS, LD1 for IF - Waha - Jun01</t>
  </si>
  <si>
    <t>Apr-17-01 13:27 GMT</t>
  </si>
  <si>
    <t>Apr-17-01 13:41 GMT</t>
  </si>
  <si>
    <t>NG Fin BS, LD1 for NGI</t>
  </si>
  <si>
    <t>    NG Fin BS, LD1 for NGI - Chicago - May01-Oct01</t>
  </si>
  <si>
    <t>    NG Fin BS, LD1 for NGI - Chicago - Nov01-Mar02</t>
  </si>
  <si>
    <t>    NG Fin BS, LD1 for NGI - Socal - May01</t>
  </si>
  <si>
    <t>Apr-17-01 14:59 GMT</t>
  </si>
  <si>
    <t>Apr-17-01 18:36 GMT</t>
  </si>
  <si>
    <t>NG Fin Sw Swap, GDM for GDD</t>
  </si>
  <si>
    <t>    NG Fin Sw Swap, GDM for GDD - Mich - May01</t>
  </si>
  <si>
    <t>NG Fin Sw Swap, IF for GDD</t>
  </si>
  <si>
    <t>    NG Fin Sw Swap, IF for GDD - NGPL-LA - May01</t>
  </si>
  <si>
    <t>    NG Fin Sw Swap, IF for GDD - NGPL-LA - May01-Oct01</t>
  </si>
  <si>
    <t>Apr-17-01 21:11 GMT</t>
  </si>
  <si>
    <t>Apr-17-01 21:26 GMT</t>
  </si>
  <si>
    <t>Apr-17-01 21:30 GMT</t>
  </si>
  <si>
    <t>Apr-17-01 17:15 GMT</t>
  </si>
  <si>
    <t>    NG Fin, FP for LD1 - Henry - Apr03-Oct03</t>
  </si>
  <si>
    <t>Apr03-Oct03</t>
  </si>
  <si>
    <t>Apr-17-01 19:06 GMT</t>
  </si>
  <si>
    <t> Trade Dates:  Apr-17-01 thru Apr-17-01</t>
  </si>
  <si>
    <t>Henry</t>
  </si>
  <si>
    <t>Jan-01-02</t>
  </si>
  <si>
    <t>Dec-31-02</t>
  </si>
  <si>
    <t>Duke Energy Trading and Marketing LLC</t>
  </si>
  <si>
    <t>USD / MMBtu</t>
  </si>
  <si>
    <t>Daily</t>
  </si>
  <si>
    <t>Arnold, J</t>
  </si>
  <si>
    <t>Mich</t>
  </si>
  <si>
    <t>May-01-01</t>
  </si>
  <si>
    <t>May-31-01</t>
  </si>
  <si>
    <t>AEP Energy Services, Inc.</t>
  </si>
  <si>
    <t>Storey, G</t>
  </si>
  <si>
    <t>Sold</t>
  </si>
  <si>
    <t>NGPL-LA</t>
  </si>
  <si>
    <t>Oct-31-01</t>
  </si>
  <si>
    <t>Reliant Energy Services, Inc.</t>
  </si>
  <si>
    <t>Comed</t>
  </si>
  <si>
    <t>Apr-19-01</t>
  </si>
  <si>
    <t>NP-15</t>
  </si>
  <si>
    <t>Morgan Stanley Capital Group, Inc.</t>
  </si>
  <si>
    <t>Motley, M</t>
  </si>
  <si>
    <t>Constellation Power Source Inc.</t>
  </si>
  <si>
    <t>Trade Dates:  Apr-17-01 thru Apr-17-01</t>
  </si>
  <si>
    <t>DYNBWHI</t>
  </si>
  <si>
    <t>ng.Not Applicable</t>
  </si>
  <si>
    <t>ng.Basis Swap</t>
  </si>
  <si>
    <t>ng.Northern Natural Demarc</t>
  </si>
  <si>
    <t>ng.NYMEX Last Day Settlement</t>
  </si>
  <si>
    <t>ng.Inside FERC Northern Natural Demarc</t>
  </si>
  <si>
    <t>ng.Prompt Month - Financial</t>
  </si>
  <si>
    <t>08:23 A.M.</t>
  </si>
  <si>
    <t>SELL</t>
  </si>
  <si>
    <t>pwr.Jan-Feb 02</t>
  </si>
  <si>
    <t>07:57 A.M.</t>
  </si>
  <si>
    <t>pwr.June 02</t>
  </si>
  <si>
    <t>07:59 A.M.</t>
  </si>
  <si>
    <t>pwr.June01</t>
  </si>
  <si>
    <t>pwr.Oct-Dec01</t>
  </si>
  <si>
    <t>08:01 A.M.</t>
  </si>
  <si>
    <t>Sum of 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</si>
</sst>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2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0" fontId="4" fillId="11" borderId="32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174" fontId="25" fillId="0" borderId="0" xfId="0" applyNumberFormat="1" applyFont="1" applyBorder="1" applyAlignment="1">
      <alignment horizontal="center"/>
    </xf>
    <xf numFmtId="0" fontId="0" fillId="0" borderId="33" xfId="0" applyBorder="1"/>
    <xf numFmtId="3" fontId="0" fillId="0" borderId="5" xfId="0" pivotButton="1" applyNumberFormat="1" applyBorder="1"/>
    <xf numFmtId="3" fontId="0" fillId="0" borderId="33" xfId="0" applyNumberFormat="1" applyBorder="1"/>
    <xf numFmtId="3" fontId="0" fillId="0" borderId="15" xfId="0" applyNumberFormat="1" applyBorder="1"/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0" fontId="0" fillId="0" borderId="33" xfId="0" applyNumberFormat="1" applyBorder="1"/>
    <xf numFmtId="0" fontId="0" fillId="0" borderId="34" xfId="0" applyBorder="1"/>
    <xf numFmtId="0" fontId="0" fillId="0" borderId="35" xfId="0" applyNumberFormat="1" applyBorder="1"/>
    <xf numFmtId="3" fontId="0" fillId="0" borderId="35" xfId="0" applyNumberFormat="1" applyBorder="1"/>
    <xf numFmtId="0" fontId="3" fillId="12" borderId="36" xfId="0" applyFont="1" applyFill="1" applyBorder="1" applyAlignment="1">
      <alignment horizontal="center"/>
    </xf>
    <xf numFmtId="0" fontId="3" fillId="12" borderId="37" xfId="0" applyFont="1" applyFill="1" applyBorder="1" applyAlignment="1">
      <alignment horizontal="center"/>
    </xf>
    <xf numFmtId="0" fontId="3" fillId="12" borderId="38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2" xfId="0" applyFont="1" applyFill="1" applyBorder="1" applyAlignment="1">
      <alignment horizontal="left" wrapText="1"/>
    </xf>
    <xf numFmtId="0" fontId="15" fillId="13" borderId="43" xfId="0" applyFont="1" applyFill="1" applyBorder="1" applyAlignment="1">
      <alignment horizontal="left" wrapText="1"/>
    </xf>
    <xf numFmtId="0" fontId="15" fillId="13" borderId="44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99.337991782406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9.337797685184" createdVersion="1" recordCount="1">
  <cacheSource type="worksheet">
    <worksheetSource ref="A10:Y11" sheet="DD-ENA"/>
  </cacheSource>
  <cacheFields count="25">
    <cacheField name="Enron Trader" numFmtId="0">
      <sharedItems count="16">
        <s v="Geoffrey Storey"/>
        <s v="Chris Germany" u="1"/>
        <s v="Dan Junek" u="1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</sharedItems>
    </cacheField>
    <cacheField name="Period" numFmtId="0">
      <sharedItems containsSemiMixedTypes="0" containsString="0" containsNumber="1" containsInteger="1" minValue="31" maxValue="31" count="1">
        <n v="31"/>
      </sharedItems>
    </cacheField>
    <cacheField name="Total Volume" numFmtId="0">
      <sharedItems containsSemiMixedTypes="0" containsString="0" containsNumber="1" containsInteger="1" minValue="310000" maxValue="310000" count="1">
        <n v="3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1">
        <s v="ENESTOREY"/>
      </sharedItems>
    </cacheField>
    <cacheField name="Dynegy User Name " numFmtId="0">
      <sharedItems count="1">
        <s v="DYNBWHI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.Not Applicable"/>
      </sharedItems>
    </cacheField>
    <cacheField name="Deal Type " numFmtId="0">
      <sharedItems count="1">
        <s v="ng.Basis Swap"/>
      </sharedItems>
    </cacheField>
    <cacheField name="Location " numFmtId="0">
      <sharedItems count="1">
        <s v="ng.Northern Natural Demarc"/>
      </sharedItems>
    </cacheField>
    <cacheField name="Pricing Mechanism " numFmtId="0">
      <sharedItems count="1">
        <s v="ng.NYMEX Last Day Settlement"/>
      </sharedItems>
    </cacheField>
    <cacheField name="Settlement Type " numFmtId="0">
      <sharedItems count="1">
        <s v="ng.Inside FERC Northern Natural Demarc"/>
      </sharedItems>
    </cacheField>
    <cacheField name="Term " numFmtId="0">
      <sharedItems count="1">
        <s v="ng.Prompt Month - Financial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Transaction Time " numFmtId="0">
      <sharedItems count="1">
        <s v="08:23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-1.7500000000000002E-2" maxValue="-1.7500000000000002E-2" count="1">
        <n v="-1.7500000000000002E-2"/>
      </sharedItems>
    </cacheField>
    <cacheField name="Deal Number " numFmtId="0">
      <sharedItems containsSemiMixedTypes="0" containsString="0" containsNumber="1" containsInteger="1" minValue="24442" maxValue="24442" count="1">
        <n v="2444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9.337893750002" createdVersion="1" recordCount="4">
  <cacheSource type="worksheet">
    <worksheetSource ref="A9:AB13" sheet="DD-EPM"/>
  </cacheSource>
  <cacheFields count="28">
    <cacheField name="Enron Trader" numFmtId="0">
      <sharedItems count="5">
        <s v="Clint Dean"/>
        <s v="Jeff King" u="1"/>
        <s v="Mike Carso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30" maxValue="92" count="3">
        <n v="59"/>
        <n v="30"/>
        <n v="92"/>
      </sharedItems>
    </cacheField>
    <cacheField name="Total Volume" numFmtId="0">
      <sharedItems containsSemiMixedTypes="0" containsString="0" containsNumber="1" containsInteger="1" minValue="24000" maxValue="73600" count="3">
        <n v="47200"/>
        <n v="24000"/>
        <n v="73600"/>
      </sharedItems>
    </cacheField>
    <cacheField name="Notional Value" numFmtId="0">
      <sharedItems containsSemiMixedTypes="0" containsString="0" containsNumber="1" containsInteger="1" minValue="1308000" maxValue="3588000" count="4">
        <n v="2312800"/>
        <n v="1308000"/>
        <n v="1752000"/>
        <n v="3588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CDEANEPM"/>
      </sharedItems>
    </cacheField>
    <cacheField name="Dynegy User Name " numFmtId="0">
      <sharedItems count="1">
        <s v="DYNMSTE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Erco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4">
        <s v="pwr.Jan-Feb 02"/>
        <s v="pwr.June 02"/>
        <s v="pwr.June01"/>
        <s v="pwr.Oct-Dec01"/>
      </sharedItems>
    </cacheField>
    <cacheField name="Term Start Date " numFmtId="0">
      <sharedItems containsSemiMixedTypes="0" containsNonDate="0" containsDate="1" containsString="0" minDate="2001-06-01T00:00:00" maxDate="2002-06-02T00:00:00" count="4">
        <d v="2002-01-01T00:00:00"/>
        <d v="2002-06-01T00:00:00"/>
        <d v="2001-06-01T00:00:00"/>
        <d v="2001-10-01T00:00:00"/>
      </sharedItems>
    </cacheField>
    <cacheField name="Term End Date " numFmtId="0">
      <sharedItems containsSemiMixedTypes="0" containsNonDate="0" containsDate="1" containsString="0" minDate="2001-06-30T00:00:00" maxDate="2002-07-01T00:00:00" count="4">
        <d v="2002-02-28T00:00:00"/>
        <d v="2002-06-30T00:00:00"/>
        <d v="2001-06-30T00:00:00"/>
        <d v="2001-12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Transaction Time " numFmtId="0">
      <sharedItems count="3">
        <s v="07:57 A.M."/>
        <s v="07:59 A.M."/>
        <s v="08:01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8.75" maxValue="73" count="4">
        <n v="49"/>
        <n v="54.5"/>
        <n v="73"/>
        <n v="48.75"/>
      </sharedItems>
    </cacheField>
    <cacheField name="Deal Number " numFmtId="0">
      <sharedItems containsSemiMixedTypes="0" containsString="0" containsNumber="1" containsInteger="1" minValue="24418" maxValue="24426" count="4">
        <n v="24419"/>
        <n v="24422"/>
        <n v="24418"/>
        <n v="244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9.336901620372" createdVersion="1" recordCount="22">
  <cacheSource type="worksheet">
    <worksheetSource ref="A15:T37" sheet="ICE-EPM"/>
  </cacheSource>
  <cacheFields count="20">
    <cacheField name="Trade Date" numFmtId="0">
      <sharedItems count="1">
        <s v="Apr-17-01"/>
      </sharedItems>
    </cacheField>
    <cacheField name="Deal ID" numFmtId="0">
      <sharedItems containsSemiMixedTypes="0" containsString="0" containsNumber="1" containsInteger="1" minValue="103086110" maxValue="28182583410" count="22">
        <n v="123399051"/>
        <n v="129644839"/>
        <n v="639849985"/>
        <n v="573248116"/>
        <n v="151435568"/>
        <n v="115599172"/>
        <n v="194099523"/>
        <n v="996100200"/>
        <n v="285606320"/>
        <n v="144351767"/>
        <n v="118327029"/>
        <n v="103086110"/>
        <n v="207723629"/>
        <n v="206587840"/>
        <n v="28182583410"/>
        <n v="223623143"/>
        <n v="110216947"/>
        <n v="842488521"/>
        <n v="966914552"/>
        <n v="672988340"/>
        <n v="205652750"/>
        <n v="624946690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5">
        <s v="TVA"/>
        <s v="Ent"/>
        <s v="Comed"/>
        <s v="Cin"/>
        <s v="NP-15"/>
      </sharedItems>
    </cacheField>
    <cacheField name="Strip" numFmtId="0">
      <sharedItems containsDate="1" containsMixedTypes="1" minDate="2001-05-01T00:00:00" maxDate="2001-05-02T00:00:00" count="4">
        <s v="Next Day"/>
        <s v="Bal Week"/>
        <s v="Next Week"/>
        <d v="2001-05-01T00:00:00"/>
      </sharedItems>
    </cacheField>
    <cacheField name="START" numFmtId="0">
      <sharedItems count="4">
        <s v="Apr-18-01"/>
        <s v="Apr-19-01"/>
        <s v="Apr-23-01"/>
        <s v="May-01-01"/>
      </sharedItems>
    </cacheField>
    <cacheField name="END" numFmtId="0">
      <sharedItems count="4">
        <s v="Apr-18-01"/>
        <s v="Apr-20-01"/>
        <s v="Apr-27-01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Reliant Energy Services, Inc."/>
        <s v="American Electric Power Service Corp."/>
        <s v="Morgan Stanley Capital Group, Inc."/>
        <s v="Constellation Power Source Inc."/>
      </sharedItems>
    </cacheField>
    <cacheField name="Price" numFmtId="0">
      <sharedItems containsSemiMixedTypes="0" containsString="0" containsNumber="1" minValue="48" maxValue="298" count="16">
        <n v="52"/>
        <n v="53"/>
        <n v="52.75"/>
        <n v="53.5"/>
        <n v="56.5"/>
        <n v="53.25"/>
        <n v="56.75"/>
        <n v="57"/>
        <n v="52.5"/>
        <n v="58"/>
        <n v="48"/>
        <n v="59"/>
        <n v="57.5"/>
        <n v="48.25"/>
        <n v="298"/>
        <n v="57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0" count="3">
        <n v="50"/>
        <n v="5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40000" count="6">
        <n v="800"/>
        <n v="1600"/>
        <n v="4000"/>
        <n v="40000"/>
        <n v="10400"/>
        <n v="1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Dorland , C"/>
        <s v="Motley, M"/>
        <s v="Herndon, R"/>
        <s v="Fischer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9.336681018518" createdVersion="1" recordCount="5">
  <cacheSource type="worksheet">
    <worksheetSource ref="A15:P20" sheet="ICE-ENA"/>
  </cacheSource>
  <cacheFields count="16">
    <cacheField name="Trade Date" numFmtId="0">
      <sharedItems count="1">
        <s v="Apr-17-01"/>
      </sharedItems>
    </cacheField>
    <cacheField name="Deal ID" numFmtId="0">
      <sharedItems containsSemiMixedTypes="0" containsString="0" containsNumber="1" containsInteger="1" minValue="114124985" maxValue="643823802" count="5">
        <n v="392729657"/>
        <n v="210522948"/>
        <n v="643823802"/>
        <n v="174796892"/>
        <n v="1141249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9">
        <s v="NG Fin, FP for LD1"/>
        <s v="NG Fin BS, LD1 for GDM"/>
        <s v="NG Fin BS, LD1 for IF"/>
        <s v="NG Fin Sw Swap, IF for GDD"/>
        <m u="1"/>
        <s v="Gasoline Diff" u="1"/>
        <s v="NG Firm Phys, ID, IF" u="1"/>
        <s v="NG Fin BS, LD1 for NGI" u="1"/>
        <s v="No Activity" u="1"/>
      </sharedItems>
    </cacheField>
    <cacheField name="Hub" numFmtId="0">
      <sharedItems count="3">
        <s v="Henry"/>
        <s v="Mich"/>
        <s v="NGPL-LA"/>
      </sharedItems>
    </cacheField>
    <cacheField name="Strip" numFmtId="0">
      <sharedItems containsDate="1" containsMixedTypes="1" minDate="2001-05-01T00:00:00" maxDate="2001-05-02T00:00:00" count="3">
        <s v="Cal 02"/>
        <d v="2001-05-01T00:00:00"/>
        <s v="May01-Oct01"/>
      </sharedItems>
    </cacheField>
    <cacheField name="START" numFmtId="0">
      <sharedItems count="2">
        <s v="Jan-01-02"/>
        <s v="May-01-01"/>
      </sharedItems>
    </cacheField>
    <cacheField name="END" numFmtId="0">
      <sharedItems count="3">
        <s v="Dec-31-02"/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Duke Energy Trading and Marketing LLC"/>
        <s v="AEP Energy Services, Inc."/>
      </sharedItems>
    </cacheField>
    <cacheField name="Price" numFmtId="0">
      <sharedItems containsSemiMixedTypes="0" containsString="0" containsNumber="1" minValue="-6.5000000000000002E-2" maxValue="4.87" count="4">
        <n v="4.87"/>
        <n v="0.2475"/>
        <n v="-6.5000000000000002E-2"/>
        <n v="5.0000000000000001E-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20000" count="3">
        <n v="2500"/>
        <n v="10000"/>
        <n v="2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johnson" refreshedDate="36999.343819560185" createdVersion="1" recordCount="5">
  <cacheSource type="worksheet">
    <worksheetSource ref="A15:T20" sheet="ICE-ENA"/>
  </cacheSource>
  <cacheFields count="20">
    <cacheField name="Trade Date" numFmtId="0">
      <sharedItems count="1">
        <s v="Apr-17-01"/>
      </sharedItems>
    </cacheField>
    <cacheField name="Deal ID" numFmtId="0">
      <sharedItems containsSemiMixedTypes="0" containsString="0" containsNumber="1" containsInteger="1" minValue="114124985" maxValue="643823802" count="5">
        <n v="392729657"/>
        <n v="210522948"/>
        <n v="643823802"/>
        <n v="174796892"/>
        <n v="1141249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unt="4">
        <s v="NG Fin, FP for LD1"/>
        <s v="NG Fin BS, LD1 for GDM"/>
        <s v="NG Fin BS, LD1 for IF"/>
        <s v="NG Fin Sw Swap, IF for GDD"/>
      </sharedItems>
    </cacheField>
    <cacheField name="Hub" numFmtId="0">
      <sharedItems count="3">
        <s v="Henry"/>
        <s v="Mich"/>
        <s v="NGPL-LA"/>
      </sharedItems>
    </cacheField>
    <cacheField name="Strip" numFmtId="0">
      <sharedItems containsDate="1" containsMixedTypes="1" minDate="2001-05-01T00:00:00" maxDate="2001-05-02T00:00:00" count="3">
        <s v="Cal 02"/>
        <d v="2001-05-01T00:00:00"/>
        <s v="May01-Oct01"/>
      </sharedItems>
    </cacheField>
    <cacheField name="START" numFmtId="0">
      <sharedItems count="2">
        <s v="Jan-01-02"/>
        <s v="May-01-01"/>
      </sharedItems>
    </cacheField>
    <cacheField name="END" numFmtId="0">
      <sharedItems count="3">
        <s v="Dec-31-02"/>
        <s v="May-31-01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Duke Energy Trading and Marketing LLC"/>
        <s v="AEP Energy Services, Inc."/>
      </sharedItems>
    </cacheField>
    <cacheField name="Price" numFmtId="0">
      <sharedItems containsSemiMixedTypes="0" containsString="0" containsNumber="1" minValue="-6.5000000000000002E-2" maxValue="4.87" count="4">
        <n v="4.87"/>
        <n v="0.2475"/>
        <n v="-6.5000000000000002E-2"/>
        <n v="5.0000000000000001E-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20000" count="3">
        <n v="2500"/>
        <n v="10000"/>
        <n v="2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10000" maxValue="3680000" count="4">
        <n v="912500"/>
        <n v="310000"/>
        <n v="1840000"/>
        <n v="3680000"/>
      </sharedItems>
    </cacheField>
    <cacheField name="Qty Units" numFmtId="0">
      <sharedItems count="1">
        <s v="MMBtus"/>
      </sharedItems>
    </cacheField>
    <cacheField name="Trader" numFmtId="0">
      <sharedItems count="2">
        <s v="Arnold, J"/>
        <s v="Storey, 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0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2"/>
    <x v="2"/>
    <x v="2"/>
    <x v="0"/>
    <x v="0"/>
    <x v="0"/>
    <x v="0"/>
    <x v="0"/>
    <x v="0"/>
    <x v="2"/>
    <x v="2"/>
  </r>
  <r>
    <x v="0"/>
    <x v="0"/>
    <x v="0"/>
    <x v="2"/>
    <x v="2"/>
    <x v="3"/>
    <x v="0"/>
    <x v="0"/>
    <x v="0"/>
    <x v="0"/>
    <x v="0"/>
    <x v="0"/>
    <x v="0"/>
    <x v="0"/>
    <x v="0"/>
    <x v="0"/>
    <x v="0"/>
    <x v="3"/>
    <x v="3"/>
    <x v="3"/>
    <x v="0"/>
    <x v="0"/>
    <x v="0"/>
    <x v="2"/>
    <x v="0"/>
    <x v="0"/>
    <x v="3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1"/>
    <x v="1"/>
    <x v="0"/>
    <x v="0"/>
    <x v="0"/>
    <x v="0"/>
    <x v="0"/>
    <x v="0"/>
  </r>
  <r>
    <x v="0"/>
    <x v="3"/>
    <x v="0"/>
    <x v="1"/>
    <x v="0"/>
    <x v="0"/>
    <x v="0"/>
    <x v="0"/>
    <x v="0"/>
    <x v="0"/>
    <x v="0"/>
    <x v="0"/>
    <x v="1"/>
    <x v="2"/>
    <x v="0"/>
    <x v="0"/>
    <x v="0"/>
    <x v="0"/>
    <x v="0"/>
    <x v="0"/>
  </r>
  <r>
    <x v="0"/>
    <x v="4"/>
    <x v="0"/>
    <x v="0"/>
    <x v="0"/>
    <x v="0"/>
    <x v="0"/>
    <x v="0"/>
    <x v="0"/>
    <x v="0"/>
    <x v="0"/>
    <x v="0"/>
    <x v="1"/>
    <x v="3"/>
    <x v="0"/>
    <x v="0"/>
    <x v="0"/>
    <x v="0"/>
    <x v="0"/>
    <x v="0"/>
  </r>
  <r>
    <x v="0"/>
    <x v="5"/>
    <x v="0"/>
    <x v="0"/>
    <x v="0"/>
    <x v="1"/>
    <x v="0"/>
    <x v="0"/>
    <x v="0"/>
    <x v="0"/>
    <x v="0"/>
    <x v="0"/>
    <x v="1"/>
    <x v="4"/>
    <x v="0"/>
    <x v="0"/>
    <x v="0"/>
    <x v="0"/>
    <x v="0"/>
    <x v="0"/>
  </r>
  <r>
    <x v="0"/>
    <x v="6"/>
    <x v="0"/>
    <x v="1"/>
    <x v="0"/>
    <x v="0"/>
    <x v="0"/>
    <x v="0"/>
    <x v="0"/>
    <x v="0"/>
    <x v="0"/>
    <x v="0"/>
    <x v="1"/>
    <x v="5"/>
    <x v="0"/>
    <x v="0"/>
    <x v="0"/>
    <x v="0"/>
    <x v="0"/>
    <x v="0"/>
  </r>
  <r>
    <x v="0"/>
    <x v="7"/>
    <x v="0"/>
    <x v="0"/>
    <x v="0"/>
    <x v="1"/>
    <x v="0"/>
    <x v="0"/>
    <x v="0"/>
    <x v="0"/>
    <x v="0"/>
    <x v="0"/>
    <x v="0"/>
    <x v="6"/>
    <x v="0"/>
    <x v="0"/>
    <x v="0"/>
    <x v="0"/>
    <x v="0"/>
    <x v="0"/>
  </r>
  <r>
    <x v="0"/>
    <x v="8"/>
    <x v="0"/>
    <x v="1"/>
    <x v="0"/>
    <x v="2"/>
    <x v="0"/>
    <x v="0"/>
    <x v="0"/>
    <x v="0"/>
    <x v="0"/>
    <x v="0"/>
    <x v="1"/>
    <x v="0"/>
    <x v="0"/>
    <x v="0"/>
    <x v="0"/>
    <x v="0"/>
    <x v="0"/>
    <x v="1"/>
  </r>
  <r>
    <x v="0"/>
    <x v="9"/>
    <x v="0"/>
    <x v="0"/>
    <x v="0"/>
    <x v="1"/>
    <x v="0"/>
    <x v="0"/>
    <x v="0"/>
    <x v="0"/>
    <x v="0"/>
    <x v="0"/>
    <x v="1"/>
    <x v="4"/>
    <x v="0"/>
    <x v="0"/>
    <x v="0"/>
    <x v="0"/>
    <x v="0"/>
    <x v="0"/>
  </r>
  <r>
    <x v="0"/>
    <x v="10"/>
    <x v="0"/>
    <x v="0"/>
    <x v="0"/>
    <x v="1"/>
    <x v="0"/>
    <x v="0"/>
    <x v="0"/>
    <x v="0"/>
    <x v="0"/>
    <x v="0"/>
    <x v="1"/>
    <x v="7"/>
    <x v="0"/>
    <x v="0"/>
    <x v="0"/>
    <x v="0"/>
    <x v="0"/>
    <x v="0"/>
  </r>
  <r>
    <x v="0"/>
    <x v="11"/>
    <x v="0"/>
    <x v="0"/>
    <x v="0"/>
    <x v="1"/>
    <x v="0"/>
    <x v="0"/>
    <x v="0"/>
    <x v="0"/>
    <x v="0"/>
    <x v="0"/>
    <x v="1"/>
    <x v="4"/>
    <x v="0"/>
    <x v="0"/>
    <x v="0"/>
    <x v="0"/>
    <x v="0"/>
    <x v="0"/>
  </r>
  <r>
    <x v="0"/>
    <x v="12"/>
    <x v="0"/>
    <x v="1"/>
    <x v="0"/>
    <x v="2"/>
    <x v="0"/>
    <x v="0"/>
    <x v="0"/>
    <x v="0"/>
    <x v="0"/>
    <x v="0"/>
    <x v="1"/>
    <x v="8"/>
    <x v="0"/>
    <x v="0"/>
    <x v="0"/>
    <x v="0"/>
    <x v="0"/>
    <x v="1"/>
  </r>
  <r>
    <x v="0"/>
    <x v="13"/>
    <x v="0"/>
    <x v="0"/>
    <x v="0"/>
    <x v="3"/>
    <x v="0"/>
    <x v="0"/>
    <x v="0"/>
    <x v="0"/>
    <x v="0"/>
    <x v="0"/>
    <x v="1"/>
    <x v="9"/>
    <x v="0"/>
    <x v="0"/>
    <x v="0"/>
    <x v="0"/>
    <x v="0"/>
    <x v="1"/>
  </r>
  <r>
    <x v="0"/>
    <x v="14"/>
    <x v="0"/>
    <x v="0"/>
    <x v="0"/>
    <x v="3"/>
    <x v="1"/>
    <x v="1"/>
    <x v="1"/>
    <x v="0"/>
    <x v="0"/>
    <x v="0"/>
    <x v="1"/>
    <x v="10"/>
    <x v="0"/>
    <x v="0"/>
    <x v="0"/>
    <x v="1"/>
    <x v="0"/>
    <x v="1"/>
  </r>
  <r>
    <x v="0"/>
    <x v="15"/>
    <x v="0"/>
    <x v="0"/>
    <x v="0"/>
    <x v="3"/>
    <x v="0"/>
    <x v="0"/>
    <x v="0"/>
    <x v="0"/>
    <x v="0"/>
    <x v="0"/>
    <x v="1"/>
    <x v="11"/>
    <x v="0"/>
    <x v="0"/>
    <x v="0"/>
    <x v="0"/>
    <x v="0"/>
    <x v="1"/>
  </r>
  <r>
    <x v="0"/>
    <x v="16"/>
    <x v="0"/>
    <x v="1"/>
    <x v="0"/>
    <x v="3"/>
    <x v="2"/>
    <x v="2"/>
    <x v="2"/>
    <x v="0"/>
    <x v="0"/>
    <x v="0"/>
    <x v="1"/>
    <x v="12"/>
    <x v="0"/>
    <x v="0"/>
    <x v="0"/>
    <x v="2"/>
    <x v="0"/>
    <x v="1"/>
  </r>
  <r>
    <x v="0"/>
    <x v="17"/>
    <x v="0"/>
    <x v="1"/>
    <x v="0"/>
    <x v="3"/>
    <x v="2"/>
    <x v="2"/>
    <x v="2"/>
    <x v="0"/>
    <x v="0"/>
    <x v="0"/>
    <x v="1"/>
    <x v="12"/>
    <x v="0"/>
    <x v="0"/>
    <x v="0"/>
    <x v="2"/>
    <x v="0"/>
    <x v="0"/>
  </r>
  <r>
    <x v="0"/>
    <x v="18"/>
    <x v="0"/>
    <x v="1"/>
    <x v="0"/>
    <x v="3"/>
    <x v="2"/>
    <x v="2"/>
    <x v="2"/>
    <x v="0"/>
    <x v="0"/>
    <x v="0"/>
    <x v="1"/>
    <x v="7"/>
    <x v="0"/>
    <x v="1"/>
    <x v="0"/>
    <x v="3"/>
    <x v="0"/>
    <x v="1"/>
  </r>
  <r>
    <x v="0"/>
    <x v="19"/>
    <x v="0"/>
    <x v="0"/>
    <x v="0"/>
    <x v="3"/>
    <x v="1"/>
    <x v="1"/>
    <x v="1"/>
    <x v="0"/>
    <x v="0"/>
    <x v="0"/>
    <x v="1"/>
    <x v="13"/>
    <x v="0"/>
    <x v="0"/>
    <x v="0"/>
    <x v="1"/>
    <x v="0"/>
    <x v="1"/>
  </r>
  <r>
    <x v="0"/>
    <x v="20"/>
    <x v="0"/>
    <x v="1"/>
    <x v="0"/>
    <x v="4"/>
    <x v="3"/>
    <x v="3"/>
    <x v="3"/>
    <x v="0"/>
    <x v="0"/>
    <x v="0"/>
    <x v="2"/>
    <x v="14"/>
    <x v="0"/>
    <x v="2"/>
    <x v="0"/>
    <x v="4"/>
    <x v="0"/>
    <x v="2"/>
  </r>
  <r>
    <x v="0"/>
    <x v="21"/>
    <x v="0"/>
    <x v="1"/>
    <x v="0"/>
    <x v="0"/>
    <x v="3"/>
    <x v="3"/>
    <x v="3"/>
    <x v="0"/>
    <x v="0"/>
    <x v="0"/>
    <x v="3"/>
    <x v="15"/>
    <x v="0"/>
    <x v="0"/>
    <x v="0"/>
    <x v="5"/>
    <x v="0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</r>
  <r>
    <x v="0"/>
    <x v="2"/>
    <x v="0"/>
    <x v="1"/>
    <x v="2"/>
    <x v="2"/>
    <x v="2"/>
    <x v="1"/>
    <x v="2"/>
    <x v="0"/>
    <x v="0"/>
    <x v="0"/>
    <x v="1"/>
    <x v="2"/>
    <x v="0"/>
    <x v="1"/>
  </r>
  <r>
    <x v="0"/>
    <x v="3"/>
    <x v="0"/>
    <x v="1"/>
    <x v="3"/>
    <x v="2"/>
    <x v="2"/>
    <x v="1"/>
    <x v="2"/>
    <x v="0"/>
    <x v="0"/>
    <x v="0"/>
    <x v="1"/>
    <x v="3"/>
    <x v="0"/>
    <x v="2"/>
  </r>
  <r>
    <x v="0"/>
    <x v="4"/>
    <x v="0"/>
    <x v="1"/>
    <x v="3"/>
    <x v="2"/>
    <x v="1"/>
    <x v="1"/>
    <x v="1"/>
    <x v="0"/>
    <x v="0"/>
    <x v="0"/>
    <x v="1"/>
    <x v="3"/>
    <x v="0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1"/>
    <x v="1"/>
    <x v="1"/>
    <x v="1"/>
    <x v="0"/>
    <x v="0"/>
    <x v="0"/>
    <x v="1"/>
    <x v="1"/>
    <x v="0"/>
    <x v="1"/>
    <x v="0"/>
    <x v="1"/>
    <x v="0"/>
    <x v="1"/>
  </r>
  <r>
    <x v="0"/>
    <x v="2"/>
    <x v="0"/>
    <x v="1"/>
    <x v="2"/>
    <x v="2"/>
    <x v="2"/>
    <x v="1"/>
    <x v="2"/>
    <x v="0"/>
    <x v="0"/>
    <x v="0"/>
    <x v="1"/>
    <x v="2"/>
    <x v="0"/>
    <x v="1"/>
    <x v="0"/>
    <x v="2"/>
    <x v="0"/>
    <x v="1"/>
  </r>
  <r>
    <x v="0"/>
    <x v="3"/>
    <x v="0"/>
    <x v="1"/>
    <x v="3"/>
    <x v="2"/>
    <x v="2"/>
    <x v="1"/>
    <x v="2"/>
    <x v="0"/>
    <x v="0"/>
    <x v="0"/>
    <x v="1"/>
    <x v="3"/>
    <x v="0"/>
    <x v="2"/>
    <x v="0"/>
    <x v="3"/>
    <x v="0"/>
    <x v="1"/>
  </r>
  <r>
    <x v="0"/>
    <x v="4"/>
    <x v="0"/>
    <x v="1"/>
    <x v="3"/>
    <x v="2"/>
    <x v="1"/>
    <x v="1"/>
    <x v="1"/>
    <x v="0"/>
    <x v="0"/>
    <x v="0"/>
    <x v="1"/>
    <x v="3"/>
    <x v="0"/>
    <x v="1"/>
    <x v="0"/>
    <x v="1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8:D14" firstHeaderRow="2" firstDataRow="2" firstDataCol="1"/>
  <pivotFields count="20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2"/>
        <item x="3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Quantity" fld="17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8:J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1"/>
        <item m="1" x="4"/>
        <item x="3"/>
        <item x="2"/>
        <item m="1" x="5"/>
        <item m="1" x="6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B14" firstHeaderRow="2" firstDataRow="2" firstDataCol="1"/>
  <pivotFields count="16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9">
        <item x="0"/>
        <item m="1" x="4"/>
        <item m="1" x="5"/>
        <item x="2"/>
        <item m="1" x="6"/>
        <item m="1" x="7"/>
        <item m="1" x="8"/>
        <item x="1"/>
        <item x="3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</pivotFields>
  <rowFields count="1">
    <field x="4"/>
  </rowFields>
  <rowItems count="5">
    <i>
      <x/>
    </i>
    <i>
      <x v="3"/>
    </i>
    <i>
      <x v="7"/>
    </i>
    <i>
      <x v="8"/>
    </i>
    <i t="grand">
      <x/>
    </i>
  </rowItems>
  <colItems count="1">
    <i/>
  </colItems>
  <dataFields count="1">
    <dataField name="Count of Deal ID" fld="1" subtotal="count" baseField="0" baseItem="0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x="0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2"/>
      <x v="15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x="0"/>
        <item m="1" x="1"/>
        <item m="1"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643823802&amp;dt=Apr-16-01" TargetMode="External"/><Relationship Id="rId2" Type="http://schemas.openxmlformats.org/officeDocument/2006/relationships/hyperlink" Target="https://www.intcx.com/ReportServlet/any.class?operation=confirm&amp;dealID=210522948&amp;dt=Apr-17-01" TargetMode="External"/><Relationship Id="rId1" Type="http://schemas.openxmlformats.org/officeDocument/2006/relationships/hyperlink" Target="https://www.intcx.com/ReportServlet/any.class?operation=confirm&amp;dealID=392729657&amp;dt=Apr-17-01" TargetMode="External"/><Relationship Id="rId5" Type="http://schemas.openxmlformats.org/officeDocument/2006/relationships/hyperlink" Target="https://www.intcx.com/ReportServlet/any.class?operation=confirm&amp;dealID=114124985&amp;dt=Apr-10-01" TargetMode="External"/><Relationship Id="rId4" Type="http://schemas.openxmlformats.org/officeDocument/2006/relationships/hyperlink" Target="https://www.intcx.com/ReportServlet/any.class?operation=confirm&amp;dealID=174796892&amp;dt=Apr-03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996100200&amp;dt=Apr-17-01" TargetMode="External"/><Relationship Id="rId13" Type="http://schemas.openxmlformats.org/officeDocument/2006/relationships/hyperlink" Target="https://www.intcx.com/ReportServlet/any.class?operation=confirm&amp;dealID=207723629&amp;dt=Apr-17-01" TargetMode="External"/><Relationship Id="rId18" Type="http://schemas.openxmlformats.org/officeDocument/2006/relationships/hyperlink" Target="https://www.intcx.com/ReportServlet/any.class?operation=confirm&amp;dealID=842488521&amp;dt=Apr-17-01" TargetMode="External"/><Relationship Id="rId3" Type="http://schemas.openxmlformats.org/officeDocument/2006/relationships/hyperlink" Target="https://www.intcx.com/ReportServlet/any.class?operation=confirm&amp;dealID=639849985&amp;dt=Apr-17-01" TargetMode="External"/><Relationship Id="rId21" Type="http://schemas.openxmlformats.org/officeDocument/2006/relationships/hyperlink" Target="https://www.intcx.com/ReportServlet/any.class?operation=confirm&amp;dealID=205652750&amp;dt=Apr-17-01" TargetMode="External"/><Relationship Id="rId7" Type="http://schemas.openxmlformats.org/officeDocument/2006/relationships/hyperlink" Target="https://www.intcx.com/ReportServlet/any.class?operation=confirm&amp;dealID=194099523&amp;dt=Apr-17-01" TargetMode="External"/><Relationship Id="rId12" Type="http://schemas.openxmlformats.org/officeDocument/2006/relationships/hyperlink" Target="https://www.intcx.com/ReportServlet/any.class?operation=confirm&amp;dealID=103086110&amp;dt=Apr-17-01" TargetMode="External"/><Relationship Id="rId17" Type="http://schemas.openxmlformats.org/officeDocument/2006/relationships/hyperlink" Target="https://www.intcx.com/ReportServlet/any.class?operation=confirm&amp;dealID=110216947&amp;dt=Apr-17-01" TargetMode="External"/><Relationship Id="rId2" Type="http://schemas.openxmlformats.org/officeDocument/2006/relationships/hyperlink" Target="https://www.intcx.com/ReportServlet/any.class?operation=confirm&amp;dealID=129644839&amp;dt=Apr-17-01" TargetMode="External"/><Relationship Id="rId16" Type="http://schemas.openxmlformats.org/officeDocument/2006/relationships/hyperlink" Target="https://www.intcx.com/ReportServlet/any.class?operation=confirm&amp;dealID=223623143&amp;dt=Apr-17-01" TargetMode="External"/><Relationship Id="rId20" Type="http://schemas.openxmlformats.org/officeDocument/2006/relationships/hyperlink" Target="https://www.intcx.com/ReportServlet/any.class?operation=confirm&amp;dealID=672988340&amp;dt=Apr-17-01" TargetMode="External"/><Relationship Id="rId1" Type="http://schemas.openxmlformats.org/officeDocument/2006/relationships/hyperlink" Target="https://www.intcx.com/ReportServlet/any.class?operation=confirm&amp;dealID=123399051&amp;dt=Apr-17-01" TargetMode="External"/><Relationship Id="rId6" Type="http://schemas.openxmlformats.org/officeDocument/2006/relationships/hyperlink" Target="https://www.intcx.com/ReportServlet/any.class?operation=confirm&amp;dealID=115599172&amp;dt=Apr-17-01" TargetMode="External"/><Relationship Id="rId11" Type="http://schemas.openxmlformats.org/officeDocument/2006/relationships/hyperlink" Target="https://www.intcx.com/ReportServlet/any.class?operation=confirm&amp;dealID=118327029&amp;dt=Apr-17-01" TargetMode="External"/><Relationship Id="rId5" Type="http://schemas.openxmlformats.org/officeDocument/2006/relationships/hyperlink" Target="https://www.intcx.com/ReportServlet/any.class?operation=confirm&amp;dealID=151435568&amp;dt=Apr-17-01" TargetMode="External"/><Relationship Id="rId15" Type="http://schemas.openxmlformats.org/officeDocument/2006/relationships/hyperlink" Target="https://www.intcx.com/ReportServlet/any.class?operation=confirm&amp;dealID=28182583410&amp;dt=Apr-17-01" TargetMode="External"/><Relationship Id="rId10" Type="http://schemas.openxmlformats.org/officeDocument/2006/relationships/hyperlink" Target="https://www.intcx.com/ReportServlet/any.class?operation=confirm&amp;dealID=144351767&amp;dt=Apr-17-01" TargetMode="External"/><Relationship Id="rId19" Type="http://schemas.openxmlformats.org/officeDocument/2006/relationships/hyperlink" Target="https://www.intcx.com/ReportServlet/any.class?operation=confirm&amp;dealID=966914552&amp;dt=Apr-17-01" TargetMode="External"/><Relationship Id="rId4" Type="http://schemas.openxmlformats.org/officeDocument/2006/relationships/hyperlink" Target="https://www.intcx.com/ReportServlet/any.class?operation=confirm&amp;dealID=573248116&amp;dt=Apr-17-01" TargetMode="External"/><Relationship Id="rId9" Type="http://schemas.openxmlformats.org/officeDocument/2006/relationships/hyperlink" Target="https://www.intcx.com/ReportServlet/any.class?operation=confirm&amp;dealID=285606320&amp;dt=Apr-17-01" TargetMode="External"/><Relationship Id="rId14" Type="http://schemas.openxmlformats.org/officeDocument/2006/relationships/hyperlink" Target="https://www.intcx.com/ReportServlet/any.class?operation=confirm&amp;dealID=206587840&amp;dt=Apr-17-01" TargetMode="External"/><Relationship Id="rId22" Type="http://schemas.openxmlformats.org/officeDocument/2006/relationships/hyperlink" Target="https://www.intcx.com/ReportServlet/any.class?operation=confirm&amp;dealID=624946690&amp;dt=Apr-17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/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18.85546875" customWidth="1"/>
    <col min="7" max="7" width="7.5703125" bestFit="1" customWidth="1"/>
    <col min="8" max="8" width="10.85546875" bestFit="1" customWidth="1"/>
  </cols>
  <sheetData>
    <row r="1" spans="2:8" ht="13.5" thickBot="1" x14ac:dyDescent="0.25">
      <c r="B1" s="146">
        <v>36998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67" t="s">
        <v>287</v>
      </c>
      <c r="C3" s="168"/>
      <c r="D3" s="125"/>
      <c r="E3" s="172" t="s">
        <v>281</v>
      </c>
      <c r="F3" s="173"/>
      <c r="G3" s="173"/>
      <c r="H3" s="174"/>
    </row>
    <row r="4" spans="2:8" ht="13.5" thickBot="1" x14ac:dyDescent="0.25">
      <c r="B4" s="150" t="s">
        <v>282</v>
      </c>
      <c r="C4" s="151" t="s">
        <v>8</v>
      </c>
      <c r="D4" s="125"/>
      <c r="E4" s="150" t="s">
        <v>284</v>
      </c>
      <c r="F4" s="152" t="s">
        <v>282</v>
      </c>
      <c r="G4" s="153" t="s">
        <v>55</v>
      </c>
      <c r="H4" s="154" t="s">
        <v>8</v>
      </c>
    </row>
    <row r="5" spans="2:8" x14ac:dyDescent="0.2">
      <c r="B5" s="140" t="s">
        <v>268</v>
      </c>
      <c r="C5" s="141">
        <f>'ICE-Power'!H1</f>
        <v>3254825</v>
      </c>
      <c r="D5" s="128"/>
      <c r="E5" s="142" t="s">
        <v>84</v>
      </c>
      <c r="F5" s="143" t="s">
        <v>19</v>
      </c>
      <c r="G5" s="144">
        <f>'ICE-EPM'!B6</f>
        <v>22</v>
      </c>
      <c r="H5" s="145">
        <f>'ICE-EPM'!C6</f>
        <v>91200</v>
      </c>
    </row>
    <row r="6" spans="2:8" x14ac:dyDescent="0.2">
      <c r="B6" s="126" t="s">
        <v>269</v>
      </c>
      <c r="C6" s="127">
        <f>SUM(C7:C8)</f>
        <v>79525000</v>
      </c>
      <c r="D6" s="125"/>
      <c r="E6" s="129" t="s">
        <v>83</v>
      </c>
      <c r="F6" s="130" t="s">
        <v>280</v>
      </c>
      <c r="G6" s="131">
        <f>'ICE-ENA'!B6</f>
        <v>5</v>
      </c>
      <c r="H6" s="132">
        <f>'ICE-ENA'!C6</f>
        <v>7052500</v>
      </c>
    </row>
    <row r="7" spans="2:8" x14ac:dyDescent="0.2">
      <c r="B7" s="133" t="s">
        <v>266</v>
      </c>
      <c r="C7" s="127">
        <f>'ICE-Physical Gas'!H1</f>
        <v>4052500</v>
      </c>
      <c r="D7" s="125"/>
      <c r="E7" s="129" t="s">
        <v>83</v>
      </c>
      <c r="F7" s="130" t="s">
        <v>294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267</v>
      </c>
      <c r="C8" s="135">
        <f>'ICE-Financial Gas'!H1</f>
        <v>75472500</v>
      </c>
      <c r="D8" s="125"/>
      <c r="E8" s="136" t="s">
        <v>283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69" t="s">
        <v>285</v>
      </c>
      <c r="F10" s="170"/>
      <c r="G10" s="170"/>
      <c r="H10" s="171"/>
    </row>
    <row r="11" spans="2:8" ht="13.5" thickBot="1" x14ac:dyDescent="0.25">
      <c r="B11" s="125"/>
      <c r="C11" s="125"/>
      <c r="D11" s="125"/>
      <c r="E11" s="150" t="s">
        <v>284</v>
      </c>
      <c r="F11" s="152" t="s">
        <v>282</v>
      </c>
      <c r="G11" s="153" t="s">
        <v>55</v>
      </c>
      <c r="H11" s="154" t="s">
        <v>8</v>
      </c>
    </row>
    <row r="12" spans="2:8" x14ac:dyDescent="0.2">
      <c r="B12" s="125"/>
      <c r="C12" s="125"/>
      <c r="D12" s="125"/>
      <c r="E12" s="142" t="s">
        <v>84</v>
      </c>
      <c r="F12" s="143" t="s">
        <v>19</v>
      </c>
      <c r="G12" s="144">
        <f>'DD-EPM'!B6</f>
        <v>4</v>
      </c>
      <c r="H12" s="145">
        <f>'DD-EPM'!C6</f>
        <v>168800</v>
      </c>
    </row>
    <row r="13" spans="2:8" x14ac:dyDescent="0.2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83</v>
      </c>
      <c r="F14" s="130" t="s">
        <v>292</v>
      </c>
      <c r="G14" s="131">
        <f>'DD-ENA'!B7</f>
        <v>1</v>
      </c>
      <c r="H14" s="132">
        <f>'DD-ENA'!C7</f>
        <v>310000</v>
      </c>
    </row>
    <row r="15" spans="2:8" x14ac:dyDescent="0.2">
      <c r="B15" s="125"/>
      <c r="C15" s="125"/>
      <c r="D15" s="125"/>
      <c r="E15" s="129" t="s">
        <v>83</v>
      </c>
      <c r="F15" s="130" t="s">
        <v>286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85</v>
      </c>
      <c r="F16" s="137" t="s">
        <v>293</v>
      </c>
      <c r="G16" s="138">
        <f>'DD-EGL'!B6</f>
        <v>0</v>
      </c>
      <c r="H16" s="139">
        <f>'DD-EGL'!C6</f>
        <v>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>
      <selection activeCell="B1" sqref="B1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232</v>
      </c>
    </row>
    <row r="2" spans="1:25" x14ac:dyDescent="0.2">
      <c r="A2" s="100" t="s">
        <v>48</v>
      </c>
    </row>
    <row r="3" spans="1:25" x14ac:dyDescent="0.2">
      <c r="A3" s="99">
        <f>'E-Mail'!$B$1</f>
        <v>36998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265</v>
      </c>
      <c r="B6" s="21">
        <f>COUNTIF($F$10:$F$5000,A6)</f>
        <v>0</v>
      </c>
      <c r="C6" s="21">
        <f>SUMIF($F$10:$F$5001,A6,$C$10:$C$5001)</f>
        <v>0</v>
      </c>
    </row>
    <row r="7" spans="1:25" x14ac:dyDescent="0.2">
      <c r="A7" s="17" t="s">
        <v>61</v>
      </c>
      <c r="B7" s="21">
        <f>COUNTIF($F$10:$F$5000,A7)</f>
        <v>1</v>
      </c>
      <c r="C7" s="21">
        <f>SUMIF($F$10:$F$5001,A7,$C$10:$C$5001)</f>
        <v>310000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ht="25.5" x14ac:dyDescent="0.2">
      <c r="A11" s="31" t="str">
        <f t="shared" ref="A11:A40" si="0">VLOOKUP(G11,DDENA_USERS,2,FALSE)</f>
        <v>Geoffrey Storey</v>
      </c>
      <c r="B11" s="30">
        <f>IF(ISNUMBER(FIND("Pow",F11))=TRUE,((VALUE(MID(R11,FIND("-",R11)+1,2)))-(VALUE(MID(R11,FIND("-",R11)-1,1)))+1)*(Q11-P11+1),(Q11-P11+1))</f>
        <v>31</v>
      </c>
      <c r="C11" s="31">
        <f>B11*W11</f>
        <v>310000</v>
      </c>
      <c r="D11" s="76" t="s">
        <v>409</v>
      </c>
      <c r="E11" s="76" t="s">
        <v>410</v>
      </c>
      <c r="F11" s="76" t="s">
        <v>61</v>
      </c>
      <c r="G11" s="76" t="s">
        <v>301</v>
      </c>
      <c r="H11" s="76" t="s">
        <v>627</v>
      </c>
      <c r="I11" s="76" t="s">
        <v>411</v>
      </c>
      <c r="J11" s="76" t="s">
        <v>628</v>
      </c>
      <c r="K11" s="76" t="s">
        <v>629</v>
      </c>
      <c r="L11" s="76" t="s">
        <v>630</v>
      </c>
      <c r="M11" s="76" t="s">
        <v>631</v>
      </c>
      <c r="N11" s="76" t="s">
        <v>632</v>
      </c>
      <c r="O11" s="76" t="s">
        <v>633</v>
      </c>
      <c r="P11" s="80">
        <v>37012</v>
      </c>
      <c r="Q11" s="80">
        <v>37042</v>
      </c>
      <c r="R11" s="76"/>
      <c r="S11" s="76"/>
      <c r="T11" s="77">
        <v>36998</v>
      </c>
      <c r="U11" s="76" t="s">
        <v>634</v>
      </c>
      <c r="V11" s="76" t="s">
        <v>635</v>
      </c>
      <c r="W11" s="76">
        <v>10000</v>
      </c>
      <c r="X11" s="76">
        <v>-1.7500000000000002E-2</v>
      </c>
      <c r="Y11" s="76">
        <v>24442</v>
      </c>
    </row>
    <row r="12" spans="1:25" x14ac:dyDescent="0.2">
      <c r="A12" s="31" t="e">
        <f t="shared" si="0"/>
        <v>#N/A</v>
      </c>
      <c r="B12" s="30">
        <f t="shared" ref="B12:B74" si="1">IF(ISNUMBER(FIND("Pow",F12))=TRUE,((VALUE(MID(R12,FIND("-",R12)+1,2)))-(VALUE(MID(R12,FIND("-",R12)-1,1)))+1)*(Q12-P12+1),(Q12-P12+1))</f>
        <v>1</v>
      </c>
      <c r="C12" s="31">
        <f t="shared" ref="C12:C74" si="2">B12*W12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81"/>
      <c r="Q12" s="81"/>
      <c r="R12" s="78"/>
      <c r="S12" s="78"/>
      <c r="T12" s="79"/>
      <c r="U12" s="78"/>
      <c r="V12" s="78"/>
      <c r="W12" s="78"/>
      <c r="X12" s="78"/>
      <c r="Y12" s="78"/>
    </row>
    <row r="13" spans="1:25" x14ac:dyDescent="0.2">
      <c r="A13" s="31" t="e">
        <f t="shared" si="0"/>
        <v>#N/A</v>
      </c>
      <c r="B13" s="30">
        <f t="shared" si="1"/>
        <v>1</v>
      </c>
      <c r="C13" s="31">
        <f t="shared" si="2"/>
        <v>0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80"/>
      <c r="Q13" s="80"/>
      <c r="R13" s="76"/>
      <c r="S13" s="76"/>
      <c r="T13" s="77"/>
      <c r="U13" s="76"/>
      <c r="V13" s="76"/>
      <c r="W13" s="76"/>
      <c r="X13" s="76"/>
      <c r="Y13" s="76"/>
    </row>
    <row r="14" spans="1:25" x14ac:dyDescent="0.2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81"/>
      <c r="Q14" s="81"/>
      <c r="R14" s="78"/>
      <c r="S14" s="78"/>
      <c r="T14" s="79"/>
      <c r="U14" s="78"/>
      <c r="V14" s="78"/>
      <c r="W14" s="78"/>
      <c r="X14" s="78"/>
      <c r="Y14" s="78"/>
    </row>
    <row r="15" spans="1:25" x14ac:dyDescent="0.2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32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28"/>
      <c r="Q24" s="28"/>
      <c r="R24" s="33"/>
      <c r="S24" s="33"/>
      <c r="T24" s="34"/>
      <c r="U24" s="33"/>
      <c r="V24" s="33"/>
      <c r="W24" s="33"/>
      <c r="X24" s="33"/>
      <c r="Y24" s="33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  <c r="Q25" s="28"/>
      <c r="R25" s="27"/>
      <c r="S25" s="27"/>
      <c r="T25" s="29"/>
      <c r="U25" s="27"/>
      <c r="V25" s="27"/>
      <c r="W25" s="27"/>
      <c r="X25" s="27"/>
      <c r="Y25" s="27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ref="B75:B138" si="5">IF(ISNUMBER(FIND("Pow",F75))=TRUE,((VALUE(MID(R75,FIND("-",R75)+1,2)))-(VALUE(MID(R75,FIND("-",R75)-1,1)))+1)*(Q75-P75+1),(Q75-P75+1))</f>
        <v>1</v>
      </c>
      <c r="C75" s="31">
        <f t="shared" ref="C75:C138" si="6">B75*W75</f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5"/>
        <v>1</v>
      </c>
      <c r="C76" s="31">
        <f t="shared" si="6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ref="B139:B202" si="9">IF(ISNUMBER(FIND("Pow",F139))=TRUE,((VALUE(MID(R139,FIND("-",R139)+1,2)))-(VALUE(MID(R139,FIND("-",R139)-1,1)))+1)*(Q139-P139+1),(Q139-P139+1))</f>
        <v>1</v>
      </c>
      <c r="C139" s="31">
        <f t="shared" ref="C139:C202" si="10">B139*W139</f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9"/>
        <v>1</v>
      </c>
      <c r="C140" s="31">
        <f t="shared" si="10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9"/>
        <v>1</v>
      </c>
      <c r="C148" s="31">
        <f t="shared" si="10"/>
        <v>0</v>
      </c>
    </row>
    <row r="149" spans="1:25" x14ac:dyDescent="0.2">
      <c r="A149" s="31" t="e">
        <f t="shared" si="11"/>
        <v>#N/A</v>
      </c>
      <c r="B149" s="30">
        <f t="shared" si="9"/>
        <v>1</v>
      </c>
      <c r="C149" s="31">
        <f t="shared" si="10"/>
        <v>0</v>
      </c>
    </row>
    <row r="150" spans="1:25" x14ac:dyDescent="0.2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ref="B203:B266" si="12">IF(ISNUMBER(FIND("Pow",F203))=TRUE,((VALUE(MID(R203,FIND("-",R203)+1,2)))-(VALUE(MID(R203,FIND("-",R203)-1,1)))+1)*(Q203-P203+1),(Q203-P203+1))</f>
        <v>1</v>
      </c>
      <c r="C203" s="31">
        <f t="shared" ref="C203:C266" si="13">B203*W203</f>
        <v>0</v>
      </c>
    </row>
    <row r="204" spans="1:3" x14ac:dyDescent="0.2">
      <c r="A204" s="31" t="e">
        <f t="shared" si="11"/>
        <v>#N/A</v>
      </c>
      <c r="B204" s="30">
        <f t="shared" si="12"/>
        <v>1</v>
      </c>
      <c r="C204" s="31">
        <f t="shared" si="13"/>
        <v>0</v>
      </c>
    </row>
    <row r="205" spans="1:3" x14ac:dyDescent="0.2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4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ref="B267:B330" si="15">IF(ISNUMBER(FIND("Pow",F267))=TRUE,((VALUE(MID(R267,FIND("-",R267)+1,2)))-(VALUE(MID(R267,FIND("-",R267)-1,1)))+1)*(Q267-P267+1),(Q267-P267+1))</f>
        <v>1</v>
      </c>
      <c r="C267" s="31">
        <f t="shared" ref="C267:C330" si="16">B267*W267</f>
        <v>0</v>
      </c>
    </row>
    <row r="268" spans="1:3" x14ac:dyDescent="0.2">
      <c r="A268" s="31" t="e">
        <f t="shared" si="14"/>
        <v>#N/A</v>
      </c>
      <c r="B268" s="30">
        <f t="shared" si="15"/>
        <v>1</v>
      </c>
      <c r="C268" s="31">
        <f t="shared" si="16"/>
        <v>0</v>
      </c>
    </row>
    <row r="269" spans="1:3" x14ac:dyDescent="0.2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7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ref="B331:B394" si="18">IF(ISNUMBER(FIND("Pow",F331))=TRUE,((VALUE(MID(R331,FIND("-",R331)+1,2)))-(VALUE(MID(R331,FIND("-",R331)-1,1)))+1)*(Q331-P331+1),(Q331-P331+1))</f>
        <v>1</v>
      </c>
      <c r="C331" s="31">
        <f t="shared" ref="C331:C394" si="19">B331*W331</f>
        <v>0</v>
      </c>
    </row>
    <row r="332" spans="1:3" x14ac:dyDescent="0.2">
      <c r="A332" s="31" t="e">
        <f t="shared" si="17"/>
        <v>#N/A</v>
      </c>
      <c r="B332" s="30">
        <f t="shared" si="18"/>
        <v>1</v>
      </c>
      <c r="C332" s="31">
        <f t="shared" si="19"/>
        <v>0</v>
      </c>
    </row>
    <row r="333" spans="1:3" x14ac:dyDescent="0.2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20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ref="B395:B458" si="21">IF(ISNUMBER(FIND("Pow",F395))=TRUE,((VALUE(MID(R395,FIND("-",R395)+1,2)))-(VALUE(MID(R395,FIND("-",R395)-1,1)))+1)*(Q395-P395+1),(Q395-P395+1))</f>
        <v>1</v>
      </c>
      <c r="C395" s="31">
        <f t="shared" ref="C395:C458" si="22">B395*W395</f>
        <v>0</v>
      </c>
    </row>
    <row r="396" spans="1:3" x14ac:dyDescent="0.2">
      <c r="A396" s="31" t="e">
        <f t="shared" si="20"/>
        <v>#N/A</v>
      </c>
      <c r="B396" s="30">
        <f t="shared" si="21"/>
        <v>1</v>
      </c>
      <c r="C396" s="31">
        <f t="shared" si="22"/>
        <v>0</v>
      </c>
    </row>
    <row r="397" spans="1:3" x14ac:dyDescent="0.2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3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ref="B459:B507" si="24">IF(ISNUMBER(FIND("Pow",F459))=TRUE,((VALUE(MID(R459,FIND("-",R459)+1,2)))-(VALUE(MID(R459,FIND("-",R459)-1,1)))+1)*(Q459-P459+1),(Q459-P459+1))</f>
        <v>1</v>
      </c>
      <c r="C459" s="31">
        <f t="shared" ref="C459:C507" si="25">B459*W459</f>
        <v>0</v>
      </c>
    </row>
    <row r="460" spans="1:3" x14ac:dyDescent="0.2">
      <c r="A460" s="31" t="e">
        <f t="shared" si="23"/>
        <v>#N/A</v>
      </c>
      <c r="B460" s="30">
        <f t="shared" si="24"/>
        <v>1</v>
      </c>
      <c r="C460" s="31">
        <f t="shared" si="25"/>
        <v>0</v>
      </c>
    </row>
    <row r="461" spans="1:3" x14ac:dyDescent="0.2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6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>
      <selection activeCell="B1" sqref="B1"/>
    </sheetView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232</v>
      </c>
    </row>
    <row r="2" spans="1:28" x14ac:dyDescent="0.2">
      <c r="A2" s="100" t="s">
        <v>52</v>
      </c>
    </row>
    <row r="3" spans="1:28" x14ac:dyDescent="0.2">
      <c r="A3" s="99">
        <f>'E-Mail'!$B$1</f>
        <v>36998</v>
      </c>
    </row>
    <row r="4" spans="1:28" x14ac:dyDescent="0.2">
      <c r="A4" s="100"/>
    </row>
    <row r="5" spans="1:28" ht="13.5" thickBot="1" x14ac:dyDescent="0.25">
      <c r="A5" s="20" t="s">
        <v>56</v>
      </c>
      <c r="B5" s="20" t="s">
        <v>55</v>
      </c>
      <c r="C5" s="20" t="s">
        <v>8</v>
      </c>
    </row>
    <row r="6" spans="1:28" x14ac:dyDescent="0.2">
      <c r="A6" s="17" t="s">
        <v>59</v>
      </c>
      <c r="B6" s="21">
        <f>COUNTIF($I$9:$I$4993,A6)</f>
        <v>4</v>
      </c>
      <c r="C6" s="21">
        <f>SUMIF($I$9:$I$4994,A6,$E$9:$E$4994)</f>
        <v>168800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ht="25.5" x14ac:dyDescent="0.2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59</v>
      </c>
      <c r="E10" s="40">
        <f t="shared" ref="E10:E33" si="2">Z10*(C10-B10+1)*D10</f>
        <v>47200</v>
      </c>
      <c r="F10" s="41">
        <f t="shared" ref="F10:F33" si="3">E10*AA10</f>
        <v>2312800</v>
      </c>
      <c r="G10" s="76" t="s">
        <v>409</v>
      </c>
      <c r="H10" s="76" t="s">
        <v>415</v>
      </c>
      <c r="I10" s="76" t="s">
        <v>59</v>
      </c>
      <c r="J10" s="76" t="s">
        <v>73</v>
      </c>
      <c r="K10" s="76" t="s">
        <v>416</v>
      </c>
      <c r="L10" s="76" t="s">
        <v>417</v>
      </c>
      <c r="M10" s="76" t="s">
        <v>412</v>
      </c>
      <c r="N10" s="76" t="s">
        <v>413</v>
      </c>
      <c r="O10" s="76" t="s">
        <v>418</v>
      </c>
      <c r="P10" s="76" t="s">
        <v>414</v>
      </c>
      <c r="Q10" s="76"/>
      <c r="R10" s="76" t="s">
        <v>636</v>
      </c>
      <c r="S10" s="80">
        <v>37257</v>
      </c>
      <c r="T10" s="80">
        <v>37315</v>
      </c>
      <c r="U10" s="76" t="s">
        <v>419</v>
      </c>
      <c r="V10" s="76"/>
      <c r="W10" s="77">
        <v>36998</v>
      </c>
      <c r="X10" s="76" t="s">
        <v>637</v>
      </c>
      <c r="Y10" s="76" t="s">
        <v>635</v>
      </c>
      <c r="Z10" s="76">
        <v>50</v>
      </c>
      <c r="AA10" s="76">
        <v>49</v>
      </c>
      <c r="AB10" s="76">
        <v>24419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30</v>
      </c>
      <c r="E11" s="40">
        <f t="shared" si="2"/>
        <v>24000</v>
      </c>
      <c r="F11" s="41">
        <f t="shared" si="3"/>
        <v>1308000</v>
      </c>
      <c r="G11" s="78" t="s">
        <v>409</v>
      </c>
      <c r="H11" s="78" t="s">
        <v>415</v>
      </c>
      <c r="I11" s="78" t="s">
        <v>59</v>
      </c>
      <c r="J11" s="78" t="s">
        <v>73</v>
      </c>
      <c r="K11" s="78" t="s">
        <v>416</v>
      </c>
      <c r="L11" s="78" t="s">
        <v>417</v>
      </c>
      <c r="M11" s="78" t="s">
        <v>412</v>
      </c>
      <c r="N11" s="78" t="s">
        <v>413</v>
      </c>
      <c r="O11" s="78" t="s">
        <v>418</v>
      </c>
      <c r="P11" s="78" t="s">
        <v>414</v>
      </c>
      <c r="Q11" s="78"/>
      <c r="R11" s="78" t="s">
        <v>638</v>
      </c>
      <c r="S11" s="81">
        <v>37408</v>
      </c>
      <c r="T11" s="81">
        <v>37437</v>
      </c>
      <c r="U11" s="78" t="s">
        <v>419</v>
      </c>
      <c r="V11" s="78"/>
      <c r="W11" s="79">
        <v>36998</v>
      </c>
      <c r="X11" s="78" t="s">
        <v>639</v>
      </c>
      <c r="Y11" s="78" t="s">
        <v>635</v>
      </c>
      <c r="Z11" s="78">
        <v>50</v>
      </c>
      <c r="AA11" s="78">
        <v>54.5</v>
      </c>
      <c r="AB11" s="78">
        <v>24422</v>
      </c>
    </row>
    <row r="12" spans="1:28" ht="25.5" x14ac:dyDescent="0.2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30</v>
      </c>
      <c r="E12" s="40">
        <f t="shared" si="2"/>
        <v>24000</v>
      </c>
      <c r="F12" s="41">
        <f t="shared" si="3"/>
        <v>1752000</v>
      </c>
      <c r="G12" s="76" t="s">
        <v>409</v>
      </c>
      <c r="H12" s="76" t="s">
        <v>415</v>
      </c>
      <c r="I12" s="76" t="s">
        <v>59</v>
      </c>
      <c r="J12" s="76" t="s">
        <v>73</v>
      </c>
      <c r="K12" s="76" t="s">
        <v>416</v>
      </c>
      <c r="L12" s="76" t="s">
        <v>417</v>
      </c>
      <c r="M12" s="76" t="s">
        <v>412</v>
      </c>
      <c r="N12" s="76" t="s">
        <v>413</v>
      </c>
      <c r="O12" s="76" t="s">
        <v>418</v>
      </c>
      <c r="P12" s="76" t="s">
        <v>414</v>
      </c>
      <c r="Q12" s="76"/>
      <c r="R12" s="76" t="s">
        <v>640</v>
      </c>
      <c r="S12" s="80">
        <v>37043</v>
      </c>
      <c r="T12" s="80">
        <v>37072</v>
      </c>
      <c r="U12" s="76" t="s">
        <v>419</v>
      </c>
      <c r="V12" s="76"/>
      <c r="W12" s="77">
        <v>36998</v>
      </c>
      <c r="X12" s="76" t="s">
        <v>637</v>
      </c>
      <c r="Y12" s="76" t="s">
        <v>635</v>
      </c>
      <c r="Z12" s="76">
        <v>50</v>
      </c>
      <c r="AA12" s="76">
        <v>73</v>
      </c>
      <c r="AB12" s="76">
        <v>24418</v>
      </c>
    </row>
    <row r="13" spans="1:28" ht="25.5" x14ac:dyDescent="0.2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92</v>
      </c>
      <c r="E13" s="40">
        <f t="shared" si="2"/>
        <v>73600</v>
      </c>
      <c r="F13" s="41">
        <f t="shared" si="3"/>
        <v>3588000</v>
      </c>
      <c r="G13" s="78" t="s">
        <v>409</v>
      </c>
      <c r="H13" s="78" t="s">
        <v>415</v>
      </c>
      <c r="I13" s="78" t="s">
        <v>59</v>
      </c>
      <c r="J13" s="78" t="s">
        <v>73</v>
      </c>
      <c r="K13" s="78" t="s">
        <v>416</v>
      </c>
      <c r="L13" s="78" t="s">
        <v>417</v>
      </c>
      <c r="M13" s="78" t="s">
        <v>412</v>
      </c>
      <c r="N13" s="78" t="s">
        <v>413</v>
      </c>
      <c r="O13" s="78" t="s">
        <v>418</v>
      </c>
      <c r="P13" s="78" t="s">
        <v>414</v>
      </c>
      <c r="Q13" s="78"/>
      <c r="R13" s="78" t="s">
        <v>641</v>
      </c>
      <c r="S13" s="81">
        <v>37165</v>
      </c>
      <c r="T13" s="81">
        <v>37256</v>
      </c>
      <c r="U13" s="78" t="s">
        <v>419</v>
      </c>
      <c r="V13" s="78"/>
      <c r="W13" s="79">
        <v>36998</v>
      </c>
      <c r="X13" s="78" t="s">
        <v>642</v>
      </c>
      <c r="Y13" s="78" t="s">
        <v>635</v>
      </c>
      <c r="Z13" s="78">
        <v>50</v>
      </c>
      <c r="AA13" s="78">
        <v>48.75</v>
      </c>
      <c r="AB13" s="78">
        <v>24426</v>
      </c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1" sqref="B1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232</v>
      </c>
      <c r="B1" s="51"/>
      <c r="C1" s="51"/>
    </row>
    <row r="2" spans="1:25" x14ac:dyDescent="0.2">
      <c r="A2" s="100" t="s">
        <v>233</v>
      </c>
      <c r="B2" s="51"/>
      <c r="C2" s="51"/>
    </row>
    <row r="3" spans="1:25" x14ac:dyDescent="0.2">
      <c r="A3" s="99">
        <f>'E-Mail'!$B$1</f>
        <v>36998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>No Activity</v>
      </c>
    </row>
    <row r="9" spans="1:25" ht="26.25" thickBot="1" x14ac:dyDescent="0.25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229</v>
      </c>
    </row>
    <row r="2" spans="1:8" ht="15.75" x14ac:dyDescent="0.25">
      <c r="A2" s="49" t="s">
        <v>230</v>
      </c>
    </row>
    <row r="4" spans="1:8" ht="15.75" x14ac:dyDescent="0.25">
      <c r="A4" s="18" t="s">
        <v>83</v>
      </c>
      <c r="D4" s="18" t="s">
        <v>84</v>
      </c>
      <c r="G4" s="18" t="s">
        <v>85</v>
      </c>
    </row>
    <row r="5" spans="1:8" x14ac:dyDescent="0.2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">
      <c r="A25" s="33" t="s">
        <v>121</v>
      </c>
      <c r="B25" s="32" t="s">
        <v>122</v>
      </c>
    </row>
    <row r="26" spans="1:5" x14ac:dyDescent="0.2">
      <c r="A26" s="27" t="s">
        <v>123</v>
      </c>
      <c r="B26" s="26" t="s">
        <v>124</v>
      </c>
    </row>
    <row r="27" spans="1:5" x14ac:dyDescent="0.2">
      <c r="A27" s="33" t="s">
        <v>125</v>
      </c>
      <c r="B27" s="32" t="s">
        <v>126</v>
      </c>
    </row>
    <row r="28" spans="1:5" x14ac:dyDescent="0.2">
      <c r="A28" s="27" t="s">
        <v>127</v>
      </c>
      <c r="B28" s="26" t="s">
        <v>128</v>
      </c>
    </row>
    <row r="29" spans="1:5" x14ac:dyDescent="0.2">
      <c r="A29" s="33" t="s">
        <v>65</v>
      </c>
      <c r="B29" s="32" t="s">
        <v>129</v>
      </c>
    </row>
    <row r="30" spans="1:5" x14ac:dyDescent="0.2">
      <c r="A30" s="27" t="s">
        <v>130</v>
      </c>
      <c r="B30" s="26" t="s">
        <v>131</v>
      </c>
    </row>
    <row r="31" spans="1:5" x14ac:dyDescent="0.2">
      <c r="A31" s="33" t="s">
        <v>66</v>
      </c>
      <c r="B31" s="32" t="s">
        <v>132</v>
      </c>
    </row>
    <row r="32" spans="1:5" x14ac:dyDescent="0.2">
      <c r="A32" s="27" t="s">
        <v>133</v>
      </c>
      <c r="B32" s="26" t="s">
        <v>134</v>
      </c>
    </row>
    <row r="33" spans="1:2" x14ac:dyDescent="0.2">
      <c r="A33" s="33" t="s">
        <v>135</v>
      </c>
      <c r="B33" s="32" t="s">
        <v>136</v>
      </c>
    </row>
    <row r="34" spans="1:2" x14ac:dyDescent="0.2">
      <c r="A34" s="27" t="s">
        <v>137</v>
      </c>
      <c r="B34" s="26" t="s">
        <v>138</v>
      </c>
    </row>
    <row r="35" spans="1:2" x14ac:dyDescent="0.2">
      <c r="A35" s="33" t="s">
        <v>139</v>
      </c>
      <c r="B35" s="32" t="s">
        <v>140</v>
      </c>
    </row>
    <row r="36" spans="1:2" x14ac:dyDescent="0.2">
      <c r="A36" s="27" t="s">
        <v>67</v>
      </c>
      <c r="B36" s="26" t="s">
        <v>141</v>
      </c>
    </row>
    <row r="37" spans="1:2" x14ac:dyDescent="0.2">
      <c r="A37" s="33" t="s">
        <v>68</v>
      </c>
      <c r="B37" s="32" t="s">
        <v>142</v>
      </c>
    </row>
    <row r="38" spans="1:2" x14ac:dyDescent="0.2">
      <c r="A38" s="27" t="s">
        <v>69</v>
      </c>
      <c r="B38" s="26" t="s">
        <v>143</v>
      </c>
    </row>
    <row r="39" spans="1:2" x14ac:dyDescent="0.2">
      <c r="A39" s="33" t="s">
        <v>144</v>
      </c>
      <c r="B39" s="32" t="s">
        <v>145</v>
      </c>
    </row>
    <row r="40" spans="1:2" x14ac:dyDescent="0.2">
      <c r="A40" s="27" t="s">
        <v>146</v>
      </c>
      <c r="B40" s="26" t="s">
        <v>147</v>
      </c>
    </row>
    <row r="41" spans="1:2" x14ac:dyDescent="0.2">
      <c r="A41" s="33" t="s">
        <v>148</v>
      </c>
      <c r="B41" s="32" t="s">
        <v>149</v>
      </c>
    </row>
    <row r="42" spans="1:2" x14ac:dyDescent="0.2">
      <c r="A42" s="27" t="s">
        <v>150</v>
      </c>
      <c r="B42" s="26" t="s">
        <v>120</v>
      </c>
    </row>
    <row r="43" spans="1:2" x14ac:dyDescent="0.2">
      <c r="A43" s="33" t="s">
        <v>151</v>
      </c>
      <c r="B43" s="32" t="s">
        <v>152</v>
      </c>
    </row>
    <row r="44" spans="1:2" x14ac:dyDescent="0.2">
      <c r="A44" s="27" t="s">
        <v>153</v>
      </c>
      <c r="B44" s="26" t="s">
        <v>154</v>
      </c>
    </row>
    <row r="45" spans="1:2" x14ac:dyDescent="0.2">
      <c r="A45" s="33" t="s">
        <v>155</v>
      </c>
      <c r="B45" s="32" t="s">
        <v>156</v>
      </c>
    </row>
    <row r="46" spans="1:2" x14ac:dyDescent="0.2">
      <c r="A46" s="27" t="s">
        <v>157</v>
      </c>
      <c r="B46" s="26" t="s">
        <v>124</v>
      </c>
    </row>
    <row r="47" spans="1:2" x14ac:dyDescent="0.2">
      <c r="A47" s="33" t="s">
        <v>158</v>
      </c>
      <c r="B47" s="32" t="s">
        <v>159</v>
      </c>
    </row>
    <row r="48" spans="1:2" x14ac:dyDescent="0.2">
      <c r="A48" s="27" t="s">
        <v>160</v>
      </c>
      <c r="B48" s="26" t="s">
        <v>159</v>
      </c>
    </row>
    <row r="49" spans="1:2" x14ac:dyDescent="0.2">
      <c r="A49" s="33" t="s">
        <v>161</v>
      </c>
      <c r="B49" s="32" t="s">
        <v>126</v>
      </c>
    </row>
    <row r="50" spans="1:2" x14ac:dyDescent="0.2">
      <c r="A50" s="27" t="s">
        <v>162</v>
      </c>
      <c r="B50" s="26" t="s">
        <v>163</v>
      </c>
    </row>
    <row r="51" spans="1:2" x14ac:dyDescent="0.2">
      <c r="A51" s="33" t="s">
        <v>164</v>
      </c>
      <c r="B51" s="32" t="s">
        <v>165</v>
      </c>
    </row>
    <row r="52" spans="1:2" x14ac:dyDescent="0.2">
      <c r="A52" s="27" t="s">
        <v>166</v>
      </c>
      <c r="B52" s="26" t="s">
        <v>167</v>
      </c>
    </row>
    <row r="53" spans="1:2" x14ac:dyDescent="0.2">
      <c r="A53" s="33" t="s">
        <v>168</v>
      </c>
      <c r="B53" s="32" t="s">
        <v>169</v>
      </c>
    </row>
    <row r="54" spans="1:2" x14ac:dyDescent="0.2">
      <c r="A54" s="27" t="s">
        <v>170</v>
      </c>
      <c r="B54" s="26" t="s">
        <v>171</v>
      </c>
    </row>
    <row r="55" spans="1:2" x14ac:dyDescent="0.2">
      <c r="A55" s="33" t="s">
        <v>172</v>
      </c>
      <c r="B55" s="32" t="s">
        <v>173</v>
      </c>
    </row>
    <row r="56" spans="1:2" x14ac:dyDescent="0.2">
      <c r="A56" s="27" t="s">
        <v>174</v>
      </c>
      <c r="B56" s="26" t="s">
        <v>175</v>
      </c>
    </row>
    <row r="57" spans="1:2" x14ac:dyDescent="0.2">
      <c r="A57" s="33" t="s">
        <v>176</v>
      </c>
      <c r="B57" s="32" t="s">
        <v>177</v>
      </c>
    </row>
    <row r="58" spans="1:2" x14ac:dyDescent="0.2">
      <c r="A58" s="27" t="s">
        <v>178</v>
      </c>
      <c r="B58" s="26" t="s">
        <v>179</v>
      </c>
    </row>
    <row r="59" spans="1:2" x14ac:dyDescent="0.2">
      <c r="A59" s="33" t="s">
        <v>180</v>
      </c>
      <c r="B59" s="32" t="s">
        <v>181</v>
      </c>
    </row>
    <row r="60" spans="1:2" x14ac:dyDescent="0.2">
      <c r="A60" s="27" t="s">
        <v>60</v>
      </c>
      <c r="B60" s="26" t="s">
        <v>182</v>
      </c>
    </row>
    <row r="61" spans="1:2" x14ac:dyDescent="0.2">
      <c r="A61" s="33" t="s">
        <v>183</v>
      </c>
      <c r="B61" s="32" t="s">
        <v>184</v>
      </c>
    </row>
    <row r="62" spans="1:2" x14ac:dyDescent="0.2">
      <c r="A62" s="27" t="s">
        <v>185</v>
      </c>
      <c r="B62" s="26" t="s">
        <v>186</v>
      </c>
    </row>
    <row r="63" spans="1:2" x14ac:dyDescent="0.2">
      <c r="A63" s="33" t="s">
        <v>187</v>
      </c>
      <c r="B63" s="32" t="s">
        <v>134</v>
      </c>
    </row>
    <row r="64" spans="1:2" x14ac:dyDescent="0.2">
      <c r="A64" s="27" t="s">
        <v>188</v>
      </c>
      <c r="B64" s="26" t="s">
        <v>189</v>
      </c>
    </row>
    <row r="65" spans="1:2" x14ac:dyDescent="0.2">
      <c r="A65" s="33" t="s">
        <v>190</v>
      </c>
      <c r="B65" s="32" t="s">
        <v>191</v>
      </c>
    </row>
    <row r="66" spans="1:2" x14ac:dyDescent="0.2">
      <c r="A66" s="27" t="s">
        <v>192</v>
      </c>
      <c r="B66" s="26" t="s">
        <v>193</v>
      </c>
    </row>
    <row r="67" spans="1:2" x14ac:dyDescent="0.2">
      <c r="A67" s="33" t="s">
        <v>194</v>
      </c>
      <c r="B67" s="32" t="s">
        <v>195</v>
      </c>
    </row>
    <row r="68" spans="1:2" x14ac:dyDescent="0.2">
      <c r="A68" s="27" t="s">
        <v>196</v>
      </c>
      <c r="B68" s="26" t="s">
        <v>197</v>
      </c>
    </row>
    <row r="69" spans="1:2" x14ac:dyDescent="0.2">
      <c r="A69" s="33" t="s">
        <v>198</v>
      </c>
      <c r="B69" s="32" t="s">
        <v>199</v>
      </c>
    </row>
    <row r="70" spans="1:2" x14ac:dyDescent="0.2">
      <c r="A70" s="27" t="s">
        <v>200</v>
      </c>
      <c r="B70" s="26" t="s">
        <v>201</v>
      </c>
    </row>
    <row r="71" spans="1:2" x14ac:dyDescent="0.2">
      <c r="A71" s="33" t="s">
        <v>202</v>
      </c>
      <c r="B71" s="32" t="s">
        <v>203</v>
      </c>
    </row>
    <row r="72" spans="1:2" x14ac:dyDescent="0.2">
      <c r="A72" s="27" t="s">
        <v>204</v>
      </c>
      <c r="B72" s="26" t="s">
        <v>205</v>
      </c>
    </row>
    <row r="73" spans="1:2" x14ac:dyDescent="0.2">
      <c r="A73" s="33" t="s">
        <v>206</v>
      </c>
      <c r="B73" s="32" t="s">
        <v>207</v>
      </c>
    </row>
    <row r="74" spans="1:2" x14ac:dyDescent="0.2">
      <c r="A74" s="27" t="s">
        <v>208</v>
      </c>
      <c r="B74" s="26" t="s">
        <v>209</v>
      </c>
    </row>
    <row r="75" spans="1:2" x14ac:dyDescent="0.2">
      <c r="A75" s="78" t="s">
        <v>301</v>
      </c>
      <c r="B75" s="78" t="s">
        <v>302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="85" workbookViewId="0">
      <selection activeCell="B1" sqref="B1"/>
    </sheetView>
  </sheetViews>
  <sheetFormatPr defaultRowHeight="12.75" x14ac:dyDescent="0.2"/>
  <cols>
    <col min="1" max="1" width="25.5703125" customWidth="1"/>
    <col min="2" max="2" width="11.5703125" bestFit="1" customWidth="1"/>
    <col min="3" max="3" width="25.5703125" bestFit="1" customWidth="1"/>
    <col min="4" max="4" width="8.140625" bestFit="1" customWidth="1"/>
    <col min="5" max="5" width="3.7109375" customWidth="1"/>
    <col min="6" max="6" width="21.85546875" customWidth="1"/>
    <col min="7" max="7" width="11.85546875" customWidth="1"/>
    <col min="8" max="8" width="11.28515625" customWidth="1"/>
    <col min="9" max="9" width="11.7109375" customWidth="1"/>
    <col min="10" max="10" width="7.28515625" customWidth="1"/>
    <col min="11" max="11" width="3.140625" customWidth="1"/>
    <col min="12" max="12" width="21.140625" customWidth="1"/>
    <col min="13" max="13" width="10.85546875" customWidth="1"/>
  </cols>
  <sheetData>
    <row r="1" spans="1:18" ht="18" x14ac:dyDescent="0.25">
      <c r="A1" s="50" t="s">
        <v>239</v>
      </c>
    </row>
    <row r="2" spans="1:18" x14ac:dyDescent="0.2">
      <c r="A2" s="17" t="s">
        <v>271</v>
      </c>
    </row>
    <row r="3" spans="1:18" x14ac:dyDescent="0.2">
      <c r="A3" s="17" t="s">
        <v>272</v>
      </c>
    </row>
    <row r="4" spans="1:18" x14ac:dyDescent="0.2">
      <c r="A4" s="99">
        <f>'E-Mail'!B1</f>
        <v>36998</v>
      </c>
      <c r="D4" s="120"/>
      <c r="I4" s="120"/>
    </row>
    <row r="5" spans="1:18" ht="13.5" thickBot="1" x14ac:dyDescent="0.25">
      <c r="A5" s="17"/>
    </row>
    <row r="6" spans="1:18" ht="16.5" thickBot="1" x14ac:dyDescent="0.3">
      <c r="A6" s="95" t="s">
        <v>80</v>
      </c>
      <c r="B6" s="96"/>
      <c r="C6" s="96"/>
      <c r="D6" s="97"/>
      <c r="F6" s="95" t="s">
        <v>81</v>
      </c>
      <c r="G6" s="96"/>
      <c r="H6" s="96"/>
      <c r="I6" s="96"/>
      <c r="J6" s="97"/>
      <c r="L6" s="95" t="s">
        <v>82</v>
      </c>
      <c r="M6" s="96"/>
      <c r="N6" s="96"/>
      <c r="O6" s="96"/>
      <c r="P6" s="97"/>
      <c r="R6" s="18"/>
    </row>
    <row r="7" spans="1:18" ht="13.5" thickBot="1" x14ac:dyDescent="0.25">
      <c r="A7" s="102" t="s">
        <v>273</v>
      </c>
      <c r="B7" s="103">
        <f>'E-Mail'!C6</f>
        <v>79525000</v>
      </c>
      <c r="C7" s="6" t="s">
        <v>291</v>
      </c>
      <c r="D7" s="104">
        <f>VLOOKUP("Grand Total",$A$9:$D$23,4,FALSE)/B7</f>
        <v>8.8682804149638472E-2</v>
      </c>
      <c r="F7" s="102" t="s">
        <v>274</v>
      </c>
      <c r="G7" s="103">
        <f>'E-Mail'!C5</f>
        <v>3254825</v>
      </c>
      <c r="H7" s="35"/>
      <c r="I7" s="6" t="s">
        <v>291</v>
      </c>
      <c r="J7" s="104">
        <f>VLOOKUP("Grand Total",$F$9:$J$23,5,FALSE)/G7</f>
        <v>2.8019939628090604E-2</v>
      </c>
      <c r="L7" s="102"/>
      <c r="M7" s="103"/>
      <c r="N7" s="35"/>
      <c r="O7" s="6"/>
      <c r="P7" s="104"/>
    </row>
    <row r="8" spans="1:18" x14ac:dyDescent="0.2">
      <c r="A8" s="157" t="s">
        <v>279</v>
      </c>
      <c r="B8" s="156"/>
      <c r="C8" s="82" t="s">
        <v>643</v>
      </c>
      <c r="D8" s="156"/>
      <c r="F8" s="10"/>
      <c r="G8" s="109"/>
      <c r="H8" s="109"/>
      <c r="I8" s="82" t="s">
        <v>46</v>
      </c>
      <c r="J8" s="105"/>
      <c r="L8" s="19" t="s">
        <v>54</v>
      </c>
    </row>
    <row r="9" spans="1:18" x14ac:dyDescent="0.2">
      <c r="A9" s="82" t="s">
        <v>30</v>
      </c>
      <c r="B9" s="156" t="s">
        <v>420</v>
      </c>
      <c r="C9" s="82" t="s">
        <v>30</v>
      </c>
      <c r="D9" s="156" t="s">
        <v>420</v>
      </c>
      <c r="F9" s="82" t="s">
        <v>42</v>
      </c>
      <c r="G9" s="82" t="s">
        <v>30</v>
      </c>
      <c r="H9" s="82" t="s">
        <v>41</v>
      </c>
      <c r="I9" s="13" t="s">
        <v>47</v>
      </c>
      <c r="J9" s="15" t="s">
        <v>8</v>
      </c>
    </row>
    <row r="10" spans="1:18" x14ac:dyDescent="0.2">
      <c r="A10" s="10" t="s">
        <v>392</v>
      </c>
      <c r="B10" s="158">
        <v>1</v>
      </c>
      <c r="C10" s="10" t="s">
        <v>548</v>
      </c>
      <c r="D10" s="163">
        <v>310000</v>
      </c>
      <c r="F10" s="10" t="s">
        <v>404</v>
      </c>
      <c r="G10" s="10" t="s">
        <v>10</v>
      </c>
      <c r="H10" s="10" t="s">
        <v>13</v>
      </c>
      <c r="I10" s="13">
        <v>12</v>
      </c>
      <c r="J10" s="15">
        <v>12800</v>
      </c>
    </row>
    <row r="11" spans="1:18" x14ac:dyDescent="0.2">
      <c r="A11" s="164" t="s">
        <v>378</v>
      </c>
      <c r="B11" s="166">
        <v>1</v>
      </c>
      <c r="C11" s="164" t="s">
        <v>378</v>
      </c>
      <c r="D11" s="165">
        <v>1840000</v>
      </c>
      <c r="F11" s="10" t="s">
        <v>406</v>
      </c>
      <c r="G11" s="10" t="s">
        <v>10</v>
      </c>
      <c r="H11" s="10" t="s">
        <v>13</v>
      </c>
      <c r="I11" s="13">
        <v>8</v>
      </c>
      <c r="J11" s="15">
        <v>50400</v>
      </c>
    </row>
    <row r="12" spans="1:18" x14ac:dyDescent="0.2">
      <c r="A12" s="164" t="s">
        <v>548</v>
      </c>
      <c r="B12" s="166">
        <v>1</v>
      </c>
      <c r="C12" s="164" t="s">
        <v>593</v>
      </c>
      <c r="D12" s="165">
        <v>3990000</v>
      </c>
      <c r="F12" s="10" t="s">
        <v>296</v>
      </c>
      <c r="G12" s="10" t="s">
        <v>10</v>
      </c>
      <c r="H12" s="10" t="s">
        <v>13</v>
      </c>
      <c r="I12" s="13">
        <v>1</v>
      </c>
      <c r="J12" s="15">
        <v>17600</v>
      </c>
    </row>
    <row r="13" spans="1:18" x14ac:dyDescent="0.2">
      <c r="A13" s="164" t="s">
        <v>593</v>
      </c>
      <c r="B13" s="166">
        <v>2</v>
      </c>
      <c r="C13" s="164" t="s">
        <v>392</v>
      </c>
      <c r="D13" s="165">
        <v>912500</v>
      </c>
      <c r="F13" s="10" t="s">
        <v>624</v>
      </c>
      <c r="G13" s="10" t="s">
        <v>10</v>
      </c>
      <c r="H13" s="10" t="s">
        <v>13</v>
      </c>
      <c r="I13" s="13">
        <v>1</v>
      </c>
      <c r="J13" s="15">
        <v>10400</v>
      </c>
    </row>
    <row r="14" spans="1:18" x14ac:dyDescent="0.2">
      <c r="A14" s="11" t="s">
        <v>45</v>
      </c>
      <c r="B14" s="159">
        <v>5</v>
      </c>
      <c r="C14" s="11" t="s">
        <v>45</v>
      </c>
      <c r="D14" s="47">
        <v>7052500</v>
      </c>
      <c r="F14" s="11" t="s">
        <v>45</v>
      </c>
      <c r="G14" s="12"/>
      <c r="H14" s="12"/>
      <c r="I14" s="14">
        <v>22</v>
      </c>
      <c r="J14" s="16">
        <v>91200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>
      <selection activeCell="C1" sqref="C1"/>
    </sheetView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6.140625" customWidth="1"/>
    <col min="13" max="13" width="13.42578125" customWidth="1"/>
    <col min="14" max="14" width="16.42578125" customWidth="1"/>
  </cols>
  <sheetData>
    <row r="1" spans="1:14" ht="18" x14ac:dyDescent="0.25">
      <c r="A1" s="50" t="s">
        <v>240</v>
      </c>
    </row>
    <row r="2" spans="1:14" x14ac:dyDescent="0.2">
      <c r="A2" s="17" t="s">
        <v>271</v>
      </c>
    </row>
    <row r="3" spans="1:14" x14ac:dyDescent="0.2">
      <c r="A3" s="17" t="s">
        <v>272</v>
      </c>
    </row>
    <row r="4" spans="1:14" x14ac:dyDescent="0.2">
      <c r="A4" s="99">
        <f>'E-Mail'!B1</f>
        <v>36998</v>
      </c>
    </row>
    <row r="5" spans="1:14" x14ac:dyDescent="0.2">
      <c r="A5" s="17"/>
    </row>
    <row r="6" spans="1:14" ht="14.25" x14ac:dyDescent="0.2">
      <c r="A6" s="101" t="s">
        <v>275</v>
      </c>
    </row>
    <row r="7" spans="1:14" ht="13.5" thickBot="1" x14ac:dyDescent="0.25">
      <c r="A7" s="17"/>
    </row>
    <row r="8" spans="1:14" ht="16.5" thickBot="1" x14ac:dyDescent="0.3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">
      <c r="A11" s="10" t="s">
        <v>61</v>
      </c>
      <c r="B11" s="10" t="s">
        <v>302</v>
      </c>
      <c r="C11" s="13">
        <v>1</v>
      </c>
      <c r="D11" s="15">
        <v>310000</v>
      </c>
      <c r="F11" s="162" t="s">
        <v>59</v>
      </c>
      <c r="G11" s="10" t="s">
        <v>100</v>
      </c>
      <c r="H11" s="52">
        <v>4</v>
      </c>
      <c r="I11" s="15">
        <v>168800</v>
      </c>
      <c r="J11" s="93"/>
      <c r="K11" s="10" t="s">
        <v>308</v>
      </c>
      <c r="L11" s="10" t="s">
        <v>54</v>
      </c>
      <c r="M11" s="13">
        <v>1</v>
      </c>
      <c r="N11" s="15">
        <v>0</v>
      </c>
    </row>
    <row r="12" spans="1:14" x14ac:dyDescent="0.2">
      <c r="A12" s="160" t="s">
        <v>421</v>
      </c>
      <c r="B12" s="161"/>
      <c r="C12" s="83">
        <v>1</v>
      </c>
      <c r="D12" s="84">
        <v>310000</v>
      </c>
      <c r="F12" s="160" t="s">
        <v>422</v>
      </c>
      <c r="G12" s="161"/>
      <c r="H12" s="85">
        <v>4</v>
      </c>
      <c r="I12" s="84">
        <v>168800</v>
      </c>
      <c r="J12" s="93"/>
      <c r="K12" s="10" t="s">
        <v>309</v>
      </c>
      <c r="L12" s="109"/>
      <c r="M12" s="83">
        <v>1</v>
      </c>
      <c r="N12" s="84">
        <v>0</v>
      </c>
    </row>
    <row r="13" spans="1:14" x14ac:dyDescent="0.2">
      <c r="A13" s="11" t="s">
        <v>45</v>
      </c>
      <c r="B13" s="12"/>
      <c r="C13" s="14">
        <v>1</v>
      </c>
      <c r="D13" s="16">
        <v>310000</v>
      </c>
      <c r="F13" s="86" t="s">
        <v>45</v>
      </c>
      <c r="G13" s="87"/>
      <c r="H13" s="88">
        <v>4</v>
      </c>
      <c r="I13" s="89">
        <v>168800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"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>
      <selection activeCell="C1" sqref="C1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242</v>
      </c>
      <c r="B1" s="3"/>
      <c r="F1" s="4"/>
      <c r="G1" s="5" t="s">
        <v>18</v>
      </c>
      <c r="H1" s="1">
        <f>SUM(H11:H984)</f>
        <v>3254825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36998</v>
      </c>
      <c r="B3" s="3"/>
      <c r="F3" s="4"/>
      <c r="G3" s="61"/>
      <c r="H3" s="63"/>
    </row>
    <row r="5" spans="1:9" s="53" customFormat="1" ht="9.75" customHeight="1" x14ac:dyDescent="0.2">
      <c r="A5" s="54" t="s">
        <v>304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423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175" t="s">
        <v>0</v>
      </c>
      <c r="B9" s="175" t="s">
        <v>1</v>
      </c>
      <c r="C9" s="180" t="s">
        <v>2</v>
      </c>
      <c r="D9" s="180" t="s">
        <v>3</v>
      </c>
      <c r="E9" s="55" t="s">
        <v>4</v>
      </c>
      <c r="F9" s="180" t="s">
        <v>6</v>
      </c>
      <c r="G9" s="180" t="s">
        <v>7</v>
      </c>
      <c r="H9" s="180" t="s">
        <v>8</v>
      </c>
      <c r="I9" s="175" t="s">
        <v>9</v>
      </c>
    </row>
    <row r="10" spans="1:9" s="53" customFormat="1" ht="25.5" customHeight="1" thickBot="1" x14ac:dyDescent="0.25">
      <c r="A10" s="176"/>
      <c r="B10" s="176"/>
      <c r="C10" s="181"/>
      <c r="D10" s="181"/>
      <c r="E10" s="56" t="s">
        <v>5</v>
      </c>
      <c r="F10" s="181"/>
      <c r="G10" s="181"/>
      <c r="H10" s="181"/>
      <c r="I10" s="176"/>
    </row>
    <row r="11" spans="1:9" s="53" customFormat="1" ht="10.5" customHeight="1" thickTop="1" thickBot="1" x14ac:dyDescent="0.25">
      <c r="A11" s="177" t="s">
        <v>310</v>
      </c>
      <c r="B11" s="178"/>
      <c r="C11" s="178"/>
      <c r="D11" s="178"/>
      <c r="E11" s="178"/>
      <c r="F11" s="178"/>
      <c r="G11" s="178"/>
      <c r="H11" s="178"/>
      <c r="I11" s="179"/>
    </row>
    <row r="12" spans="1:9" s="53" customFormat="1" ht="22.5" thickTop="1" thickBot="1" x14ac:dyDescent="0.25">
      <c r="A12" s="57" t="s">
        <v>311</v>
      </c>
      <c r="B12" s="58">
        <v>37043</v>
      </c>
      <c r="C12" s="59">
        <v>89.5</v>
      </c>
      <c r="D12" s="59">
        <v>90.25</v>
      </c>
      <c r="E12" s="59">
        <v>89.875</v>
      </c>
      <c r="F12" s="59">
        <v>90.25</v>
      </c>
      <c r="G12" s="59" t="s">
        <v>424</v>
      </c>
      <c r="H12" s="60">
        <v>33600</v>
      </c>
      <c r="I12" s="57" t="s">
        <v>13</v>
      </c>
    </row>
    <row r="13" spans="1:9" s="53" customFormat="1" ht="22.5" thickTop="1" thickBot="1" x14ac:dyDescent="0.25">
      <c r="A13" s="57" t="s">
        <v>425</v>
      </c>
      <c r="B13" s="57" t="s">
        <v>14</v>
      </c>
      <c r="C13" s="59">
        <v>133.5</v>
      </c>
      <c r="D13" s="59">
        <v>134</v>
      </c>
      <c r="E13" s="59">
        <v>133.75</v>
      </c>
      <c r="F13" s="59">
        <v>133.5</v>
      </c>
      <c r="G13" s="59" t="s">
        <v>426</v>
      </c>
      <c r="H13" s="60">
        <v>70400</v>
      </c>
      <c r="I13" s="57" t="s">
        <v>13</v>
      </c>
    </row>
    <row r="14" spans="1:9" s="53" customFormat="1" ht="22.5" thickTop="1" thickBot="1" x14ac:dyDescent="0.25">
      <c r="A14" s="57" t="s">
        <v>427</v>
      </c>
      <c r="B14" s="58">
        <v>37012</v>
      </c>
      <c r="C14" s="59">
        <v>48.25</v>
      </c>
      <c r="D14" s="59">
        <v>48.25</v>
      </c>
      <c r="E14" s="59">
        <v>48.25</v>
      </c>
      <c r="F14" s="59">
        <v>48.25</v>
      </c>
      <c r="G14" s="59" t="s">
        <v>428</v>
      </c>
      <c r="H14" s="60">
        <v>17600</v>
      </c>
      <c r="I14" s="57" t="s">
        <v>13</v>
      </c>
    </row>
    <row r="15" spans="1:9" s="53" customFormat="1" ht="22.5" thickTop="1" thickBot="1" x14ac:dyDescent="0.25">
      <c r="A15" s="57" t="s">
        <v>429</v>
      </c>
      <c r="B15" s="58">
        <v>37043</v>
      </c>
      <c r="C15" s="59">
        <v>56</v>
      </c>
      <c r="D15" s="59">
        <v>56</v>
      </c>
      <c r="E15" s="59">
        <v>56</v>
      </c>
      <c r="F15" s="59">
        <v>56</v>
      </c>
      <c r="G15" s="59" t="s">
        <v>430</v>
      </c>
      <c r="H15" s="60">
        <v>16800</v>
      </c>
      <c r="I15" s="57" t="s">
        <v>13</v>
      </c>
    </row>
    <row r="16" spans="1:9" s="53" customFormat="1" ht="22.5" thickTop="1" thickBot="1" x14ac:dyDescent="0.25">
      <c r="A16" s="57" t="s">
        <v>431</v>
      </c>
      <c r="B16" s="57" t="s">
        <v>14</v>
      </c>
      <c r="C16" s="59">
        <v>73</v>
      </c>
      <c r="D16" s="59">
        <v>73</v>
      </c>
      <c r="E16" s="59">
        <v>73</v>
      </c>
      <c r="F16" s="59">
        <v>73</v>
      </c>
      <c r="G16" s="59" t="s">
        <v>432</v>
      </c>
      <c r="H16" s="60">
        <v>35200</v>
      </c>
      <c r="I16" s="57" t="s">
        <v>13</v>
      </c>
    </row>
    <row r="17" spans="1:9" s="53" customFormat="1" ht="22.5" thickTop="1" thickBot="1" x14ac:dyDescent="0.25">
      <c r="A17" s="57" t="s">
        <v>433</v>
      </c>
      <c r="B17" s="57" t="s">
        <v>12</v>
      </c>
      <c r="C17" s="59">
        <v>57</v>
      </c>
      <c r="D17" s="59">
        <v>57.5</v>
      </c>
      <c r="E17" s="59">
        <v>57.25</v>
      </c>
      <c r="F17" s="59">
        <v>57</v>
      </c>
      <c r="G17" s="59" t="s">
        <v>428</v>
      </c>
      <c r="H17" s="60">
        <v>1600</v>
      </c>
      <c r="I17" s="57" t="s">
        <v>13</v>
      </c>
    </row>
    <row r="18" spans="1:9" s="53" customFormat="1" ht="22.5" thickTop="1" thickBot="1" x14ac:dyDescent="0.25">
      <c r="A18" s="57" t="s">
        <v>434</v>
      </c>
      <c r="B18" s="58">
        <v>37043</v>
      </c>
      <c r="C18" s="59">
        <v>80.25</v>
      </c>
      <c r="D18" s="59">
        <v>80.25</v>
      </c>
      <c r="E18" s="59">
        <v>80.25</v>
      </c>
      <c r="F18" s="59">
        <v>80.25</v>
      </c>
      <c r="G18" s="59" t="s">
        <v>435</v>
      </c>
      <c r="H18" s="60">
        <v>16800</v>
      </c>
      <c r="I18" s="57" t="s">
        <v>13</v>
      </c>
    </row>
    <row r="19" spans="1:9" s="53" customFormat="1" ht="14.25" thickTop="1" thickBot="1" x14ac:dyDescent="0.25">
      <c r="A19" s="177" t="s">
        <v>312</v>
      </c>
      <c r="B19" s="178"/>
      <c r="C19" s="178"/>
      <c r="D19" s="178"/>
      <c r="E19" s="178"/>
      <c r="F19" s="178"/>
      <c r="G19" s="178"/>
      <c r="H19" s="178"/>
      <c r="I19" s="179"/>
    </row>
    <row r="20" spans="1:9" s="53" customFormat="1" ht="22.5" thickTop="1" thickBot="1" x14ac:dyDescent="0.25">
      <c r="A20" s="57" t="s">
        <v>436</v>
      </c>
      <c r="B20" s="57" t="s">
        <v>305</v>
      </c>
      <c r="C20" s="59">
        <v>305</v>
      </c>
      <c r="D20" s="59">
        <v>305</v>
      </c>
      <c r="E20" s="59">
        <v>305</v>
      </c>
      <c r="F20" s="59">
        <v>305</v>
      </c>
      <c r="G20" s="59" t="s">
        <v>437</v>
      </c>
      <c r="H20" s="60">
        <v>24425</v>
      </c>
      <c r="I20" s="57" t="s">
        <v>13</v>
      </c>
    </row>
    <row r="21" spans="1:9" s="53" customFormat="1" ht="14.25" thickTop="1" thickBot="1" x14ac:dyDescent="0.25">
      <c r="A21" s="177" t="s">
        <v>10</v>
      </c>
      <c r="B21" s="178"/>
      <c r="C21" s="178"/>
      <c r="D21" s="178"/>
      <c r="E21" s="178"/>
      <c r="F21" s="178"/>
      <c r="G21" s="178"/>
      <c r="H21" s="178"/>
      <c r="I21" s="179"/>
    </row>
    <row r="22" spans="1:9" s="53" customFormat="1" ht="22.5" thickTop="1" thickBot="1" x14ac:dyDescent="0.25">
      <c r="A22" s="57" t="s">
        <v>11</v>
      </c>
      <c r="B22" s="57" t="s">
        <v>12</v>
      </c>
      <c r="C22" s="59">
        <v>52.75</v>
      </c>
      <c r="D22" s="59">
        <v>59</v>
      </c>
      <c r="E22" s="59">
        <v>54.25</v>
      </c>
      <c r="F22" s="59">
        <v>59</v>
      </c>
      <c r="G22" s="59" t="s">
        <v>438</v>
      </c>
      <c r="H22" s="60">
        <v>61600</v>
      </c>
      <c r="I22" s="57" t="s">
        <v>13</v>
      </c>
    </row>
    <row r="23" spans="1:9" s="53" customFormat="1" ht="22.5" thickTop="1" thickBot="1" x14ac:dyDescent="0.25">
      <c r="A23" s="57" t="s">
        <v>313</v>
      </c>
      <c r="B23" s="57" t="s">
        <v>297</v>
      </c>
      <c r="C23" s="59">
        <v>47.5</v>
      </c>
      <c r="D23" s="59">
        <v>48.5</v>
      </c>
      <c r="E23" s="59">
        <v>48.042999999999999</v>
      </c>
      <c r="F23" s="59">
        <v>48.25</v>
      </c>
      <c r="G23" s="59" t="s">
        <v>439</v>
      </c>
      <c r="H23" s="60">
        <v>46400</v>
      </c>
      <c r="I23" s="57" t="s">
        <v>13</v>
      </c>
    </row>
    <row r="24" spans="1:9" s="53" customFormat="1" ht="22.5" thickTop="1" thickBot="1" x14ac:dyDescent="0.25">
      <c r="A24" s="57" t="s">
        <v>314</v>
      </c>
      <c r="B24" s="57" t="s">
        <v>315</v>
      </c>
      <c r="C24" s="59">
        <v>56</v>
      </c>
      <c r="D24" s="59">
        <v>57.5</v>
      </c>
      <c r="E24" s="59">
        <v>56.956000000000003</v>
      </c>
      <c r="F24" s="59">
        <v>56.25</v>
      </c>
      <c r="G24" s="59" t="s">
        <v>440</v>
      </c>
      <c r="H24" s="60">
        <v>68000</v>
      </c>
      <c r="I24" s="57" t="s">
        <v>13</v>
      </c>
    </row>
    <row r="25" spans="1:9" s="53" customFormat="1" ht="22.5" thickTop="1" thickBot="1" x14ac:dyDescent="0.25">
      <c r="A25" s="57" t="s">
        <v>17</v>
      </c>
      <c r="B25" s="58">
        <v>37012</v>
      </c>
      <c r="C25" s="59">
        <v>53.3</v>
      </c>
      <c r="D25" s="59">
        <v>54.75</v>
      </c>
      <c r="E25" s="59">
        <v>53.837000000000003</v>
      </c>
      <c r="F25" s="59">
        <v>53.35</v>
      </c>
      <c r="G25" s="59" t="s">
        <v>441</v>
      </c>
      <c r="H25" s="60">
        <v>686400</v>
      </c>
      <c r="I25" s="57" t="s">
        <v>13</v>
      </c>
    </row>
    <row r="26" spans="1:9" s="53" customFormat="1" ht="22.5" thickTop="1" thickBot="1" x14ac:dyDescent="0.25">
      <c r="A26" s="57" t="s">
        <v>24</v>
      </c>
      <c r="B26" s="58">
        <v>37043</v>
      </c>
      <c r="C26" s="59">
        <v>77</v>
      </c>
      <c r="D26" s="59">
        <v>79</v>
      </c>
      <c r="E26" s="59">
        <v>78.076999999999998</v>
      </c>
      <c r="F26" s="59">
        <v>78</v>
      </c>
      <c r="G26" s="59" t="s">
        <v>442</v>
      </c>
      <c r="H26" s="60">
        <v>218400</v>
      </c>
      <c r="I26" s="57" t="s">
        <v>13</v>
      </c>
    </row>
    <row r="27" spans="1:9" s="53" customFormat="1" ht="22.5" thickTop="1" thickBot="1" x14ac:dyDescent="0.25">
      <c r="A27" s="57" t="s">
        <v>299</v>
      </c>
      <c r="B27" s="57" t="s">
        <v>14</v>
      </c>
      <c r="C27" s="59">
        <v>124</v>
      </c>
      <c r="D27" s="59">
        <v>124</v>
      </c>
      <c r="E27" s="59">
        <v>124</v>
      </c>
      <c r="F27" s="59">
        <v>124</v>
      </c>
      <c r="G27" s="59" t="s">
        <v>443</v>
      </c>
      <c r="H27" s="60">
        <v>35200</v>
      </c>
      <c r="I27" s="57" t="s">
        <v>13</v>
      </c>
    </row>
    <row r="28" spans="1:9" s="53" customFormat="1" ht="22.5" thickTop="1" thickBot="1" x14ac:dyDescent="0.25">
      <c r="A28" s="57" t="s">
        <v>316</v>
      </c>
      <c r="B28" s="58">
        <v>37135</v>
      </c>
      <c r="C28" s="59">
        <v>45.5</v>
      </c>
      <c r="D28" s="59">
        <v>46.25</v>
      </c>
      <c r="E28" s="59">
        <v>45.875</v>
      </c>
      <c r="F28" s="59">
        <v>45.5</v>
      </c>
      <c r="G28" s="59" t="s">
        <v>444</v>
      </c>
      <c r="H28" s="60">
        <v>60800</v>
      </c>
      <c r="I28" s="57" t="s">
        <v>13</v>
      </c>
    </row>
    <row r="29" spans="1:9" s="53" customFormat="1" ht="22.5" thickTop="1" thickBot="1" x14ac:dyDescent="0.25">
      <c r="A29" s="57" t="s">
        <v>445</v>
      </c>
      <c r="B29" s="58">
        <v>37196</v>
      </c>
      <c r="C29" s="59">
        <v>41</v>
      </c>
      <c r="D29" s="59">
        <v>41</v>
      </c>
      <c r="E29" s="59">
        <v>41</v>
      </c>
      <c r="F29" s="59">
        <v>41</v>
      </c>
      <c r="G29" s="59" t="s">
        <v>446</v>
      </c>
      <c r="H29" s="60">
        <v>16800</v>
      </c>
      <c r="I29" s="57" t="s">
        <v>13</v>
      </c>
    </row>
    <row r="30" spans="1:9" s="53" customFormat="1" ht="22.5" thickTop="1" thickBot="1" x14ac:dyDescent="0.25">
      <c r="A30" s="57" t="s">
        <v>317</v>
      </c>
      <c r="B30" s="57" t="s">
        <v>318</v>
      </c>
      <c r="C30" s="59">
        <v>47.5</v>
      </c>
      <c r="D30" s="59">
        <v>47.88</v>
      </c>
      <c r="E30" s="59">
        <v>47.69</v>
      </c>
      <c r="F30" s="59">
        <v>47.5</v>
      </c>
      <c r="G30" s="59" t="s">
        <v>447</v>
      </c>
      <c r="H30" s="60">
        <v>67200</v>
      </c>
      <c r="I30" s="57" t="s">
        <v>13</v>
      </c>
    </row>
    <row r="31" spans="1:9" s="53" customFormat="1" ht="22.5" thickTop="1" thickBot="1" x14ac:dyDescent="0.25">
      <c r="A31" s="57" t="s">
        <v>319</v>
      </c>
      <c r="B31" s="57" t="s">
        <v>12</v>
      </c>
      <c r="C31" s="59">
        <v>52</v>
      </c>
      <c r="D31" s="59">
        <v>52.5</v>
      </c>
      <c r="E31" s="59">
        <v>52.25</v>
      </c>
      <c r="F31" s="59">
        <v>52.5</v>
      </c>
      <c r="G31" s="59" t="s">
        <v>448</v>
      </c>
      <c r="H31" s="60">
        <v>1600</v>
      </c>
      <c r="I31" s="57" t="s">
        <v>13</v>
      </c>
    </row>
    <row r="32" spans="1:9" s="53" customFormat="1" ht="22.5" thickTop="1" thickBot="1" x14ac:dyDescent="0.25">
      <c r="A32" s="57" t="s">
        <v>449</v>
      </c>
      <c r="B32" s="57" t="s">
        <v>297</v>
      </c>
      <c r="C32" s="59">
        <v>47.5</v>
      </c>
      <c r="D32" s="59">
        <v>47.5</v>
      </c>
      <c r="E32" s="59">
        <v>47.5</v>
      </c>
      <c r="F32" s="59">
        <v>47.5</v>
      </c>
      <c r="G32" s="59" t="s">
        <v>450</v>
      </c>
      <c r="H32" s="60">
        <v>1600</v>
      </c>
      <c r="I32" s="57" t="s">
        <v>13</v>
      </c>
    </row>
    <row r="33" spans="1:9" s="53" customFormat="1" ht="22.5" thickTop="1" thickBot="1" x14ac:dyDescent="0.25">
      <c r="A33" s="57" t="s">
        <v>451</v>
      </c>
      <c r="B33" s="58">
        <v>37043</v>
      </c>
      <c r="C33" s="59">
        <v>73.5</v>
      </c>
      <c r="D33" s="59">
        <v>73.5</v>
      </c>
      <c r="E33" s="59">
        <v>73.5</v>
      </c>
      <c r="F33" s="59">
        <v>73.5</v>
      </c>
      <c r="G33" s="59" t="s">
        <v>452</v>
      </c>
      <c r="H33" s="60">
        <v>16800</v>
      </c>
      <c r="I33" s="57" t="s">
        <v>13</v>
      </c>
    </row>
    <row r="34" spans="1:9" s="53" customFormat="1" ht="22.5" thickTop="1" thickBot="1" x14ac:dyDescent="0.25">
      <c r="A34" s="57" t="s">
        <v>453</v>
      </c>
      <c r="B34" s="58">
        <v>37135</v>
      </c>
      <c r="C34" s="59">
        <v>43.25</v>
      </c>
      <c r="D34" s="59">
        <v>43.25</v>
      </c>
      <c r="E34" s="59">
        <v>43.25</v>
      </c>
      <c r="F34" s="59">
        <v>43.25</v>
      </c>
      <c r="G34" s="59" t="s">
        <v>426</v>
      </c>
      <c r="H34" s="60">
        <v>15200</v>
      </c>
      <c r="I34" s="57" t="s">
        <v>13</v>
      </c>
    </row>
    <row r="35" spans="1:9" s="53" customFormat="1" ht="22.5" thickTop="1" thickBot="1" x14ac:dyDescent="0.25">
      <c r="A35" s="57" t="s">
        <v>320</v>
      </c>
      <c r="B35" s="58">
        <v>37196</v>
      </c>
      <c r="C35" s="59">
        <v>38.5</v>
      </c>
      <c r="D35" s="59">
        <v>38.5</v>
      </c>
      <c r="E35" s="59">
        <v>38.5</v>
      </c>
      <c r="F35" s="59">
        <v>38.5</v>
      </c>
      <c r="G35" s="59" t="s">
        <v>454</v>
      </c>
      <c r="H35" s="60">
        <v>16800</v>
      </c>
      <c r="I35" s="57" t="s">
        <v>13</v>
      </c>
    </row>
    <row r="36" spans="1:9" s="53" customFormat="1" ht="22.5" thickTop="1" thickBot="1" x14ac:dyDescent="0.25">
      <c r="A36" s="57" t="s">
        <v>455</v>
      </c>
      <c r="B36" s="58">
        <v>37226</v>
      </c>
      <c r="C36" s="59">
        <v>42.25</v>
      </c>
      <c r="D36" s="59">
        <v>42.25</v>
      </c>
      <c r="E36" s="59">
        <v>42.25</v>
      </c>
      <c r="F36" s="59">
        <v>42.25</v>
      </c>
      <c r="G36" s="59" t="s">
        <v>456</v>
      </c>
      <c r="H36" s="60">
        <v>16000</v>
      </c>
      <c r="I36" s="57" t="s">
        <v>13</v>
      </c>
    </row>
    <row r="37" spans="1:9" s="53" customFormat="1" ht="22.5" thickTop="1" thickBot="1" x14ac:dyDescent="0.25">
      <c r="A37" s="57" t="s">
        <v>321</v>
      </c>
      <c r="B37" s="57" t="s">
        <v>305</v>
      </c>
      <c r="C37" s="59">
        <v>40.5</v>
      </c>
      <c r="D37" s="59">
        <v>40.75</v>
      </c>
      <c r="E37" s="59">
        <v>40.625</v>
      </c>
      <c r="F37" s="59">
        <v>40.5</v>
      </c>
      <c r="G37" s="59" t="s">
        <v>457</v>
      </c>
      <c r="H37" s="60">
        <v>102400</v>
      </c>
      <c r="I37" s="57" t="s">
        <v>13</v>
      </c>
    </row>
    <row r="38" spans="1:9" s="53" customFormat="1" ht="22.5" thickTop="1" thickBot="1" x14ac:dyDescent="0.25">
      <c r="A38" s="57" t="s">
        <v>322</v>
      </c>
      <c r="B38" s="57" t="s">
        <v>12</v>
      </c>
      <c r="C38" s="59">
        <v>55</v>
      </c>
      <c r="D38" s="59">
        <v>58</v>
      </c>
      <c r="E38" s="59">
        <v>56.564999999999998</v>
      </c>
      <c r="F38" s="59">
        <v>56</v>
      </c>
      <c r="G38" s="59" t="s">
        <v>458</v>
      </c>
      <c r="H38" s="60">
        <v>33600</v>
      </c>
      <c r="I38" s="57" t="s">
        <v>13</v>
      </c>
    </row>
    <row r="39" spans="1:9" s="53" customFormat="1" ht="22.5" thickTop="1" thickBot="1" x14ac:dyDescent="0.25">
      <c r="A39" s="57" t="s">
        <v>323</v>
      </c>
      <c r="B39" s="57" t="s">
        <v>315</v>
      </c>
      <c r="C39" s="59">
        <v>67</v>
      </c>
      <c r="D39" s="59">
        <v>68</v>
      </c>
      <c r="E39" s="59">
        <v>67.438000000000002</v>
      </c>
      <c r="F39" s="59">
        <v>67.5</v>
      </c>
      <c r="G39" s="59" t="s">
        <v>459</v>
      </c>
      <c r="H39" s="60">
        <v>16000</v>
      </c>
      <c r="I39" s="57" t="s">
        <v>13</v>
      </c>
    </row>
    <row r="40" spans="1:9" s="53" customFormat="1" ht="22.5" thickTop="1" thickBot="1" x14ac:dyDescent="0.25">
      <c r="A40" s="57" t="s">
        <v>298</v>
      </c>
      <c r="B40" s="58">
        <v>37012</v>
      </c>
      <c r="C40" s="59">
        <v>63.5</v>
      </c>
      <c r="D40" s="59">
        <v>64.25</v>
      </c>
      <c r="E40" s="59">
        <v>63.85</v>
      </c>
      <c r="F40" s="59">
        <v>63.75</v>
      </c>
      <c r="G40" s="59" t="s">
        <v>460</v>
      </c>
      <c r="H40" s="60">
        <v>105600</v>
      </c>
      <c r="I40" s="57" t="s">
        <v>13</v>
      </c>
    </row>
    <row r="41" spans="1:9" s="53" customFormat="1" ht="22.5" thickTop="1" thickBot="1" x14ac:dyDescent="0.25">
      <c r="A41" s="57" t="s">
        <v>324</v>
      </c>
      <c r="B41" s="58">
        <v>37043</v>
      </c>
      <c r="C41" s="59">
        <v>88</v>
      </c>
      <c r="D41" s="59">
        <v>88.25</v>
      </c>
      <c r="E41" s="59">
        <v>88.125</v>
      </c>
      <c r="F41" s="59">
        <v>88</v>
      </c>
      <c r="G41" s="59" t="s">
        <v>461</v>
      </c>
      <c r="H41" s="60">
        <v>33600</v>
      </c>
      <c r="I41" s="57" t="s">
        <v>13</v>
      </c>
    </row>
    <row r="42" spans="1:9" s="53" customFormat="1" ht="22.5" thickTop="1" thickBot="1" x14ac:dyDescent="0.25">
      <c r="A42" s="57" t="s">
        <v>462</v>
      </c>
      <c r="B42" s="58">
        <v>37135</v>
      </c>
      <c r="C42" s="59">
        <v>54</v>
      </c>
      <c r="D42" s="59">
        <v>54</v>
      </c>
      <c r="E42" s="59">
        <v>54</v>
      </c>
      <c r="F42" s="59">
        <v>54</v>
      </c>
      <c r="G42" s="59" t="s">
        <v>463</v>
      </c>
      <c r="H42" s="60">
        <v>15200</v>
      </c>
      <c r="I42" s="57" t="s">
        <v>13</v>
      </c>
    </row>
    <row r="43" spans="1:9" s="53" customFormat="1" ht="22.5" thickTop="1" thickBot="1" x14ac:dyDescent="0.25">
      <c r="A43" s="57" t="s">
        <v>464</v>
      </c>
      <c r="B43" s="57" t="s">
        <v>318</v>
      </c>
      <c r="C43" s="59">
        <v>50.5</v>
      </c>
      <c r="D43" s="59">
        <v>50.63</v>
      </c>
      <c r="E43" s="59">
        <v>50.564999999999998</v>
      </c>
      <c r="F43" s="59">
        <v>50.5</v>
      </c>
      <c r="G43" s="59" t="s">
        <v>447</v>
      </c>
      <c r="H43" s="60">
        <v>67200</v>
      </c>
      <c r="I43" s="57" t="s">
        <v>13</v>
      </c>
    </row>
    <row r="44" spans="1:9" s="53" customFormat="1" ht="22.5" thickTop="1" thickBot="1" x14ac:dyDescent="0.25">
      <c r="A44" s="57" t="s">
        <v>325</v>
      </c>
      <c r="B44" s="58">
        <v>36983</v>
      </c>
      <c r="C44" s="59">
        <v>41.75</v>
      </c>
      <c r="D44" s="59">
        <v>41.75</v>
      </c>
      <c r="E44" s="59">
        <v>41.75</v>
      </c>
      <c r="F44" s="59">
        <v>41.75</v>
      </c>
      <c r="G44" s="59" t="s">
        <v>465</v>
      </c>
      <c r="H44" s="60">
        <v>17600</v>
      </c>
      <c r="I44" s="57" t="s">
        <v>13</v>
      </c>
    </row>
    <row r="45" spans="1:9" s="53" customFormat="1" ht="22.5" thickTop="1" thickBot="1" x14ac:dyDescent="0.25">
      <c r="A45" s="57" t="s">
        <v>466</v>
      </c>
      <c r="B45" s="57" t="s">
        <v>398</v>
      </c>
      <c r="C45" s="59">
        <v>53.25</v>
      </c>
      <c r="D45" s="59">
        <v>53.25</v>
      </c>
      <c r="E45" s="59">
        <v>53.25</v>
      </c>
      <c r="F45" s="59">
        <v>53.25</v>
      </c>
      <c r="G45" s="59" t="s">
        <v>467</v>
      </c>
      <c r="H45" s="60">
        <v>204000</v>
      </c>
      <c r="I45" s="57" t="s">
        <v>13</v>
      </c>
    </row>
    <row r="46" spans="1:9" s="53" customFormat="1" ht="22.5" thickTop="1" thickBot="1" x14ac:dyDescent="0.25">
      <c r="A46" s="57" t="s">
        <v>326</v>
      </c>
      <c r="B46" s="58">
        <v>37012</v>
      </c>
      <c r="C46" s="59">
        <v>310</v>
      </c>
      <c r="D46" s="59">
        <v>322</v>
      </c>
      <c r="E46" s="59">
        <v>316</v>
      </c>
      <c r="F46" s="59">
        <v>322</v>
      </c>
      <c r="G46" s="59" t="s">
        <v>468</v>
      </c>
      <c r="H46" s="60">
        <v>20800</v>
      </c>
      <c r="I46" s="57" t="s">
        <v>13</v>
      </c>
    </row>
    <row r="47" spans="1:9" s="53" customFormat="1" ht="22.5" thickTop="1" thickBot="1" x14ac:dyDescent="0.25">
      <c r="A47" s="57" t="s">
        <v>469</v>
      </c>
      <c r="B47" s="58">
        <v>37012</v>
      </c>
      <c r="C47" s="59">
        <v>298</v>
      </c>
      <c r="D47" s="59">
        <v>305</v>
      </c>
      <c r="E47" s="59">
        <v>302.5</v>
      </c>
      <c r="F47" s="59">
        <v>305</v>
      </c>
      <c r="G47" s="59" t="s">
        <v>470</v>
      </c>
      <c r="H47" s="60">
        <v>41600</v>
      </c>
      <c r="I47" s="57" t="s">
        <v>13</v>
      </c>
    </row>
    <row r="48" spans="1:9" s="53" customFormat="1" ht="22.5" thickTop="1" thickBot="1" x14ac:dyDescent="0.25">
      <c r="A48" s="57" t="s">
        <v>306</v>
      </c>
      <c r="B48" s="57" t="s">
        <v>12</v>
      </c>
      <c r="C48" s="59">
        <v>54.5</v>
      </c>
      <c r="D48" s="59">
        <v>56</v>
      </c>
      <c r="E48" s="59">
        <v>55.082999999999998</v>
      </c>
      <c r="F48" s="59">
        <v>54.5</v>
      </c>
      <c r="G48" s="59" t="s">
        <v>471</v>
      </c>
      <c r="H48" s="60">
        <v>4800</v>
      </c>
      <c r="I48" s="57" t="s">
        <v>13</v>
      </c>
    </row>
    <row r="49" spans="1:9" s="53" customFormat="1" ht="22.5" thickTop="1" thickBot="1" x14ac:dyDescent="0.25">
      <c r="A49" s="57" t="s">
        <v>327</v>
      </c>
      <c r="B49" s="58">
        <v>37012</v>
      </c>
      <c r="C49" s="59">
        <v>59</v>
      </c>
      <c r="D49" s="59">
        <v>59.75</v>
      </c>
      <c r="E49" s="59">
        <v>59.438000000000002</v>
      </c>
      <c r="F49" s="59">
        <v>59.2</v>
      </c>
      <c r="G49" s="59" t="s">
        <v>472</v>
      </c>
      <c r="H49" s="60">
        <v>211200</v>
      </c>
      <c r="I49" s="57" t="s">
        <v>13</v>
      </c>
    </row>
    <row r="50" spans="1:9" s="53" customFormat="1" ht="22.5" thickTop="1" thickBot="1" x14ac:dyDescent="0.25">
      <c r="A50" s="57" t="s">
        <v>473</v>
      </c>
      <c r="B50" s="58">
        <v>37043</v>
      </c>
      <c r="C50" s="59">
        <v>76.599999999999994</v>
      </c>
      <c r="D50" s="59">
        <v>76.599999999999994</v>
      </c>
      <c r="E50" s="59">
        <v>76.599999999999994</v>
      </c>
      <c r="F50" s="59">
        <v>76.599999999999994</v>
      </c>
      <c r="G50" s="59" t="s">
        <v>474</v>
      </c>
      <c r="H50" s="60">
        <v>67200</v>
      </c>
      <c r="I50" s="57" t="s">
        <v>13</v>
      </c>
    </row>
    <row r="51" spans="1:9" s="53" customFormat="1" ht="22.5" thickTop="1" thickBot="1" x14ac:dyDescent="0.25">
      <c r="A51" s="57" t="s">
        <v>475</v>
      </c>
      <c r="B51" s="58">
        <v>37135</v>
      </c>
      <c r="C51" s="59">
        <v>57.75</v>
      </c>
      <c r="D51" s="59">
        <v>57.75</v>
      </c>
      <c r="E51" s="59">
        <v>57.75</v>
      </c>
      <c r="F51" s="59">
        <v>57.75</v>
      </c>
      <c r="G51" s="59" t="s">
        <v>476</v>
      </c>
      <c r="H51" s="60">
        <v>15200</v>
      </c>
      <c r="I51" s="57" t="s">
        <v>13</v>
      </c>
    </row>
    <row r="52" spans="1:9" s="53" customFormat="1" ht="22.5" thickTop="1" thickBot="1" x14ac:dyDescent="0.25">
      <c r="A52" s="57" t="s">
        <v>477</v>
      </c>
      <c r="B52" s="57" t="s">
        <v>318</v>
      </c>
      <c r="C52" s="59">
        <v>67.5</v>
      </c>
      <c r="D52" s="59">
        <v>67.5</v>
      </c>
      <c r="E52" s="59">
        <v>67.5</v>
      </c>
      <c r="F52" s="59">
        <v>67.5</v>
      </c>
      <c r="G52" s="59" t="s">
        <v>478</v>
      </c>
      <c r="H52" s="60">
        <v>33600</v>
      </c>
      <c r="I52" s="57" t="s">
        <v>13</v>
      </c>
    </row>
    <row r="53" spans="1:9" s="53" customFormat="1" ht="22.5" thickTop="1" thickBot="1" x14ac:dyDescent="0.25">
      <c r="A53" s="57" t="s">
        <v>15</v>
      </c>
      <c r="B53" s="57" t="s">
        <v>12</v>
      </c>
      <c r="C53" s="59">
        <v>52</v>
      </c>
      <c r="D53" s="59">
        <v>54</v>
      </c>
      <c r="E53" s="59">
        <v>53.465000000000003</v>
      </c>
      <c r="F53" s="59">
        <v>53.5</v>
      </c>
      <c r="G53" s="59" t="s">
        <v>479</v>
      </c>
      <c r="H53" s="60">
        <v>8000</v>
      </c>
      <c r="I53" s="57" t="s">
        <v>13</v>
      </c>
    </row>
    <row r="54" spans="1:9" s="53" customFormat="1" ht="22.5" thickTop="1" thickBot="1" x14ac:dyDescent="0.25">
      <c r="A54" s="57" t="s">
        <v>328</v>
      </c>
      <c r="B54" s="57" t="s">
        <v>315</v>
      </c>
      <c r="C54" s="59">
        <v>53.25</v>
      </c>
      <c r="D54" s="59">
        <v>53.25</v>
      </c>
      <c r="E54" s="59">
        <v>53.25</v>
      </c>
      <c r="F54" s="59">
        <v>53.25</v>
      </c>
      <c r="G54" s="59" t="s">
        <v>480</v>
      </c>
      <c r="H54" s="60">
        <v>8000</v>
      </c>
      <c r="I54" s="57" t="s">
        <v>13</v>
      </c>
    </row>
    <row r="55" spans="1:9" s="53" customFormat="1" ht="22.5" thickTop="1" thickBot="1" x14ac:dyDescent="0.25">
      <c r="A55" s="57" t="s">
        <v>290</v>
      </c>
      <c r="B55" s="58">
        <v>37012</v>
      </c>
      <c r="C55" s="59">
        <v>52</v>
      </c>
      <c r="D55" s="59">
        <v>53</v>
      </c>
      <c r="E55" s="59">
        <v>52.517000000000003</v>
      </c>
      <c r="F55" s="59">
        <v>52.4</v>
      </c>
      <c r="G55" s="59" t="s">
        <v>481</v>
      </c>
      <c r="H55" s="60">
        <v>211200</v>
      </c>
      <c r="I55" s="57" t="s">
        <v>13</v>
      </c>
    </row>
    <row r="56" spans="1:9" s="53" customFormat="1" ht="22.5" thickTop="1" thickBot="1" x14ac:dyDescent="0.25">
      <c r="A56" s="57" t="s">
        <v>329</v>
      </c>
      <c r="B56" s="58">
        <v>37043</v>
      </c>
      <c r="C56" s="59">
        <v>75.25</v>
      </c>
      <c r="D56" s="59">
        <v>76.25</v>
      </c>
      <c r="E56" s="59">
        <v>75.900000000000006</v>
      </c>
      <c r="F56" s="59">
        <v>76</v>
      </c>
      <c r="G56" s="59" t="s">
        <v>459</v>
      </c>
      <c r="H56" s="60">
        <v>151200</v>
      </c>
      <c r="I56" s="57" t="s">
        <v>13</v>
      </c>
    </row>
    <row r="57" spans="1:9" ht="22.5" thickTop="1" thickBot="1" x14ac:dyDescent="0.25">
      <c r="A57" s="57" t="s">
        <v>330</v>
      </c>
      <c r="B57" s="58">
        <v>37135</v>
      </c>
      <c r="C57" s="59">
        <v>47.1</v>
      </c>
      <c r="D57" s="59">
        <v>47.25</v>
      </c>
      <c r="E57" s="59">
        <v>47.213000000000001</v>
      </c>
      <c r="F57" s="59">
        <v>47.25</v>
      </c>
      <c r="G57" s="59" t="s">
        <v>482</v>
      </c>
      <c r="H57" s="60">
        <v>60800</v>
      </c>
      <c r="I57" s="57" t="s">
        <v>13</v>
      </c>
    </row>
    <row r="58" spans="1:9" ht="22.5" thickTop="1" thickBot="1" x14ac:dyDescent="0.25">
      <c r="A58" s="57" t="s">
        <v>483</v>
      </c>
      <c r="B58" s="57" t="s">
        <v>318</v>
      </c>
      <c r="C58" s="59">
        <v>48.5</v>
      </c>
      <c r="D58" s="59">
        <v>48.75</v>
      </c>
      <c r="E58" s="59">
        <v>48.625</v>
      </c>
      <c r="F58" s="59">
        <v>48.5</v>
      </c>
      <c r="G58" s="59" t="s">
        <v>444</v>
      </c>
      <c r="H58" s="60">
        <v>134400</v>
      </c>
      <c r="I58" s="57" t="s">
        <v>13</v>
      </c>
    </row>
    <row r="59" spans="1:9" ht="22.5" thickTop="1" thickBot="1" x14ac:dyDescent="0.25">
      <c r="A59" s="57" t="s">
        <v>331</v>
      </c>
      <c r="B59" s="58">
        <v>37044</v>
      </c>
      <c r="C59" s="59">
        <v>62.5</v>
      </c>
      <c r="D59" s="59">
        <v>62.5</v>
      </c>
      <c r="E59" s="59">
        <v>62.5</v>
      </c>
      <c r="F59" s="59">
        <v>62.5</v>
      </c>
      <c r="G59" s="59" t="s">
        <v>484</v>
      </c>
      <c r="H59" s="60">
        <v>16000</v>
      </c>
      <c r="I59" s="57" t="s">
        <v>13</v>
      </c>
    </row>
    <row r="60" spans="1:9" ht="22.5" thickTop="1" thickBot="1" x14ac:dyDescent="0.25">
      <c r="A60" s="57" t="s">
        <v>332</v>
      </c>
      <c r="B60" s="57" t="s">
        <v>12</v>
      </c>
      <c r="C60" s="59">
        <v>52</v>
      </c>
      <c r="D60" s="59">
        <v>54</v>
      </c>
      <c r="E60" s="59">
        <v>53.015000000000001</v>
      </c>
      <c r="F60" s="59">
        <v>53.25</v>
      </c>
      <c r="G60" s="59" t="s">
        <v>485</v>
      </c>
      <c r="H60" s="60">
        <v>13600</v>
      </c>
      <c r="I60" s="57" t="s">
        <v>13</v>
      </c>
    </row>
    <row r="61" spans="1:9" ht="22.5" thickTop="1" thickBot="1" x14ac:dyDescent="0.25">
      <c r="A61" s="57" t="s">
        <v>486</v>
      </c>
      <c r="B61" s="57" t="s">
        <v>315</v>
      </c>
      <c r="C61" s="59">
        <v>58</v>
      </c>
      <c r="D61" s="59">
        <v>58.75</v>
      </c>
      <c r="E61" s="59">
        <v>58.417000000000002</v>
      </c>
      <c r="F61" s="59">
        <v>58.75</v>
      </c>
      <c r="G61" s="59" t="s">
        <v>487</v>
      </c>
      <c r="H61" s="60">
        <v>12000</v>
      </c>
      <c r="I61" s="57" t="s">
        <v>13</v>
      </c>
    </row>
    <row r="62" spans="1:9" ht="22.5" thickTop="1" thickBot="1" x14ac:dyDescent="0.25">
      <c r="A62" s="57" t="s">
        <v>488</v>
      </c>
      <c r="B62" s="58">
        <v>37012</v>
      </c>
      <c r="C62" s="59">
        <v>57.5</v>
      </c>
      <c r="D62" s="59">
        <v>57.75</v>
      </c>
      <c r="E62" s="59">
        <v>57.616999999999997</v>
      </c>
      <c r="F62" s="59">
        <v>57.75</v>
      </c>
      <c r="G62" s="59" t="s">
        <v>489</v>
      </c>
      <c r="H62" s="60">
        <v>52800</v>
      </c>
      <c r="I62" s="57" t="s">
        <v>13</v>
      </c>
    </row>
    <row r="63" spans="1:9" ht="22.5" thickTop="1" thickBot="1" x14ac:dyDescent="0.25">
      <c r="A63" s="57" t="s">
        <v>333</v>
      </c>
      <c r="B63" s="58">
        <v>37043</v>
      </c>
      <c r="C63" s="59">
        <v>85</v>
      </c>
      <c r="D63" s="59">
        <v>85</v>
      </c>
      <c r="E63" s="59">
        <v>85</v>
      </c>
      <c r="F63" s="59">
        <v>85</v>
      </c>
      <c r="G63" s="59" t="s">
        <v>490</v>
      </c>
      <c r="H63" s="60">
        <v>16800</v>
      </c>
      <c r="I63" s="57" t="s">
        <v>13</v>
      </c>
    </row>
    <row r="64" spans="1:9" ht="22.5" thickTop="1" thickBot="1" x14ac:dyDescent="0.25">
      <c r="A64" s="57" t="s">
        <v>491</v>
      </c>
      <c r="B64" s="57" t="s">
        <v>318</v>
      </c>
      <c r="C64" s="59">
        <v>47.75</v>
      </c>
      <c r="D64" s="59">
        <v>47.75</v>
      </c>
      <c r="E64" s="59">
        <v>47.75</v>
      </c>
      <c r="F64" s="59">
        <v>47.75</v>
      </c>
      <c r="G64" s="59" t="s">
        <v>447</v>
      </c>
      <c r="H64" s="60">
        <v>33600</v>
      </c>
      <c r="I64" s="57" t="s">
        <v>13</v>
      </c>
    </row>
    <row r="65" spans="1:9" ht="22.5" thickTop="1" thickBot="1" x14ac:dyDescent="0.25">
      <c r="A65" s="57" t="s">
        <v>492</v>
      </c>
      <c r="B65" s="57" t="s">
        <v>297</v>
      </c>
      <c r="C65" s="59">
        <v>53.25</v>
      </c>
      <c r="D65" s="59">
        <v>53.25</v>
      </c>
      <c r="E65" s="59">
        <v>53.25</v>
      </c>
      <c r="F65" s="59">
        <v>53.25</v>
      </c>
      <c r="G65" s="59" t="s">
        <v>493</v>
      </c>
      <c r="H65" s="60">
        <v>1600</v>
      </c>
      <c r="I65" s="57" t="s">
        <v>13</v>
      </c>
    </row>
    <row r="66" spans="1:9" ht="13.5" thickTop="1" x14ac:dyDescent="0.2"/>
  </sheetData>
  <mergeCells count="11">
    <mergeCell ref="F9:F10"/>
    <mergeCell ref="A9:A10"/>
    <mergeCell ref="B9:B10"/>
    <mergeCell ref="A19:I19"/>
    <mergeCell ref="A21:I21"/>
    <mergeCell ref="C9:C10"/>
    <mergeCell ref="D9:D10"/>
    <mergeCell ref="A11:I11"/>
    <mergeCell ref="G9:G10"/>
    <mergeCell ref="H9:H10"/>
    <mergeCell ref="I9:I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>
      <selection activeCell="B1" sqref="B1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242</v>
      </c>
      <c r="F1" s="5"/>
      <c r="G1" s="6" t="s">
        <v>22</v>
      </c>
      <c r="H1" s="1">
        <f>SUM(H11:H990)</f>
        <v>4052500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36998</v>
      </c>
      <c r="F3" s="61"/>
      <c r="G3" s="65"/>
      <c r="H3" s="63"/>
    </row>
    <row r="5" spans="1:12" ht="9.75" customHeight="1" x14ac:dyDescent="0.2">
      <c r="A5" s="54" t="s">
        <v>288</v>
      </c>
      <c r="J5" s="53"/>
      <c r="K5" s="53"/>
      <c r="L5" s="53"/>
    </row>
    <row r="6" spans="1:12" ht="9.75" customHeight="1" x14ac:dyDescent="0.2">
      <c r="A6" s="54" t="s">
        <v>241</v>
      </c>
      <c r="J6" s="53"/>
      <c r="K6" s="53"/>
      <c r="L6" s="53"/>
    </row>
    <row r="7" spans="1:12" ht="9.75" customHeight="1" x14ac:dyDescent="0.2">
      <c r="A7" s="54" t="s">
        <v>423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175" t="s">
        <v>0</v>
      </c>
      <c r="B9" s="175" t="s">
        <v>1</v>
      </c>
      <c r="C9" s="180" t="s">
        <v>2</v>
      </c>
      <c r="D9" s="180" t="s">
        <v>3</v>
      </c>
      <c r="E9" s="55" t="s">
        <v>4</v>
      </c>
      <c r="F9" s="180" t="s">
        <v>6</v>
      </c>
      <c r="G9" s="180" t="s">
        <v>7</v>
      </c>
      <c r="H9" s="180" t="s">
        <v>8</v>
      </c>
      <c r="I9" s="175" t="s">
        <v>9</v>
      </c>
      <c r="J9" s="53"/>
      <c r="K9" s="53"/>
      <c r="L9" s="53"/>
    </row>
    <row r="10" spans="1:12" ht="25.5" customHeight="1" thickBot="1" x14ac:dyDescent="0.25">
      <c r="A10" s="176"/>
      <c r="B10" s="176"/>
      <c r="C10" s="181"/>
      <c r="D10" s="181"/>
      <c r="E10" s="56" t="s">
        <v>5</v>
      </c>
      <c r="F10" s="181"/>
      <c r="G10" s="181"/>
      <c r="H10" s="181"/>
      <c r="I10" s="176"/>
      <c r="J10" s="53"/>
      <c r="K10" s="53"/>
      <c r="L10" s="53"/>
    </row>
    <row r="11" spans="1:12" ht="10.5" customHeight="1" thickTop="1" thickBot="1" x14ac:dyDescent="0.25">
      <c r="A11" s="177" t="s">
        <v>334</v>
      </c>
      <c r="B11" s="178"/>
      <c r="C11" s="178"/>
      <c r="D11" s="178"/>
      <c r="E11" s="178"/>
      <c r="F11" s="178"/>
      <c r="G11" s="178"/>
      <c r="H11" s="178"/>
      <c r="I11" s="179"/>
      <c r="J11" s="53"/>
      <c r="K11" s="53"/>
      <c r="L11" s="53"/>
    </row>
    <row r="12" spans="1:12" ht="14.25" customHeight="1" thickTop="1" thickBot="1" x14ac:dyDescent="0.25">
      <c r="A12" s="57" t="s">
        <v>335</v>
      </c>
      <c r="B12" s="57" t="s">
        <v>336</v>
      </c>
      <c r="C12" s="59">
        <v>5.32</v>
      </c>
      <c r="D12" s="59">
        <v>5.35</v>
      </c>
      <c r="E12" s="59">
        <v>5.3390000000000004</v>
      </c>
      <c r="F12" s="59">
        <v>5.33</v>
      </c>
      <c r="G12" s="59" t="s">
        <v>494</v>
      </c>
      <c r="H12" s="60">
        <v>20000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337</v>
      </c>
      <c r="B13" s="57" t="s">
        <v>336</v>
      </c>
      <c r="C13" s="59">
        <v>5.32</v>
      </c>
      <c r="D13" s="59">
        <v>5.32</v>
      </c>
      <c r="E13" s="59">
        <v>5.32</v>
      </c>
      <c r="F13" s="59">
        <v>5.32</v>
      </c>
      <c r="G13" s="59" t="s">
        <v>495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338</v>
      </c>
      <c r="B14" s="57" t="s">
        <v>336</v>
      </c>
      <c r="C14" s="59">
        <v>5.6779999999999999</v>
      </c>
      <c r="D14" s="59">
        <v>5.7430000000000003</v>
      </c>
      <c r="E14" s="59">
        <v>5.7030000000000003</v>
      </c>
      <c r="F14" s="59">
        <v>5.7</v>
      </c>
      <c r="G14" s="59" t="s">
        <v>496</v>
      </c>
      <c r="H14" s="60">
        <v>312500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339</v>
      </c>
      <c r="B15" s="57" t="s">
        <v>336</v>
      </c>
      <c r="C15" s="59">
        <v>5.26</v>
      </c>
      <c r="D15" s="59">
        <v>5.4</v>
      </c>
      <c r="E15" s="59">
        <v>5.3490000000000002</v>
      </c>
      <c r="F15" s="59">
        <v>5.26</v>
      </c>
      <c r="G15" s="59" t="s">
        <v>497</v>
      </c>
      <c r="H15" s="60">
        <v>115000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340</v>
      </c>
      <c r="B16" s="57" t="s">
        <v>336</v>
      </c>
      <c r="C16" s="59">
        <v>5.8</v>
      </c>
      <c r="D16" s="59">
        <v>5.83</v>
      </c>
      <c r="E16" s="59">
        <v>5.8109999999999999</v>
      </c>
      <c r="F16" s="59">
        <v>5.8150000000000004</v>
      </c>
      <c r="G16" s="59" t="s">
        <v>498</v>
      </c>
      <c r="H16" s="60">
        <v>112500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341</v>
      </c>
      <c r="B17" s="57" t="s">
        <v>336</v>
      </c>
      <c r="C17" s="59">
        <v>5.6479999999999997</v>
      </c>
      <c r="D17" s="59">
        <v>5.6580000000000004</v>
      </c>
      <c r="E17" s="59">
        <v>5.6520000000000001</v>
      </c>
      <c r="F17" s="59">
        <v>5.6580000000000004</v>
      </c>
      <c r="G17" s="59" t="s">
        <v>499</v>
      </c>
      <c r="H17" s="60">
        <v>15000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342</v>
      </c>
      <c r="B18" s="57" t="s">
        <v>336</v>
      </c>
      <c r="C18" s="59">
        <v>5.15</v>
      </c>
      <c r="D18" s="59">
        <v>5.25</v>
      </c>
      <c r="E18" s="59">
        <v>5.1929999999999996</v>
      </c>
      <c r="F18" s="59">
        <v>5.17</v>
      </c>
      <c r="G18" s="59" t="s">
        <v>500</v>
      </c>
      <c r="H18" s="60">
        <v>257500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343</v>
      </c>
      <c r="B19" s="57" t="s">
        <v>336</v>
      </c>
      <c r="C19" s="59">
        <v>4.6500000000000004</v>
      </c>
      <c r="D19" s="59">
        <v>5.2</v>
      </c>
      <c r="E19" s="59">
        <v>4.8780000000000001</v>
      </c>
      <c r="F19" s="59">
        <v>5.2</v>
      </c>
      <c r="G19" s="59" t="s">
        <v>501</v>
      </c>
      <c r="H19" s="60">
        <v>132500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502</v>
      </c>
      <c r="B20" s="57" t="s">
        <v>336</v>
      </c>
      <c r="C20" s="59">
        <v>5.35</v>
      </c>
      <c r="D20" s="59">
        <v>5.35</v>
      </c>
      <c r="E20" s="59">
        <v>5.35</v>
      </c>
      <c r="F20" s="59">
        <v>5.35</v>
      </c>
      <c r="G20" s="59" t="s">
        <v>503</v>
      </c>
      <c r="H20" s="60">
        <v>2500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344</v>
      </c>
      <c r="B21" s="57" t="s">
        <v>336</v>
      </c>
      <c r="C21" s="59">
        <v>5.27</v>
      </c>
      <c r="D21" s="59">
        <v>5.42</v>
      </c>
      <c r="E21" s="59">
        <v>5.359</v>
      </c>
      <c r="F21" s="59">
        <v>5.27</v>
      </c>
      <c r="G21" s="59" t="s">
        <v>465</v>
      </c>
      <c r="H21" s="60">
        <v>80000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345</v>
      </c>
      <c r="B22" s="57" t="s">
        <v>336</v>
      </c>
      <c r="C22" s="59">
        <v>4.84</v>
      </c>
      <c r="D22" s="59">
        <v>5.05</v>
      </c>
      <c r="E22" s="59">
        <v>4.9080000000000004</v>
      </c>
      <c r="F22" s="59">
        <v>4.84</v>
      </c>
      <c r="G22" s="59" t="s">
        <v>504</v>
      </c>
      <c r="H22" s="60">
        <v>75000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346</v>
      </c>
      <c r="B23" s="57" t="s">
        <v>336</v>
      </c>
      <c r="C23" s="59">
        <v>5.6630000000000003</v>
      </c>
      <c r="D23" s="59">
        <v>5.6879999999999997</v>
      </c>
      <c r="E23" s="59">
        <v>5.6719999999999997</v>
      </c>
      <c r="F23" s="59">
        <v>5.6630000000000003</v>
      </c>
      <c r="G23" s="59" t="s">
        <v>495</v>
      </c>
      <c r="H23" s="60">
        <v>20000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347</v>
      </c>
      <c r="B24" s="57" t="s">
        <v>336</v>
      </c>
      <c r="C24" s="59">
        <v>5.26</v>
      </c>
      <c r="D24" s="59">
        <v>5.34</v>
      </c>
      <c r="E24" s="59">
        <v>5.3129999999999997</v>
      </c>
      <c r="F24" s="59">
        <v>5.26</v>
      </c>
      <c r="G24" s="59" t="s">
        <v>500</v>
      </c>
      <c r="H24" s="60">
        <v>85000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348</v>
      </c>
      <c r="B25" s="57" t="s">
        <v>336</v>
      </c>
      <c r="C25" s="59">
        <v>5.23</v>
      </c>
      <c r="D25" s="59">
        <v>5.2549999999999999</v>
      </c>
      <c r="E25" s="59">
        <v>5.24</v>
      </c>
      <c r="F25" s="59">
        <v>5.23</v>
      </c>
      <c r="G25" s="59" t="s">
        <v>505</v>
      </c>
      <c r="H25" s="60">
        <v>65000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349</v>
      </c>
      <c r="B26" s="57" t="s">
        <v>336</v>
      </c>
      <c r="C26" s="59">
        <v>5.49</v>
      </c>
      <c r="D26" s="59">
        <v>5.5250000000000004</v>
      </c>
      <c r="E26" s="59">
        <v>5.5129999999999999</v>
      </c>
      <c r="F26" s="59">
        <v>5.49</v>
      </c>
      <c r="G26" s="59" t="s">
        <v>506</v>
      </c>
      <c r="H26" s="60">
        <v>65000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507</v>
      </c>
      <c r="B27" s="57" t="s">
        <v>336</v>
      </c>
      <c r="C27" s="59">
        <v>5.53</v>
      </c>
      <c r="D27" s="59">
        <v>5.53</v>
      </c>
      <c r="E27" s="59">
        <v>5.53</v>
      </c>
      <c r="F27" s="59">
        <v>5.53</v>
      </c>
      <c r="G27" s="59" t="s">
        <v>508</v>
      </c>
      <c r="H27" s="60">
        <v>2500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350</v>
      </c>
      <c r="B28" s="57" t="s">
        <v>336</v>
      </c>
      <c r="C28" s="59">
        <v>5.25</v>
      </c>
      <c r="D28" s="59">
        <v>5.27</v>
      </c>
      <c r="E28" s="59">
        <v>5.2569999999999997</v>
      </c>
      <c r="F28" s="59">
        <v>5.25</v>
      </c>
      <c r="G28" s="59" t="s">
        <v>509</v>
      </c>
      <c r="H28" s="60">
        <v>15000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351</v>
      </c>
      <c r="B29" s="57" t="s">
        <v>336</v>
      </c>
      <c r="C29" s="59">
        <v>5.25</v>
      </c>
      <c r="D29" s="59">
        <v>5.3</v>
      </c>
      <c r="E29" s="59">
        <v>5.2759999999999998</v>
      </c>
      <c r="F29" s="59">
        <v>5.25</v>
      </c>
      <c r="G29" s="59" t="s">
        <v>510</v>
      </c>
      <c r="H29" s="60">
        <v>35000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352</v>
      </c>
      <c r="B30" s="57" t="s">
        <v>336</v>
      </c>
      <c r="C30" s="59">
        <v>5.29</v>
      </c>
      <c r="D30" s="59">
        <v>5.36</v>
      </c>
      <c r="E30" s="59">
        <v>5.3280000000000003</v>
      </c>
      <c r="F30" s="59">
        <v>5.29</v>
      </c>
      <c r="G30" s="59" t="s">
        <v>511</v>
      </c>
      <c r="H30" s="60">
        <v>45000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353</v>
      </c>
      <c r="B31" s="57" t="s">
        <v>336</v>
      </c>
      <c r="C31" s="59">
        <v>11.65</v>
      </c>
      <c r="D31" s="59">
        <v>12.05</v>
      </c>
      <c r="E31" s="59">
        <v>11.843</v>
      </c>
      <c r="F31" s="59">
        <v>12.05</v>
      </c>
      <c r="G31" s="59" t="s">
        <v>512</v>
      </c>
      <c r="H31" s="60">
        <v>35000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354</v>
      </c>
      <c r="B32" s="57" t="s">
        <v>336</v>
      </c>
      <c r="C32" s="59">
        <v>11.25</v>
      </c>
      <c r="D32" s="59">
        <v>11.5</v>
      </c>
      <c r="E32" s="59">
        <v>11.38</v>
      </c>
      <c r="F32" s="59">
        <v>11.25</v>
      </c>
      <c r="G32" s="59" t="s">
        <v>513</v>
      </c>
      <c r="H32" s="60">
        <v>50000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355</v>
      </c>
      <c r="B33" s="57" t="s">
        <v>336</v>
      </c>
      <c r="C33" s="59">
        <v>5.24</v>
      </c>
      <c r="D33" s="59">
        <v>5.24</v>
      </c>
      <c r="E33" s="59">
        <v>5.24</v>
      </c>
      <c r="F33" s="59">
        <v>5.24</v>
      </c>
      <c r="G33" s="59" t="s">
        <v>514</v>
      </c>
      <c r="H33" s="60">
        <v>2500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356</v>
      </c>
      <c r="B34" s="57" t="s">
        <v>336</v>
      </c>
      <c r="C34" s="59">
        <v>12.6</v>
      </c>
      <c r="D34" s="59">
        <v>13</v>
      </c>
      <c r="E34" s="59">
        <v>12.786</v>
      </c>
      <c r="F34" s="59">
        <v>12.6</v>
      </c>
      <c r="G34" s="59" t="s">
        <v>515</v>
      </c>
      <c r="H34" s="60">
        <v>70000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357</v>
      </c>
      <c r="B35" s="57" t="s">
        <v>336</v>
      </c>
      <c r="C35" s="59">
        <v>12.6</v>
      </c>
      <c r="D35" s="59">
        <v>13</v>
      </c>
      <c r="E35" s="59">
        <v>12.733000000000001</v>
      </c>
      <c r="F35" s="59">
        <v>12.6</v>
      </c>
      <c r="G35" s="59" t="s">
        <v>516</v>
      </c>
      <c r="H35" s="60">
        <v>30000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517</v>
      </c>
      <c r="B36" s="57" t="s">
        <v>336</v>
      </c>
      <c r="C36" s="59">
        <v>5.34</v>
      </c>
      <c r="D36" s="59">
        <v>5.34</v>
      </c>
      <c r="E36" s="59">
        <v>5.34</v>
      </c>
      <c r="F36" s="59">
        <v>5.34</v>
      </c>
      <c r="G36" s="59" t="s">
        <v>518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358</v>
      </c>
      <c r="B37" s="57" t="s">
        <v>336</v>
      </c>
      <c r="C37" s="59">
        <v>5.2</v>
      </c>
      <c r="D37" s="59">
        <v>5.2</v>
      </c>
      <c r="E37" s="59">
        <v>5.2</v>
      </c>
      <c r="F37" s="59">
        <v>5.2</v>
      </c>
      <c r="G37" s="59" t="s">
        <v>519</v>
      </c>
      <c r="H37" s="60">
        <v>2500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359</v>
      </c>
      <c r="B38" s="57" t="s">
        <v>336</v>
      </c>
      <c r="C38" s="59">
        <v>5.31</v>
      </c>
      <c r="D38" s="59">
        <v>5.3179999999999996</v>
      </c>
      <c r="E38" s="59">
        <v>5.3129999999999997</v>
      </c>
      <c r="F38" s="59">
        <v>5.3179999999999996</v>
      </c>
      <c r="G38" s="59" t="s">
        <v>482</v>
      </c>
      <c r="H38" s="60">
        <v>15000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360</v>
      </c>
      <c r="B39" s="57" t="s">
        <v>336</v>
      </c>
      <c r="C39" s="59">
        <v>5.22</v>
      </c>
      <c r="D39" s="59">
        <v>5.38</v>
      </c>
      <c r="E39" s="59">
        <v>5.298</v>
      </c>
      <c r="F39" s="59">
        <v>5.22</v>
      </c>
      <c r="G39" s="59" t="s">
        <v>520</v>
      </c>
      <c r="H39" s="60">
        <v>32500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361</v>
      </c>
      <c r="B40" s="57" t="s">
        <v>336</v>
      </c>
      <c r="C40" s="59">
        <v>5.27</v>
      </c>
      <c r="D40" s="59">
        <v>5.37</v>
      </c>
      <c r="E40" s="59">
        <v>5.3449999999999998</v>
      </c>
      <c r="F40" s="59">
        <v>5.27</v>
      </c>
      <c r="G40" s="59" t="s">
        <v>521</v>
      </c>
      <c r="H40" s="60">
        <v>20000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362</v>
      </c>
      <c r="B41" s="57" t="s">
        <v>336</v>
      </c>
      <c r="C41" s="59">
        <v>5.89</v>
      </c>
      <c r="D41" s="59">
        <v>5.89</v>
      </c>
      <c r="E41" s="59">
        <v>5.89</v>
      </c>
      <c r="F41" s="59">
        <v>5.89</v>
      </c>
      <c r="G41" s="59" t="s">
        <v>448</v>
      </c>
      <c r="H41" s="60">
        <v>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363</v>
      </c>
      <c r="B42" s="57" t="s">
        <v>336</v>
      </c>
      <c r="C42" s="59">
        <v>5.27</v>
      </c>
      <c r="D42" s="59">
        <v>5.3</v>
      </c>
      <c r="E42" s="59">
        <v>5.2850000000000001</v>
      </c>
      <c r="F42" s="59">
        <v>5.28</v>
      </c>
      <c r="G42" s="59" t="s">
        <v>522</v>
      </c>
      <c r="H42" s="60">
        <v>55000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364</v>
      </c>
      <c r="B43" s="57" t="s">
        <v>336</v>
      </c>
      <c r="C43" s="59">
        <v>5.3</v>
      </c>
      <c r="D43" s="59">
        <v>5.32</v>
      </c>
      <c r="E43" s="59">
        <v>5.3129999999999997</v>
      </c>
      <c r="F43" s="59">
        <v>5.3</v>
      </c>
      <c r="G43" s="59" t="s">
        <v>503</v>
      </c>
      <c r="H43" s="60">
        <v>30000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365</v>
      </c>
      <c r="B44" s="57" t="s">
        <v>336</v>
      </c>
      <c r="C44" s="59">
        <v>5.26</v>
      </c>
      <c r="D44" s="59">
        <v>5.39</v>
      </c>
      <c r="E44" s="59">
        <v>5.351</v>
      </c>
      <c r="F44" s="59">
        <v>5.26</v>
      </c>
      <c r="G44" s="59" t="s">
        <v>523</v>
      </c>
      <c r="H44" s="60">
        <v>65000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366</v>
      </c>
      <c r="B45" s="57" t="s">
        <v>336</v>
      </c>
      <c r="C45" s="59">
        <v>5.3449999999999998</v>
      </c>
      <c r="D45" s="59">
        <v>5.39</v>
      </c>
      <c r="E45" s="59">
        <v>5.3659999999999997</v>
      </c>
      <c r="F45" s="59">
        <v>5.35</v>
      </c>
      <c r="G45" s="59" t="s">
        <v>518</v>
      </c>
      <c r="H45" s="60">
        <v>37500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367</v>
      </c>
      <c r="B46" s="57" t="s">
        <v>336</v>
      </c>
      <c r="C46" s="59">
        <v>5.15</v>
      </c>
      <c r="D46" s="59">
        <v>5.16</v>
      </c>
      <c r="E46" s="59">
        <v>5.157</v>
      </c>
      <c r="F46" s="59">
        <v>5.15</v>
      </c>
      <c r="G46" s="59" t="s">
        <v>500</v>
      </c>
      <c r="H46" s="60">
        <v>7500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368</v>
      </c>
      <c r="B47" s="57" t="s">
        <v>336</v>
      </c>
      <c r="C47" s="59">
        <v>5.24</v>
      </c>
      <c r="D47" s="59">
        <v>5.25</v>
      </c>
      <c r="E47" s="59">
        <v>5.2430000000000003</v>
      </c>
      <c r="F47" s="59">
        <v>5.25</v>
      </c>
      <c r="G47" s="59" t="s">
        <v>524</v>
      </c>
      <c r="H47" s="60">
        <v>30000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177" t="s">
        <v>369</v>
      </c>
      <c r="B48" s="178"/>
      <c r="C48" s="178"/>
      <c r="D48" s="178"/>
      <c r="E48" s="178"/>
      <c r="F48" s="178"/>
      <c r="G48" s="178"/>
      <c r="H48" s="178"/>
      <c r="I48" s="179"/>
      <c r="J48" s="53"/>
      <c r="K48" s="53"/>
      <c r="L48" s="53"/>
    </row>
    <row r="49" spans="1:12" ht="14.25" customHeight="1" thickTop="1" thickBot="1" x14ac:dyDescent="0.25">
      <c r="A49" s="57" t="s">
        <v>370</v>
      </c>
      <c r="B49" s="57" t="s">
        <v>336</v>
      </c>
      <c r="C49" s="59">
        <v>0</v>
      </c>
      <c r="D49" s="59">
        <v>0</v>
      </c>
      <c r="E49" s="59">
        <v>0</v>
      </c>
      <c r="F49" s="59">
        <v>0</v>
      </c>
      <c r="G49" s="59" t="s">
        <v>525</v>
      </c>
      <c r="H49" s="60">
        <v>80000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526</v>
      </c>
      <c r="B50" s="57" t="s">
        <v>336</v>
      </c>
      <c r="C50" s="59">
        <v>0</v>
      </c>
      <c r="D50" s="59">
        <v>0</v>
      </c>
      <c r="E50" s="59">
        <v>0</v>
      </c>
      <c r="F50" s="59">
        <v>0</v>
      </c>
      <c r="G50" s="59" t="s">
        <v>527</v>
      </c>
      <c r="H50" s="60">
        <v>25000</v>
      </c>
      <c r="I50" s="57" t="s">
        <v>16</v>
      </c>
      <c r="J50" s="53"/>
      <c r="K50" s="53"/>
      <c r="L50" s="53"/>
    </row>
    <row r="51" spans="1:12" ht="9.75" customHeight="1" thickTop="1" thickBot="1" x14ac:dyDescent="0.25">
      <c r="A51" s="57" t="s">
        <v>528</v>
      </c>
      <c r="B51" s="58">
        <v>37012</v>
      </c>
      <c r="C51" s="59">
        <v>0</v>
      </c>
      <c r="D51" s="59">
        <v>0</v>
      </c>
      <c r="E51" s="59">
        <v>0</v>
      </c>
      <c r="F51" s="59">
        <v>0</v>
      </c>
      <c r="G51" s="59" t="s">
        <v>495</v>
      </c>
      <c r="H51" s="60">
        <v>620000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529</v>
      </c>
      <c r="B52" s="57" t="s">
        <v>336</v>
      </c>
      <c r="C52" s="59">
        <v>0</v>
      </c>
      <c r="D52" s="59">
        <v>0</v>
      </c>
      <c r="E52" s="59">
        <v>0</v>
      </c>
      <c r="F52" s="59">
        <v>0</v>
      </c>
      <c r="G52" s="59" t="s">
        <v>530</v>
      </c>
      <c r="H52" s="60">
        <v>30000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531</v>
      </c>
      <c r="B53" s="57" t="s">
        <v>336</v>
      </c>
      <c r="C53" s="59">
        <v>0</v>
      </c>
      <c r="D53" s="59">
        <v>0</v>
      </c>
      <c r="E53" s="59">
        <v>0</v>
      </c>
      <c r="F53" s="59">
        <v>0</v>
      </c>
      <c r="G53" s="59" t="s">
        <v>532</v>
      </c>
      <c r="H53" s="60">
        <v>10000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533</v>
      </c>
      <c r="B54" s="57" t="s">
        <v>336</v>
      </c>
      <c r="C54" s="59">
        <v>0</v>
      </c>
      <c r="D54" s="59">
        <v>0</v>
      </c>
      <c r="E54" s="59">
        <v>0</v>
      </c>
      <c r="F54" s="59">
        <v>0</v>
      </c>
      <c r="G54" s="59" t="s">
        <v>479</v>
      </c>
      <c r="H54" s="60">
        <v>10000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371</v>
      </c>
      <c r="B55" s="57" t="s">
        <v>336</v>
      </c>
      <c r="C55" s="59">
        <v>0</v>
      </c>
      <c r="D55" s="59">
        <v>0</v>
      </c>
      <c r="E55" s="59">
        <v>0</v>
      </c>
      <c r="F55" s="59">
        <v>0</v>
      </c>
      <c r="G55" s="59" t="s">
        <v>534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372</v>
      </c>
      <c r="B56" s="57" t="s">
        <v>336</v>
      </c>
      <c r="C56" s="59">
        <v>0</v>
      </c>
      <c r="D56" s="59">
        <v>0</v>
      </c>
      <c r="E56" s="59">
        <v>0</v>
      </c>
      <c r="F56" s="59">
        <v>0</v>
      </c>
      <c r="G56" s="59" t="s">
        <v>535</v>
      </c>
      <c r="H56" s="60">
        <v>10000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373</v>
      </c>
      <c r="B57" s="57" t="s">
        <v>336</v>
      </c>
      <c r="C57" s="59">
        <v>0</v>
      </c>
      <c r="D57" s="59">
        <v>0</v>
      </c>
      <c r="E57" s="59">
        <v>0</v>
      </c>
      <c r="F57" s="59">
        <v>0</v>
      </c>
      <c r="G57" s="59" t="s">
        <v>536</v>
      </c>
      <c r="H57" s="60">
        <v>10000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537</v>
      </c>
      <c r="B58" s="57" t="s">
        <v>336</v>
      </c>
      <c r="C58" s="59">
        <v>0</v>
      </c>
      <c r="D58" s="59">
        <v>0</v>
      </c>
      <c r="E58" s="59">
        <v>0</v>
      </c>
      <c r="F58" s="59">
        <v>0</v>
      </c>
      <c r="G58" s="59" t="s">
        <v>538</v>
      </c>
      <c r="H58" s="60">
        <v>10000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539</v>
      </c>
      <c r="B59" s="57" t="s">
        <v>336</v>
      </c>
      <c r="C59" s="59">
        <v>0</v>
      </c>
      <c r="D59" s="59">
        <v>0</v>
      </c>
      <c r="E59" s="59">
        <v>0</v>
      </c>
      <c r="F59" s="59">
        <v>0</v>
      </c>
      <c r="G59" s="59" t="s">
        <v>540</v>
      </c>
      <c r="H59" s="60">
        <v>25000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541</v>
      </c>
      <c r="B60" s="57" t="s">
        <v>336</v>
      </c>
      <c r="C60" s="59">
        <v>0</v>
      </c>
      <c r="D60" s="59">
        <v>0</v>
      </c>
      <c r="E60" s="59">
        <v>0</v>
      </c>
      <c r="F60" s="59">
        <v>0</v>
      </c>
      <c r="G60" s="59" t="s">
        <v>542</v>
      </c>
      <c r="H60" s="60">
        <v>15000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177" t="s">
        <v>375</v>
      </c>
      <c r="B61" s="178"/>
      <c r="C61" s="178"/>
      <c r="D61" s="178"/>
      <c r="E61" s="178"/>
      <c r="F61" s="178"/>
      <c r="G61" s="178"/>
      <c r="H61" s="178"/>
      <c r="I61" s="179"/>
      <c r="J61" s="53"/>
      <c r="K61" s="53"/>
      <c r="L61" s="53"/>
    </row>
    <row r="62" spans="1:12" ht="14.25" customHeight="1" thickTop="1" thickBot="1" x14ac:dyDescent="0.25">
      <c r="A62" s="57" t="s">
        <v>376</v>
      </c>
      <c r="B62" s="58">
        <v>37012</v>
      </c>
      <c r="C62" s="59">
        <v>1.2999999999999999E-2</v>
      </c>
      <c r="D62" s="59">
        <v>1.2999999999999999E-2</v>
      </c>
      <c r="E62" s="59">
        <v>1.2999999999999999E-2</v>
      </c>
      <c r="F62" s="59">
        <v>1.2999999999999999E-2</v>
      </c>
      <c r="G62" s="59" t="s">
        <v>543</v>
      </c>
      <c r="H62" s="60">
        <v>310000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544</v>
      </c>
      <c r="B63" s="58">
        <v>37012</v>
      </c>
      <c r="C63" s="59">
        <v>5.0000000000000001E-3</v>
      </c>
      <c r="D63" s="59">
        <v>5.0000000000000001E-3</v>
      </c>
      <c r="E63" s="59">
        <v>5.0000000000000001E-3</v>
      </c>
      <c r="F63" s="59">
        <v>5.0000000000000001E-3</v>
      </c>
      <c r="G63" s="59" t="s">
        <v>545</v>
      </c>
      <c r="H63" s="60">
        <v>310000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377</v>
      </c>
      <c r="B64" s="58">
        <v>37012</v>
      </c>
      <c r="C64" s="59">
        <v>3.0000000000000001E-3</v>
      </c>
      <c r="D64" s="59">
        <v>3.0000000000000001E-3</v>
      </c>
      <c r="E64" s="59">
        <v>3.0000000000000001E-3</v>
      </c>
      <c r="F64" s="59">
        <v>3.0000000000000001E-3</v>
      </c>
      <c r="G64" s="59" t="s">
        <v>546</v>
      </c>
      <c r="H64" s="60">
        <v>620000</v>
      </c>
      <c r="I64" s="57" t="s">
        <v>16</v>
      </c>
      <c r="J64" s="53"/>
      <c r="K64" s="53"/>
      <c r="L64" s="53"/>
    </row>
    <row r="65" spans="1:12" ht="14.25" customHeight="1" thickTop="1" x14ac:dyDescent="0.2"/>
    <row r="74" spans="1:12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</sheetData>
  <mergeCells count="11">
    <mergeCell ref="F9:F10"/>
    <mergeCell ref="A48:I48"/>
    <mergeCell ref="A61:I61"/>
    <mergeCell ref="G9:G10"/>
    <mergeCell ref="A11:I11"/>
    <mergeCell ref="A9:A10"/>
    <mergeCell ref="B9:B10"/>
    <mergeCell ref="H9:H10"/>
    <mergeCell ref="I9:I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B1" sqref="B1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242</v>
      </c>
      <c r="F1" s="7"/>
      <c r="G1" s="6" t="s">
        <v>23</v>
      </c>
      <c r="H1" s="1">
        <f>SUM(H11:H995)</f>
        <v>75472500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36998</v>
      </c>
      <c r="F3" s="64"/>
      <c r="G3" s="65"/>
      <c r="H3" s="63"/>
    </row>
    <row r="5" spans="1:11" ht="9.75" customHeight="1" x14ac:dyDescent="0.2">
      <c r="A5" s="54" t="s">
        <v>547</v>
      </c>
      <c r="J5" s="53"/>
      <c r="K5" s="53"/>
    </row>
    <row r="6" spans="1:11" ht="9.75" customHeight="1" x14ac:dyDescent="0.2">
      <c r="A6" s="54" t="s">
        <v>241</v>
      </c>
      <c r="J6" s="53"/>
      <c r="K6" s="53"/>
    </row>
    <row r="7" spans="1:11" ht="9.75" customHeight="1" x14ac:dyDescent="0.2">
      <c r="A7" s="54" t="s">
        <v>423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175" t="s">
        <v>0</v>
      </c>
      <c r="B9" s="175" t="s">
        <v>1</v>
      </c>
      <c r="C9" s="180" t="s">
        <v>2</v>
      </c>
      <c r="D9" s="180" t="s">
        <v>3</v>
      </c>
      <c r="E9" s="55" t="s">
        <v>4</v>
      </c>
      <c r="F9" s="180" t="s">
        <v>6</v>
      </c>
      <c r="G9" s="180" t="s">
        <v>7</v>
      </c>
      <c r="H9" s="180" t="s">
        <v>8</v>
      </c>
      <c r="I9" s="175" t="s">
        <v>9</v>
      </c>
      <c r="J9" s="53"/>
      <c r="K9" s="53"/>
    </row>
    <row r="10" spans="1:11" ht="21.75" thickBot="1" x14ac:dyDescent="0.25">
      <c r="A10" s="176"/>
      <c r="B10" s="176"/>
      <c r="C10" s="181"/>
      <c r="D10" s="181"/>
      <c r="E10" s="56" t="s">
        <v>5</v>
      </c>
      <c r="F10" s="181"/>
      <c r="G10" s="181"/>
      <c r="H10" s="181"/>
      <c r="I10" s="176"/>
      <c r="J10" s="53"/>
      <c r="K10" s="53"/>
    </row>
    <row r="11" spans="1:11" ht="10.5" customHeight="1" thickTop="1" thickBot="1" x14ac:dyDescent="0.25">
      <c r="A11" s="177" t="s">
        <v>548</v>
      </c>
      <c r="B11" s="178"/>
      <c r="C11" s="178"/>
      <c r="D11" s="178"/>
      <c r="E11" s="178"/>
      <c r="F11" s="178"/>
      <c r="G11" s="178"/>
      <c r="H11" s="178"/>
      <c r="I11" s="179"/>
      <c r="J11" s="53"/>
      <c r="K11" s="53"/>
    </row>
    <row r="12" spans="1:11" ht="14.25" customHeight="1" thickTop="1" thickBot="1" x14ac:dyDescent="0.25">
      <c r="A12" s="57" t="s">
        <v>549</v>
      </c>
      <c r="B12" s="58">
        <v>37012</v>
      </c>
      <c r="C12" s="59">
        <v>0.248</v>
      </c>
      <c r="D12" s="59">
        <v>0.248</v>
      </c>
      <c r="E12" s="59">
        <v>0.248</v>
      </c>
      <c r="F12" s="59">
        <v>0.248</v>
      </c>
      <c r="G12" s="59" t="s">
        <v>550</v>
      </c>
      <c r="H12" s="60">
        <v>310000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551</v>
      </c>
      <c r="B13" s="57" t="s">
        <v>382</v>
      </c>
      <c r="C13" s="59">
        <v>0.23799999999999999</v>
      </c>
      <c r="D13" s="59">
        <v>0.24</v>
      </c>
      <c r="E13" s="59">
        <v>0.23799999999999999</v>
      </c>
      <c r="F13" s="59">
        <v>0.24</v>
      </c>
      <c r="G13" s="59" t="s">
        <v>552</v>
      </c>
      <c r="H13" s="60">
        <v>2760000</v>
      </c>
      <c r="I13" s="57" t="s">
        <v>16</v>
      </c>
      <c r="J13" s="53"/>
      <c r="K13" s="53"/>
    </row>
    <row r="14" spans="1:11" ht="14.25" customHeight="1" thickTop="1" thickBot="1" x14ac:dyDescent="0.25">
      <c r="A14" s="57" t="s">
        <v>553</v>
      </c>
      <c r="B14" s="57" t="s">
        <v>374</v>
      </c>
      <c r="C14" s="59">
        <v>0.3</v>
      </c>
      <c r="D14" s="59">
        <v>0.3</v>
      </c>
      <c r="E14" s="59">
        <v>0.3</v>
      </c>
      <c r="F14" s="59">
        <v>0.3</v>
      </c>
      <c r="G14" s="59" t="s">
        <v>554</v>
      </c>
      <c r="H14" s="60">
        <v>755000</v>
      </c>
      <c r="I14" s="57" t="s">
        <v>16</v>
      </c>
      <c r="J14" s="53"/>
      <c r="K14" s="53"/>
    </row>
    <row r="15" spans="1:11" ht="14.25" customHeight="1" thickTop="1" thickBot="1" x14ac:dyDescent="0.25">
      <c r="A15" s="177" t="s">
        <v>378</v>
      </c>
      <c r="B15" s="178"/>
      <c r="C15" s="178"/>
      <c r="D15" s="178"/>
      <c r="E15" s="178"/>
      <c r="F15" s="178"/>
      <c r="G15" s="178"/>
      <c r="H15" s="178"/>
      <c r="I15" s="179"/>
      <c r="J15" s="53"/>
      <c r="K15" s="53"/>
    </row>
    <row r="16" spans="1:11" ht="14.25" customHeight="1" thickTop="1" thickBot="1" x14ac:dyDescent="0.25">
      <c r="A16" s="57" t="s">
        <v>379</v>
      </c>
      <c r="B16" s="58">
        <v>37012</v>
      </c>
      <c r="C16" s="59">
        <v>-7.8E-2</v>
      </c>
      <c r="D16" s="59">
        <v>-7.8E-2</v>
      </c>
      <c r="E16" s="59">
        <v>-7.8E-2</v>
      </c>
      <c r="F16" s="59">
        <v>-7.8E-2</v>
      </c>
      <c r="G16" s="59" t="s">
        <v>522</v>
      </c>
      <c r="H16" s="60">
        <v>310000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555</v>
      </c>
      <c r="B17" s="58">
        <v>37012</v>
      </c>
      <c r="C17" s="59">
        <v>0.24</v>
      </c>
      <c r="D17" s="59">
        <v>0.24</v>
      </c>
      <c r="E17" s="59">
        <v>0.24</v>
      </c>
      <c r="F17" s="59">
        <v>0.24</v>
      </c>
      <c r="G17" s="59" t="s">
        <v>556</v>
      </c>
      <c r="H17" s="60">
        <v>155000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557</v>
      </c>
      <c r="B18" s="58">
        <v>37012</v>
      </c>
      <c r="C18" s="59">
        <v>-1.4999999999999999E-2</v>
      </c>
      <c r="D18" s="59">
        <v>-1.4999999999999999E-2</v>
      </c>
      <c r="E18" s="59">
        <v>-1.4999999999999999E-2</v>
      </c>
      <c r="F18" s="59">
        <v>-1.4999999999999999E-2</v>
      </c>
      <c r="G18" s="59" t="s">
        <v>558</v>
      </c>
      <c r="H18" s="60">
        <v>310000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380</v>
      </c>
      <c r="B19" s="58">
        <v>37012</v>
      </c>
      <c r="C19" s="59">
        <v>-3.0000000000000001E-3</v>
      </c>
      <c r="D19" s="59">
        <v>-3.0000000000000001E-3</v>
      </c>
      <c r="E19" s="59">
        <v>-3.0000000000000001E-3</v>
      </c>
      <c r="F19" s="59">
        <v>-3.0000000000000001E-3</v>
      </c>
      <c r="G19" s="59" t="s">
        <v>559</v>
      </c>
      <c r="H19" s="60">
        <v>620000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560</v>
      </c>
      <c r="B20" s="58">
        <v>37012</v>
      </c>
      <c r="C20" s="59">
        <v>1.2999999999999999E-2</v>
      </c>
      <c r="D20" s="59">
        <v>1.2999999999999999E-2</v>
      </c>
      <c r="E20" s="59">
        <v>1.2999999999999999E-2</v>
      </c>
      <c r="F20" s="59">
        <v>1.2999999999999999E-2</v>
      </c>
      <c r="G20" s="59" t="s">
        <v>498</v>
      </c>
      <c r="H20" s="60">
        <v>620000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561</v>
      </c>
      <c r="B21" s="58">
        <v>37043</v>
      </c>
      <c r="C21" s="59">
        <v>2.8000000000000001E-2</v>
      </c>
      <c r="D21" s="59">
        <v>2.8000000000000001E-2</v>
      </c>
      <c r="E21" s="59">
        <v>2.8000000000000001E-2</v>
      </c>
      <c r="F21" s="59">
        <v>2.8000000000000001E-2</v>
      </c>
      <c r="G21" s="59" t="s">
        <v>562</v>
      </c>
      <c r="H21" s="60">
        <v>300000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563</v>
      </c>
      <c r="B22" s="58">
        <v>37104</v>
      </c>
      <c r="C22" s="59">
        <v>4.2999999999999997E-2</v>
      </c>
      <c r="D22" s="59">
        <v>4.2999999999999997E-2</v>
      </c>
      <c r="E22" s="59">
        <v>4.2999999999999997E-2</v>
      </c>
      <c r="F22" s="59">
        <v>4.2999999999999997E-2</v>
      </c>
      <c r="G22" s="59" t="s">
        <v>564</v>
      </c>
      <c r="H22" s="60">
        <v>310000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565</v>
      </c>
      <c r="B23" s="58">
        <v>37165</v>
      </c>
      <c r="C23" s="59">
        <v>2.8000000000000001E-2</v>
      </c>
      <c r="D23" s="59">
        <v>2.8000000000000001E-2</v>
      </c>
      <c r="E23" s="59">
        <v>2.8000000000000001E-2</v>
      </c>
      <c r="F23" s="59">
        <v>2.8000000000000001E-2</v>
      </c>
      <c r="G23" s="59" t="s">
        <v>566</v>
      </c>
      <c r="H23" s="60">
        <v>620000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381</v>
      </c>
      <c r="B24" s="57" t="s">
        <v>382</v>
      </c>
      <c r="C24" s="59">
        <v>-6.5000000000000002E-2</v>
      </c>
      <c r="D24" s="59">
        <v>-6.5000000000000002E-2</v>
      </c>
      <c r="E24" s="59">
        <v>-6.5000000000000002E-2</v>
      </c>
      <c r="F24" s="59">
        <v>-6.5000000000000002E-2</v>
      </c>
      <c r="G24" s="59" t="s">
        <v>567</v>
      </c>
      <c r="H24" s="60">
        <v>1840000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568</v>
      </c>
      <c r="B25" s="57" t="s">
        <v>382</v>
      </c>
      <c r="C25" s="59">
        <v>-8.0000000000000002E-3</v>
      </c>
      <c r="D25" s="59">
        <v>-8.0000000000000002E-3</v>
      </c>
      <c r="E25" s="59">
        <v>-8.0000000000000002E-3</v>
      </c>
      <c r="F25" s="59">
        <v>-8.0000000000000002E-3</v>
      </c>
      <c r="G25" s="59" t="s">
        <v>569</v>
      </c>
      <c r="H25" s="60">
        <v>920000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570</v>
      </c>
      <c r="B26" s="58">
        <v>37012</v>
      </c>
      <c r="C26" s="59">
        <v>-0.89</v>
      </c>
      <c r="D26" s="59">
        <v>-0.89</v>
      </c>
      <c r="E26" s="59">
        <v>-0.89</v>
      </c>
      <c r="F26" s="59">
        <v>-0.89</v>
      </c>
      <c r="G26" s="59" t="s">
        <v>519</v>
      </c>
      <c r="H26" s="60">
        <v>155000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571</v>
      </c>
      <c r="B27" s="57" t="s">
        <v>374</v>
      </c>
      <c r="C27" s="59">
        <v>-0.28000000000000003</v>
      </c>
      <c r="D27" s="59">
        <v>-0.28000000000000003</v>
      </c>
      <c r="E27" s="59">
        <v>-0.28000000000000003</v>
      </c>
      <c r="F27" s="59">
        <v>-0.28000000000000003</v>
      </c>
      <c r="G27" s="59" t="s">
        <v>572</v>
      </c>
      <c r="H27" s="60">
        <v>755000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573</v>
      </c>
      <c r="B28" s="58">
        <v>37073</v>
      </c>
      <c r="C28" s="59">
        <v>-9.5000000000000001E-2</v>
      </c>
      <c r="D28" s="59">
        <v>-9.5000000000000001E-2</v>
      </c>
      <c r="E28" s="59">
        <v>-9.5000000000000001E-2</v>
      </c>
      <c r="F28" s="59">
        <v>-9.5000000000000001E-2</v>
      </c>
      <c r="G28" s="59" t="s">
        <v>574</v>
      </c>
      <c r="H28" s="60">
        <v>155000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383</v>
      </c>
      <c r="B29" s="58">
        <v>37012</v>
      </c>
      <c r="C29" s="59">
        <v>-0.08</v>
      </c>
      <c r="D29" s="59">
        <v>-6.5000000000000002E-2</v>
      </c>
      <c r="E29" s="59">
        <v>-7.1999999999999995E-2</v>
      </c>
      <c r="F29" s="59">
        <v>-0.08</v>
      </c>
      <c r="G29" s="59" t="s">
        <v>458</v>
      </c>
      <c r="H29" s="60">
        <v>930000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575</v>
      </c>
      <c r="B30" s="57" t="s">
        <v>382</v>
      </c>
      <c r="C30" s="59">
        <v>9.2999999999999999E-2</v>
      </c>
      <c r="D30" s="59">
        <v>9.2999999999999999E-2</v>
      </c>
      <c r="E30" s="59">
        <v>9.2999999999999999E-2</v>
      </c>
      <c r="F30" s="59">
        <v>9.2999999999999999E-2</v>
      </c>
      <c r="G30" s="59" t="s">
        <v>530</v>
      </c>
      <c r="H30" s="60">
        <v>3680000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384</v>
      </c>
      <c r="B31" s="57" t="s">
        <v>374</v>
      </c>
      <c r="C31" s="59">
        <v>0.14499999999999999</v>
      </c>
      <c r="D31" s="59">
        <v>0.15</v>
      </c>
      <c r="E31" s="59">
        <v>0.14699999999999999</v>
      </c>
      <c r="F31" s="59">
        <v>0.14499999999999999</v>
      </c>
      <c r="G31" s="59" t="s">
        <v>576</v>
      </c>
      <c r="H31" s="60">
        <v>3397500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577</v>
      </c>
      <c r="B32" s="58">
        <v>37012</v>
      </c>
      <c r="C32" s="59">
        <v>-8.5000000000000006E-2</v>
      </c>
      <c r="D32" s="59">
        <v>-8.3000000000000004E-2</v>
      </c>
      <c r="E32" s="59">
        <v>-8.4000000000000005E-2</v>
      </c>
      <c r="F32" s="59">
        <v>-8.3000000000000004E-2</v>
      </c>
      <c r="G32" s="59" t="s">
        <v>476</v>
      </c>
      <c r="H32" s="60">
        <v>620000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578</v>
      </c>
      <c r="B33" s="58">
        <v>37012</v>
      </c>
      <c r="C33" s="59">
        <v>-7.8E-2</v>
      </c>
      <c r="D33" s="59">
        <v>-7.8E-2</v>
      </c>
      <c r="E33" s="59">
        <v>-7.8E-2</v>
      </c>
      <c r="F33" s="59">
        <v>-7.8E-2</v>
      </c>
      <c r="G33" s="59" t="s">
        <v>579</v>
      </c>
      <c r="H33" s="60">
        <v>775000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580</v>
      </c>
      <c r="B34" s="58">
        <v>37012</v>
      </c>
      <c r="C34" s="59">
        <v>0.02</v>
      </c>
      <c r="D34" s="59">
        <v>0.02</v>
      </c>
      <c r="E34" s="59">
        <v>0.02</v>
      </c>
      <c r="F34" s="59">
        <v>0.02</v>
      </c>
      <c r="G34" s="59" t="s">
        <v>438</v>
      </c>
      <c r="H34" s="60">
        <v>310000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385</v>
      </c>
      <c r="B35" s="58">
        <v>37012</v>
      </c>
      <c r="C35" s="59">
        <v>-8.5000000000000006E-2</v>
      </c>
      <c r="D35" s="59">
        <v>-8.5000000000000006E-2</v>
      </c>
      <c r="E35" s="59">
        <v>-8.5000000000000006E-2</v>
      </c>
      <c r="F35" s="59">
        <v>-8.5000000000000006E-2</v>
      </c>
      <c r="G35" s="59" t="s">
        <v>581</v>
      </c>
      <c r="H35" s="60">
        <v>1240000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582</v>
      </c>
      <c r="B36" s="58">
        <v>37043</v>
      </c>
      <c r="C36" s="59">
        <v>-0.02</v>
      </c>
      <c r="D36" s="59">
        <v>-3.0000000000000001E-3</v>
      </c>
      <c r="E36" s="59">
        <v>-1.0999999999999999E-2</v>
      </c>
      <c r="F36" s="59">
        <v>-0.02</v>
      </c>
      <c r="G36" s="59" t="s">
        <v>583</v>
      </c>
      <c r="H36" s="60">
        <v>600000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386</v>
      </c>
      <c r="B37" s="57" t="s">
        <v>387</v>
      </c>
      <c r="C37" s="59">
        <v>7.8E-2</v>
      </c>
      <c r="D37" s="59">
        <v>7.8E-2</v>
      </c>
      <c r="E37" s="59">
        <v>7.8E-2</v>
      </c>
      <c r="F37" s="59">
        <v>7.8E-2</v>
      </c>
      <c r="G37" s="59" t="s">
        <v>497</v>
      </c>
      <c r="H37" s="60">
        <v>920000</v>
      </c>
      <c r="I37" s="57" t="s">
        <v>16</v>
      </c>
      <c r="J37" s="53"/>
      <c r="K37" s="53"/>
    </row>
    <row r="38" spans="1:11" ht="14.25" customHeight="1" thickTop="1" thickBot="1" x14ac:dyDescent="0.25">
      <c r="A38" s="57" t="s">
        <v>388</v>
      </c>
      <c r="B38" s="57" t="s">
        <v>382</v>
      </c>
      <c r="C38" s="59">
        <v>0.02</v>
      </c>
      <c r="D38" s="59">
        <v>0.02</v>
      </c>
      <c r="E38" s="59">
        <v>0.02</v>
      </c>
      <c r="F38" s="59">
        <v>0.02</v>
      </c>
      <c r="G38" s="59" t="s">
        <v>584</v>
      </c>
      <c r="H38" s="60">
        <v>1840000</v>
      </c>
      <c r="I38" s="57" t="s">
        <v>16</v>
      </c>
      <c r="J38" s="53"/>
      <c r="K38" s="53"/>
    </row>
    <row r="39" spans="1:11" ht="14.25" thickTop="1" thickBot="1" x14ac:dyDescent="0.25">
      <c r="A39" s="177" t="s">
        <v>585</v>
      </c>
      <c r="B39" s="178"/>
      <c r="C39" s="178"/>
      <c r="D39" s="178"/>
      <c r="E39" s="178"/>
      <c r="F39" s="178"/>
      <c r="G39" s="178"/>
      <c r="H39" s="178"/>
      <c r="I39" s="179"/>
      <c r="J39" s="53"/>
      <c r="K39" s="53"/>
    </row>
    <row r="40" spans="1:11" ht="14.25" customHeight="1" thickTop="1" thickBot="1" x14ac:dyDescent="0.25">
      <c r="A40" s="57" t="s">
        <v>586</v>
      </c>
      <c r="B40" s="57" t="s">
        <v>382</v>
      </c>
      <c r="C40" s="59">
        <v>0.13500000000000001</v>
      </c>
      <c r="D40" s="59">
        <v>0.13500000000000001</v>
      </c>
      <c r="E40" s="59">
        <v>0.13500000000000001</v>
      </c>
      <c r="F40" s="59">
        <v>0.13500000000000001</v>
      </c>
      <c r="G40" s="59" t="s">
        <v>584</v>
      </c>
      <c r="H40" s="60">
        <v>1840000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587</v>
      </c>
      <c r="B41" s="57" t="s">
        <v>374</v>
      </c>
      <c r="C41" s="59">
        <v>0.253</v>
      </c>
      <c r="D41" s="59">
        <v>0.253</v>
      </c>
      <c r="E41" s="59">
        <v>0.253</v>
      </c>
      <c r="F41" s="59">
        <v>0.253</v>
      </c>
      <c r="G41" s="59" t="s">
        <v>482</v>
      </c>
      <c r="H41" s="60">
        <v>1510000</v>
      </c>
      <c r="I41" s="57" t="s">
        <v>16</v>
      </c>
      <c r="J41" s="53"/>
      <c r="K41" s="53"/>
    </row>
    <row r="42" spans="1:11" ht="14.25" customHeight="1" thickTop="1" thickBot="1" x14ac:dyDescent="0.25">
      <c r="A42" s="57" t="s">
        <v>588</v>
      </c>
      <c r="B42" s="58">
        <v>37012</v>
      </c>
      <c r="C42" s="59">
        <v>7.35</v>
      </c>
      <c r="D42" s="59">
        <v>7.5</v>
      </c>
      <c r="E42" s="59">
        <v>7.45</v>
      </c>
      <c r="F42" s="59">
        <v>7.35</v>
      </c>
      <c r="G42" s="59" t="s">
        <v>589</v>
      </c>
      <c r="H42" s="60">
        <v>465000</v>
      </c>
      <c r="I42" s="57" t="s">
        <v>16</v>
      </c>
      <c r="J42" s="53"/>
      <c r="K42" s="53"/>
    </row>
    <row r="43" spans="1:11" ht="14.25" thickTop="1" thickBot="1" x14ac:dyDescent="0.25">
      <c r="A43" s="177" t="s">
        <v>389</v>
      </c>
      <c r="B43" s="178"/>
      <c r="C43" s="178"/>
      <c r="D43" s="178"/>
      <c r="E43" s="178"/>
      <c r="F43" s="178"/>
      <c r="G43" s="178"/>
      <c r="H43" s="178"/>
      <c r="I43" s="179"/>
      <c r="J43" s="53"/>
      <c r="K43" s="53"/>
    </row>
    <row r="44" spans="1:11" ht="14.25" customHeight="1" thickTop="1" thickBot="1" x14ac:dyDescent="0.25">
      <c r="A44" s="57" t="s">
        <v>390</v>
      </c>
      <c r="B44" s="57" t="s">
        <v>391</v>
      </c>
      <c r="C44" s="59">
        <v>5.2279999999999998</v>
      </c>
      <c r="D44" s="59">
        <v>5.3730000000000002</v>
      </c>
      <c r="E44" s="59">
        <v>5.3079999999999998</v>
      </c>
      <c r="F44" s="59">
        <v>5.2279999999999998</v>
      </c>
      <c r="G44" s="59" t="s">
        <v>590</v>
      </c>
      <c r="H44" s="60">
        <v>1075000</v>
      </c>
      <c r="I44" s="57" t="s">
        <v>16</v>
      </c>
      <c r="J44" s="53"/>
      <c r="K44" s="53"/>
    </row>
    <row r="45" spans="1:11" ht="14.25" customHeight="1" thickTop="1" thickBot="1" x14ac:dyDescent="0.25">
      <c r="A45" s="177" t="s">
        <v>591</v>
      </c>
      <c r="B45" s="178"/>
      <c r="C45" s="178"/>
      <c r="D45" s="178"/>
      <c r="E45" s="178"/>
      <c r="F45" s="178"/>
      <c r="G45" s="178"/>
      <c r="H45" s="178"/>
      <c r="I45" s="179"/>
      <c r="J45" s="53"/>
      <c r="K45" s="53"/>
    </row>
    <row r="46" spans="1:11" ht="14.25" thickTop="1" thickBot="1" x14ac:dyDescent="0.25">
      <c r="A46" s="57" t="s">
        <v>592</v>
      </c>
      <c r="B46" s="58">
        <v>37012</v>
      </c>
      <c r="C46" s="59">
        <v>0.01</v>
      </c>
      <c r="D46" s="59">
        <v>0.01</v>
      </c>
      <c r="E46" s="59">
        <v>0.01</v>
      </c>
      <c r="F46" s="59">
        <v>0.01</v>
      </c>
      <c r="G46" s="59" t="s">
        <v>458</v>
      </c>
      <c r="H46" s="60">
        <v>310000</v>
      </c>
      <c r="I46" s="57" t="s">
        <v>16</v>
      </c>
      <c r="J46" s="53"/>
      <c r="K46" s="53"/>
    </row>
    <row r="47" spans="1:11" ht="14.25" thickTop="1" thickBot="1" x14ac:dyDescent="0.25">
      <c r="A47" s="177" t="s">
        <v>593</v>
      </c>
      <c r="B47" s="178"/>
      <c r="C47" s="178"/>
      <c r="D47" s="178"/>
      <c r="E47" s="178"/>
      <c r="F47" s="178"/>
      <c r="G47" s="178"/>
      <c r="H47" s="178"/>
      <c r="I47" s="179"/>
      <c r="J47" s="53"/>
      <c r="K47" s="53"/>
    </row>
    <row r="48" spans="1:11" ht="14.25" thickTop="1" thickBot="1" x14ac:dyDescent="0.25">
      <c r="A48" s="57" t="s">
        <v>594</v>
      </c>
      <c r="B48" s="58">
        <v>37012</v>
      </c>
      <c r="C48" s="59">
        <v>5.0000000000000001E-3</v>
      </c>
      <c r="D48" s="59">
        <v>5.0000000000000001E-3</v>
      </c>
      <c r="E48" s="59">
        <v>5.0000000000000001E-3</v>
      </c>
      <c r="F48" s="59">
        <v>5.0000000000000001E-3</v>
      </c>
      <c r="G48" s="59" t="s">
        <v>443</v>
      </c>
      <c r="H48" s="60">
        <v>310000</v>
      </c>
      <c r="I48" s="57" t="s">
        <v>16</v>
      </c>
      <c r="J48" s="53"/>
      <c r="K48" s="53"/>
    </row>
    <row r="49" spans="1:11" ht="22.5" thickTop="1" thickBot="1" x14ac:dyDescent="0.25">
      <c r="A49" s="57" t="s">
        <v>595</v>
      </c>
      <c r="B49" s="57" t="s">
        <v>382</v>
      </c>
      <c r="C49" s="59">
        <v>5.0000000000000001E-3</v>
      </c>
      <c r="D49" s="59">
        <v>5.0000000000000001E-3</v>
      </c>
      <c r="E49" s="59">
        <v>5.0000000000000001E-3</v>
      </c>
      <c r="F49" s="59">
        <v>5.0000000000000001E-3</v>
      </c>
      <c r="G49" s="59" t="s">
        <v>567</v>
      </c>
      <c r="H49" s="60">
        <v>3680000</v>
      </c>
      <c r="I49" s="57" t="s">
        <v>16</v>
      </c>
      <c r="J49" s="53"/>
      <c r="K49" s="53"/>
    </row>
    <row r="50" spans="1:11" ht="14.25" thickTop="1" thickBot="1" x14ac:dyDescent="0.25">
      <c r="A50" s="177" t="s">
        <v>392</v>
      </c>
      <c r="B50" s="178"/>
      <c r="C50" s="178"/>
      <c r="D50" s="178"/>
      <c r="E50" s="178"/>
      <c r="F50" s="178"/>
      <c r="G50" s="178"/>
      <c r="H50" s="178"/>
      <c r="I50" s="179"/>
      <c r="J50" s="53"/>
      <c r="K50" s="53"/>
    </row>
    <row r="51" spans="1:11" ht="14.25" customHeight="1" thickTop="1" thickBot="1" x14ac:dyDescent="0.25">
      <c r="A51" s="57" t="s">
        <v>393</v>
      </c>
      <c r="B51" s="58">
        <v>37012</v>
      </c>
      <c r="C51" s="59">
        <v>5.2</v>
      </c>
      <c r="D51" s="59">
        <v>5.4749999999999996</v>
      </c>
      <c r="E51" s="59">
        <v>5.3639999999999999</v>
      </c>
      <c r="F51" s="59">
        <v>5.2</v>
      </c>
      <c r="G51" s="59" t="s">
        <v>596</v>
      </c>
      <c r="H51" s="60">
        <v>18212500</v>
      </c>
      <c r="I51" s="57" t="s">
        <v>16</v>
      </c>
      <c r="J51" s="53"/>
      <c r="K51" s="53"/>
    </row>
    <row r="52" spans="1:11" ht="14.25" thickTop="1" thickBot="1" x14ac:dyDescent="0.25">
      <c r="A52" s="57" t="s">
        <v>394</v>
      </c>
      <c r="B52" s="58">
        <v>37043</v>
      </c>
      <c r="C52" s="59">
        <v>5.2249999999999996</v>
      </c>
      <c r="D52" s="59">
        <v>5.48</v>
      </c>
      <c r="E52" s="59">
        <v>5.3639999999999999</v>
      </c>
      <c r="F52" s="59">
        <v>5.2249999999999996</v>
      </c>
      <c r="G52" s="59" t="s">
        <v>597</v>
      </c>
      <c r="H52" s="60">
        <v>1050000</v>
      </c>
      <c r="I52" s="57" t="s">
        <v>16</v>
      </c>
      <c r="J52" s="53"/>
      <c r="K52" s="53"/>
    </row>
    <row r="53" spans="1:11" ht="22.5" thickTop="1" thickBot="1" x14ac:dyDescent="0.25">
      <c r="A53" s="57" t="s">
        <v>395</v>
      </c>
      <c r="B53" s="57" t="s">
        <v>382</v>
      </c>
      <c r="C53" s="59">
        <v>5.3</v>
      </c>
      <c r="D53" s="59">
        <v>5.5179999999999998</v>
      </c>
      <c r="E53" s="59">
        <v>5.4219999999999997</v>
      </c>
      <c r="F53" s="59">
        <v>5.3</v>
      </c>
      <c r="G53" s="59" t="s">
        <v>598</v>
      </c>
      <c r="H53" s="60">
        <v>10580000</v>
      </c>
      <c r="I53" s="57" t="s">
        <v>16</v>
      </c>
      <c r="J53" s="53"/>
      <c r="K53" s="53"/>
    </row>
    <row r="54" spans="1:11" ht="22.5" thickTop="1" thickBot="1" x14ac:dyDescent="0.25">
      <c r="A54" s="57" t="s">
        <v>396</v>
      </c>
      <c r="B54" s="57" t="s">
        <v>374</v>
      </c>
      <c r="C54" s="59">
        <v>5.54</v>
      </c>
      <c r="D54" s="59">
        <v>5.6749999999999998</v>
      </c>
      <c r="E54" s="59">
        <v>5.6189999999999998</v>
      </c>
      <c r="F54" s="59">
        <v>5.58</v>
      </c>
      <c r="G54" s="59" t="s">
        <v>460</v>
      </c>
      <c r="H54" s="60">
        <v>5285000</v>
      </c>
      <c r="I54" s="57" t="s">
        <v>16</v>
      </c>
      <c r="J54" s="53"/>
      <c r="K54" s="53"/>
    </row>
    <row r="55" spans="1:11" ht="14.25" thickTop="1" thickBot="1" x14ac:dyDescent="0.25">
      <c r="A55" s="57" t="s">
        <v>397</v>
      </c>
      <c r="B55" s="57" t="s">
        <v>398</v>
      </c>
      <c r="C55" s="59">
        <v>4.87</v>
      </c>
      <c r="D55" s="59">
        <v>4.9349999999999996</v>
      </c>
      <c r="E55" s="59">
        <v>4.9000000000000004</v>
      </c>
      <c r="F55" s="59">
        <v>4.87</v>
      </c>
      <c r="G55" s="59" t="s">
        <v>599</v>
      </c>
      <c r="H55" s="60">
        <v>2737500</v>
      </c>
      <c r="I55" s="57" t="s">
        <v>16</v>
      </c>
      <c r="J55" s="53"/>
      <c r="K55" s="53"/>
    </row>
    <row r="56" spans="1:11" ht="14.25" thickTop="1" thickBot="1" x14ac:dyDescent="0.25">
      <c r="A56" s="57" t="s">
        <v>600</v>
      </c>
      <c r="B56" s="57" t="s">
        <v>601</v>
      </c>
      <c r="C56" s="59">
        <v>4.13</v>
      </c>
      <c r="D56" s="59">
        <v>4.1399999999999997</v>
      </c>
      <c r="E56" s="59">
        <v>4.1349999999999998</v>
      </c>
      <c r="F56" s="59">
        <v>4.1349999999999998</v>
      </c>
      <c r="G56" s="59" t="s">
        <v>602</v>
      </c>
      <c r="H56" s="60">
        <v>3210000</v>
      </c>
      <c r="I56" s="57" t="s">
        <v>16</v>
      </c>
      <c r="J56" s="53"/>
      <c r="K56" s="53"/>
    </row>
    <row r="57" spans="1:11" ht="13.5" thickTop="1" x14ac:dyDescent="0.2"/>
    <row r="59" spans="1:11" ht="14.25" customHeight="1" x14ac:dyDescent="0.2"/>
    <row r="63" spans="1:1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A50:I50"/>
    <mergeCell ref="A39:I39"/>
    <mergeCell ref="A43:I43"/>
    <mergeCell ref="A45:I45"/>
    <mergeCell ref="A47:I47"/>
    <mergeCell ref="A15:I15"/>
    <mergeCell ref="I9:I10"/>
    <mergeCell ref="F9:F10"/>
    <mergeCell ref="A11:I11"/>
    <mergeCell ref="G9:G10"/>
    <mergeCell ref="A9:A10"/>
    <mergeCell ref="B9:B10"/>
    <mergeCell ref="D9:D10"/>
    <mergeCell ref="C9:C10"/>
    <mergeCell ref="H9:H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C1" sqref="C1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36998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5</v>
      </c>
      <c r="C6" s="21">
        <f>SUMIF($S$15:$S$4990,A6,$R$15:$R$4990)</f>
        <v>7052500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277</v>
      </c>
      <c r="I9" s="111" t="s">
        <v>278</v>
      </c>
    </row>
    <row r="10" spans="1:20" ht="10.5" customHeight="1" thickTop="1" x14ac:dyDescent="0.2">
      <c r="A10" s="66" t="s">
        <v>295</v>
      </c>
    </row>
    <row r="11" spans="1:20" ht="10.5" customHeight="1" x14ac:dyDescent="0.2">
      <c r="A11" s="67" t="s">
        <v>303</v>
      </c>
    </row>
    <row r="12" spans="1:20" x14ac:dyDescent="0.2">
      <c r="A12" s="67" t="s">
        <v>25</v>
      </c>
    </row>
    <row r="13" spans="1:20" x14ac:dyDescent="0.2">
      <c r="A13" s="67" t="s">
        <v>603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111" t="s">
        <v>277</v>
      </c>
      <c r="I15" s="111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405</v>
      </c>
      <c r="B16" s="71">
        <v>392729657</v>
      </c>
      <c r="C16" s="70"/>
      <c r="D16" s="70" t="s">
        <v>43</v>
      </c>
      <c r="E16" s="70" t="s">
        <v>392</v>
      </c>
      <c r="F16" s="70" t="s">
        <v>604</v>
      </c>
      <c r="G16" s="70" t="s">
        <v>398</v>
      </c>
      <c r="H16" s="69" t="s">
        <v>605</v>
      </c>
      <c r="I16" s="69" t="s">
        <v>606</v>
      </c>
      <c r="J16" s="70"/>
      <c r="K16" s="72"/>
      <c r="L16" s="70"/>
      <c r="M16" s="70" t="s">
        <v>607</v>
      </c>
      <c r="N16" s="72">
        <v>4.87</v>
      </c>
      <c r="O16" s="70" t="s">
        <v>608</v>
      </c>
      <c r="P16" s="74">
        <v>2500</v>
      </c>
      <c r="Q16" s="70" t="s">
        <v>609</v>
      </c>
      <c r="R16" s="74">
        <v>912500</v>
      </c>
      <c r="S16" s="70" t="s">
        <v>16</v>
      </c>
      <c r="T16" s="70" t="s">
        <v>610</v>
      </c>
    </row>
    <row r="17" spans="1:20" ht="24" thickTop="1" thickBot="1" x14ac:dyDescent="0.25">
      <c r="A17" s="69" t="s">
        <v>405</v>
      </c>
      <c r="B17" s="71">
        <v>210522948</v>
      </c>
      <c r="C17" s="70"/>
      <c r="D17" s="70" t="s">
        <v>43</v>
      </c>
      <c r="E17" s="70" t="s">
        <v>548</v>
      </c>
      <c r="F17" s="70" t="s">
        <v>611</v>
      </c>
      <c r="G17" s="73">
        <v>37012</v>
      </c>
      <c r="H17" s="69" t="s">
        <v>612</v>
      </c>
      <c r="I17" s="69" t="s">
        <v>613</v>
      </c>
      <c r="J17" s="70"/>
      <c r="K17" s="72"/>
      <c r="L17" s="70"/>
      <c r="M17" s="70" t="s">
        <v>614</v>
      </c>
      <c r="N17" s="72">
        <v>0.2475</v>
      </c>
      <c r="O17" s="70" t="s">
        <v>608</v>
      </c>
      <c r="P17" s="74">
        <v>10000</v>
      </c>
      <c r="Q17" s="70" t="s">
        <v>609</v>
      </c>
      <c r="R17" s="74">
        <v>310000</v>
      </c>
      <c r="S17" s="70" t="s">
        <v>16</v>
      </c>
      <c r="T17" s="70" t="s">
        <v>615</v>
      </c>
    </row>
    <row r="18" spans="1:20" ht="24" thickTop="1" thickBot="1" x14ac:dyDescent="0.25">
      <c r="A18" s="69" t="s">
        <v>405</v>
      </c>
      <c r="B18" s="71">
        <v>643823802</v>
      </c>
      <c r="C18" s="70"/>
      <c r="D18" s="70" t="s">
        <v>616</v>
      </c>
      <c r="E18" s="70" t="s">
        <v>378</v>
      </c>
      <c r="F18" s="70" t="s">
        <v>617</v>
      </c>
      <c r="G18" s="70" t="s">
        <v>382</v>
      </c>
      <c r="H18" s="69" t="s">
        <v>612</v>
      </c>
      <c r="I18" s="69" t="s">
        <v>618</v>
      </c>
      <c r="J18" s="70"/>
      <c r="K18" s="72"/>
      <c r="L18" s="70"/>
      <c r="M18" s="70" t="s">
        <v>614</v>
      </c>
      <c r="N18" s="72">
        <v>-6.5000000000000002E-2</v>
      </c>
      <c r="O18" s="70" t="s">
        <v>608</v>
      </c>
      <c r="P18" s="74">
        <v>10000</v>
      </c>
      <c r="Q18" s="70" t="s">
        <v>609</v>
      </c>
      <c r="R18" s="74">
        <v>1840000</v>
      </c>
      <c r="S18" s="70" t="s">
        <v>16</v>
      </c>
      <c r="T18" s="70" t="s">
        <v>615</v>
      </c>
    </row>
    <row r="19" spans="1:20" ht="24" thickTop="1" thickBot="1" x14ac:dyDescent="0.25">
      <c r="A19" s="69" t="s">
        <v>405</v>
      </c>
      <c r="B19" s="71">
        <v>174796892</v>
      </c>
      <c r="C19" s="70"/>
      <c r="D19" s="70" t="s">
        <v>616</v>
      </c>
      <c r="E19" s="70" t="s">
        <v>593</v>
      </c>
      <c r="F19" s="70" t="s">
        <v>617</v>
      </c>
      <c r="G19" s="70" t="s">
        <v>382</v>
      </c>
      <c r="H19" s="69" t="s">
        <v>612</v>
      </c>
      <c r="I19" s="69" t="s">
        <v>618</v>
      </c>
      <c r="J19" s="70"/>
      <c r="K19" s="72"/>
      <c r="L19" s="70"/>
      <c r="M19" s="70" t="s">
        <v>614</v>
      </c>
      <c r="N19" s="72">
        <v>5.0000000000000001E-3</v>
      </c>
      <c r="O19" s="70" t="s">
        <v>608</v>
      </c>
      <c r="P19" s="74">
        <v>20000</v>
      </c>
      <c r="Q19" s="70" t="s">
        <v>609</v>
      </c>
      <c r="R19" s="74">
        <v>3680000</v>
      </c>
      <c r="S19" s="70" t="s">
        <v>16</v>
      </c>
      <c r="T19" s="70" t="s">
        <v>615</v>
      </c>
    </row>
    <row r="20" spans="1:20" ht="24" thickTop="1" thickBot="1" x14ac:dyDescent="0.25">
      <c r="A20" s="69" t="s">
        <v>405</v>
      </c>
      <c r="B20" s="71">
        <v>114124985</v>
      </c>
      <c r="C20" s="70"/>
      <c r="D20" s="70" t="s">
        <v>616</v>
      </c>
      <c r="E20" s="70" t="s">
        <v>593</v>
      </c>
      <c r="F20" s="70" t="s">
        <v>617</v>
      </c>
      <c r="G20" s="73">
        <v>37012</v>
      </c>
      <c r="H20" s="69" t="s">
        <v>612</v>
      </c>
      <c r="I20" s="69" t="s">
        <v>613</v>
      </c>
      <c r="J20" s="70"/>
      <c r="K20" s="72"/>
      <c r="L20" s="70"/>
      <c r="M20" s="70" t="s">
        <v>614</v>
      </c>
      <c r="N20" s="72">
        <v>5.0000000000000001E-3</v>
      </c>
      <c r="O20" s="70" t="s">
        <v>608</v>
      </c>
      <c r="P20" s="74">
        <v>10000</v>
      </c>
      <c r="Q20" s="70" t="s">
        <v>609</v>
      </c>
      <c r="R20" s="74">
        <v>310000</v>
      </c>
      <c r="S20" s="70" t="s">
        <v>16</v>
      </c>
      <c r="T20" s="70" t="s">
        <v>615</v>
      </c>
    </row>
    <row r="21" spans="1:20" ht="13.5" thickTop="1" x14ac:dyDescent="0.2"/>
    <row r="22" spans="1:20" ht="12.75" customHeight="1" x14ac:dyDescent="0.2"/>
    <row r="23" spans="1:20" ht="10.5" customHeight="1" x14ac:dyDescent="0.2"/>
    <row r="26" spans="1:20" ht="12.75" customHeight="1" x14ac:dyDescent="0.2"/>
    <row r="27" spans="1:20" ht="10.5" customHeight="1" x14ac:dyDescent="0.2"/>
  </sheetData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392729657&amp;dt=Apr-17-01"/>
    <hyperlink ref="B17" r:id="rId2" display="https://www.intcx.com/ReportServlet/any.class?operation=confirm&amp;dealID=210522948&amp;dt=Apr-17-01"/>
    <hyperlink ref="B18" r:id="rId3" display="https://www.intcx.com/ReportServlet/any.class?operation=confirm&amp;dealID=643823802&amp;dt=Apr-16-01"/>
    <hyperlink ref="B19" r:id="rId4" display="https://www.intcx.com/ReportServlet/any.class?operation=confirm&amp;dealID=174796892&amp;dt=Apr-03-01"/>
    <hyperlink ref="B20" r:id="rId5" display="https://www.intcx.com/ReportServlet/any.class?operation=confirm&amp;dealID=114124985&amp;dt=Apr-10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>
      <selection activeCell="C1" sqref="C1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276</v>
      </c>
    </row>
    <row r="3" spans="1:26" x14ac:dyDescent="0.2">
      <c r="A3" s="99">
        <f>'E-Mail'!$B$1</f>
        <v>36998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22</v>
      </c>
      <c r="C6" s="21">
        <f>SUMIF($S$15:$S$4967,A6,$R$15:$R$4967)</f>
        <v>91200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5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">
      <c r="A10" s="66" t="s">
        <v>289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303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603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111" t="s">
        <v>277</v>
      </c>
      <c r="I15" s="111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405</v>
      </c>
      <c r="B16" s="71">
        <v>123399051</v>
      </c>
      <c r="C16" s="70"/>
      <c r="D16" s="70" t="s">
        <v>43</v>
      </c>
      <c r="E16" s="70" t="s">
        <v>10</v>
      </c>
      <c r="F16" s="70" t="s">
        <v>401</v>
      </c>
      <c r="G16" s="70" t="s">
        <v>12</v>
      </c>
      <c r="H16" s="69" t="s">
        <v>407</v>
      </c>
      <c r="I16" s="69" t="s">
        <v>407</v>
      </c>
      <c r="J16" s="70"/>
      <c r="K16" s="72"/>
      <c r="L16" s="70"/>
      <c r="M16" s="70" t="s">
        <v>619</v>
      </c>
      <c r="N16" s="72">
        <v>52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404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405</v>
      </c>
      <c r="B17" s="71">
        <v>129644839</v>
      </c>
      <c r="C17" s="70"/>
      <c r="D17" s="70" t="s">
        <v>43</v>
      </c>
      <c r="E17" s="70" t="s">
        <v>10</v>
      </c>
      <c r="F17" s="70" t="s">
        <v>401</v>
      </c>
      <c r="G17" s="70" t="s">
        <v>12</v>
      </c>
      <c r="H17" s="69" t="s">
        <v>407</v>
      </c>
      <c r="I17" s="69" t="s">
        <v>407</v>
      </c>
      <c r="J17" s="70"/>
      <c r="K17" s="72"/>
      <c r="L17" s="70"/>
      <c r="M17" s="70" t="s">
        <v>400</v>
      </c>
      <c r="N17" s="72">
        <v>53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404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405</v>
      </c>
      <c r="B18" s="71">
        <v>639849985</v>
      </c>
      <c r="C18" s="70"/>
      <c r="D18" s="70" t="s">
        <v>43</v>
      </c>
      <c r="E18" s="70" t="s">
        <v>10</v>
      </c>
      <c r="F18" s="70" t="s">
        <v>401</v>
      </c>
      <c r="G18" s="70" t="s">
        <v>12</v>
      </c>
      <c r="H18" s="69" t="s">
        <v>407</v>
      </c>
      <c r="I18" s="69" t="s">
        <v>407</v>
      </c>
      <c r="J18" s="70"/>
      <c r="K18" s="72"/>
      <c r="L18" s="70"/>
      <c r="M18" s="70" t="s">
        <v>400</v>
      </c>
      <c r="N18" s="72">
        <v>53</v>
      </c>
      <c r="O18" s="70" t="s">
        <v>49</v>
      </c>
      <c r="P18" s="72">
        <v>50</v>
      </c>
      <c r="Q18" s="70" t="s">
        <v>50</v>
      </c>
      <c r="R18" s="72">
        <v>800</v>
      </c>
      <c r="S18" s="70" t="s">
        <v>13</v>
      </c>
      <c r="T18" s="70" t="s">
        <v>404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405</v>
      </c>
      <c r="B19" s="71">
        <v>573248116</v>
      </c>
      <c r="C19" s="70"/>
      <c r="D19" s="70" t="s">
        <v>616</v>
      </c>
      <c r="E19" s="70" t="s">
        <v>10</v>
      </c>
      <c r="F19" s="70" t="s">
        <v>401</v>
      </c>
      <c r="G19" s="70" t="s">
        <v>12</v>
      </c>
      <c r="H19" s="69" t="s">
        <v>407</v>
      </c>
      <c r="I19" s="69" t="s">
        <v>407</v>
      </c>
      <c r="J19" s="70"/>
      <c r="K19" s="72"/>
      <c r="L19" s="70"/>
      <c r="M19" s="70" t="s">
        <v>400</v>
      </c>
      <c r="N19" s="72">
        <v>52.75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404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405</v>
      </c>
      <c r="B20" s="71">
        <v>151435568</v>
      </c>
      <c r="C20" s="70"/>
      <c r="D20" s="70" t="s">
        <v>43</v>
      </c>
      <c r="E20" s="70" t="s">
        <v>10</v>
      </c>
      <c r="F20" s="70" t="s">
        <v>401</v>
      </c>
      <c r="G20" s="70" t="s">
        <v>12</v>
      </c>
      <c r="H20" s="69" t="s">
        <v>407</v>
      </c>
      <c r="I20" s="69" t="s">
        <v>407</v>
      </c>
      <c r="J20" s="70"/>
      <c r="K20" s="72"/>
      <c r="L20" s="70"/>
      <c r="M20" s="70" t="s">
        <v>400</v>
      </c>
      <c r="N20" s="72">
        <v>53.5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404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405</v>
      </c>
      <c r="B21" s="71">
        <v>115599172</v>
      </c>
      <c r="C21" s="70"/>
      <c r="D21" s="70" t="s">
        <v>43</v>
      </c>
      <c r="E21" s="70" t="s">
        <v>10</v>
      </c>
      <c r="F21" s="70" t="s">
        <v>399</v>
      </c>
      <c r="G21" s="70" t="s">
        <v>12</v>
      </c>
      <c r="H21" s="69" t="s">
        <v>407</v>
      </c>
      <c r="I21" s="69" t="s">
        <v>407</v>
      </c>
      <c r="J21" s="70"/>
      <c r="K21" s="72"/>
      <c r="L21" s="70"/>
      <c r="M21" s="70" t="s">
        <v>400</v>
      </c>
      <c r="N21" s="72">
        <v>56.5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404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405</v>
      </c>
      <c r="B22" s="71">
        <v>194099523</v>
      </c>
      <c r="C22" s="70"/>
      <c r="D22" s="70" t="s">
        <v>616</v>
      </c>
      <c r="E22" s="70" t="s">
        <v>10</v>
      </c>
      <c r="F22" s="70" t="s">
        <v>401</v>
      </c>
      <c r="G22" s="70" t="s">
        <v>12</v>
      </c>
      <c r="H22" s="69" t="s">
        <v>407</v>
      </c>
      <c r="I22" s="69" t="s">
        <v>407</v>
      </c>
      <c r="J22" s="70"/>
      <c r="K22" s="72"/>
      <c r="L22" s="70"/>
      <c r="M22" s="70" t="s">
        <v>400</v>
      </c>
      <c r="N22" s="72">
        <v>53.25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404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405</v>
      </c>
      <c r="B23" s="71">
        <v>996100200</v>
      </c>
      <c r="C23" s="70"/>
      <c r="D23" s="70" t="s">
        <v>43</v>
      </c>
      <c r="E23" s="70" t="s">
        <v>10</v>
      </c>
      <c r="F23" s="70" t="s">
        <v>399</v>
      </c>
      <c r="G23" s="70" t="s">
        <v>12</v>
      </c>
      <c r="H23" s="69" t="s">
        <v>407</v>
      </c>
      <c r="I23" s="69" t="s">
        <v>407</v>
      </c>
      <c r="J23" s="70"/>
      <c r="K23" s="72"/>
      <c r="L23" s="70"/>
      <c r="M23" s="70" t="s">
        <v>619</v>
      </c>
      <c r="N23" s="72">
        <v>56.75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404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405</v>
      </c>
      <c r="B24" s="71">
        <v>285606320</v>
      </c>
      <c r="C24" s="70"/>
      <c r="D24" s="70" t="s">
        <v>616</v>
      </c>
      <c r="E24" s="70" t="s">
        <v>10</v>
      </c>
      <c r="F24" s="70" t="s">
        <v>620</v>
      </c>
      <c r="G24" s="70" t="s">
        <v>12</v>
      </c>
      <c r="H24" s="69" t="s">
        <v>407</v>
      </c>
      <c r="I24" s="69" t="s">
        <v>407</v>
      </c>
      <c r="J24" s="70"/>
      <c r="K24" s="72"/>
      <c r="L24" s="70"/>
      <c r="M24" s="70" t="s">
        <v>400</v>
      </c>
      <c r="N24" s="72">
        <v>52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406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405</v>
      </c>
      <c r="B25" s="71">
        <v>144351767</v>
      </c>
      <c r="C25" s="70"/>
      <c r="D25" s="70" t="s">
        <v>43</v>
      </c>
      <c r="E25" s="70" t="s">
        <v>10</v>
      </c>
      <c r="F25" s="70" t="s">
        <v>399</v>
      </c>
      <c r="G25" s="70" t="s">
        <v>12</v>
      </c>
      <c r="H25" s="69" t="s">
        <v>407</v>
      </c>
      <c r="I25" s="69" t="s">
        <v>407</v>
      </c>
      <c r="J25" s="70"/>
      <c r="K25" s="72"/>
      <c r="L25" s="70"/>
      <c r="M25" s="70" t="s">
        <v>400</v>
      </c>
      <c r="N25" s="72">
        <v>56.5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404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405</v>
      </c>
      <c r="B26" s="71">
        <v>118327029</v>
      </c>
      <c r="C26" s="70"/>
      <c r="D26" s="70" t="s">
        <v>43</v>
      </c>
      <c r="E26" s="70" t="s">
        <v>10</v>
      </c>
      <c r="F26" s="70" t="s">
        <v>399</v>
      </c>
      <c r="G26" s="70" t="s">
        <v>12</v>
      </c>
      <c r="H26" s="69" t="s">
        <v>407</v>
      </c>
      <c r="I26" s="69" t="s">
        <v>407</v>
      </c>
      <c r="J26" s="70"/>
      <c r="K26" s="72"/>
      <c r="L26" s="70"/>
      <c r="M26" s="70" t="s">
        <v>400</v>
      </c>
      <c r="N26" s="72">
        <v>57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404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405</v>
      </c>
      <c r="B27" s="71">
        <v>103086110</v>
      </c>
      <c r="C27" s="70"/>
      <c r="D27" s="70" t="s">
        <v>43</v>
      </c>
      <c r="E27" s="70" t="s">
        <v>10</v>
      </c>
      <c r="F27" s="70" t="s">
        <v>399</v>
      </c>
      <c r="G27" s="70" t="s">
        <v>12</v>
      </c>
      <c r="H27" s="69" t="s">
        <v>407</v>
      </c>
      <c r="I27" s="69" t="s">
        <v>407</v>
      </c>
      <c r="J27" s="70"/>
      <c r="K27" s="72"/>
      <c r="L27" s="70"/>
      <c r="M27" s="70" t="s">
        <v>400</v>
      </c>
      <c r="N27" s="72">
        <v>56.5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404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405</v>
      </c>
      <c r="B28" s="71">
        <v>207723629</v>
      </c>
      <c r="C28" s="70"/>
      <c r="D28" s="70" t="s">
        <v>616</v>
      </c>
      <c r="E28" s="70" t="s">
        <v>10</v>
      </c>
      <c r="F28" s="70" t="s">
        <v>620</v>
      </c>
      <c r="G28" s="70" t="s">
        <v>12</v>
      </c>
      <c r="H28" s="69" t="s">
        <v>407</v>
      </c>
      <c r="I28" s="69" t="s">
        <v>407</v>
      </c>
      <c r="J28" s="70"/>
      <c r="K28" s="72"/>
      <c r="L28" s="70"/>
      <c r="M28" s="70" t="s">
        <v>400</v>
      </c>
      <c r="N28" s="72">
        <v>52.5</v>
      </c>
      <c r="O28" s="70" t="s">
        <v>49</v>
      </c>
      <c r="P28" s="72">
        <v>50</v>
      </c>
      <c r="Q28" s="70" t="s">
        <v>50</v>
      </c>
      <c r="R28" s="72">
        <v>800</v>
      </c>
      <c r="S28" s="70" t="s">
        <v>13</v>
      </c>
      <c r="T28" s="70" t="s">
        <v>406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405</v>
      </c>
      <c r="B29" s="71">
        <v>206587840</v>
      </c>
      <c r="C29" s="70"/>
      <c r="D29" s="70" t="s">
        <v>43</v>
      </c>
      <c r="E29" s="70" t="s">
        <v>10</v>
      </c>
      <c r="F29" s="70" t="s">
        <v>51</v>
      </c>
      <c r="G29" s="70" t="s">
        <v>12</v>
      </c>
      <c r="H29" s="69" t="s">
        <v>407</v>
      </c>
      <c r="I29" s="69" t="s">
        <v>407</v>
      </c>
      <c r="J29" s="70"/>
      <c r="K29" s="72"/>
      <c r="L29" s="70"/>
      <c r="M29" s="70" t="s">
        <v>400</v>
      </c>
      <c r="N29" s="72">
        <v>58</v>
      </c>
      <c r="O29" s="70" t="s">
        <v>49</v>
      </c>
      <c r="P29" s="72">
        <v>50</v>
      </c>
      <c r="Q29" s="70" t="s">
        <v>50</v>
      </c>
      <c r="R29" s="72">
        <v>800</v>
      </c>
      <c r="S29" s="70" t="s">
        <v>13</v>
      </c>
      <c r="T29" s="70" t="s">
        <v>406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405</v>
      </c>
      <c r="B30" s="71">
        <v>28182583410</v>
      </c>
      <c r="C30" s="70"/>
      <c r="D30" s="70" t="s">
        <v>43</v>
      </c>
      <c r="E30" s="70" t="s">
        <v>10</v>
      </c>
      <c r="F30" s="70" t="s">
        <v>51</v>
      </c>
      <c r="G30" s="70" t="s">
        <v>297</v>
      </c>
      <c r="H30" s="69" t="s">
        <v>621</v>
      </c>
      <c r="I30" s="69" t="s">
        <v>408</v>
      </c>
      <c r="J30" s="70"/>
      <c r="K30" s="72"/>
      <c r="L30" s="70"/>
      <c r="M30" s="70" t="s">
        <v>400</v>
      </c>
      <c r="N30" s="72">
        <v>48</v>
      </c>
      <c r="O30" s="70" t="s">
        <v>49</v>
      </c>
      <c r="P30" s="72">
        <v>50</v>
      </c>
      <c r="Q30" s="70" t="s">
        <v>50</v>
      </c>
      <c r="R30" s="74">
        <v>1600</v>
      </c>
      <c r="S30" s="70" t="s">
        <v>13</v>
      </c>
      <c r="T30" s="70" t="s">
        <v>406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405</v>
      </c>
      <c r="B31" s="71">
        <v>223623143</v>
      </c>
      <c r="C31" s="70"/>
      <c r="D31" s="70" t="s">
        <v>43</v>
      </c>
      <c r="E31" s="70" t="s">
        <v>10</v>
      </c>
      <c r="F31" s="70" t="s">
        <v>51</v>
      </c>
      <c r="G31" s="70" t="s">
        <v>12</v>
      </c>
      <c r="H31" s="69" t="s">
        <v>407</v>
      </c>
      <c r="I31" s="69" t="s">
        <v>407</v>
      </c>
      <c r="J31" s="70"/>
      <c r="K31" s="72"/>
      <c r="L31" s="70"/>
      <c r="M31" s="70" t="s">
        <v>400</v>
      </c>
      <c r="N31" s="72">
        <v>59</v>
      </c>
      <c r="O31" s="70" t="s">
        <v>49</v>
      </c>
      <c r="P31" s="72">
        <v>50</v>
      </c>
      <c r="Q31" s="70" t="s">
        <v>50</v>
      </c>
      <c r="R31" s="72">
        <v>800</v>
      </c>
      <c r="S31" s="70" t="s">
        <v>13</v>
      </c>
      <c r="T31" s="70" t="s">
        <v>406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405</v>
      </c>
      <c r="B32" s="71">
        <v>110216947</v>
      </c>
      <c r="C32" s="70"/>
      <c r="D32" s="70" t="s">
        <v>616</v>
      </c>
      <c r="E32" s="70" t="s">
        <v>10</v>
      </c>
      <c r="F32" s="70" t="s">
        <v>51</v>
      </c>
      <c r="G32" s="70" t="s">
        <v>315</v>
      </c>
      <c r="H32" s="69" t="s">
        <v>402</v>
      </c>
      <c r="I32" s="69" t="s">
        <v>403</v>
      </c>
      <c r="J32" s="70"/>
      <c r="K32" s="72"/>
      <c r="L32" s="70"/>
      <c r="M32" s="70" t="s">
        <v>400</v>
      </c>
      <c r="N32" s="72">
        <v>57.5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406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 t="s">
        <v>405</v>
      </c>
      <c r="B33" s="71">
        <v>842488521</v>
      </c>
      <c r="C33" s="70"/>
      <c r="D33" s="70" t="s">
        <v>616</v>
      </c>
      <c r="E33" s="70" t="s">
        <v>10</v>
      </c>
      <c r="F33" s="70" t="s">
        <v>51</v>
      </c>
      <c r="G33" s="70" t="s">
        <v>315</v>
      </c>
      <c r="H33" s="69" t="s">
        <v>402</v>
      </c>
      <c r="I33" s="69" t="s">
        <v>403</v>
      </c>
      <c r="J33" s="70"/>
      <c r="K33" s="72"/>
      <c r="L33" s="70"/>
      <c r="M33" s="70" t="s">
        <v>400</v>
      </c>
      <c r="N33" s="72">
        <v>57.5</v>
      </c>
      <c r="O33" s="70" t="s">
        <v>49</v>
      </c>
      <c r="P33" s="72">
        <v>50</v>
      </c>
      <c r="Q33" s="70" t="s">
        <v>50</v>
      </c>
      <c r="R33" s="74">
        <v>4000</v>
      </c>
      <c r="S33" s="70" t="s">
        <v>13</v>
      </c>
      <c r="T33" s="70" t="s">
        <v>404</v>
      </c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 t="s">
        <v>405</v>
      </c>
      <c r="B34" s="71">
        <v>966914552</v>
      </c>
      <c r="C34" s="70"/>
      <c r="D34" s="70" t="s">
        <v>616</v>
      </c>
      <c r="E34" s="70" t="s">
        <v>10</v>
      </c>
      <c r="F34" s="70" t="s">
        <v>51</v>
      </c>
      <c r="G34" s="70" t="s">
        <v>315</v>
      </c>
      <c r="H34" s="69" t="s">
        <v>402</v>
      </c>
      <c r="I34" s="69" t="s">
        <v>403</v>
      </c>
      <c r="J34" s="70"/>
      <c r="K34" s="72"/>
      <c r="L34" s="70"/>
      <c r="M34" s="70" t="s">
        <v>400</v>
      </c>
      <c r="N34" s="72">
        <v>57</v>
      </c>
      <c r="O34" s="70" t="s">
        <v>49</v>
      </c>
      <c r="P34" s="72">
        <v>500</v>
      </c>
      <c r="Q34" s="70" t="s">
        <v>50</v>
      </c>
      <c r="R34" s="74">
        <v>40000</v>
      </c>
      <c r="S34" s="70" t="s">
        <v>13</v>
      </c>
      <c r="T34" s="70" t="s">
        <v>406</v>
      </c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 t="s">
        <v>405</v>
      </c>
      <c r="B35" s="71">
        <v>672988340</v>
      </c>
      <c r="C35" s="70"/>
      <c r="D35" s="70" t="s">
        <v>43</v>
      </c>
      <c r="E35" s="70" t="s">
        <v>10</v>
      </c>
      <c r="F35" s="70" t="s">
        <v>51</v>
      </c>
      <c r="G35" s="70" t="s">
        <v>297</v>
      </c>
      <c r="H35" s="69" t="s">
        <v>621</v>
      </c>
      <c r="I35" s="69" t="s">
        <v>408</v>
      </c>
      <c r="J35" s="70"/>
      <c r="K35" s="72"/>
      <c r="L35" s="70"/>
      <c r="M35" s="70" t="s">
        <v>400</v>
      </c>
      <c r="N35" s="72">
        <v>48.25</v>
      </c>
      <c r="O35" s="70" t="s">
        <v>49</v>
      </c>
      <c r="P35" s="72">
        <v>50</v>
      </c>
      <c r="Q35" s="70" t="s">
        <v>50</v>
      </c>
      <c r="R35" s="74">
        <v>1600</v>
      </c>
      <c r="S35" s="70" t="s">
        <v>13</v>
      </c>
      <c r="T35" s="70" t="s">
        <v>406</v>
      </c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 t="s">
        <v>405</v>
      </c>
      <c r="B36" s="71">
        <v>205652750</v>
      </c>
      <c r="C36" s="70"/>
      <c r="D36" s="70" t="s">
        <v>616</v>
      </c>
      <c r="E36" s="70" t="s">
        <v>10</v>
      </c>
      <c r="F36" s="70" t="s">
        <v>622</v>
      </c>
      <c r="G36" s="73">
        <v>37012</v>
      </c>
      <c r="H36" s="69" t="s">
        <v>612</v>
      </c>
      <c r="I36" s="69" t="s">
        <v>613</v>
      </c>
      <c r="J36" s="70"/>
      <c r="K36" s="72"/>
      <c r="L36" s="70"/>
      <c r="M36" s="70" t="s">
        <v>623</v>
      </c>
      <c r="N36" s="72">
        <v>298</v>
      </c>
      <c r="O36" s="70" t="s">
        <v>49</v>
      </c>
      <c r="P36" s="72">
        <v>25</v>
      </c>
      <c r="Q36" s="70" t="s">
        <v>50</v>
      </c>
      <c r="R36" s="74">
        <v>10400</v>
      </c>
      <c r="S36" s="70" t="s">
        <v>13</v>
      </c>
      <c r="T36" s="70" t="s">
        <v>624</v>
      </c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 t="s">
        <v>405</v>
      </c>
      <c r="B37" s="71">
        <v>624946690</v>
      </c>
      <c r="C37" s="70"/>
      <c r="D37" s="70" t="s">
        <v>616</v>
      </c>
      <c r="E37" s="70" t="s">
        <v>10</v>
      </c>
      <c r="F37" s="70" t="s">
        <v>401</v>
      </c>
      <c r="G37" s="73">
        <v>37012</v>
      </c>
      <c r="H37" s="69" t="s">
        <v>612</v>
      </c>
      <c r="I37" s="69" t="s">
        <v>613</v>
      </c>
      <c r="J37" s="70"/>
      <c r="K37" s="72"/>
      <c r="L37" s="70"/>
      <c r="M37" s="70" t="s">
        <v>625</v>
      </c>
      <c r="N37" s="72">
        <v>57.75</v>
      </c>
      <c r="O37" s="70" t="s">
        <v>49</v>
      </c>
      <c r="P37" s="72">
        <v>50</v>
      </c>
      <c r="Q37" s="70" t="s">
        <v>50</v>
      </c>
      <c r="R37" s="74">
        <v>17600</v>
      </c>
      <c r="S37" s="70" t="s">
        <v>13</v>
      </c>
      <c r="T37" s="70" t="s">
        <v>296</v>
      </c>
      <c r="U37" s="53"/>
      <c r="V37" s="53"/>
      <c r="W37" s="53"/>
      <c r="X37" s="53"/>
      <c r="Y37" s="53"/>
      <c r="Z37" s="53"/>
    </row>
    <row r="38" spans="1:26" ht="13.5" thickTop="1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23399051&amp;dt=Apr-17-01"/>
    <hyperlink ref="B17" r:id="rId2" display="https://www.intcx.com/ReportServlet/any.class?operation=confirm&amp;dealID=129644839&amp;dt=Apr-17-01"/>
    <hyperlink ref="B18" r:id="rId3" display="https://www.intcx.com/ReportServlet/any.class?operation=confirm&amp;dealID=639849985&amp;dt=Apr-17-01"/>
    <hyperlink ref="B19" r:id="rId4" display="https://www.intcx.com/ReportServlet/any.class?operation=confirm&amp;dealID=573248116&amp;dt=Apr-17-01"/>
    <hyperlink ref="B20" r:id="rId5" display="https://www.intcx.com/ReportServlet/any.class?operation=confirm&amp;dealID=151435568&amp;dt=Apr-17-01"/>
    <hyperlink ref="B21" r:id="rId6" display="https://www.intcx.com/ReportServlet/any.class?operation=confirm&amp;dealID=115599172&amp;dt=Apr-17-01"/>
    <hyperlink ref="B22" r:id="rId7" display="https://www.intcx.com/ReportServlet/any.class?operation=confirm&amp;dealID=194099523&amp;dt=Apr-17-01"/>
    <hyperlink ref="B23" r:id="rId8" display="https://www.intcx.com/ReportServlet/any.class?operation=confirm&amp;dealID=996100200&amp;dt=Apr-17-01"/>
    <hyperlink ref="B24" r:id="rId9" display="https://www.intcx.com/ReportServlet/any.class?operation=confirm&amp;dealID=285606320&amp;dt=Apr-17-01"/>
    <hyperlink ref="B25" r:id="rId10" display="https://www.intcx.com/ReportServlet/any.class?operation=confirm&amp;dealID=144351767&amp;dt=Apr-17-01"/>
    <hyperlink ref="B26" r:id="rId11" display="https://www.intcx.com/ReportServlet/any.class?operation=confirm&amp;dealID=118327029&amp;dt=Apr-17-01"/>
    <hyperlink ref="B27" r:id="rId12" display="https://www.intcx.com/ReportServlet/any.class?operation=confirm&amp;dealID=103086110&amp;dt=Apr-17-01"/>
    <hyperlink ref="B28" r:id="rId13" display="https://www.intcx.com/ReportServlet/any.class?operation=confirm&amp;dealID=207723629&amp;dt=Apr-17-01"/>
    <hyperlink ref="B29" r:id="rId14" display="https://www.intcx.com/ReportServlet/any.class?operation=confirm&amp;dealID=206587840&amp;dt=Apr-17-01"/>
    <hyperlink ref="B30" r:id="rId15" display="https://www.intcx.com/ReportServlet/any.class?operation=confirm&amp;dealID=28182583410&amp;dt=Apr-17-01"/>
    <hyperlink ref="B31" r:id="rId16" display="https://www.intcx.com/ReportServlet/any.class?operation=confirm&amp;dealID=223623143&amp;dt=Apr-17-01"/>
    <hyperlink ref="B32" r:id="rId17" display="https://www.intcx.com/ReportServlet/any.class?operation=confirm&amp;dealID=110216947&amp;dt=Apr-17-01"/>
    <hyperlink ref="B33" r:id="rId18" display="https://www.intcx.com/ReportServlet/any.class?operation=confirm&amp;dealID=842488521&amp;dt=Apr-17-01"/>
    <hyperlink ref="B34" r:id="rId19" display="https://www.intcx.com/ReportServlet/any.class?operation=confirm&amp;dealID=966914552&amp;dt=Apr-17-01"/>
    <hyperlink ref="B35" r:id="rId20" display="https://www.intcx.com/ReportServlet/any.class?operation=confirm&amp;dealID=672988340&amp;dt=Apr-17-01"/>
    <hyperlink ref="B36" r:id="rId21" display="https://www.intcx.com/ReportServlet/any.class?operation=confirm&amp;dealID=205652750&amp;dt=Apr-17-01"/>
    <hyperlink ref="B37" r:id="rId22" display="https://www.intcx.com/ReportServlet/any.class?operation=confirm&amp;dealID=624946690&amp;dt=Apr-17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D1" sqref="D1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276</v>
      </c>
    </row>
    <row r="3" spans="1:20" x14ac:dyDescent="0.2">
      <c r="A3" s="99">
        <f>'E-Mail'!$B$1</f>
        <v>36998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5" thickTop="1" x14ac:dyDescent="0.2">
      <c r="A10" s="66" t="s">
        <v>300</v>
      </c>
    </row>
    <row r="11" spans="1:20" x14ac:dyDescent="0.2">
      <c r="A11" s="67" t="s">
        <v>307</v>
      </c>
    </row>
    <row r="12" spans="1:20" x14ac:dyDescent="0.2">
      <c r="A12" s="67" t="s">
        <v>25</v>
      </c>
    </row>
    <row r="13" spans="1:20" x14ac:dyDescent="0.2">
      <c r="A13" s="67" t="s">
        <v>626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2023-09-17T12:47:22Z</dcterms:modified>
</cp:coreProperties>
</file>